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6/"/>
    </mc:Choice>
  </mc:AlternateContent>
  <xr:revisionPtr revIDLastSave="0" documentId="13_ncr:1_{3BD8D598-10C2-9242-AC02-05B84453EA93}" xr6:coauthVersionLast="45" xr6:coauthVersionMax="45" xr10:uidLastSave="{00000000-0000-0000-0000-000000000000}"/>
  <bookViews>
    <workbookView xWindow="1940" yWindow="460" windowWidth="26860" windowHeight="14840" activeTab="2" xr2:uid="{00000000-000D-0000-FFFF-FFFF00000000}"/>
  </bookViews>
  <sheets>
    <sheet name="FAC_TOTALS_APTA" sheetId="1" r:id="rId1"/>
    <sheet name="FAC 2012-2018 BUS" sheetId="15" r:id="rId2"/>
    <sheet name="FAC 2012-2018 RAIL" sheetId="16" r:id="rId3"/>
    <sheet name="Known vs Unknown" sheetId="11" r:id="rId4"/>
    <sheet name="Original" sheetId="6" r:id="rId5"/>
    <sheet name="Differences" sheetId="7" r:id="rId6"/>
  </sheets>
  <definedNames>
    <definedName name="_xlnm._FilterDatabase" localSheetId="5" hidden="1">Differences!$A$1:$W$206</definedName>
    <definedName name="_xlnm._FilterDatabase" localSheetId="0" hidden="1">FAC_TOTALS_APTA!$C$2:$CA$142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7" i="15" l="1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91" i="15"/>
  <c r="H92" i="15"/>
  <c r="H93" i="15"/>
  <c r="H90" i="15"/>
  <c r="H89" i="15"/>
  <c r="H88" i="15"/>
  <c r="H87" i="15"/>
  <c r="H86" i="15"/>
  <c r="H85" i="15"/>
  <c r="H84" i="15"/>
  <c r="H83" i="15"/>
  <c r="H82" i="15"/>
  <c r="H81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13" i="15"/>
  <c r="H104" i="16"/>
  <c r="H105" i="16"/>
  <c r="H106" i="16"/>
  <c r="H107" i="16"/>
  <c r="H108" i="16"/>
  <c r="H109" i="16"/>
  <c r="H110" i="16"/>
  <c r="H111" i="16"/>
  <c r="H112" i="16"/>
  <c r="H113" i="16"/>
  <c r="H114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14" i="16"/>
  <c r="H15" i="16"/>
  <c r="H16" i="16"/>
  <c r="H17" i="16"/>
  <c r="H18" i="16"/>
  <c r="H19" i="16"/>
  <c r="H20" i="16"/>
  <c r="H21" i="16"/>
  <c r="H22" i="16"/>
  <c r="H23" i="16"/>
  <c r="H24" i="16"/>
  <c r="H13" i="16"/>
  <c r="E120" i="16" l="1"/>
  <c r="E118" i="16"/>
  <c r="J116" i="16"/>
  <c r="K116" i="16" s="1"/>
  <c r="I115" i="16"/>
  <c r="J115" i="16" s="1"/>
  <c r="K115" i="16" s="1"/>
  <c r="E115" i="16"/>
  <c r="I114" i="16"/>
  <c r="J114" i="16" s="1"/>
  <c r="K114" i="16" s="1"/>
  <c r="E114" i="16"/>
  <c r="I113" i="16"/>
  <c r="J113" i="16" s="1"/>
  <c r="K113" i="16" s="1"/>
  <c r="E113" i="16"/>
  <c r="I112" i="16"/>
  <c r="J112" i="16" s="1"/>
  <c r="K112" i="16" s="1"/>
  <c r="E112" i="16"/>
  <c r="I111" i="16"/>
  <c r="J111" i="16" s="1"/>
  <c r="K111" i="16" s="1"/>
  <c r="E111" i="16"/>
  <c r="I110" i="16"/>
  <c r="J110" i="16" s="1"/>
  <c r="K110" i="16" s="1"/>
  <c r="E110" i="16"/>
  <c r="I109" i="16"/>
  <c r="J109" i="16" s="1"/>
  <c r="K109" i="16" s="1"/>
  <c r="E109" i="16"/>
  <c r="I108" i="16"/>
  <c r="J108" i="16" s="1"/>
  <c r="K108" i="16" s="1"/>
  <c r="E108" i="16"/>
  <c r="I107" i="16"/>
  <c r="J107" i="16" s="1"/>
  <c r="K107" i="16" s="1"/>
  <c r="E107" i="16"/>
  <c r="I106" i="16"/>
  <c r="J106" i="16" s="1"/>
  <c r="K106" i="16" s="1"/>
  <c r="E106" i="16"/>
  <c r="I105" i="16"/>
  <c r="J105" i="16" s="1"/>
  <c r="K105" i="16" s="1"/>
  <c r="E105" i="16"/>
  <c r="I104" i="16"/>
  <c r="J104" i="16" s="1"/>
  <c r="K104" i="16" s="1"/>
  <c r="E104" i="16"/>
  <c r="G100" i="16"/>
  <c r="F100" i="16"/>
  <c r="E90" i="16"/>
  <c r="E88" i="16"/>
  <c r="J85" i="16"/>
  <c r="K85" i="16" s="1"/>
  <c r="E85" i="16"/>
  <c r="I84" i="16"/>
  <c r="J84" i="16" s="1"/>
  <c r="K84" i="16" s="1"/>
  <c r="E84" i="16"/>
  <c r="I83" i="16"/>
  <c r="J83" i="16" s="1"/>
  <c r="K83" i="16" s="1"/>
  <c r="E83" i="16"/>
  <c r="I82" i="16"/>
  <c r="J82" i="16" s="1"/>
  <c r="K82" i="16" s="1"/>
  <c r="E82" i="16"/>
  <c r="I81" i="16"/>
  <c r="J81" i="16" s="1"/>
  <c r="K81" i="16" s="1"/>
  <c r="E81" i="16"/>
  <c r="I80" i="16"/>
  <c r="J80" i="16" s="1"/>
  <c r="K80" i="16" s="1"/>
  <c r="E80" i="16"/>
  <c r="I79" i="16"/>
  <c r="J79" i="16" s="1"/>
  <c r="K79" i="16" s="1"/>
  <c r="E79" i="16"/>
  <c r="I78" i="16"/>
  <c r="J78" i="16" s="1"/>
  <c r="K78" i="16" s="1"/>
  <c r="E78" i="16"/>
  <c r="I77" i="16"/>
  <c r="J77" i="16" s="1"/>
  <c r="K77" i="16" s="1"/>
  <c r="E77" i="16"/>
  <c r="I76" i="16"/>
  <c r="J76" i="16" s="1"/>
  <c r="K76" i="16" s="1"/>
  <c r="E76" i="16"/>
  <c r="I75" i="16"/>
  <c r="J75" i="16" s="1"/>
  <c r="K75" i="16" s="1"/>
  <c r="E75" i="16"/>
  <c r="I74" i="16"/>
  <c r="J74" i="16" s="1"/>
  <c r="K74" i="16" s="1"/>
  <c r="E74" i="16"/>
  <c r="I73" i="16"/>
  <c r="J73" i="16" s="1"/>
  <c r="K73" i="16" s="1"/>
  <c r="E73" i="16"/>
  <c r="G69" i="16"/>
  <c r="G71" i="16" s="1"/>
  <c r="F69" i="16"/>
  <c r="E59" i="16"/>
  <c r="E57" i="16"/>
  <c r="J55" i="16"/>
  <c r="K55" i="16" s="1"/>
  <c r="E55" i="16"/>
  <c r="I54" i="16"/>
  <c r="J54" i="16" s="1"/>
  <c r="K54" i="16" s="1"/>
  <c r="E54" i="16"/>
  <c r="I53" i="16"/>
  <c r="J53" i="16" s="1"/>
  <c r="K53" i="16" s="1"/>
  <c r="E53" i="16"/>
  <c r="I52" i="16"/>
  <c r="J52" i="16" s="1"/>
  <c r="K52" i="16" s="1"/>
  <c r="E52" i="16"/>
  <c r="I51" i="16"/>
  <c r="J51" i="16" s="1"/>
  <c r="K51" i="16" s="1"/>
  <c r="E51" i="16"/>
  <c r="I50" i="16"/>
  <c r="J50" i="16" s="1"/>
  <c r="K50" i="16" s="1"/>
  <c r="E50" i="16"/>
  <c r="I49" i="16"/>
  <c r="J49" i="16" s="1"/>
  <c r="K49" i="16" s="1"/>
  <c r="E49" i="16"/>
  <c r="I48" i="16"/>
  <c r="J48" i="16" s="1"/>
  <c r="K48" i="16" s="1"/>
  <c r="E48" i="16"/>
  <c r="I47" i="16"/>
  <c r="J47" i="16" s="1"/>
  <c r="K47" i="16" s="1"/>
  <c r="E47" i="16"/>
  <c r="I46" i="16"/>
  <c r="J46" i="16" s="1"/>
  <c r="K46" i="16" s="1"/>
  <c r="E46" i="16"/>
  <c r="I45" i="16"/>
  <c r="J45" i="16" s="1"/>
  <c r="K45" i="16" s="1"/>
  <c r="E45" i="16"/>
  <c r="I44" i="16"/>
  <c r="J44" i="16" s="1"/>
  <c r="K44" i="16" s="1"/>
  <c r="E44" i="16"/>
  <c r="I43" i="16"/>
  <c r="J43" i="16" s="1"/>
  <c r="K43" i="16" s="1"/>
  <c r="E43" i="16"/>
  <c r="G39" i="16"/>
  <c r="G41" i="16" s="1"/>
  <c r="F39" i="16"/>
  <c r="E29" i="16"/>
  <c r="E27" i="16"/>
  <c r="J25" i="16"/>
  <c r="K25" i="16" s="1"/>
  <c r="I24" i="16"/>
  <c r="J24" i="16" s="1"/>
  <c r="K24" i="16" s="1"/>
  <c r="E24" i="16"/>
  <c r="I23" i="16"/>
  <c r="J23" i="16" s="1"/>
  <c r="K23" i="16" s="1"/>
  <c r="E23" i="16"/>
  <c r="I22" i="16"/>
  <c r="J22" i="16" s="1"/>
  <c r="K22" i="16" s="1"/>
  <c r="E22" i="16"/>
  <c r="I21" i="16"/>
  <c r="J21" i="16" s="1"/>
  <c r="K21" i="16" s="1"/>
  <c r="E21" i="16"/>
  <c r="I20" i="16"/>
  <c r="J20" i="16" s="1"/>
  <c r="K20" i="16" s="1"/>
  <c r="E20" i="16"/>
  <c r="I19" i="16"/>
  <c r="J19" i="16" s="1"/>
  <c r="K19" i="16" s="1"/>
  <c r="E19" i="16"/>
  <c r="I18" i="16"/>
  <c r="J18" i="16" s="1"/>
  <c r="K18" i="16" s="1"/>
  <c r="E18" i="16"/>
  <c r="I17" i="16"/>
  <c r="J17" i="16" s="1"/>
  <c r="K17" i="16" s="1"/>
  <c r="E17" i="16"/>
  <c r="I16" i="16"/>
  <c r="J16" i="16" s="1"/>
  <c r="K16" i="16" s="1"/>
  <c r="E16" i="16"/>
  <c r="I15" i="16"/>
  <c r="J15" i="16" s="1"/>
  <c r="K15" i="16" s="1"/>
  <c r="E15" i="16"/>
  <c r="I14" i="16"/>
  <c r="J14" i="16" s="1"/>
  <c r="K14" i="16" s="1"/>
  <c r="E14" i="16"/>
  <c r="I13" i="16"/>
  <c r="J13" i="16" s="1"/>
  <c r="K13" i="16" s="1"/>
  <c r="E13" i="16"/>
  <c r="G9" i="16"/>
  <c r="G11" i="16" s="1"/>
  <c r="F9" i="16"/>
  <c r="E135" i="15"/>
  <c r="E133" i="15"/>
  <c r="J130" i="15"/>
  <c r="K130" i="15" s="1"/>
  <c r="I129" i="15"/>
  <c r="J129" i="15" s="1"/>
  <c r="K129" i="15" s="1"/>
  <c r="E129" i="15"/>
  <c r="I128" i="15"/>
  <c r="J128" i="15" s="1"/>
  <c r="K128" i="15" s="1"/>
  <c r="E128" i="15"/>
  <c r="I127" i="15"/>
  <c r="J127" i="15" s="1"/>
  <c r="K127" i="15" s="1"/>
  <c r="E127" i="15"/>
  <c r="I126" i="15"/>
  <c r="J126" i="15" s="1"/>
  <c r="K126" i="15" s="1"/>
  <c r="E126" i="15"/>
  <c r="I125" i="15"/>
  <c r="J125" i="15" s="1"/>
  <c r="K125" i="15" s="1"/>
  <c r="E125" i="15"/>
  <c r="I124" i="15"/>
  <c r="J124" i="15" s="1"/>
  <c r="K124" i="15" s="1"/>
  <c r="E124" i="15"/>
  <c r="J123" i="15"/>
  <c r="K123" i="15" s="1"/>
  <c r="I123" i="15"/>
  <c r="E123" i="15"/>
  <c r="I122" i="15"/>
  <c r="J122" i="15" s="1"/>
  <c r="K122" i="15" s="1"/>
  <c r="E122" i="15"/>
  <c r="I121" i="15"/>
  <c r="J121" i="15" s="1"/>
  <c r="K121" i="15" s="1"/>
  <c r="E121" i="15"/>
  <c r="I120" i="15"/>
  <c r="J120" i="15" s="1"/>
  <c r="K120" i="15" s="1"/>
  <c r="E120" i="15"/>
  <c r="I119" i="15"/>
  <c r="J119" i="15" s="1"/>
  <c r="K119" i="15" s="1"/>
  <c r="E119" i="15"/>
  <c r="I118" i="15"/>
  <c r="J118" i="15" s="1"/>
  <c r="K118" i="15" s="1"/>
  <c r="E118" i="15"/>
  <c r="I117" i="15"/>
  <c r="J117" i="15" s="1"/>
  <c r="K117" i="15" s="1"/>
  <c r="E117" i="15"/>
  <c r="I116" i="15"/>
  <c r="J116" i="15" s="1"/>
  <c r="K116" i="15" s="1"/>
  <c r="E116" i="15"/>
  <c r="I115" i="15"/>
  <c r="J115" i="15" s="1"/>
  <c r="K115" i="15" s="1"/>
  <c r="E115" i="15"/>
  <c r="G111" i="15"/>
  <c r="G113" i="15" s="1"/>
  <c r="G119" i="15" s="1"/>
  <c r="F111" i="15"/>
  <c r="E101" i="15"/>
  <c r="E99" i="15"/>
  <c r="J96" i="15"/>
  <c r="K96" i="15" s="1"/>
  <c r="I95" i="15"/>
  <c r="J95" i="15" s="1"/>
  <c r="K95" i="15" s="1"/>
  <c r="E95" i="15"/>
  <c r="I94" i="15"/>
  <c r="J94" i="15" s="1"/>
  <c r="K94" i="15" s="1"/>
  <c r="E94" i="15"/>
  <c r="I93" i="15"/>
  <c r="J93" i="15" s="1"/>
  <c r="K93" i="15" s="1"/>
  <c r="E93" i="15"/>
  <c r="I92" i="15"/>
  <c r="J92" i="15" s="1"/>
  <c r="K92" i="15" s="1"/>
  <c r="E92" i="15"/>
  <c r="I91" i="15"/>
  <c r="J91" i="15" s="1"/>
  <c r="K91" i="15" s="1"/>
  <c r="E91" i="15"/>
  <c r="I90" i="15"/>
  <c r="J90" i="15" s="1"/>
  <c r="K90" i="15" s="1"/>
  <c r="E90" i="15"/>
  <c r="I89" i="15"/>
  <c r="J89" i="15" s="1"/>
  <c r="K89" i="15" s="1"/>
  <c r="E89" i="15"/>
  <c r="I88" i="15"/>
  <c r="J88" i="15" s="1"/>
  <c r="K88" i="15" s="1"/>
  <c r="E88" i="15"/>
  <c r="I87" i="15"/>
  <c r="J87" i="15" s="1"/>
  <c r="K87" i="15" s="1"/>
  <c r="E87" i="15"/>
  <c r="I86" i="15"/>
  <c r="J86" i="15" s="1"/>
  <c r="K86" i="15" s="1"/>
  <c r="E86" i="15"/>
  <c r="I85" i="15"/>
  <c r="J85" i="15" s="1"/>
  <c r="K85" i="15" s="1"/>
  <c r="E85" i="15"/>
  <c r="J84" i="15"/>
  <c r="K84" i="15" s="1"/>
  <c r="I84" i="15"/>
  <c r="E84" i="15"/>
  <c r="I83" i="15"/>
  <c r="J83" i="15" s="1"/>
  <c r="K83" i="15" s="1"/>
  <c r="E83" i="15"/>
  <c r="I82" i="15"/>
  <c r="J82" i="15" s="1"/>
  <c r="K82" i="15" s="1"/>
  <c r="E82" i="15"/>
  <c r="I81" i="15"/>
  <c r="J81" i="15" s="1"/>
  <c r="K81" i="15" s="1"/>
  <c r="E81" i="15"/>
  <c r="G77" i="15"/>
  <c r="F77" i="15"/>
  <c r="E67" i="15"/>
  <c r="E65" i="15"/>
  <c r="J62" i="15"/>
  <c r="K62" i="15" s="1"/>
  <c r="I61" i="15"/>
  <c r="J61" i="15" s="1"/>
  <c r="K61" i="15" s="1"/>
  <c r="E61" i="15"/>
  <c r="I60" i="15"/>
  <c r="J60" i="15" s="1"/>
  <c r="K60" i="15" s="1"/>
  <c r="E60" i="15"/>
  <c r="I59" i="15"/>
  <c r="J59" i="15" s="1"/>
  <c r="K59" i="15" s="1"/>
  <c r="E59" i="15"/>
  <c r="I58" i="15"/>
  <c r="J58" i="15" s="1"/>
  <c r="K58" i="15" s="1"/>
  <c r="E58" i="15"/>
  <c r="I57" i="15"/>
  <c r="J57" i="15" s="1"/>
  <c r="K57" i="15" s="1"/>
  <c r="E57" i="15"/>
  <c r="I56" i="15"/>
  <c r="J56" i="15" s="1"/>
  <c r="K56" i="15" s="1"/>
  <c r="E56" i="15"/>
  <c r="I55" i="15"/>
  <c r="J55" i="15" s="1"/>
  <c r="K55" i="15" s="1"/>
  <c r="E55" i="15"/>
  <c r="I54" i="15"/>
  <c r="J54" i="15" s="1"/>
  <c r="K54" i="15" s="1"/>
  <c r="E54" i="15"/>
  <c r="I53" i="15"/>
  <c r="J53" i="15" s="1"/>
  <c r="K53" i="15" s="1"/>
  <c r="E53" i="15"/>
  <c r="I52" i="15"/>
  <c r="J52" i="15" s="1"/>
  <c r="K52" i="15" s="1"/>
  <c r="E52" i="15"/>
  <c r="I51" i="15"/>
  <c r="J51" i="15" s="1"/>
  <c r="K51" i="15" s="1"/>
  <c r="E51" i="15"/>
  <c r="I50" i="15"/>
  <c r="J50" i="15" s="1"/>
  <c r="K50" i="15" s="1"/>
  <c r="E50" i="15"/>
  <c r="I49" i="15"/>
  <c r="J49" i="15" s="1"/>
  <c r="K49" i="15" s="1"/>
  <c r="E49" i="15"/>
  <c r="I48" i="15"/>
  <c r="J48" i="15" s="1"/>
  <c r="K48" i="15" s="1"/>
  <c r="E48" i="15"/>
  <c r="I47" i="15"/>
  <c r="J47" i="15" s="1"/>
  <c r="K47" i="15" s="1"/>
  <c r="E47" i="15"/>
  <c r="G43" i="15"/>
  <c r="F43" i="15"/>
  <c r="F45" i="15" s="1"/>
  <c r="G9" i="15"/>
  <c r="F9" i="15"/>
  <c r="J28" i="15"/>
  <c r="K28" i="15" s="1"/>
  <c r="T11" i="16" l="1"/>
  <c r="G81" i="16"/>
  <c r="R11" i="16"/>
  <c r="R14" i="16" s="1"/>
  <c r="Z11" i="16"/>
  <c r="Z14" i="16" s="1"/>
  <c r="M11" i="16"/>
  <c r="M20" i="16" s="1"/>
  <c r="U11" i="16"/>
  <c r="X102" i="16"/>
  <c r="X106" i="16" s="1"/>
  <c r="T71" i="16"/>
  <c r="F11" i="16"/>
  <c r="F21" i="16" s="1"/>
  <c r="Q41" i="16"/>
  <c r="M71" i="16"/>
  <c r="M81" i="16" s="1"/>
  <c r="N71" i="16"/>
  <c r="N81" i="16" s="1"/>
  <c r="O71" i="16"/>
  <c r="O79" i="16" s="1"/>
  <c r="F102" i="16"/>
  <c r="G76" i="16"/>
  <c r="Q71" i="16"/>
  <c r="Q85" i="16" s="1"/>
  <c r="S102" i="16"/>
  <c r="U71" i="16"/>
  <c r="U73" i="16" s="1"/>
  <c r="Y102" i="16"/>
  <c r="Y116" i="16" s="1"/>
  <c r="W71" i="16"/>
  <c r="W75" i="16" s="1"/>
  <c r="V71" i="16"/>
  <c r="V77" i="16" s="1"/>
  <c r="Z102" i="16"/>
  <c r="Y45" i="15"/>
  <c r="Y57" i="15" s="1"/>
  <c r="F51" i="15"/>
  <c r="Y79" i="15"/>
  <c r="Y88" i="15" s="1"/>
  <c r="R45" i="15"/>
  <c r="R49" i="15" s="1"/>
  <c r="S79" i="15"/>
  <c r="S94" i="15" s="1"/>
  <c r="Z45" i="15"/>
  <c r="Z55" i="15" s="1"/>
  <c r="F79" i="15"/>
  <c r="F86" i="15" s="1"/>
  <c r="Q45" i="15"/>
  <c r="Q47" i="15" s="1"/>
  <c r="X113" i="15"/>
  <c r="X125" i="15" s="1"/>
  <c r="G80" i="16"/>
  <c r="G74" i="16"/>
  <c r="G73" i="16"/>
  <c r="T22" i="16"/>
  <c r="T20" i="16"/>
  <c r="T24" i="16"/>
  <c r="T19" i="16"/>
  <c r="T14" i="16"/>
  <c r="T23" i="16"/>
  <c r="T13" i="16"/>
  <c r="T21" i="16"/>
  <c r="T18" i="16"/>
  <c r="T25" i="16"/>
  <c r="T17" i="16"/>
  <c r="T16" i="16"/>
  <c r="T15" i="16"/>
  <c r="G20" i="16"/>
  <c r="G29" i="16"/>
  <c r="G24" i="16"/>
  <c r="G23" i="16"/>
  <c r="G22" i="16"/>
  <c r="G18" i="16"/>
  <c r="G16" i="16"/>
  <c r="G27" i="16"/>
  <c r="G21" i="16"/>
  <c r="G19" i="16"/>
  <c r="G15" i="16"/>
  <c r="G14" i="16"/>
  <c r="G13" i="16"/>
  <c r="M24" i="16"/>
  <c r="M14" i="16"/>
  <c r="R18" i="16"/>
  <c r="R19" i="16"/>
  <c r="R21" i="16"/>
  <c r="G17" i="16"/>
  <c r="U21" i="16"/>
  <c r="U25" i="16"/>
  <c r="U24" i="16"/>
  <c r="U19" i="16"/>
  <c r="U23" i="16"/>
  <c r="U13" i="16"/>
  <c r="U22" i="16"/>
  <c r="U20" i="16"/>
  <c r="U17" i="16"/>
  <c r="U16" i="16"/>
  <c r="U14" i="16"/>
  <c r="U18" i="16"/>
  <c r="U15" i="16"/>
  <c r="Z15" i="16"/>
  <c r="Z13" i="16"/>
  <c r="Z22" i="16"/>
  <c r="N11" i="16"/>
  <c r="V11" i="16"/>
  <c r="G59" i="16"/>
  <c r="G57" i="16"/>
  <c r="G51" i="16"/>
  <c r="G43" i="16"/>
  <c r="G50" i="16"/>
  <c r="G53" i="16"/>
  <c r="G48" i="16"/>
  <c r="G54" i="16"/>
  <c r="G52" i="16"/>
  <c r="G49" i="16"/>
  <c r="G47" i="16"/>
  <c r="G44" i="16"/>
  <c r="G46" i="16"/>
  <c r="O11" i="16"/>
  <c r="W11" i="16"/>
  <c r="M41" i="16"/>
  <c r="P11" i="16"/>
  <c r="X11" i="16"/>
  <c r="V41" i="16"/>
  <c r="N41" i="16"/>
  <c r="AA41" i="16"/>
  <c r="S41" i="16"/>
  <c r="Z41" i="16"/>
  <c r="P41" i="16"/>
  <c r="Y41" i="16"/>
  <c r="O41" i="16"/>
  <c r="W41" i="16"/>
  <c r="L41" i="16"/>
  <c r="U41" i="16"/>
  <c r="F41" i="16"/>
  <c r="Q11" i="16"/>
  <c r="Y11" i="16"/>
  <c r="R41" i="16"/>
  <c r="T41" i="16"/>
  <c r="S11" i="16"/>
  <c r="AA11" i="16"/>
  <c r="X41" i="16"/>
  <c r="L11" i="16"/>
  <c r="G45" i="16"/>
  <c r="N80" i="16"/>
  <c r="N77" i="16"/>
  <c r="N75" i="16"/>
  <c r="Z111" i="16"/>
  <c r="Z116" i="16"/>
  <c r="Z115" i="16"/>
  <c r="Z110" i="16"/>
  <c r="Z114" i="16"/>
  <c r="Z109" i="16"/>
  <c r="Z108" i="16"/>
  <c r="Z107" i="16"/>
  <c r="Z105" i="16"/>
  <c r="Z104" i="16"/>
  <c r="Z112" i="16"/>
  <c r="W83" i="16"/>
  <c r="W82" i="16"/>
  <c r="Z113" i="16"/>
  <c r="G88" i="16"/>
  <c r="G90" i="16"/>
  <c r="G79" i="16"/>
  <c r="G84" i="16"/>
  <c r="G83" i="16"/>
  <c r="G78" i="16"/>
  <c r="G77" i="16"/>
  <c r="G82" i="16"/>
  <c r="G75" i="16"/>
  <c r="Y71" i="16"/>
  <c r="P71" i="16"/>
  <c r="X71" i="16"/>
  <c r="W102" i="16"/>
  <c r="O102" i="16"/>
  <c r="U102" i="16"/>
  <c r="M102" i="16"/>
  <c r="T102" i="16"/>
  <c r="L102" i="16"/>
  <c r="AA102" i="16"/>
  <c r="F107" i="16"/>
  <c r="F113" i="16"/>
  <c r="F106" i="16"/>
  <c r="F118" i="16"/>
  <c r="F105" i="16"/>
  <c r="F112" i="16"/>
  <c r="F104" i="16"/>
  <c r="F120" i="16"/>
  <c r="F111" i="16"/>
  <c r="F115" i="16"/>
  <c r="F71" i="16"/>
  <c r="R71" i="16"/>
  <c r="Z71" i="16"/>
  <c r="G102" i="16"/>
  <c r="F110" i="16"/>
  <c r="S71" i="16"/>
  <c r="AA71" i="16"/>
  <c r="Q102" i="16"/>
  <c r="F108" i="16"/>
  <c r="L71" i="16"/>
  <c r="R102" i="16"/>
  <c r="S107" i="16"/>
  <c r="N102" i="16"/>
  <c r="V102" i="16"/>
  <c r="P102" i="16"/>
  <c r="G79" i="15"/>
  <c r="G90" i="15" s="1"/>
  <c r="F113" i="15"/>
  <c r="F128" i="15" s="1"/>
  <c r="Z113" i="15"/>
  <c r="Z116" i="15" s="1"/>
  <c r="Q113" i="15"/>
  <c r="Q117" i="15" s="1"/>
  <c r="R113" i="15"/>
  <c r="R129" i="15" s="1"/>
  <c r="X45" i="15"/>
  <c r="X55" i="15" s="1"/>
  <c r="S113" i="15"/>
  <c r="X79" i="15"/>
  <c r="X89" i="15" s="1"/>
  <c r="Y113" i="15"/>
  <c r="G126" i="15"/>
  <c r="G118" i="15"/>
  <c r="G127" i="15"/>
  <c r="Z56" i="15"/>
  <c r="F59" i="15"/>
  <c r="F52" i="15"/>
  <c r="Z47" i="15"/>
  <c r="Z48" i="15"/>
  <c r="R122" i="15"/>
  <c r="R121" i="15"/>
  <c r="R128" i="15"/>
  <c r="R120" i="15"/>
  <c r="R119" i="15"/>
  <c r="R117" i="15"/>
  <c r="R126" i="15"/>
  <c r="R125" i="15"/>
  <c r="S130" i="15"/>
  <c r="S129" i="15"/>
  <c r="S121" i="15"/>
  <c r="S116" i="15"/>
  <c r="S128" i="15"/>
  <c r="S120" i="15"/>
  <c r="S127" i="15"/>
  <c r="S119" i="15"/>
  <c r="S117" i="15"/>
  <c r="S126" i="15"/>
  <c r="S118" i="15"/>
  <c r="S124" i="15"/>
  <c r="S125" i="15"/>
  <c r="R115" i="15"/>
  <c r="L113" i="15"/>
  <c r="W113" i="15"/>
  <c r="O113" i="15"/>
  <c r="T113" i="15"/>
  <c r="AA113" i="15"/>
  <c r="S122" i="15"/>
  <c r="R123" i="15"/>
  <c r="R124" i="15"/>
  <c r="S115" i="15"/>
  <c r="R116" i="15"/>
  <c r="S123" i="15"/>
  <c r="G125" i="15"/>
  <c r="G117" i="15"/>
  <c r="G133" i="15"/>
  <c r="G124" i="15"/>
  <c r="G116" i="15"/>
  <c r="G128" i="15"/>
  <c r="G123" i="15"/>
  <c r="G115" i="15"/>
  <c r="G135" i="15"/>
  <c r="G122" i="15"/>
  <c r="G120" i="15"/>
  <c r="G129" i="15"/>
  <c r="G121" i="15"/>
  <c r="M113" i="15"/>
  <c r="U113" i="15"/>
  <c r="N113" i="15"/>
  <c r="V113" i="15"/>
  <c r="P113" i="15"/>
  <c r="S88" i="15"/>
  <c r="Y93" i="15"/>
  <c r="X94" i="15"/>
  <c r="U79" i="15"/>
  <c r="M79" i="15"/>
  <c r="T79" i="15"/>
  <c r="S83" i="15"/>
  <c r="G85" i="15"/>
  <c r="G86" i="15"/>
  <c r="S86" i="15"/>
  <c r="F92" i="15"/>
  <c r="F81" i="15"/>
  <c r="F101" i="15"/>
  <c r="F89" i="15"/>
  <c r="W79" i="15"/>
  <c r="S89" i="15"/>
  <c r="L79" i="15"/>
  <c r="Y83" i="15"/>
  <c r="Y84" i="15"/>
  <c r="S91" i="15"/>
  <c r="F95" i="15"/>
  <c r="Z79" i="15"/>
  <c r="Y85" i="15"/>
  <c r="X90" i="15"/>
  <c r="X95" i="15"/>
  <c r="S96" i="15"/>
  <c r="S95" i="15"/>
  <c r="S87" i="15"/>
  <c r="S93" i="15"/>
  <c r="S85" i="15"/>
  <c r="S92" i="15"/>
  <c r="S84" i="15"/>
  <c r="S82" i="15"/>
  <c r="Y89" i="15"/>
  <c r="Y81" i="15"/>
  <c r="Y96" i="15"/>
  <c r="Y95" i="15"/>
  <c r="Y87" i="15"/>
  <c r="Y94" i="15"/>
  <c r="Y86" i="15"/>
  <c r="Y82" i="15"/>
  <c r="O79" i="15"/>
  <c r="Y90" i="15"/>
  <c r="G91" i="15"/>
  <c r="G83" i="15"/>
  <c r="G89" i="15"/>
  <c r="S90" i="15"/>
  <c r="AA79" i="15"/>
  <c r="Q79" i="15"/>
  <c r="R79" i="15"/>
  <c r="S81" i="15"/>
  <c r="Y91" i="15"/>
  <c r="Y92" i="15"/>
  <c r="N79" i="15"/>
  <c r="V79" i="15"/>
  <c r="P79" i="15"/>
  <c r="R58" i="15"/>
  <c r="Y48" i="15"/>
  <c r="Y49" i="15"/>
  <c r="Y56" i="15"/>
  <c r="Z54" i="15"/>
  <c r="Z62" i="15"/>
  <c r="Z61" i="15"/>
  <c r="Z53" i="15"/>
  <c r="Z60" i="15"/>
  <c r="Z52" i="15"/>
  <c r="Z59" i="15"/>
  <c r="Z51" i="15"/>
  <c r="Z57" i="15"/>
  <c r="Z49" i="15"/>
  <c r="Z58" i="15"/>
  <c r="Z50" i="15"/>
  <c r="Y55" i="15"/>
  <c r="Y47" i="15"/>
  <c r="Y54" i="15"/>
  <c r="Y62" i="15"/>
  <c r="Y61" i="15"/>
  <c r="Y53" i="15"/>
  <c r="Y50" i="15"/>
  <c r="Y60" i="15"/>
  <c r="Y52" i="15"/>
  <c r="Y58" i="15"/>
  <c r="Y59" i="15"/>
  <c r="Y51" i="15"/>
  <c r="O45" i="15"/>
  <c r="W45" i="15"/>
  <c r="S45" i="15"/>
  <c r="AA45" i="15"/>
  <c r="U45" i="15"/>
  <c r="M45" i="15"/>
  <c r="G45" i="15"/>
  <c r="F58" i="15"/>
  <c r="F50" i="15"/>
  <c r="F57" i="15"/>
  <c r="F49" i="15"/>
  <c r="F65" i="15"/>
  <c r="F56" i="15"/>
  <c r="F48" i="15"/>
  <c r="F55" i="15"/>
  <c r="F47" i="15"/>
  <c r="F61" i="15"/>
  <c r="F53" i="15"/>
  <c r="F60" i="15"/>
  <c r="F67" i="15"/>
  <c r="F54" i="15"/>
  <c r="L45" i="15"/>
  <c r="T45" i="15"/>
  <c r="N45" i="15"/>
  <c r="V45" i="15"/>
  <c r="P45" i="15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I5" i="1"/>
  <c r="BG5" i="1"/>
  <c r="BE5" i="1"/>
  <c r="BR142" i="1"/>
  <c r="BP142" i="1"/>
  <c r="BN142" i="1"/>
  <c r="BM142" i="1"/>
  <c r="BL142" i="1"/>
  <c r="BK142" i="1"/>
  <c r="BJ142" i="1"/>
  <c r="BH142" i="1"/>
  <c r="BF142" i="1"/>
  <c r="BD142" i="1"/>
  <c r="BC142" i="1"/>
  <c r="BA142" i="1"/>
  <c r="AY142" i="1"/>
  <c r="AW142" i="1"/>
  <c r="AU142" i="1"/>
  <c r="AS142" i="1"/>
  <c r="AQ142" i="1"/>
  <c r="AO142" i="1"/>
  <c r="AM142" i="1"/>
  <c r="AK142" i="1"/>
  <c r="AI142" i="1"/>
  <c r="AG142" i="1"/>
  <c r="AE142" i="1"/>
  <c r="AC142" i="1"/>
  <c r="AA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BR141" i="1"/>
  <c r="BP141" i="1"/>
  <c r="BN141" i="1"/>
  <c r="BM141" i="1"/>
  <c r="BL141" i="1"/>
  <c r="BK141" i="1"/>
  <c r="BJ141" i="1"/>
  <c r="BH141" i="1"/>
  <c r="BF141" i="1"/>
  <c r="BD141" i="1"/>
  <c r="BC141" i="1"/>
  <c r="BA141" i="1"/>
  <c r="AY141" i="1"/>
  <c r="AW141" i="1"/>
  <c r="AU141" i="1"/>
  <c r="AS141" i="1"/>
  <c r="AQ141" i="1"/>
  <c r="AO141" i="1"/>
  <c r="AM141" i="1"/>
  <c r="AK141" i="1"/>
  <c r="AI141" i="1"/>
  <c r="AG141" i="1"/>
  <c r="AE141" i="1"/>
  <c r="AC141" i="1"/>
  <c r="AA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BR140" i="1"/>
  <c r="BP140" i="1"/>
  <c r="BN140" i="1"/>
  <c r="BM140" i="1"/>
  <c r="BL140" i="1"/>
  <c r="BK140" i="1"/>
  <c r="BJ140" i="1"/>
  <c r="BH140" i="1"/>
  <c r="BF140" i="1"/>
  <c r="BD140" i="1"/>
  <c r="BC140" i="1"/>
  <c r="BA140" i="1"/>
  <c r="AY140" i="1"/>
  <c r="AW140" i="1"/>
  <c r="AU140" i="1"/>
  <c r="AS140" i="1"/>
  <c r="AQ140" i="1"/>
  <c r="AO140" i="1"/>
  <c r="AM140" i="1"/>
  <c r="AK140" i="1"/>
  <c r="AI140" i="1"/>
  <c r="AG140" i="1"/>
  <c r="AE140" i="1"/>
  <c r="AC140" i="1"/>
  <c r="AA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BO141" i="1" s="1"/>
  <c r="G140" i="1"/>
  <c r="F140" i="1"/>
  <c r="E140" i="1"/>
  <c r="BR139" i="1"/>
  <c r="BP139" i="1"/>
  <c r="BN139" i="1"/>
  <c r="BM139" i="1"/>
  <c r="BL139" i="1"/>
  <c r="BK139" i="1"/>
  <c r="BJ139" i="1"/>
  <c r="BH139" i="1"/>
  <c r="BF139" i="1"/>
  <c r="BD139" i="1"/>
  <c r="BC139" i="1"/>
  <c r="BA139" i="1"/>
  <c r="AY139" i="1"/>
  <c r="AW139" i="1"/>
  <c r="AU139" i="1"/>
  <c r="AS139" i="1"/>
  <c r="AQ139" i="1"/>
  <c r="AO139" i="1"/>
  <c r="AM139" i="1"/>
  <c r="AK139" i="1"/>
  <c r="AI139" i="1"/>
  <c r="AG139" i="1"/>
  <c r="AE139" i="1"/>
  <c r="AC139" i="1"/>
  <c r="AA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BR138" i="1"/>
  <c r="BP138" i="1"/>
  <c r="BN138" i="1"/>
  <c r="BM138" i="1"/>
  <c r="BL138" i="1"/>
  <c r="BK138" i="1"/>
  <c r="BJ138" i="1"/>
  <c r="BH138" i="1"/>
  <c r="BF138" i="1"/>
  <c r="BD138" i="1"/>
  <c r="BC138" i="1"/>
  <c r="BA138" i="1"/>
  <c r="AY138" i="1"/>
  <c r="AW138" i="1"/>
  <c r="AU138" i="1"/>
  <c r="AS138" i="1"/>
  <c r="AQ138" i="1"/>
  <c r="AO138" i="1"/>
  <c r="AM138" i="1"/>
  <c r="AK138" i="1"/>
  <c r="AI138" i="1"/>
  <c r="AG138" i="1"/>
  <c r="AE138" i="1"/>
  <c r="AF138" i="1" s="1"/>
  <c r="AC138" i="1"/>
  <c r="AA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BR137" i="1"/>
  <c r="BP137" i="1"/>
  <c r="BN137" i="1"/>
  <c r="BM137" i="1"/>
  <c r="BL137" i="1"/>
  <c r="BK137" i="1"/>
  <c r="BJ137" i="1"/>
  <c r="BH137" i="1"/>
  <c r="BF137" i="1"/>
  <c r="BD137" i="1"/>
  <c r="BC137" i="1"/>
  <c r="BA137" i="1"/>
  <c r="AY137" i="1"/>
  <c r="AW137" i="1"/>
  <c r="AU137" i="1"/>
  <c r="AS137" i="1"/>
  <c r="AQ137" i="1"/>
  <c r="AO137" i="1"/>
  <c r="AM137" i="1"/>
  <c r="AK137" i="1"/>
  <c r="AI137" i="1"/>
  <c r="AG137" i="1"/>
  <c r="AE137" i="1"/>
  <c r="AC137" i="1"/>
  <c r="AA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BR136" i="1"/>
  <c r="BP136" i="1"/>
  <c r="BN136" i="1"/>
  <c r="BM136" i="1"/>
  <c r="BL136" i="1"/>
  <c r="BK136" i="1"/>
  <c r="BJ136" i="1"/>
  <c r="BH136" i="1"/>
  <c r="BF136" i="1"/>
  <c r="BD136" i="1"/>
  <c r="BC136" i="1"/>
  <c r="BA136" i="1"/>
  <c r="AY136" i="1"/>
  <c r="AW136" i="1"/>
  <c r="AU136" i="1"/>
  <c r="AS136" i="1"/>
  <c r="AQ136" i="1"/>
  <c r="AO136" i="1"/>
  <c r="AM136" i="1"/>
  <c r="AK136" i="1"/>
  <c r="AI136" i="1"/>
  <c r="AG136" i="1"/>
  <c r="AE136" i="1"/>
  <c r="AC136" i="1"/>
  <c r="AA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BO137" i="1" s="1"/>
  <c r="G136" i="1"/>
  <c r="F136" i="1"/>
  <c r="E136" i="1"/>
  <c r="BR135" i="1"/>
  <c r="BS135" i="1" s="1"/>
  <c r="BP135" i="1"/>
  <c r="BN135" i="1"/>
  <c r="BM135" i="1"/>
  <c r="BL135" i="1"/>
  <c r="BK135" i="1"/>
  <c r="BJ135" i="1"/>
  <c r="BH135" i="1"/>
  <c r="BF135" i="1"/>
  <c r="BD135" i="1"/>
  <c r="BC135" i="1"/>
  <c r="BA135" i="1"/>
  <c r="AY135" i="1"/>
  <c r="AW135" i="1"/>
  <c r="AU135" i="1"/>
  <c r="AS135" i="1"/>
  <c r="AQ135" i="1"/>
  <c r="AO135" i="1"/>
  <c r="AM135" i="1"/>
  <c r="AK135" i="1"/>
  <c r="AI135" i="1"/>
  <c r="AG135" i="1"/>
  <c r="AE135" i="1"/>
  <c r="AC135" i="1"/>
  <c r="AA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AZ136" i="1" s="1"/>
  <c r="G135" i="1"/>
  <c r="F135" i="1"/>
  <c r="E135" i="1"/>
  <c r="BR134" i="1"/>
  <c r="BP134" i="1"/>
  <c r="BN134" i="1"/>
  <c r="BM134" i="1"/>
  <c r="BL134" i="1"/>
  <c r="BK134" i="1"/>
  <c r="BJ134" i="1"/>
  <c r="BH134" i="1"/>
  <c r="BF134" i="1"/>
  <c r="BD134" i="1"/>
  <c r="BC134" i="1"/>
  <c r="BA134" i="1"/>
  <c r="AY134" i="1"/>
  <c r="AW134" i="1"/>
  <c r="AU134" i="1"/>
  <c r="AS134" i="1"/>
  <c r="AQ134" i="1"/>
  <c r="AO134" i="1"/>
  <c r="AM134" i="1"/>
  <c r="AK134" i="1"/>
  <c r="AI134" i="1"/>
  <c r="AG134" i="1"/>
  <c r="AE134" i="1"/>
  <c r="AC134" i="1"/>
  <c r="AA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BR133" i="1"/>
  <c r="BP133" i="1"/>
  <c r="BN133" i="1"/>
  <c r="BM133" i="1"/>
  <c r="BL133" i="1"/>
  <c r="BK133" i="1"/>
  <c r="BJ133" i="1"/>
  <c r="BH133" i="1"/>
  <c r="BF133" i="1"/>
  <c r="BD133" i="1"/>
  <c r="BC133" i="1"/>
  <c r="BA133" i="1"/>
  <c r="AY133" i="1"/>
  <c r="AW133" i="1"/>
  <c r="AU133" i="1"/>
  <c r="AS133" i="1"/>
  <c r="AQ133" i="1"/>
  <c r="AO133" i="1"/>
  <c r="AM133" i="1"/>
  <c r="AK133" i="1"/>
  <c r="AI133" i="1"/>
  <c r="AG133" i="1"/>
  <c r="AE133" i="1"/>
  <c r="AC133" i="1"/>
  <c r="AA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BR132" i="1"/>
  <c r="BP132" i="1"/>
  <c r="BN132" i="1"/>
  <c r="BM132" i="1"/>
  <c r="BL132" i="1"/>
  <c r="BK132" i="1"/>
  <c r="BJ132" i="1"/>
  <c r="BH132" i="1"/>
  <c r="BF132" i="1"/>
  <c r="BD132" i="1"/>
  <c r="BC132" i="1"/>
  <c r="BA132" i="1"/>
  <c r="AY132" i="1"/>
  <c r="AW132" i="1"/>
  <c r="AU132" i="1"/>
  <c r="AS132" i="1"/>
  <c r="AQ132" i="1"/>
  <c r="AO132" i="1"/>
  <c r="AM132" i="1"/>
  <c r="AK132" i="1"/>
  <c r="AI132" i="1"/>
  <c r="AG132" i="1"/>
  <c r="AE132" i="1"/>
  <c r="AC132" i="1"/>
  <c r="AA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BR131" i="1"/>
  <c r="BP131" i="1"/>
  <c r="BN131" i="1"/>
  <c r="BM131" i="1"/>
  <c r="BL131" i="1"/>
  <c r="BK131" i="1"/>
  <c r="BJ131" i="1"/>
  <c r="BH131" i="1"/>
  <c r="BF131" i="1"/>
  <c r="BD131" i="1"/>
  <c r="BC131" i="1"/>
  <c r="BA131" i="1"/>
  <c r="AY131" i="1"/>
  <c r="AW131" i="1"/>
  <c r="AU131" i="1"/>
  <c r="AS131" i="1"/>
  <c r="AQ131" i="1"/>
  <c r="AO131" i="1"/>
  <c r="AM131" i="1"/>
  <c r="AK131" i="1"/>
  <c r="AI131" i="1"/>
  <c r="AG131" i="1"/>
  <c r="AE131" i="1"/>
  <c r="AC131" i="1"/>
  <c r="AA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BQ132" i="1" s="1"/>
  <c r="G131" i="1"/>
  <c r="F131" i="1"/>
  <c r="E131" i="1"/>
  <c r="BR130" i="1"/>
  <c r="BP130" i="1"/>
  <c r="BN130" i="1"/>
  <c r="BM130" i="1"/>
  <c r="BL130" i="1"/>
  <c r="BK130" i="1"/>
  <c r="BJ130" i="1"/>
  <c r="BH130" i="1"/>
  <c r="BF130" i="1"/>
  <c r="BD130" i="1"/>
  <c r="BC130" i="1"/>
  <c r="BA130" i="1"/>
  <c r="AY130" i="1"/>
  <c r="AW130" i="1"/>
  <c r="AU130" i="1"/>
  <c r="AS130" i="1"/>
  <c r="AQ130" i="1"/>
  <c r="AO130" i="1"/>
  <c r="AM130" i="1"/>
  <c r="AK130" i="1"/>
  <c r="AI130" i="1"/>
  <c r="AG130" i="1"/>
  <c r="AE130" i="1"/>
  <c r="AC130" i="1"/>
  <c r="AA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BR129" i="1"/>
  <c r="BP129" i="1"/>
  <c r="BN129" i="1"/>
  <c r="BO129" i="1" s="1"/>
  <c r="BM129" i="1"/>
  <c r="BL129" i="1"/>
  <c r="BK129" i="1"/>
  <c r="BJ129" i="1"/>
  <c r="BH129" i="1"/>
  <c r="BF129" i="1"/>
  <c r="BD129" i="1"/>
  <c r="BC129" i="1"/>
  <c r="BA129" i="1"/>
  <c r="AY129" i="1"/>
  <c r="AW129" i="1"/>
  <c r="AU129" i="1"/>
  <c r="AS129" i="1"/>
  <c r="AQ129" i="1"/>
  <c r="AO129" i="1"/>
  <c r="AM129" i="1"/>
  <c r="AK129" i="1"/>
  <c r="AI129" i="1"/>
  <c r="AG129" i="1"/>
  <c r="AE129" i="1"/>
  <c r="AC129" i="1"/>
  <c r="AA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BR128" i="1"/>
  <c r="BP128" i="1"/>
  <c r="BN128" i="1"/>
  <c r="BM128" i="1"/>
  <c r="BL128" i="1"/>
  <c r="BK128" i="1"/>
  <c r="BJ128" i="1"/>
  <c r="BH128" i="1"/>
  <c r="BF128" i="1"/>
  <c r="BD128" i="1"/>
  <c r="BC128" i="1"/>
  <c r="BA128" i="1"/>
  <c r="AY128" i="1"/>
  <c r="AW128" i="1"/>
  <c r="AU128" i="1"/>
  <c r="AS128" i="1"/>
  <c r="AQ128" i="1"/>
  <c r="AO128" i="1"/>
  <c r="AM128" i="1"/>
  <c r="AK128" i="1"/>
  <c r="AI128" i="1"/>
  <c r="AG128" i="1"/>
  <c r="AE128" i="1"/>
  <c r="AC128" i="1"/>
  <c r="AA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BR127" i="1"/>
  <c r="BP127" i="1"/>
  <c r="BN127" i="1"/>
  <c r="BM127" i="1"/>
  <c r="BL127" i="1"/>
  <c r="BK127" i="1"/>
  <c r="BJ127" i="1"/>
  <c r="BH127" i="1"/>
  <c r="BF127" i="1"/>
  <c r="BD127" i="1"/>
  <c r="BC127" i="1"/>
  <c r="BA127" i="1"/>
  <c r="AY127" i="1"/>
  <c r="AW127" i="1"/>
  <c r="AU127" i="1"/>
  <c r="AS127" i="1"/>
  <c r="AQ127" i="1"/>
  <c r="AO127" i="1"/>
  <c r="AM127" i="1"/>
  <c r="AK127" i="1"/>
  <c r="AI127" i="1"/>
  <c r="AG127" i="1"/>
  <c r="AE127" i="1"/>
  <c r="AC127" i="1"/>
  <c r="AA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BR126" i="1"/>
  <c r="BP126" i="1"/>
  <c r="BN126" i="1"/>
  <c r="BM126" i="1"/>
  <c r="BL126" i="1"/>
  <c r="BK126" i="1"/>
  <c r="BJ126" i="1"/>
  <c r="BH126" i="1"/>
  <c r="BF126" i="1"/>
  <c r="BD126" i="1"/>
  <c r="BC126" i="1"/>
  <c r="BA126" i="1"/>
  <c r="AY126" i="1"/>
  <c r="AW126" i="1"/>
  <c r="AU126" i="1"/>
  <c r="AS126" i="1"/>
  <c r="AQ126" i="1"/>
  <c r="AO126" i="1"/>
  <c r="AM126" i="1"/>
  <c r="AK126" i="1"/>
  <c r="AI126" i="1"/>
  <c r="AG126" i="1"/>
  <c r="AE126" i="1"/>
  <c r="AC126" i="1"/>
  <c r="AA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BR125" i="1"/>
  <c r="BP125" i="1"/>
  <c r="BN125" i="1"/>
  <c r="BM125" i="1"/>
  <c r="BL125" i="1"/>
  <c r="BK125" i="1"/>
  <c r="BJ125" i="1"/>
  <c r="BH125" i="1"/>
  <c r="BF125" i="1"/>
  <c r="BD125" i="1"/>
  <c r="BC125" i="1"/>
  <c r="BA125" i="1"/>
  <c r="AY125" i="1"/>
  <c r="AW125" i="1"/>
  <c r="AU125" i="1"/>
  <c r="AS125" i="1"/>
  <c r="AQ125" i="1"/>
  <c r="AO125" i="1"/>
  <c r="AM125" i="1"/>
  <c r="AK125" i="1"/>
  <c r="AI125" i="1"/>
  <c r="AG125" i="1"/>
  <c r="AE125" i="1"/>
  <c r="AC125" i="1"/>
  <c r="AA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BR124" i="1"/>
  <c r="BP124" i="1"/>
  <c r="BN124" i="1"/>
  <c r="BM124" i="1"/>
  <c r="BL124" i="1"/>
  <c r="BK124" i="1"/>
  <c r="BJ124" i="1"/>
  <c r="BH124" i="1"/>
  <c r="BF124" i="1"/>
  <c r="BD124" i="1"/>
  <c r="BC124" i="1"/>
  <c r="BA124" i="1"/>
  <c r="AY124" i="1"/>
  <c r="AW124" i="1"/>
  <c r="AU124" i="1"/>
  <c r="AS124" i="1"/>
  <c r="AQ124" i="1"/>
  <c r="AO124" i="1"/>
  <c r="AM124" i="1"/>
  <c r="AK124" i="1"/>
  <c r="AI124" i="1"/>
  <c r="AG124" i="1"/>
  <c r="AE124" i="1"/>
  <c r="AC124" i="1"/>
  <c r="AA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BR123" i="1"/>
  <c r="BP123" i="1"/>
  <c r="BN123" i="1"/>
  <c r="BM123" i="1"/>
  <c r="BL123" i="1"/>
  <c r="BK123" i="1"/>
  <c r="BJ123" i="1"/>
  <c r="BH123" i="1"/>
  <c r="BF123" i="1"/>
  <c r="BD123" i="1"/>
  <c r="BC123" i="1"/>
  <c r="BA123" i="1"/>
  <c r="AY123" i="1"/>
  <c r="AW123" i="1"/>
  <c r="AU123" i="1"/>
  <c r="AS123" i="1"/>
  <c r="AQ123" i="1"/>
  <c r="AO123" i="1"/>
  <c r="AM123" i="1"/>
  <c r="AK123" i="1"/>
  <c r="AI123" i="1"/>
  <c r="AG123" i="1"/>
  <c r="AE123" i="1"/>
  <c r="AC123" i="1"/>
  <c r="AA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BR122" i="1"/>
  <c r="BP122" i="1"/>
  <c r="BN122" i="1"/>
  <c r="BM122" i="1"/>
  <c r="BL122" i="1"/>
  <c r="BK122" i="1"/>
  <c r="BJ122" i="1"/>
  <c r="BH122" i="1"/>
  <c r="BF122" i="1"/>
  <c r="BD122" i="1"/>
  <c r="BC122" i="1"/>
  <c r="BA122" i="1"/>
  <c r="AY122" i="1"/>
  <c r="AW122" i="1"/>
  <c r="AU122" i="1"/>
  <c r="AS122" i="1"/>
  <c r="AQ122" i="1"/>
  <c r="AO122" i="1"/>
  <c r="AM122" i="1"/>
  <c r="AK122" i="1"/>
  <c r="AI122" i="1"/>
  <c r="AG122" i="1"/>
  <c r="AE122" i="1"/>
  <c r="AC122" i="1"/>
  <c r="AA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BR121" i="1"/>
  <c r="BP121" i="1"/>
  <c r="BN121" i="1"/>
  <c r="BM121" i="1"/>
  <c r="BL121" i="1"/>
  <c r="BK121" i="1"/>
  <c r="BJ121" i="1"/>
  <c r="BH121" i="1"/>
  <c r="BF121" i="1"/>
  <c r="BD121" i="1"/>
  <c r="BC121" i="1"/>
  <c r="BA121" i="1"/>
  <c r="AY121" i="1"/>
  <c r="AW121" i="1"/>
  <c r="AU121" i="1"/>
  <c r="AS121" i="1"/>
  <c r="AQ121" i="1"/>
  <c r="AO121" i="1"/>
  <c r="AM121" i="1"/>
  <c r="AK121" i="1"/>
  <c r="AI121" i="1"/>
  <c r="AG121" i="1"/>
  <c r="AE121" i="1"/>
  <c r="AC121" i="1"/>
  <c r="AA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BR120" i="1"/>
  <c r="BP120" i="1"/>
  <c r="BN120" i="1"/>
  <c r="BM120" i="1"/>
  <c r="BL120" i="1"/>
  <c r="BK120" i="1"/>
  <c r="BJ120" i="1"/>
  <c r="BH120" i="1"/>
  <c r="BF120" i="1"/>
  <c r="BD120" i="1"/>
  <c r="BC120" i="1"/>
  <c r="BA120" i="1"/>
  <c r="AY120" i="1"/>
  <c r="AW120" i="1"/>
  <c r="AU120" i="1"/>
  <c r="AS120" i="1"/>
  <c r="AQ120" i="1"/>
  <c r="AO120" i="1"/>
  <c r="AM120" i="1"/>
  <c r="AK120" i="1"/>
  <c r="AI120" i="1"/>
  <c r="AG120" i="1"/>
  <c r="AE120" i="1"/>
  <c r="AC120" i="1"/>
  <c r="AA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BB121" i="1" s="1"/>
  <c r="G120" i="1"/>
  <c r="F120" i="1"/>
  <c r="E120" i="1"/>
  <c r="BR119" i="1"/>
  <c r="BP119" i="1"/>
  <c r="BN119" i="1"/>
  <c r="BM119" i="1"/>
  <c r="BL119" i="1"/>
  <c r="BK119" i="1"/>
  <c r="BJ119" i="1"/>
  <c r="BH119" i="1"/>
  <c r="BF119" i="1"/>
  <c r="BD119" i="1"/>
  <c r="BC119" i="1"/>
  <c r="BA119" i="1"/>
  <c r="AY119" i="1"/>
  <c r="AW119" i="1"/>
  <c r="AU119" i="1"/>
  <c r="AS119" i="1"/>
  <c r="AQ119" i="1"/>
  <c r="AO119" i="1"/>
  <c r="AM119" i="1"/>
  <c r="AK119" i="1"/>
  <c r="AI119" i="1"/>
  <c r="AG119" i="1"/>
  <c r="AE119" i="1"/>
  <c r="AC119" i="1"/>
  <c r="AA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BR118" i="1"/>
  <c r="BP118" i="1"/>
  <c r="BN118" i="1"/>
  <c r="BM118" i="1"/>
  <c r="BL118" i="1"/>
  <c r="BK118" i="1"/>
  <c r="BJ118" i="1"/>
  <c r="BH118" i="1"/>
  <c r="BF118" i="1"/>
  <c r="BD118" i="1"/>
  <c r="BC118" i="1"/>
  <c r="BA118" i="1"/>
  <c r="AY118" i="1"/>
  <c r="AW118" i="1"/>
  <c r="AU118" i="1"/>
  <c r="AS118" i="1"/>
  <c r="AQ118" i="1"/>
  <c r="AO118" i="1"/>
  <c r="AM118" i="1"/>
  <c r="AK118" i="1"/>
  <c r="AI118" i="1"/>
  <c r="AG118" i="1"/>
  <c r="AE118" i="1"/>
  <c r="AC118" i="1"/>
  <c r="AA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BR117" i="1"/>
  <c r="BP117" i="1"/>
  <c r="BN117" i="1"/>
  <c r="BM117" i="1"/>
  <c r="BL117" i="1"/>
  <c r="BK117" i="1"/>
  <c r="BJ117" i="1"/>
  <c r="BH117" i="1"/>
  <c r="BF117" i="1"/>
  <c r="BD117" i="1"/>
  <c r="BC117" i="1"/>
  <c r="BA117" i="1"/>
  <c r="AY117" i="1"/>
  <c r="AW117" i="1"/>
  <c r="AU117" i="1"/>
  <c r="AS117" i="1"/>
  <c r="AQ117" i="1"/>
  <c r="AO117" i="1"/>
  <c r="AM117" i="1"/>
  <c r="AK117" i="1"/>
  <c r="AI117" i="1"/>
  <c r="AG117" i="1"/>
  <c r="AE117" i="1"/>
  <c r="AC117" i="1"/>
  <c r="AA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BR116" i="1"/>
  <c r="BP116" i="1"/>
  <c r="BN116" i="1"/>
  <c r="BM116" i="1"/>
  <c r="BL116" i="1"/>
  <c r="BK116" i="1"/>
  <c r="BJ116" i="1"/>
  <c r="BH116" i="1"/>
  <c r="BF116" i="1"/>
  <c r="BD116" i="1"/>
  <c r="BC116" i="1"/>
  <c r="BA116" i="1"/>
  <c r="AY116" i="1"/>
  <c r="AW116" i="1"/>
  <c r="AU116" i="1"/>
  <c r="AS116" i="1"/>
  <c r="AQ116" i="1"/>
  <c r="AO116" i="1"/>
  <c r="AM116" i="1"/>
  <c r="AK116" i="1"/>
  <c r="AI116" i="1"/>
  <c r="AG116" i="1"/>
  <c r="AE116" i="1"/>
  <c r="AC116" i="1"/>
  <c r="AA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BR115" i="1"/>
  <c r="BP115" i="1"/>
  <c r="BN115" i="1"/>
  <c r="BM115" i="1"/>
  <c r="BL115" i="1"/>
  <c r="BK115" i="1"/>
  <c r="BJ115" i="1"/>
  <c r="BH115" i="1"/>
  <c r="BF115" i="1"/>
  <c r="BD115" i="1"/>
  <c r="BC115" i="1"/>
  <c r="BA115" i="1"/>
  <c r="AY115" i="1"/>
  <c r="AW115" i="1"/>
  <c r="AU115" i="1"/>
  <c r="AS115" i="1"/>
  <c r="AQ115" i="1"/>
  <c r="AO115" i="1"/>
  <c r="AM115" i="1"/>
  <c r="AK115" i="1"/>
  <c r="AI115" i="1"/>
  <c r="AG115" i="1"/>
  <c r="AE115" i="1"/>
  <c r="AC115" i="1"/>
  <c r="AA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BR114" i="1"/>
  <c r="BP114" i="1"/>
  <c r="BN114" i="1"/>
  <c r="BM114" i="1"/>
  <c r="BL114" i="1"/>
  <c r="BK114" i="1"/>
  <c r="BJ114" i="1"/>
  <c r="BH114" i="1"/>
  <c r="BF114" i="1"/>
  <c r="BD114" i="1"/>
  <c r="BC114" i="1"/>
  <c r="BA114" i="1"/>
  <c r="AY114" i="1"/>
  <c r="AW114" i="1"/>
  <c r="AU114" i="1"/>
  <c r="AS114" i="1"/>
  <c r="AQ114" i="1"/>
  <c r="AO114" i="1"/>
  <c r="AM114" i="1"/>
  <c r="AK114" i="1"/>
  <c r="AI114" i="1"/>
  <c r="AG114" i="1"/>
  <c r="AE114" i="1"/>
  <c r="AC114" i="1"/>
  <c r="AA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BR113" i="1"/>
  <c r="BP113" i="1"/>
  <c r="BN113" i="1"/>
  <c r="BM113" i="1"/>
  <c r="BL113" i="1"/>
  <c r="BK113" i="1"/>
  <c r="BJ113" i="1"/>
  <c r="BH113" i="1"/>
  <c r="BF113" i="1"/>
  <c r="BD113" i="1"/>
  <c r="BC113" i="1"/>
  <c r="BA113" i="1"/>
  <c r="AY113" i="1"/>
  <c r="AW113" i="1"/>
  <c r="AU113" i="1"/>
  <c r="AS113" i="1"/>
  <c r="AQ113" i="1"/>
  <c r="AO113" i="1"/>
  <c r="AM113" i="1"/>
  <c r="AK113" i="1"/>
  <c r="AI113" i="1"/>
  <c r="AG113" i="1"/>
  <c r="AE113" i="1"/>
  <c r="AC113" i="1"/>
  <c r="AA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BR112" i="1"/>
  <c r="BP112" i="1"/>
  <c r="BN112" i="1"/>
  <c r="BM112" i="1"/>
  <c r="BL112" i="1"/>
  <c r="BK112" i="1"/>
  <c r="BJ112" i="1"/>
  <c r="BH112" i="1"/>
  <c r="BF112" i="1"/>
  <c r="BD112" i="1"/>
  <c r="BC112" i="1"/>
  <c r="BA112" i="1"/>
  <c r="AY112" i="1"/>
  <c r="AW112" i="1"/>
  <c r="AU112" i="1"/>
  <c r="AS112" i="1"/>
  <c r="AQ112" i="1"/>
  <c r="AO112" i="1"/>
  <c r="AM112" i="1"/>
  <c r="AK112" i="1"/>
  <c r="AI112" i="1"/>
  <c r="AG112" i="1"/>
  <c r="AE112" i="1"/>
  <c r="AC112" i="1"/>
  <c r="AA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AL113" i="1" s="1"/>
  <c r="G112" i="1"/>
  <c r="F112" i="1"/>
  <c r="E112" i="1"/>
  <c r="BR111" i="1"/>
  <c r="BP111" i="1"/>
  <c r="BN111" i="1"/>
  <c r="BM111" i="1"/>
  <c r="BL111" i="1"/>
  <c r="BK111" i="1"/>
  <c r="BJ111" i="1"/>
  <c r="BH111" i="1"/>
  <c r="BF111" i="1"/>
  <c r="BD111" i="1"/>
  <c r="BC111" i="1"/>
  <c r="BA111" i="1"/>
  <c r="AY111" i="1"/>
  <c r="AW111" i="1"/>
  <c r="AU111" i="1"/>
  <c r="AS111" i="1"/>
  <c r="AQ111" i="1"/>
  <c r="AO111" i="1"/>
  <c r="AM111" i="1"/>
  <c r="AK111" i="1"/>
  <c r="AI111" i="1"/>
  <c r="AG111" i="1"/>
  <c r="AE111" i="1"/>
  <c r="AC111" i="1"/>
  <c r="AA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BR110" i="1"/>
  <c r="BP110" i="1"/>
  <c r="BN110" i="1"/>
  <c r="BM110" i="1"/>
  <c r="BL110" i="1"/>
  <c r="BK110" i="1"/>
  <c r="BJ110" i="1"/>
  <c r="BH110" i="1"/>
  <c r="BF110" i="1"/>
  <c r="BD110" i="1"/>
  <c r="BC110" i="1"/>
  <c r="BA110" i="1"/>
  <c r="AY110" i="1"/>
  <c r="AW110" i="1"/>
  <c r="AU110" i="1"/>
  <c r="AS110" i="1"/>
  <c r="AQ110" i="1"/>
  <c r="AO110" i="1"/>
  <c r="AM110" i="1"/>
  <c r="AK110" i="1"/>
  <c r="AI110" i="1"/>
  <c r="AG110" i="1"/>
  <c r="AE110" i="1"/>
  <c r="AC110" i="1"/>
  <c r="AA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BR109" i="1"/>
  <c r="BP109" i="1"/>
  <c r="BN109" i="1"/>
  <c r="BM109" i="1"/>
  <c r="BL109" i="1"/>
  <c r="BK109" i="1"/>
  <c r="BJ109" i="1"/>
  <c r="BH109" i="1"/>
  <c r="BF109" i="1"/>
  <c r="BD109" i="1"/>
  <c r="BC109" i="1"/>
  <c r="BA109" i="1"/>
  <c r="AY109" i="1"/>
  <c r="AW109" i="1"/>
  <c r="AU109" i="1"/>
  <c r="AS109" i="1"/>
  <c r="AQ109" i="1"/>
  <c r="AO109" i="1"/>
  <c r="AM109" i="1"/>
  <c r="AK109" i="1"/>
  <c r="AI109" i="1"/>
  <c r="AG109" i="1"/>
  <c r="AE109" i="1"/>
  <c r="AC109" i="1"/>
  <c r="AA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BR108" i="1"/>
  <c r="BP108" i="1"/>
  <c r="BN108" i="1"/>
  <c r="BM108" i="1"/>
  <c r="BL108" i="1"/>
  <c r="BK108" i="1"/>
  <c r="BJ108" i="1"/>
  <c r="BH108" i="1"/>
  <c r="BF108" i="1"/>
  <c r="BD108" i="1"/>
  <c r="BC108" i="1"/>
  <c r="BA108" i="1"/>
  <c r="AY108" i="1"/>
  <c r="AW108" i="1"/>
  <c r="AU108" i="1"/>
  <c r="AS108" i="1"/>
  <c r="AQ108" i="1"/>
  <c r="AO108" i="1"/>
  <c r="AM108" i="1"/>
  <c r="AK108" i="1"/>
  <c r="AI108" i="1"/>
  <c r="AG108" i="1"/>
  <c r="AE108" i="1"/>
  <c r="AC108" i="1"/>
  <c r="AA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BR107" i="1"/>
  <c r="BP107" i="1"/>
  <c r="BN107" i="1"/>
  <c r="BM107" i="1"/>
  <c r="BL107" i="1"/>
  <c r="BK107" i="1"/>
  <c r="BJ107" i="1"/>
  <c r="BH107" i="1"/>
  <c r="BF107" i="1"/>
  <c r="BD107" i="1"/>
  <c r="BC107" i="1"/>
  <c r="BA107" i="1"/>
  <c r="AY107" i="1"/>
  <c r="AW107" i="1"/>
  <c r="AU107" i="1"/>
  <c r="AS107" i="1"/>
  <c r="AQ107" i="1"/>
  <c r="AO107" i="1"/>
  <c r="AM107" i="1"/>
  <c r="AK107" i="1"/>
  <c r="AI107" i="1"/>
  <c r="AG107" i="1"/>
  <c r="AE107" i="1"/>
  <c r="AC107" i="1"/>
  <c r="AA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BR106" i="1"/>
  <c r="BP106" i="1"/>
  <c r="BN106" i="1"/>
  <c r="BM106" i="1"/>
  <c r="BL106" i="1"/>
  <c r="BK106" i="1"/>
  <c r="BJ106" i="1"/>
  <c r="BH106" i="1"/>
  <c r="BF106" i="1"/>
  <c r="BD106" i="1"/>
  <c r="BC106" i="1"/>
  <c r="BA106" i="1"/>
  <c r="AY106" i="1"/>
  <c r="AW106" i="1"/>
  <c r="AU106" i="1"/>
  <c r="AS106" i="1"/>
  <c r="AQ106" i="1"/>
  <c r="AO106" i="1"/>
  <c r="AM106" i="1"/>
  <c r="AK106" i="1"/>
  <c r="AI106" i="1"/>
  <c r="AG106" i="1"/>
  <c r="AE106" i="1"/>
  <c r="AC106" i="1"/>
  <c r="AA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BR105" i="1"/>
  <c r="BP105" i="1"/>
  <c r="BN105" i="1"/>
  <c r="BM105" i="1"/>
  <c r="BL105" i="1"/>
  <c r="BK105" i="1"/>
  <c r="BJ105" i="1"/>
  <c r="BH105" i="1"/>
  <c r="BF105" i="1"/>
  <c r="BD105" i="1"/>
  <c r="BC105" i="1"/>
  <c r="BA105" i="1"/>
  <c r="AY105" i="1"/>
  <c r="AW105" i="1"/>
  <c r="AU105" i="1"/>
  <c r="AS105" i="1"/>
  <c r="AQ105" i="1"/>
  <c r="AO105" i="1"/>
  <c r="AM105" i="1"/>
  <c r="AK105" i="1"/>
  <c r="AI105" i="1"/>
  <c r="AG105" i="1"/>
  <c r="AE105" i="1"/>
  <c r="AC105" i="1"/>
  <c r="AA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BR104" i="1"/>
  <c r="BP104" i="1"/>
  <c r="BN104" i="1"/>
  <c r="BM104" i="1"/>
  <c r="BL104" i="1"/>
  <c r="BK104" i="1"/>
  <c r="BJ104" i="1"/>
  <c r="BH104" i="1"/>
  <c r="BF104" i="1"/>
  <c r="BD104" i="1"/>
  <c r="BC104" i="1"/>
  <c r="BA104" i="1"/>
  <c r="AY104" i="1"/>
  <c r="AW104" i="1"/>
  <c r="AU104" i="1"/>
  <c r="AS104" i="1"/>
  <c r="AQ104" i="1"/>
  <c r="AO104" i="1"/>
  <c r="AM104" i="1"/>
  <c r="AK104" i="1"/>
  <c r="AI104" i="1"/>
  <c r="AG104" i="1"/>
  <c r="AE104" i="1"/>
  <c r="AC104" i="1"/>
  <c r="AA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BB105" i="1" s="1"/>
  <c r="G104" i="1"/>
  <c r="F104" i="1"/>
  <c r="E104" i="1"/>
  <c r="BR103" i="1"/>
  <c r="BS103" i="1" s="1"/>
  <c r="BP103" i="1"/>
  <c r="BN103" i="1"/>
  <c r="BM103" i="1"/>
  <c r="BL103" i="1"/>
  <c r="BK103" i="1"/>
  <c r="BJ103" i="1"/>
  <c r="BH103" i="1"/>
  <c r="BF103" i="1"/>
  <c r="BD103" i="1"/>
  <c r="BC103" i="1"/>
  <c r="BA103" i="1"/>
  <c r="AY103" i="1"/>
  <c r="AW103" i="1"/>
  <c r="AU103" i="1"/>
  <c r="AS103" i="1"/>
  <c r="AQ103" i="1"/>
  <c r="AO103" i="1"/>
  <c r="AM103" i="1"/>
  <c r="AK103" i="1"/>
  <c r="AI103" i="1"/>
  <c r="AG103" i="1"/>
  <c r="AE103" i="1"/>
  <c r="AC103" i="1"/>
  <c r="AA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BR102" i="1"/>
  <c r="BP102" i="1"/>
  <c r="BN102" i="1"/>
  <c r="BM102" i="1"/>
  <c r="BL102" i="1"/>
  <c r="BK102" i="1"/>
  <c r="BJ102" i="1"/>
  <c r="BH102" i="1"/>
  <c r="BF102" i="1"/>
  <c r="BD102" i="1"/>
  <c r="BC102" i="1"/>
  <c r="BA102" i="1"/>
  <c r="AY102" i="1"/>
  <c r="AW102" i="1"/>
  <c r="AU102" i="1"/>
  <c r="AS102" i="1"/>
  <c r="AQ102" i="1"/>
  <c r="AO102" i="1"/>
  <c r="AM102" i="1"/>
  <c r="AK102" i="1"/>
  <c r="AI102" i="1"/>
  <c r="AG102" i="1"/>
  <c r="AE102" i="1"/>
  <c r="AC102" i="1"/>
  <c r="AA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BR101" i="1"/>
  <c r="BP101" i="1"/>
  <c r="BN101" i="1"/>
  <c r="BM101" i="1"/>
  <c r="BL101" i="1"/>
  <c r="BK101" i="1"/>
  <c r="BJ101" i="1"/>
  <c r="BH101" i="1"/>
  <c r="BF101" i="1"/>
  <c r="BD101" i="1"/>
  <c r="BC101" i="1"/>
  <c r="BA101" i="1"/>
  <c r="AY101" i="1"/>
  <c r="AW101" i="1"/>
  <c r="AU101" i="1"/>
  <c r="AS101" i="1"/>
  <c r="AQ101" i="1"/>
  <c r="AO101" i="1"/>
  <c r="AM101" i="1"/>
  <c r="AK101" i="1"/>
  <c r="AI101" i="1"/>
  <c r="AG101" i="1"/>
  <c r="AE101" i="1"/>
  <c r="AC101" i="1"/>
  <c r="AA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BR100" i="1"/>
  <c r="BP100" i="1"/>
  <c r="BN100" i="1"/>
  <c r="BM100" i="1"/>
  <c r="BL100" i="1"/>
  <c r="BK100" i="1"/>
  <c r="BJ100" i="1"/>
  <c r="BH100" i="1"/>
  <c r="BF100" i="1"/>
  <c r="BD100" i="1"/>
  <c r="BC100" i="1"/>
  <c r="BA100" i="1"/>
  <c r="AY100" i="1"/>
  <c r="AW100" i="1"/>
  <c r="AU100" i="1"/>
  <c r="AS100" i="1"/>
  <c r="AQ100" i="1"/>
  <c r="AO100" i="1"/>
  <c r="AM100" i="1"/>
  <c r="AK100" i="1"/>
  <c r="AI100" i="1"/>
  <c r="AG100" i="1"/>
  <c r="AE100" i="1"/>
  <c r="AC100" i="1"/>
  <c r="AA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AR101" i="1" s="1"/>
  <c r="G100" i="1"/>
  <c r="F100" i="1"/>
  <c r="E100" i="1"/>
  <c r="BR99" i="1"/>
  <c r="BP99" i="1"/>
  <c r="BN99" i="1"/>
  <c r="BM99" i="1"/>
  <c r="BL99" i="1"/>
  <c r="BK99" i="1"/>
  <c r="BJ99" i="1"/>
  <c r="BH99" i="1"/>
  <c r="BF99" i="1"/>
  <c r="BD99" i="1"/>
  <c r="BC99" i="1"/>
  <c r="BA99" i="1"/>
  <c r="AY99" i="1"/>
  <c r="AW99" i="1"/>
  <c r="AU99" i="1"/>
  <c r="AS99" i="1"/>
  <c r="AQ99" i="1"/>
  <c r="AO99" i="1"/>
  <c r="AM99" i="1"/>
  <c r="AK99" i="1"/>
  <c r="AI99" i="1"/>
  <c r="AG99" i="1"/>
  <c r="AE99" i="1"/>
  <c r="AC99" i="1"/>
  <c r="AA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BQ100" i="1" s="1"/>
  <c r="G99" i="1"/>
  <c r="F99" i="1"/>
  <c r="E99" i="1"/>
  <c r="BR98" i="1"/>
  <c r="BP98" i="1"/>
  <c r="BN98" i="1"/>
  <c r="BM98" i="1"/>
  <c r="BL98" i="1"/>
  <c r="BK98" i="1"/>
  <c r="BJ98" i="1"/>
  <c r="BH98" i="1"/>
  <c r="BF98" i="1"/>
  <c r="BD98" i="1"/>
  <c r="BC98" i="1"/>
  <c r="BA98" i="1"/>
  <c r="AY98" i="1"/>
  <c r="AW98" i="1"/>
  <c r="AU98" i="1"/>
  <c r="AS98" i="1"/>
  <c r="AQ98" i="1"/>
  <c r="AO98" i="1"/>
  <c r="AM98" i="1"/>
  <c r="AK98" i="1"/>
  <c r="AI98" i="1"/>
  <c r="AG98" i="1"/>
  <c r="AE98" i="1"/>
  <c r="AC98" i="1"/>
  <c r="AA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BR97" i="1"/>
  <c r="BP97" i="1"/>
  <c r="BN97" i="1"/>
  <c r="BO97" i="1" s="1"/>
  <c r="BM97" i="1"/>
  <c r="BL97" i="1"/>
  <c r="BK97" i="1"/>
  <c r="BJ97" i="1"/>
  <c r="BH97" i="1"/>
  <c r="BF97" i="1"/>
  <c r="BD97" i="1"/>
  <c r="BC97" i="1"/>
  <c r="BA97" i="1"/>
  <c r="AY97" i="1"/>
  <c r="AW97" i="1"/>
  <c r="AU97" i="1"/>
  <c r="AS97" i="1"/>
  <c r="AQ97" i="1"/>
  <c r="AO97" i="1"/>
  <c r="AM97" i="1"/>
  <c r="AK97" i="1"/>
  <c r="AI97" i="1"/>
  <c r="AG97" i="1"/>
  <c r="AE97" i="1"/>
  <c r="AC97" i="1"/>
  <c r="AA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BR96" i="1"/>
  <c r="BP96" i="1"/>
  <c r="BN96" i="1"/>
  <c r="BM96" i="1"/>
  <c r="BL96" i="1"/>
  <c r="BK96" i="1"/>
  <c r="BJ96" i="1"/>
  <c r="BH96" i="1"/>
  <c r="BF96" i="1"/>
  <c r="BD96" i="1"/>
  <c r="BC96" i="1"/>
  <c r="BA96" i="1"/>
  <c r="AY96" i="1"/>
  <c r="AW96" i="1"/>
  <c r="AU96" i="1"/>
  <c r="AS96" i="1"/>
  <c r="AQ96" i="1"/>
  <c r="AO96" i="1"/>
  <c r="AM96" i="1"/>
  <c r="AK96" i="1"/>
  <c r="AI96" i="1"/>
  <c r="AG96" i="1"/>
  <c r="AE96" i="1"/>
  <c r="AC96" i="1"/>
  <c r="AA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BR95" i="1"/>
  <c r="BP95" i="1"/>
  <c r="BN95" i="1"/>
  <c r="BM95" i="1"/>
  <c r="BL95" i="1"/>
  <c r="BK95" i="1"/>
  <c r="BJ95" i="1"/>
  <c r="BH95" i="1"/>
  <c r="BF95" i="1"/>
  <c r="BD95" i="1"/>
  <c r="BC95" i="1"/>
  <c r="BA95" i="1"/>
  <c r="AY95" i="1"/>
  <c r="AW95" i="1"/>
  <c r="AU95" i="1"/>
  <c r="AS95" i="1"/>
  <c r="AQ95" i="1"/>
  <c r="AO95" i="1"/>
  <c r="AM95" i="1"/>
  <c r="AK95" i="1"/>
  <c r="AI95" i="1"/>
  <c r="AG95" i="1"/>
  <c r="AE95" i="1"/>
  <c r="AC95" i="1"/>
  <c r="AA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BR94" i="1"/>
  <c r="BP94" i="1"/>
  <c r="BN94" i="1"/>
  <c r="BM94" i="1"/>
  <c r="BL94" i="1"/>
  <c r="BK94" i="1"/>
  <c r="BJ94" i="1"/>
  <c r="BH94" i="1"/>
  <c r="BF94" i="1"/>
  <c r="BD94" i="1"/>
  <c r="BC94" i="1"/>
  <c r="BA94" i="1"/>
  <c r="AY94" i="1"/>
  <c r="AW94" i="1"/>
  <c r="AU94" i="1"/>
  <c r="AS94" i="1"/>
  <c r="AQ94" i="1"/>
  <c r="AO94" i="1"/>
  <c r="AM94" i="1"/>
  <c r="AK94" i="1"/>
  <c r="AI94" i="1"/>
  <c r="AG94" i="1"/>
  <c r="AE94" i="1"/>
  <c r="AC94" i="1"/>
  <c r="AA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BR93" i="1"/>
  <c r="BP93" i="1"/>
  <c r="BN93" i="1"/>
  <c r="BM93" i="1"/>
  <c r="BL93" i="1"/>
  <c r="BK93" i="1"/>
  <c r="BJ93" i="1"/>
  <c r="BH93" i="1"/>
  <c r="BF93" i="1"/>
  <c r="BD93" i="1"/>
  <c r="BC93" i="1"/>
  <c r="BA93" i="1"/>
  <c r="AY93" i="1"/>
  <c r="AW93" i="1"/>
  <c r="AU93" i="1"/>
  <c r="AS93" i="1"/>
  <c r="AQ93" i="1"/>
  <c r="AO93" i="1"/>
  <c r="AM93" i="1"/>
  <c r="AK93" i="1"/>
  <c r="AI93" i="1"/>
  <c r="AG93" i="1"/>
  <c r="AE93" i="1"/>
  <c r="AC93" i="1"/>
  <c r="AA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BR92" i="1"/>
  <c r="BP92" i="1"/>
  <c r="BN92" i="1"/>
  <c r="BM92" i="1"/>
  <c r="BL92" i="1"/>
  <c r="BK92" i="1"/>
  <c r="BJ92" i="1"/>
  <c r="BH92" i="1"/>
  <c r="BF92" i="1"/>
  <c r="BD92" i="1"/>
  <c r="BC92" i="1"/>
  <c r="BA92" i="1"/>
  <c r="AY92" i="1"/>
  <c r="AW92" i="1"/>
  <c r="AU92" i="1"/>
  <c r="AS92" i="1"/>
  <c r="AQ92" i="1"/>
  <c r="AO92" i="1"/>
  <c r="AM92" i="1"/>
  <c r="AK92" i="1"/>
  <c r="AI92" i="1"/>
  <c r="AG92" i="1"/>
  <c r="AE92" i="1"/>
  <c r="AC92" i="1"/>
  <c r="AA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BR91" i="1"/>
  <c r="BP91" i="1"/>
  <c r="BN91" i="1"/>
  <c r="BM91" i="1"/>
  <c r="BL91" i="1"/>
  <c r="BK91" i="1"/>
  <c r="BJ91" i="1"/>
  <c r="BH91" i="1"/>
  <c r="BF91" i="1"/>
  <c r="BD91" i="1"/>
  <c r="BC91" i="1"/>
  <c r="BA91" i="1"/>
  <c r="AY91" i="1"/>
  <c r="AW91" i="1"/>
  <c r="AU91" i="1"/>
  <c r="AS91" i="1"/>
  <c r="AQ91" i="1"/>
  <c r="AO91" i="1"/>
  <c r="AM91" i="1"/>
  <c r="AK91" i="1"/>
  <c r="AI91" i="1"/>
  <c r="AG91" i="1"/>
  <c r="AE91" i="1"/>
  <c r="AC91" i="1"/>
  <c r="AA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BR90" i="1"/>
  <c r="BP90" i="1"/>
  <c r="BN90" i="1"/>
  <c r="BM90" i="1"/>
  <c r="BL90" i="1"/>
  <c r="BK90" i="1"/>
  <c r="BJ90" i="1"/>
  <c r="BH90" i="1"/>
  <c r="BF90" i="1"/>
  <c r="BD90" i="1"/>
  <c r="BC90" i="1"/>
  <c r="BA90" i="1"/>
  <c r="AY90" i="1"/>
  <c r="AW90" i="1"/>
  <c r="AU90" i="1"/>
  <c r="AS90" i="1"/>
  <c r="AQ90" i="1"/>
  <c r="AO90" i="1"/>
  <c r="AM90" i="1"/>
  <c r="AK90" i="1"/>
  <c r="AI90" i="1"/>
  <c r="AG90" i="1"/>
  <c r="AE90" i="1"/>
  <c r="AC90" i="1"/>
  <c r="AA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BR89" i="1"/>
  <c r="BP89" i="1"/>
  <c r="BN89" i="1"/>
  <c r="BM89" i="1"/>
  <c r="BL89" i="1"/>
  <c r="BK89" i="1"/>
  <c r="BJ89" i="1"/>
  <c r="BH89" i="1"/>
  <c r="BF89" i="1"/>
  <c r="BD89" i="1"/>
  <c r="BC89" i="1"/>
  <c r="BA89" i="1"/>
  <c r="AY89" i="1"/>
  <c r="AW89" i="1"/>
  <c r="AU89" i="1"/>
  <c r="AS89" i="1"/>
  <c r="AQ89" i="1"/>
  <c r="AO89" i="1"/>
  <c r="AM89" i="1"/>
  <c r="AK89" i="1"/>
  <c r="AI89" i="1"/>
  <c r="AG89" i="1"/>
  <c r="AE89" i="1"/>
  <c r="AC89" i="1"/>
  <c r="AA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BR88" i="1"/>
  <c r="BP88" i="1"/>
  <c r="BN88" i="1"/>
  <c r="BM88" i="1"/>
  <c r="BL88" i="1"/>
  <c r="BK88" i="1"/>
  <c r="BJ88" i="1"/>
  <c r="BH88" i="1"/>
  <c r="BF88" i="1"/>
  <c r="BD88" i="1"/>
  <c r="BC88" i="1"/>
  <c r="BA88" i="1"/>
  <c r="AY88" i="1"/>
  <c r="AW88" i="1"/>
  <c r="AU88" i="1"/>
  <c r="AS88" i="1"/>
  <c r="AQ88" i="1"/>
  <c r="AO88" i="1"/>
  <c r="AM88" i="1"/>
  <c r="AK88" i="1"/>
  <c r="AI88" i="1"/>
  <c r="AG88" i="1"/>
  <c r="AE88" i="1"/>
  <c r="AC88" i="1"/>
  <c r="AA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BR87" i="1"/>
  <c r="BP87" i="1"/>
  <c r="BN87" i="1"/>
  <c r="BM87" i="1"/>
  <c r="BL87" i="1"/>
  <c r="BK87" i="1"/>
  <c r="BJ87" i="1"/>
  <c r="BH87" i="1"/>
  <c r="BF87" i="1"/>
  <c r="BD87" i="1"/>
  <c r="BC87" i="1"/>
  <c r="BA87" i="1"/>
  <c r="AY87" i="1"/>
  <c r="AW87" i="1"/>
  <c r="AU87" i="1"/>
  <c r="AS87" i="1"/>
  <c r="AQ87" i="1"/>
  <c r="AO87" i="1"/>
  <c r="AM87" i="1"/>
  <c r="AK87" i="1"/>
  <c r="AI87" i="1"/>
  <c r="AG87" i="1"/>
  <c r="AE87" i="1"/>
  <c r="AC87" i="1"/>
  <c r="AA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BR86" i="1"/>
  <c r="BP86" i="1"/>
  <c r="BN86" i="1"/>
  <c r="BM86" i="1"/>
  <c r="BL86" i="1"/>
  <c r="BK86" i="1"/>
  <c r="BJ86" i="1"/>
  <c r="BH86" i="1"/>
  <c r="BF86" i="1"/>
  <c r="BD86" i="1"/>
  <c r="BC86" i="1"/>
  <c r="BA86" i="1"/>
  <c r="AY86" i="1"/>
  <c r="AW86" i="1"/>
  <c r="AU86" i="1"/>
  <c r="AS86" i="1"/>
  <c r="AQ86" i="1"/>
  <c r="AO86" i="1"/>
  <c r="AM86" i="1"/>
  <c r="AK86" i="1"/>
  <c r="AI86" i="1"/>
  <c r="AG86" i="1"/>
  <c r="AE86" i="1"/>
  <c r="AC86" i="1"/>
  <c r="AA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BR85" i="1"/>
  <c r="BP85" i="1"/>
  <c r="BN85" i="1"/>
  <c r="BM85" i="1"/>
  <c r="BL85" i="1"/>
  <c r="BK85" i="1"/>
  <c r="BJ85" i="1"/>
  <c r="BH85" i="1"/>
  <c r="BF85" i="1"/>
  <c r="BD85" i="1"/>
  <c r="BC85" i="1"/>
  <c r="BA85" i="1"/>
  <c r="AY85" i="1"/>
  <c r="AW85" i="1"/>
  <c r="AU85" i="1"/>
  <c r="AS85" i="1"/>
  <c r="AQ85" i="1"/>
  <c r="AO85" i="1"/>
  <c r="AM85" i="1"/>
  <c r="AK85" i="1"/>
  <c r="AI85" i="1"/>
  <c r="AG85" i="1"/>
  <c r="AE85" i="1"/>
  <c r="AC85" i="1"/>
  <c r="AA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BR84" i="1"/>
  <c r="BP84" i="1"/>
  <c r="BN84" i="1"/>
  <c r="BM84" i="1"/>
  <c r="BL84" i="1"/>
  <c r="BK84" i="1"/>
  <c r="BJ84" i="1"/>
  <c r="BH84" i="1"/>
  <c r="BF84" i="1"/>
  <c r="BD84" i="1"/>
  <c r="BC84" i="1"/>
  <c r="BA84" i="1"/>
  <c r="AY84" i="1"/>
  <c r="AW84" i="1"/>
  <c r="AU84" i="1"/>
  <c r="AS84" i="1"/>
  <c r="AQ84" i="1"/>
  <c r="AO84" i="1"/>
  <c r="AM84" i="1"/>
  <c r="AK84" i="1"/>
  <c r="AI84" i="1"/>
  <c r="AG84" i="1"/>
  <c r="AE84" i="1"/>
  <c r="AC84" i="1"/>
  <c r="AA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BR83" i="1"/>
  <c r="BP83" i="1"/>
  <c r="BN83" i="1"/>
  <c r="BM83" i="1"/>
  <c r="BL83" i="1"/>
  <c r="BK83" i="1"/>
  <c r="BJ83" i="1"/>
  <c r="BH83" i="1"/>
  <c r="BF83" i="1"/>
  <c r="BD83" i="1"/>
  <c r="BC83" i="1"/>
  <c r="BA83" i="1"/>
  <c r="AY83" i="1"/>
  <c r="AW83" i="1"/>
  <c r="AU83" i="1"/>
  <c r="AS83" i="1"/>
  <c r="AQ83" i="1"/>
  <c r="AO83" i="1"/>
  <c r="AM83" i="1"/>
  <c r="AK83" i="1"/>
  <c r="AI83" i="1"/>
  <c r="AG83" i="1"/>
  <c r="AE83" i="1"/>
  <c r="AC83" i="1"/>
  <c r="AA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BR82" i="1"/>
  <c r="BP82" i="1"/>
  <c r="BN82" i="1"/>
  <c r="BM82" i="1"/>
  <c r="BL82" i="1"/>
  <c r="BK82" i="1"/>
  <c r="BJ82" i="1"/>
  <c r="BH82" i="1"/>
  <c r="BF82" i="1"/>
  <c r="BD82" i="1"/>
  <c r="BC82" i="1"/>
  <c r="BA82" i="1"/>
  <c r="AY82" i="1"/>
  <c r="AW82" i="1"/>
  <c r="AU82" i="1"/>
  <c r="AS82" i="1"/>
  <c r="AQ82" i="1"/>
  <c r="AO82" i="1"/>
  <c r="AM82" i="1"/>
  <c r="AK82" i="1"/>
  <c r="AI82" i="1"/>
  <c r="AG82" i="1"/>
  <c r="AE82" i="1"/>
  <c r="AC82" i="1"/>
  <c r="AA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AV83" i="1" s="1"/>
  <c r="G82" i="1"/>
  <c r="F82" i="1"/>
  <c r="E82" i="1"/>
  <c r="BR81" i="1"/>
  <c r="BP81" i="1"/>
  <c r="BN81" i="1"/>
  <c r="BM81" i="1"/>
  <c r="BL81" i="1"/>
  <c r="BK81" i="1"/>
  <c r="BJ81" i="1"/>
  <c r="BH81" i="1"/>
  <c r="BF81" i="1"/>
  <c r="BD81" i="1"/>
  <c r="BC81" i="1"/>
  <c r="BA81" i="1"/>
  <c r="AY81" i="1"/>
  <c r="AW81" i="1"/>
  <c r="AU81" i="1"/>
  <c r="AS81" i="1"/>
  <c r="AQ81" i="1"/>
  <c r="AO81" i="1"/>
  <c r="AM81" i="1"/>
  <c r="AK81" i="1"/>
  <c r="AI81" i="1"/>
  <c r="AG81" i="1"/>
  <c r="AE81" i="1"/>
  <c r="AC81" i="1"/>
  <c r="AA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BR80" i="1"/>
  <c r="BP80" i="1"/>
  <c r="BN80" i="1"/>
  <c r="BM80" i="1"/>
  <c r="BL80" i="1"/>
  <c r="BK80" i="1"/>
  <c r="BJ80" i="1"/>
  <c r="BH80" i="1"/>
  <c r="BF80" i="1"/>
  <c r="BD80" i="1"/>
  <c r="BC80" i="1"/>
  <c r="BA80" i="1"/>
  <c r="AY80" i="1"/>
  <c r="AW80" i="1"/>
  <c r="AU80" i="1"/>
  <c r="AS80" i="1"/>
  <c r="AQ80" i="1"/>
  <c r="AO80" i="1"/>
  <c r="AM80" i="1"/>
  <c r="AK80" i="1"/>
  <c r="AI80" i="1"/>
  <c r="AG80" i="1"/>
  <c r="AE80" i="1"/>
  <c r="AC80" i="1"/>
  <c r="AA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BR79" i="1"/>
  <c r="BP79" i="1"/>
  <c r="BN79" i="1"/>
  <c r="BM79" i="1"/>
  <c r="BL79" i="1"/>
  <c r="BK79" i="1"/>
  <c r="BJ79" i="1"/>
  <c r="BH79" i="1"/>
  <c r="BF79" i="1"/>
  <c r="BD79" i="1"/>
  <c r="BC79" i="1"/>
  <c r="BA79" i="1"/>
  <c r="AY79" i="1"/>
  <c r="AW79" i="1"/>
  <c r="AU79" i="1"/>
  <c r="AS79" i="1"/>
  <c r="AQ79" i="1"/>
  <c r="AO79" i="1"/>
  <c r="AM79" i="1"/>
  <c r="AK79" i="1"/>
  <c r="AI79" i="1"/>
  <c r="AG79" i="1"/>
  <c r="AE79" i="1"/>
  <c r="AC79" i="1"/>
  <c r="AA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BR78" i="1"/>
  <c r="BP78" i="1"/>
  <c r="BN78" i="1"/>
  <c r="BM78" i="1"/>
  <c r="BL78" i="1"/>
  <c r="BK78" i="1"/>
  <c r="BJ78" i="1"/>
  <c r="BH78" i="1"/>
  <c r="BF78" i="1"/>
  <c r="BD78" i="1"/>
  <c r="BC78" i="1"/>
  <c r="BA78" i="1"/>
  <c r="AY78" i="1"/>
  <c r="AW78" i="1"/>
  <c r="AU78" i="1"/>
  <c r="AS78" i="1"/>
  <c r="AQ78" i="1"/>
  <c r="AO78" i="1"/>
  <c r="AM78" i="1"/>
  <c r="AK78" i="1"/>
  <c r="AI78" i="1"/>
  <c r="AG78" i="1"/>
  <c r="AE78" i="1"/>
  <c r="AC78" i="1"/>
  <c r="AA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BR77" i="1"/>
  <c r="BP77" i="1"/>
  <c r="BN77" i="1"/>
  <c r="BM77" i="1"/>
  <c r="BL77" i="1"/>
  <c r="BK77" i="1"/>
  <c r="BJ77" i="1"/>
  <c r="BH77" i="1"/>
  <c r="BF77" i="1"/>
  <c r="BD77" i="1"/>
  <c r="BC77" i="1"/>
  <c r="BA77" i="1"/>
  <c r="AY77" i="1"/>
  <c r="AW77" i="1"/>
  <c r="AU77" i="1"/>
  <c r="AS77" i="1"/>
  <c r="AQ77" i="1"/>
  <c r="AO77" i="1"/>
  <c r="AM77" i="1"/>
  <c r="AK77" i="1"/>
  <c r="AI77" i="1"/>
  <c r="AG77" i="1"/>
  <c r="AE77" i="1"/>
  <c r="AC77" i="1"/>
  <c r="AA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BR76" i="1"/>
  <c r="BP76" i="1"/>
  <c r="BN76" i="1"/>
  <c r="BM76" i="1"/>
  <c r="BL76" i="1"/>
  <c r="BK76" i="1"/>
  <c r="BJ76" i="1"/>
  <c r="BH76" i="1"/>
  <c r="BF76" i="1"/>
  <c r="BD76" i="1"/>
  <c r="BC76" i="1"/>
  <c r="BA76" i="1"/>
  <c r="AY76" i="1"/>
  <c r="AW76" i="1"/>
  <c r="AU76" i="1"/>
  <c r="AS76" i="1"/>
  <c r="AQ76" i="1"/>
  <c r="AO76" i="1"/>
  <c r="AM76" i="1"/>
  <c r="AK76" i="1"/>
  <c r="AI76" i="1"/>
  <c r="AG76" i="1"/>
  <c r="AE76" i="1"/>
  <c r="AC76" i="1"/>
  <c r="AA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AT77" i="1" s="1"/>
  <c r="G76" i="1"/>
  <c r="F76" i="1"/>
  <c r="E76" i="1"/>
  <c r="BR75" i="1"/>
  <c r="BP75" i="1"/>
  <c r="BN75" i="1"/>
  <c r="BM75" i="1"/>
  <c r="BL75" i="1"/>
  <c r="BK75" i="1"/>
  <c r="BJ75" i="1"/>
  <c r="BH75" i="1"/>
  <c r="BF75" i="1"/>
  <c r="BD75" i="1"/>
  <c r="BC75" i="1"/>
  <c r="BA75" i="1"/>
  <c r="AY75" i="1"/>
  <c r="AW75" i="1"/>
  <c r="AU75" i="1"/>
  <c r="AS75" i="1"/>
  <c r="AQ75" i="1"/>
  <c r="AO75" i="1"/>
  <c r="AM75" i="1"/>
  <c r="AK75" i="1"/>
  <c r="AI75" i="1"/>
  <c r="AG75" i="1"/>
  <c r="AE75" i="1"/>
  <c r="AC75" i="1"/>
  <c r="AA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AR76" i="1" s="1"/>
  <c r="G75" i="1"/>
  <c r="F75" i="1"/>
  <c r="E75" i="1"/>
  <c r="BC5" i="1"/>
  <c r="BD5" i="1"/>
  <c r="BF5" i="1"/>
  <c r="BH5" i="1"/>
  <c r="BJ5" i="1"/>
  <c r="BK5" i="1"/>
  <c r="BL5" i="1"/>
  <c r="BM5" i="1"/>
  <c r="BN5" i="1"/>
  <c r="BP5" i="1"/>
  <c r="BR5" i="1"/>
  <c r="BC6" i="1"/>
  <c r="BD6" i="1"/>
  <c r="BF6" i="1"/>
  <c r="BH6" i="1"/>
  <c r="BJ6" i="1"/>
  <c r="BK6" i="1"/>
  <c r="BL6" i="1"/>
  <c r="BM6" i="1"/>
  <c r="BN6" i="1"/>
  <c r="BP6" i="1"/>
  <c r="BR6" i="1"/>
  <c r="BC7" i="1"/>
  <c r="BD7" i="1"/>
  <c r="BF7" i="1"/>
  <c r="BH7" i="1"/>
  <c r="BJ7" i="1"/>
  <c r="BK7" i="1"/>
  <c r="BL7" i="1"/>
  <c r="BM7" i="1"/>
  <c r="BN7" i="1"/>
  <c r="BP7" i="1"/>
  <c r="BR7" i="1"/>
  <c r="BC8" i="1"/>
  <c r="BD8" i="1"/>
  <c r="BF8" i="1"/>
  <c r="BH8" i="1"/>
  <c r="BJ8" i="1"/>
  <c r="BK8" i="1"/>
  <c r="BL8" i="1"/>
  <c r="BM8" i="1"/>
  <c r="BN8" i="1"/>
  <c r="BP8" i="1"/>
  <c r="BR8" i="1"/>
  <c r="BC9" i="1"/>
  <c r="BD9" i="1"/>
  <c r="BF9" i="1"/>
  <c r="BH9" i="1"/>
  <c r="BJ9" i="1"/>
  <c r="BK9" i="1"/>
  <c r="BL9" i="1"/>
  <c r="BM9" i="1"/>
  <c r="BN9" i="1"/>
  <c r="BP9" i="1"/>
  <c r="BR9" i="1"/>
  <c r="BC10" i="1"/>
  <c r="BD10" i="1"/>
  <c r="BF10" i="1"/>
  <c r="BH10" i="1"/>
  <c r="BJ10" i="1"/>
  <c r="BK10" i="1"/>
  <c r="BL10" i="1"/>
  <c r="BM10" i="1"/>
  <c r="BN10" i="1"/>
  <c r="BP10" i="1"/>
  <c r="BR10" i="1"/>
  <c r="BC11" i="1"/>
  <c r="BD11" i="1"/>
  <c r="BF11" i="1"/>
  <c r="BH11" i="1"/>
  <c r="BJ11" i="1"/>
  <c r="BK11" i="1"/>
  <c r="BL11" i="1"/>
  <c r="BM11" i="1"/>
  <c r="BN11" i="1"/>
  <c r="BP11" i="1"/>
  <c r="BR11" i="1"/>
  <c r="BC12" i="1"/>
  <c r="BD12" i="1"/>
  <c r="BF12" i="1"/>
  <c r="BH12" i="1"/>
  <c r="BJ12" i="1"/>
  <c r="BK12" i="1"/>
  <c r="BL12" i="1"/>
  <c r="BM12" i="1"/>
  <c r="BN12" i="1"/>
  <c r="BP12" i="1"/>
  <c r="BR12" i="1"/>
  <c r="BC13" i="1"/>
  <c r="BD13" i="1"/>
  <c r="BF13" i="1"/>
  <c r="BH13" i="1"/>
  <c r="BJ13" i="1"/>
  <c r="BK13" i="1"/>
  <c r="BL13" i="1"/>
  <c r="BM13" i="1"/>
  <c r="BN13" i="1"/>
  <c r="BP13" i="1"/>
  <c r="BR13" i="1"/>
  <c r="BC14" i="1"/>
  <c r="BD14" i="1"/>
  <c r="BF14" i="1"/>
  <c r="BH14" i="1"/>
  <c r="BJ14" i="1"/>
  <c r="BK14" i="1"/>
  <c r="BL14" i="1"/>
  <c r="BM14" i="1"/>
  <c r="BN14" i="1"/>
  <c r="BP14" i="1"/>
  <c r="BR14" i="1"/>
  <c r="BC15" i="1"/>
  <c r="BD15" i="1"/>
  <c r="BF15" i="1"/>
  <c r="BH15" i="1"/>
  <c r="BJ15" i="1"/>
  <c r="BK15" i="1"/>
  <c r="BL15" i="1"/>
  <c r="BM15" i="1"/>
  <c r="BN15" i="1"/>
  <c r="BP15" i="1"/>
  <c r="BR15" i="1"/>
  <c r="BC16" i="1"/>
  <c r="BD16" i="1"/>
  <c r="BF16" i="1"/>
  <c r="BH16" i="1"/>
  <c r="BJ16" i="1"/>
  <c r="BK16" i="1"/>
  <c r="BL16" i="1"/>
  <c r="BM16" i="1"/>
  <c r="BN16" i="1"/>
  <c r="BP16" i="1"/>
  <c r="BR16" i="1"/>
  <c r="BC17" i="1"/>
  <c r="BD17" i="1"/>
  <c r="BF17" i="1"/>
  <c r="BH17" i="1"/>
  <c r="BJ17" i="1"/>
  <c r="BK17" i="1"/>
  <c r="BL17" i="1"/>
  <c r="BM17" i="1"/>
  <c r="BN17" i="1"/>
  <c r="BP17" i="1"/>
  <c r="BR17" i="1"/>
  <c r="BC18" i="1"/>
  <c r="BD18" i="1"/>
  <c r="BF18" i="1"/>
  <c r="BH18" i="1"/>
  <c r="BJ18" i="1"/>
  <c r="BK18" i="1"/>
  <c r="BL18" i="1"/>
  <c r="BM18" i="1"/>
  <c r="BN18" i="1"/>
  <c r="BP18" i="1"/>
  <c r="BR18" i="1"/>
  <c r="BC19" i="1"/>
  <c r="BD19" i="1"/>
  <c r="BF19" i="1"/>
  <c r="BH19" i="1"/>
  <c r="BJ19" i="1"/>
  <c r="BK19" i="1"/>
  <c r="BL19" i="1"/>
  <c r="BM19" i="1"/>
  <c r="BN19" i="1"/>
  <c r="BP19" i="1"/>
  <c r="BR19" i="1"/>
  <c r="BC20" i="1"/>
  <c r="BD20" i="1"/>
  <c r="BF20" i="1"/>
  <c r="BH20" i="1"/>
  <c r="BJ20" i="1"/>
  <c r="BK20" i="1"/>
  <c r="BL20" i="1"/>
  <c r="BM20" i="1"/>
  <c r="BN20" i="1"/>
  <c r="BP20" i="1"/>
  <c r="BR20" i="1"/>
  <c r="BC21" i="1"/>
  <c r="BD21" i="1"/>
  <c r="BF21" i="1"/>
  <c r="BH21" i="1"/>
  <c r="BJ21" i="1"/>
  <c r="BK21" i="1"/>
  <c r="BL21" i="1"/>
  <c r="BM21" i="1"/>
  <c r="BN21" i="1"/>
  <c r="BP21" i="1"/>
  <c r="BR21" i="1"/>
  <c r="BC22" i="1"/>
  <c r="BD22" i="1"/>
  <c r="BF22" i="1"/>
  <c r="BH22" i="1"/>
  <c r="BJ22" i="1"/>
  <c r="BK22" i="1"/>
  <c r="BL22" i="1"/>
  <c r="BM22" i="1"/>
  <c r="BN22" i="1"/>
  <c r="BP22" i="1"/>
  <c r="BR22" i="1"/>
  <c r="BC23" i="1"/>
  <c r="BD23" i="1"/>
  <c r="BF23" i="1"/>
  <c r="BH23" i="1"/>
  <c r="BJ23" i="1"/>
  <c r="BK23" i="1"/>
  <c r="BL23" i="1"/>
  <c r="BM23" i="1"/>
  <c r="BN23" i="1"/>
  <c r="BP23" i="1"/>
  <c r="BR23" i="1"/>
  <c r="BC24" i="1"/>
  <c r="BD24" i="1"/>
  <c r="BF24" i="1"/>
  <c r="BH24" i="1"/>
  <c r="BJ24" i="1"/>
  <c r="BK24" i="1"/>
  <c r="BL24" i="1"/>
  <c r="BM24" i="1"/>
  <c r="BN24" i="1"/>
  <c r="BP24" i="1"/>
  <c r="BR24" i="1"/>
  <c r="BC25" i="1"/>
  <c r="BD25" i="1"/>
  <c r="BF25" i="1"/>
  <c r="BH25" i="1"/>
  <c r="BJ25" i="1"/>
  <c r="BK25" i="1"/>
  <c r="BL25" i="1"/>
  <c r="BM25" i="1"/>
  <c r="BN25" i="1"/>
  <c r="BP25" i="1"/>
  <c r="BR25" i="1"/>
  <c r="BC26" i="1"/>
  <c r="BD26" i="1"/>
  <c r="BF26" i="1"/>
  <c r="BH26" i="1"/>
  <c r="BJ26" i="1"/>
  <c r="BK26" i="1"/>
  <c r="BL26" i="1"/>
  <c r="BM26" i="1"/>
  <c r="BN26" i="1"/>
  <c r="BP26" i="1"/>
  <c r="BR26" i="1"/>
  <c r="BC27" i="1"/>
  <c r="BD27" i="1"/>
  <c r="BF27" i="1"/>
  <c r="BH27" i="1"/>
  <c r="BJ27" i="1"/>
  <c r="BK27" i="1"/>
  <c r="BL27" i="1"/>
  <c r="BM27" i="1"/>
  <c r="BN27" i="1"/>
  <c r="BP27" i="1"/>
  <c r="BR27" i="1"/>
  <c r="BC28" i="1"/>
  <c r="BD28" i="1"/>
  <c r="BF28" i="1"/>
  <c r="BH28" i="1"/>
  <c r="BJ28" i="1"/>
  <c r="BK28" i="1"/>
  <c r="BL28" i="1"/>
  <c r="BM28" i="1"/>
  <c r="BN28" i="1"/>
  <c r="BP28" i="1"/>
  <c r="BR28" i="1"/>
  <c r="BC29" i="1"/>
  <c r="BD29" i="1"/>
  <c r="BF29" i="1"/>
  <c r="BH29" i="1"/>
  <c r="BJ29" i="1"/>
  <c r="BK29" i="1"/>
  <c r="BL29" i="1"/>
  <c r="BM29" i="1"/>
  <c r="BN29" i="1"/>
  <c r="BP29" i="1"/>
  <c r="BR29" i="1"/>
  <c r="BC30" i="1"/>
  <c r="BD30" i="1"/>
  <c r="BF30" i="1"/>
  <c r="BH30" i="1"/>
  <c r="BJ30" i="1"/>
  <c r="BK30" i="1"/>
  <c r="BL30" i="1"/>
  <c r="BM30" i="1"/>
  <c r="BN30" i="1"/>
  <c r="BP30" i="1"/>
  <c r="BR30" i="1"/>
  <c r="BC31" i="1"/>
  <c r="BD31" i="1"/>
  <c r="BF31" i="1"/>
  <c r="BH31" i="1"/>
  <c r="BJ31" i="1"/>
  <c r="BK31" i="1"/>
  <c r="BL31" i="1"/>
  <c r="BM31" i="1"/>
  <c r="BN31" i="1"/>
  <c r="BP31" i="1"/>
  <c r="BR31" i="1"/>
  <c r="BC32" i="1"/>
  <c r="BD32" i="1"/>
  <c r="BF32" i="1"/>
  <c r="BH32" i="1"/>
  <c r="BJ32" i="1"/>
  <c r="BK32" i="1"/>
  <c r="BL32" i="1"/>
  <c r="BM32" i="1"/>
  <c r="BN32" i="1"/>
  <c r="BP32" i="1"/>
  <c r="BR32" i="1"/>
  <c r="BC33" i="1"/>
  <c r="BD33" i="1"/>
  <c r="BF33" i="1"/>
  <c r="BH33" i="1"/>
  <c r="BJ33" i="1"/>
  <c r="BK33" i="1"/>
  <c r="BL33" i="1"/>
  <c r="BM33" i="1"/>
  <c r="BN33" i="1"/>
  <c r="BP33" i="1"/>
  <c r="BR33" i="1"/>
  <c r="BC34" i="1"/>
  <c r="BD34" i="1"/>
  <c r="BF34" i="1"/>
  <c r="BH34" i="1"/>
  <c r="BJ34" i="1"/>
  <c r="BK34" i="1"/>
  <c r="BL34" i="1"/>
  <c r="BM34" i="1"/>
  <c r="BN34" i="1"/>
  <c r="BP34" i="1"/>
  <c r="BR34" i="1"/>
  <c r="BC35" i="1"/>
  <c r="BD35" i="1"/>
  <c r="BF35" i="1"/>
  <c r="BH35" i="1"/>
  <c r="BJ35" i="1"/>
  <c r="BK35" i="1"/>
  <c r="BL35" i="1"/>
  <c r="BM35" i="1"/>
  <c r="BN35" i="1"/>
  <c r="BP35" i="1"/>
  <c r="BR35" i="1"/>
  <c r="BC36" i="1"/>
  <c r="BD36" i="1"/>
  <c r="BF36" i="1"/>
  <c r="BH36" i="1"/>
  <c r="BJ36" i="1"/>
  <c r="BK36" i="1"/>
  <c r="BL36" i="1"/>
  <c r="BM36" i="1"/>
  <c r="BN36" i="1"/>
  <c r="BP36" i="1"/>
  <c r="BR36" i="1"/>
  <c r="BC37" i="1"/>
  <c r="BD37" i="1"/>
  <c r="BF37" i="1"/>
  <c r="BH37" i="1"/>
  <c r="BJ37" i="1"/>
  <c r="BK37" i="1"/>
  <c r="BL37" i="1"/>
  <c r="BM37" i="1"/>
  <c r="BN37" i="1"/>
  <c r="BP37" i="1"/>
  <c r="BR37" i="1"/>
  <c r="BC38" i="1"/>
  <c r="BD38" i="1"/>
  <c r="BF38" i="1"/>
  <c r="BH38" i="1"/>
  <c r="BJ38" i="1"/>
  <c r="BK38" i="1"/>
  <c r="BL38" i="1"/>
  <c r="BM38" i="1"/>
  <c r="BN38" i="1"/>
  <c r="BP38" i="1"/>
  <c r="BR38" i="1"/>
  <c r="BC39" i="1"/>
  <c r="BD39" i="1"/>
  <c r="BF39" i="1"/>
  <c r="BH39" i="1"/>
  <c r="BJ39" i="1"/>
  <c r="BK39" i="1"/>
  <c r="BL39" i="1"/>
  <c r="BM39" i="1"/>
  <c r="BN39" i="1"/>
  <c r="BP39" i="1"/>
  <c r="BR39" i="1"/>
  <c r="BC40" i="1"/>
  <c r="BD40" i="1"/>
  <c r="BF40" i="1"/>
  <c r="BH40" i="1"/>
  <c r="BJ40" i="1"/>
  <c r="BK40" i="1"/>
  <c r="BL40" i="1"/>
  <c r="BM40" i="1"/>
  <c r="BN40" i="1"/>
  <c r="BP40" i="1"/>
  <c r="BR40" i="1"/>
  <c r="BC41" i="1"/>
  <c r="BD41" i="1"/>
  <c r="BF41" i="1"/>
  <c r="BH41" i="1"/>
  <c r="BJ41" i="1"/>
  <c r="BK41" i="1"/>
  <c r="BL41" i="1"/>
  <c r="BM41" i="1"/>
  <c r="BN41" i="1"/>
  <c r="BP41" i="1"/>
  <c r="BR41" i="1"/>
  <c r="BC42" i="1"/>
  <c r="BD42" i="1"/>
  <c r="BF42" i="1"/>
  <c r="BH42" i="1"/>
  <c r="BJ42" i="1"/>
  <c r="BK42" i="1"/>
  <c r="BL42" i="1"/>
  <c r="BM42" i="1"/>
  <c r="BN42" i="1"/>
  <c r="BP42" i="1"/>
  <c r="BR42" i="1"/>
  <c r="BC43" i="1"/>
  <c r="BD43" i="1"/>
  <c r="BF43" i="1"/>
  <c r="BH43" i="1"/>
  <c r="BJ43" i="1"/>
  <c r="BK43" i="1"/>
  <c r="BL43" i="1"/>
  <c r="BM43" i="1"/>
  <c r="BN43" i="1"/>
  <c r="BP43" i="1"/>
  <c r="BR43" i="1"/>
  <c r="BC44" i="1"/>
  <c r="BD44" i="1"/>
  <c r="BF44" i="1"/>
  <c r="BH44" i="1"/>
  <c r="BJ44" i="1"/>
  <c r="BK44" i="1"/>
  <c r="BL44" i="1"/>
  <c r="BM44" i="1"/>
  <c r="BN44" i="1"/>
  <c r="BP44" i="1"/>
  <c r="BR44" i="1"/>
  <c r="BC45" i="1"/>
  <c r="BD45" i="1"/>
  <c r="BF45" i="1"/>
  <c r="BH45" i="1"/>
  <c r="BJ45" i="1"/>
  <c r="BK45" i="1"/>
  <c r="BL45" i="1"/>
  <c r="BM45" i="1"/>
  <c r="BN45" i="1"/>
  <c r="BP45" i="1"/>
  <c r="BR45" i="1"/>
  <c r="BC46" i="1"/>
  <c r="BD46" i="1"/>
  <c r="BF46" i="1"/>
  <c r="BH46" i="1"/>
  <c r="BJ46" i="1"/>
  <c r="BK46" i="1"/>
  <c r="BL46" i="1"/>
  <c r="BM46" i="1"/>
  <c r="BN46" i="1"/>
  <c r="BP46" i="1"/>
  <c r="BR46" i="1"/>
  <c r="BC47" i="1"/>
  <c r="BD47" i="1"/>
  <c r="BF47" i="1"/>
  <c r="BH47" i="1"/>
  <c r="BJ47" i="1"/>
  <c r="BK47" i="1"/>
  <c r="BL47" i="1"/>
  <c r="BM47" i="1"/>
  <c r="BN47" i="1"/>
  <c r="BP47" i="1"/>
  <c r="BR47" i="1"/>
  <c r="BC48" i="1"/>
  <c r="BD48" i="1"/>
  <c r="BF48" i="1"/>
  <c r="BH48" i="1"/>
  <c r="BJ48" i="1"/>
  <c r="BK48" i="1"/>
  <c r="BL48" i="1"/>
  <c r="BM48" i="1"/>
  <c r="BN48" i="1"/>
  <c r="BP48" i="1"/>
  <c r="BR48" i="1"/>
  <c r="BC49" i="1"/>
  <c r="BD49" i="1"/>
  <c r="BF49" i="1"/>
  <c r="BH49" i="1"/>
  <c r="BJ49" i="1"/>
  <c r="BK49" i="1"/>
  <c r="BL49" i="1"/>
  <c r="BM49" i="1"/>
  <c r="BN49" i="1"/>
  <c r="BP49" i="1"/>
  <c r="BR49" i="1"/>
  <c r="BC50" i="1"/>
  <c r="BD50" i="1"/>
  <c r="BF50" i="1"/>
  <c r="BH50" i="1"/>
  <c r="BJ50" i="1"/>
  <c r="BK50" i="1"/>
  <c r="BL50" i="1"/>
  <c r="BM50" i="1"/>
  <c r="BN50" i="1"/>
  <c r="BP50" i="1"/>
  <c r="BR50" i="1"/>
  <c r="BC51" i="1"/>
  <c r="BD51" i="1"/>
  <c r="BF51" i="1"/>
  <c r="BH51" i="1"/>
  <c r="BJ51" i="1"/>
  <c r="BK51" i="1"/>
  <c r="BL51" i="1"/>
  <c r="BM51" i="1"/>
  <c r="BN51" i="1"/>
  <c r="BP51" i="1"/>
  <c r="BR51" i="1"/>
  <c r="BC52" i="1"/>
  <c r="BD52" i="1"/>
  <c r="BF52" i="1"/>
  <c r="BH52" i="1"/>
  <c r="BJ52" i="1"/>
  <c r="BK52" i="1"/>
  <c r="BL52" i="1"/>
  <c r="BM52" i="1"/>
  <c r="BN52" i="1"/>
  <c r="BP52" i="1"/>
  <c r="BR52" i="1"/>
  <c r="BC53" i="1"/>
  <c r="BD53" i="1"/>
  <c r="BF53" i="1"/>
  <c r="BH53" i="1"/>
  <c r="BJ53" i="1"/>
  <c r="BK53" i="1"/>
  <c r="BL53" i="1"/>
  <c r="BM53" i="1"/>
  <c r="BN53" i="1"/>
  <c r="BP53" i="1"/>
  <c r="BR53" i="1"/>
  <c r="BC54" i="1"/>
  <c r="BD54" i="1"/>
  <c r="BF54" i="1"/>
  <c r="BH54" i="1"/>
  <c r="BJ54" i="1"/>
  <c r="BK54" i="1"/>
  <c r="BL54" i="1"/>
  <c r="BM54" i="1"/>
  <c r="BN54" i="1"/>
  <c r="BP54" i="1"/>
  <c r="BR54" i="1"/>
  <c r="BC55" i="1"/>
  <c r="BD55" i="1"/>
  <c r="BF55" i="1"/>
  <c r="BH55" i="1"/>
  <c r="BJ55" i="1"/>
  <c r="BK55" i="1"/>
  <c r="BL55" i="1"/>
  <c r="BM55" i="1"/>
  <c r="BN55" i="1"/>
  <c r="BP55" i="1"/>
  <c r="BR55" i="1"/>
  <c r="BC56" i="1"/>
  <c r="BD56" i="1"/>
  <c r="BF56" i="1"/>
  <c r="BH56" i="1"/>
  <c r="BJ56" i="1"/>
  <c r="BK56" i="1"/>
  <c r="BL56" i="1"/>
  <c r="BM56" i="1"/>
  <c r="BN56" i="1"/>
  <c r="BP56" i="1"/>
  <c r="BR56" i="1"/>
  <c r="BC57" i="1"/>
  <c r="BD57" i="1"/>
  <c r="BF57" i="1"/>
  <c r="BH57" i="1"/>
  <c r="BJ57" i="1"/>
  <c r="BK57" i="1"/>
  <c r="BL57" i="1"/>
  <c r="BM57" i="1"/>
  <c r="BN57" i="1"/>
  <c r="BP57" i="1"/>
  <c r="BR57" i="1"/>
  <c r="BC58" i="1"/>
  <c r="BD58" i="1"/>
  <c r="BF58" i="1"/>
  <c r="BH58" i="1"/>
  <c r="BJ58" i="1"/>
  <c r="BK58" i="1"/>
  <c r="BL58" i="1"/>
  <c r="BM58" i="1"/>
  <c r="BN58" i="1"/>
  <c r="BP58" i="1"/>
  <c r="BR58" i="1"/>
  <c r="BC59" i="1"/>
  <c r="BD59" i="1"/>
  <c r="BF59" i="1"/>
  <c r="BH59" i="1"/>
  <c r="BJ59" i="1"/>
  <c r="BK59" i="1"/>
  <c r="BL59" i="1"/>
  <c r="BM59" i="1"/>
  <c r="BN59" i="1"/>
  <c r="BP59" i="1"/>
  <c r="BR59" i="1"/>
  <c r="BC60" i="1"/>
  <c r="BD60" i="1"/>
  <c r="BF60" i="1"/>
  <c r="BH60" i="1"/>
  <c r="BJ60" i="1"/>
  <c r="BK60" i="1"/>
  <c r="BL60" i="1"/>
  <c r="BM60" i="1"/>
  <c r="BN60" i="1"/>
  <c r="BP60" i="1"/>
  <c r="BR60" i="1"/>
  <c r="BC61" i="1"/>
  <c r="BD61" i="1"/>
  <c r="BF61" i="1"/>
  <c r="BH61" i="1"/>
  <c r="BJ61" i="1"/>
  <c r="BK61" i="1"/>
  <c r="BL61" i="1"/>
  <c r="BM61" i="1"/>
  <c r="BN61" i="1"/>
  <c r="BP61" i="1"/>
  <c r="BR61" i="1"/>
  <c r="BC62" i="1"/>
  <c r="BD62" i="1"/>
  <c r="BF62" i="1"/>
  <c r="BH62" i="1"/>
  <c r="BJ62" i="1"/>
  <c r="BK62" i="1"/>
  <c r="BL62" i="1"/>
  <c r="BM62" i="1"/>
  <c r="BN62" i="1"/>
  <c r="BP62" i="1"/>
  <c r="BR62" i="1"/>
  <c r="BC63" i="1"/>
  <c r="BD63" i="1"/>
  <c r="BF63" i="1"/>
  <c r="BH63" i="1"/>
  <c r="BJ63" i="1"/>
  <c r="BK63" i="1"/>
  <c r="BL63" i="1"/>
  <c r="BM63" i="1"/>
  <c r="BN63" i="1"/>
  <c r="BP63" i="1"/>
  <c r="BR63" i="1"/>
  <c r="BC64" i="1"/>
  <c r="BD64" i="1"/>
  <c r="BF64" i="1"/>
  <c r="BH64" i="1"/>
  <c r="BJ64" i="1"/>
  <c r="BK64" i="1"/>
  <c r="BL64" i="1"/>
  <c r="BM64" i="1"/>
  <c r="BN64" i="1"/>
  <c r="BP64" i="1"/>
  <c r="BR64" i="1"/>
  <c r="BC65" i="1"/>
  <c r="BD65" i="1"/>
  <c r="BF65" i="1"/>
  <c r="BH65" i="1"/>
  <c r="BJ65" i="1"/>
  <c r="BK65" i="1"/>
  <c r="BL65" i="1"/>
  <c r="BM65" i="1"/>
  <c r="BN65" i="1"/>
  <c r="BP65" i="1"/>
  <c r="BR65" i="1"/>
  <c r="BC66" i="1"/>
  <c r="BD66" i="1"/>
  <c r="BF66" i="1"/>
  <c r="BH66" i="1"/>
  <c r="BJ66" i="1"/>
  <c r="BK66" i="1"/>
  <c r="BL66" i="1"/>
  <c r="BM66" i="1"/>
  <c r="BN66" i="1"/>
  <c r="BP66" i="1"/>
  <c r="BR66" i="1"/>
  <c r="BC67" i="1"/>
  <c r="BD67" i="1"/>
  <c r="BF67" i="1"/>
  <c r="BH67" i="1"/>
  <c r="BJ67" i="1"/>
  <c r="BK67" i="1"/>
  <c r="BL67" i="1"/>
  <c r="BM67" i="1"/>
  <c r="BN67" i="1"/>
  <c r="BP67" i="1"/>
  <c r="BR67" i="1"/>
  <c r="BC68" i="1"/>
  <c r="BD68" i="1"/>
  <c r="BF68" i="1"/>
  <c r="BH68" i="1"/>
  <c r="BJ68" i="1"/>
  <c r="BK68" i="1"/>
  <c r="BL68" i="1"/>
  <c r="BM68" i="1"/>
  <c r="BN68" i="1"/>
  <c r="BP68" i="1"/>
  <c r="BR68" i="1"/>
  <c r="BC69" i="1"/>
  <c r="BD69" i="1"/>
  <c r="BF69" i="1"/>
  <c r="BH69" i="1"/>
  <c r="BJ69" i="1"/>
  <c r="BK69" i="1"/>
  <c r="BL69" i="1"/>
  <c r="BM69" i="1"/>
  <c r="BN69" i="1"/>
  <c r="BP69" i="1"/>
  <c r="BR69" i="1"/>
  <c r="BC70" i="1"/>
  <c r="BD70" i="1"/>
  <c r="BF70" i="1"/>
  <c r="BH70" i="1"/>
  <c r="BJ70" i="1"/>
  <c r="BK70" i="1"/>
  <c r="BL70" i="1"/>
  <c r="BM70" i="1"/>
  <c r="BN70" i="1"/>
  <c r="BP70" i="1"/>
  <c r="BR70" i="1"/>
  <c r="BC71" i="1"/>
  <c r="BD71" i="1"/>
  <c r="BF71" i="1"/>
  <c r="BH71" i="1"/>
  <c r="BJ71" i="1"/>
  <c r="BK71" i="1"/>
  <c r="BL71" i="1"/>
  <c r="BM71" i="1"/>
  <c r="BN71" i="1"/>
  <c r="BP71" i="1"/>
  <c r="BR71" i="1"/>
  <c r="BC72" i="1"/>
  <c r="BD72" i="1"/>
  <c r="BF72" i="1"/>
  <c r="BH72" i="1"/>
  <c r="BJ72" i="1"/>
  <c r="BK72" i="1"/>
  <c r="BL72" i="1"/>
  <c r="BM72" i="1"/>
  <c r="BN72" i="1"/>
  <c r="BP72" i="1"/>
  <c r="BR72" i="1"/>
  <c r="BC73" i="1"/>
  <c r="BD73" i="1"/>
  <c r="BF73" i="1"/>
  <c r="BH73" i="1"/>
  <c r="BJ73" i="1"/>
  <c r="BK73" i="1"/>
  <c r="BL73" i="1"/>
  <c r="BM73" i="1"/>
  <c r="BN73" i="1"/>
  <c r="BO73" i="1" s="1"/>
  <c r="BP73" i="1"/>
  <c r="BQ73" i="1" s="1"/>
  <c r="BR73" i="1"/>
  <c r="BS73" i="1" s="1"/>
  <c r="BD4" i="1"/>
  <c r="BF4" i="1"/>
  <c r="BH4" i="1"/>
  <c r="BJ4" i="1"/>
  <c r="BK4" i="1"/>
  <c r="BL4" i="1"/>
  <c r="BM4" i="1"/>
  <c r="BN4" i="1"/>
  <c r="BP4" i="1"/>
  <c r="BR4" i="1"/>
  <c r="BC4" i="1"/>
  <c r="R17" i="16" l="1"/>
  <c r="R16" i="16"/>
  <c r="R13" i="16"/>
  <c r="R22" i="16"/>
  <c r="R23" i="16"/>
  <c r="Y107" i="16"/>
  <c r="R20" i="16"/>
  <c r="R24" i="16"/>
  <c r="R25" i="16"/>
  <c r="R15" i="16"/>
  <c r="W85" i="16"/>
  <c r="N84" i="16"/>
  <c r="N85" i="16"/>
  <c r="Z19" i="16"/>
  <c r="W80" i="16"/>
  <c r="W77" i="16"/>
  <c r="W81" i="16"/>
  <c r="N73" i="16"/>
  <c r="Z18" i="16"/>
  <c r="W78" i="16"/>
  <c r="W76" i="16"/>
  <c r="N76" i="16"/>
  <c r="Z25" i="16"/>
  <c r="W79" i="16"/>
  <c r="N78" i="16"/>
  <c r="Z23" i="16"/>
  <c r="Z16" i="16"/>
  <c r="W84" i="16"/>
  <c r="N74" i="16"/>
  <c r="N83" i="16"/>
  <c r="Z24" i="16"/>
  <c r="Z17" i="16"/>
  <c r="Z27" i="16" s="1"/>
  <c r="N82" i="16"/>
  <c r="N79" i="16"/>
  <c r="Z21" i="16"/>
  <c r="Z20" i="16"/>
  <c r="Y108" i="16"/>
  <c r="Y112" i="16"/>
  <c r="M76" i="16"/>
  <c r="M85" i="16"/>
  <c r="Y109" i="16"/>
  <c r="M77" i="16"/>
  <c r="Y114" i="16"/>
  <c r="M78" i="16"/>
  <c r="M74" i="16"/>
  <c r="M80" i="16"/>
  <c r="Y110" i="16"/>
  <c r="M83" i="16"/>
  <c r="Y115" i="16"/>
  <c r="M75" i="16"/>
  <c r="M79" i="16"/>
  <c r="Y105" i="16"/>
  <c r="Y111" i="16"/>
  <c r="M82" i="16"/>
  <c r="M73" i="16"/>
  <c r="Y113" i="16"/>
  <c r="Y104" i="16"/>
  <c r="M84" i="16"/>
  <c r="X108" i="16"/>
  <c r="M13" i="16"/>
  <c r="M19" i="16"/>
  <c r="M15" i="16"/>
  <c r="M16" i="16"/>
  <c r="M18" i="16"/>
  <c r="Z106" i="16"/>
  <c r="Z118" i="16" s="1"/>
  <c r="F114" i="16"/>
  <c r="Y106" i="16"/>
  <c r="S115" i="16"/>
  <c r="U78" i="16"/>
  <c r="U81" i="16"/>
  <c r="X109" i="16"/>
  <c r="X116" i="16"/>
  <c r="X114" i="16"/>
  <c r="X111" i="16"/>
  <c r="X110" i="16"/>
  <c r="X104" i="16"/>
  <c r="X107" i="16"/>
  <c r="X115" i="16"/>
  <c r="X112" i="16"/>
  <c r="X113" i="16"/>
  <c r="X105" i="16"/>
  <c r="M23" i="16"/>
  <c r="M25" i="16"/>
  <c r="M17" i="16"/>
  <c r="M21" i="16"/>
  <c r="M22" i="16"/>
  <c r="T80" i="16"/>
  <c r="Q73" i="16"/>
  <c r="T73" i="16"/>
  <c r="T76" i="16"/>
  <c r="Q81" i="16"/>
  <c r="Q83" i="16"/>
  <c r="T81" i="16"/>
  <c r="Q84" i="16"/>
  <c r="T74" i="16"/>
  <c r="T85" i="16"/>
  <c r="T75" i="16"/>
  <c r="Q75" i="16"/>
  <c r="Q78" i="16"/>
  <c r="Q79" i="16"/>
  <c r="Q82" i="16"/>
  <c r="T78" i="16"/>
  <c r="T82" i="16"/>
  <c r="Q76" i="16"/>
  <c r="T77" i="16"/>
  <c r="T83" i="16"/>
  <c r="T84" i="16"/>
  <c r="Q74" i="16"/>
  <c r="T79" i="16"/>
  <c r="Q80" i="16"/>
  <c r="Q77" i="16"/>
  <c r="F27" i="16"/>
  <c r="H27" i="16" s="1"/>
  <c r="F23" i="16"/>
  <c r="F109" i="16"/>
  <c r="F19" i="16"/>
  <c r="S108" i="16"/>
  <c r="F16" i="16"/>
  <c r="F22" i="16"/>
  <c r="S109" i="16"/>
  <c r="S116" i="16"/>
  <c r="F13" i="16"/>
  <c r="S114" i="16"/>
  <c r="S105" i="16"/>
  <c r="F20" i="16"/>
  <c r="F17" i="16"/>
  <c r="F18" i="16"/>
  <c r="S106" i="16"/>
  <c r="S110" i="16"/>
  <c r="F14" i="16"/>
  <c r="F24" i="16"/>
  <c r="S113" i="16"/>
  <c r="F15" i="16"/>
  <c r="F29" i="16"/>
  <c r="U83" i="16"/>
  <c r="Q44" i="16"/>
  <c r="Q55" i="16"/>
  <c r="W74" i="16"/>
  <c r="U75" i="16"/>
  <c r="U82" i="16"/>
  <c r="Q48" i="16"/>
  <c r="U79" i="16"/>
  <c r="Q52" i="16"/>
  <c r="Q53" i="16"/>
  <c r="U84" i="16"/>
  <c r="Q45" i="16"/>
  <c r="Q49" i="16"/>
  <c r="U85" i="16"/>
  <c r="U80" i="16"/>
  <c r="Q43" i="16"/>
  <c r="Q54" i="16"/>
  <c r="U77" i="16"/>
  <c r="Q47" i="16"/>
  <c r="Q46" i="16"/>
  <c r="Q51" i="16"/>
  <c r="Q50" i="16"/>
  <c r="V74" i="16"/>
  <c r="V78" i="16"/>
  <c r="O74" i="16"/>
  <c r="O77" i="16"/>
  <c r="O73" i="16"/>
  <c r="V82" i="16"/>
  <c r="V83" i="16"/>
  <c r="O85" i="16"/>
  <c r="V73" i="16"/>
  <c r="V81" i="16"/>
  <c r="V76" i="16"/>
  <c r="V79" i="16"/>
  <c r="O75" i="16"/>
  <c r="O78" i="16"/>
  <c r="V75" i="16"/>
  <c r="V84" i="16"/>
  <c r="O82" i="16"/>
  <c r="O83" i="16"/>
  <c r="V85" i="16"/>
  <c r="V80" i="16"/>
  <c r="O80" i="16"/>
  <c r="O84" i="16"/>
  <c r="U74" i="16"/>
  <c r="U76" i="16"/>
  <c r="W73" i="16"/>
  <c r="S111" i="16"/>
  <c r="S112" i="16"/>
  <c r="S104" i="16"/>
  <c r="O81" i="16"/>
  <c r="O76" i="16"/>
  <c r="R52" i="15"/>
  <c r="X96" i="15"/>
  <c r="R62" i="15"/>
  <c r="X92" i="15"/>
  <c r="X88" i="15"/>
  <c r="X85" i="15"/>
  <c r="X91" i="15"/>
  <c r="X82" i="15"/>
  <c r="X86" i="15"/>
  <c r="X93" i="15"/>
  <c r="X84" i="15"/>
  <c r="X83" i="15"/>
  <c r="X87" i="15"/>
  <c r="X81" i="15"/>
  <c r="R60" i="15"/>
  <c r="R53" i="15"/>
  <c r="R47" i="15"/>
  <c r="R48" i="15"/>
  <c r="R50" i="15"/>
  <c r="R61" i="15"/>
  <c r="R55" i="15"/>
  <c r="X52" i="15"/>
  <c r="R51" i="15"/>
  <c r="R57" i="15"/>
  <c r="R56" i="15"/>
  <c r="X61" i="15"/>
  <c r="R59" i="15"/>
  <c r="R54" i="15"/>
  <c r="G88" i="15"/>
  <c r="G94" i="15"/>
  <c r="F88" i="15"/>
  <c r="F82" i="15"/>
  <c r="G93" i="15"/>
  <c r="G87" i="15"/>
  <c r="F90" i="15"/>
  <c r="F94" i="15"/>
  <c r="G101" i="15"/>
  <c r="AB101" i="15" s="1"/>
  <c r="F99" i="15"/>
  <c r="Z128" i="15"/>
  <c r="F91" i="15"/>
  <c r="G81" i="15"/>
  <c r="G95" i="15"/>
  <c r="F84" i="15"/>
  <c r="Z117" i="15"/>
  <c r="F93" i="15"/>
  <c r="G92" i="15"/>
  <c r="G99" i="15"/>
  <c r="H99" i="15" s="1"/>
  <c r="R127" i="15"/>
  <c r="R130" i="15"/>
  <c r="Y125" i="15"/>
  <c r="Y123" i="15"/>
  <c r="Y124" i="15"/>
  <c r="Q52" i="15"/>
  <c r="Q55" i="15"/>
  <c r="Q60" i="15"/>
  <c r="Q53" i="15"/>
  <c r="Q61" i="15"/>
  <c r="Q57" i="15"/>
  <c r="Q62" i="15"/>
  <c r="Q56" i="15"/>
  <c r="Q51" i="15"/>
  <c r="Q54" i="15"/>
  <c r="Q49" i="15"/>
  <c r="Q59" i="15"/>
  <c r="Q58" i="15"/>
  <c r="Q48" i="15"/>
  <c r="Q50" i="15"/>
  <c r="Z115" i="15"/>
  <c r="X116" i="15"/>
  <c r="Z121" i="15"/>
  <c r="Z125" i="15"/>
  <c r="X124" i="15"/>
  <c r="Z129" i="15"/>
  <c r="Z122" i="15"/>
  <c r="X126" i="15"/>
  <c r="X127" i="15"/>
  <c r="Z118" i="15"/>
  <c r="X120" i="15"/>
  <c r="X130" i="15"/>
  <c r="Z126" i="15"/>
  <c r="Z124" i="15"/>
  <c r="X128" i="15"/>
  <c r="X119" i="15"/>
  <c r="Z119" i="15"/>
  <c r="Z123" i="15"/>
  <c r="X121" i="15"/>
  <c r="X122" i="15"/>
  <c r="Z127" i="15"/>
  <c r="X123" i="15"/>
  <c r="X118" i="15"/>
  <c r="X117" i="15"/>
  <c r="X129" i="15"/>
  <c r="X115" i="15"/>
  <c r="Z120" i="15"/>
  <c r="Z130" i="15"/>
  <c r="Q127" i="15"/>
  <c r="Y115" i="15"/>
  <c r="Q118" i="15"/>
  <c r="Q125" i="15"/>
  <c r="Q126" i="15"/>
  <c r="Q124" i="15"/>
  <c r="Q123" i="15"/>
  <c r="Q120" i="15"/>
  <c r="Q130" i="15"/>
  <c r="Q116" i="15"/>
  <c r="G82" i="15"/>
  <c r="Y117" i="15"/>
  <c r="Q128" i="15"/>
  <c r="Q122" i="15"/>
  <c r="Y128" i="15"/>
  <c r="F85" i="15"/>
  <c r="Y116" i="15"/>
  <c r="Q121" i="15"/>
  <c r="Q119" i="15"/>
  <c r="Y121" i="15"/>
  <c r="F83" i="15"/>
  <c r="Q129" i="15"/>
  <c r="Q115" i="15"/>
  <c r="Y129" i="15"/>
  <c r="F87" i="15"/>
  <c r="Y120" i="15"/>
  <c r="Y122" i="15"/>
  <c r="G84" i="15"/>
  <c r="Y130" i="15"/>
  <c r="Y119" i="15"/>
  <c r="Y118" i="15"/>
  <c r="R27" i="16"/>
  <c r="N107" i="16"/>
  <c r="N113" i="16"/>
  <c r="N106" i="16"/>
  <c r="N105" i="16"/>
  <c r="N112" i="16"/>
  <c r="N104" i="16"/>
  <c r="N111" i="16"/>
  <c r="N116" i="16"/>
  <c r="N109" i="16"/>
  <c r="N114" i="16"/>
  <c r="N108" i="16"/>
  <c r="N110" i="16"/>
  <c r="N115" i="16"/>
  <c r="R111" i="16"/>
  <c r="R116" i="16"/>
  <c r="R115" i="16"/>
  <c r="R110" i="16"/>
  <c r="R114" i="16"/>
  <c r="R109" i="16"/>
  <c r="R108" i="16"/>
  <c r="R107" i="16"/>
  <c r="R112" i="16"/>
  <c r="R106" i="16"/>
  <c r="R113" i="16"/>
  <c r="R105" i="16"/>
  <c r="R104" i="16"/>
  <c r="L114" i="16"/>
  <c r="L109" i="16"/>
  <c r="L108" i="16"/>
  <c r="L107" i="16"/>
  <c r="L113" i="16"/>
  <c r="L106" i="16"/>
  <c r="L105" i="16"/>
  <c r="L110" i="16"/>
  <c r="L104" i="16"/>
  <c r="L115" i="16"/>
  <c r="L112" i="16"/>
  <c r="L111" i="16"/>
  <c r="L116" i="16"/>
  <c r="F59" i="16"/>
  <c r="F44" i="16"/>
  <c r="F57" i="16"/>
  <c r="F51" i="16"/>
  <c r="F54" i="16"/>
  <c r="F49" i="16"/>
  <c r="F45" i="16"/>
  <c r="F53" i="16"/>
  <c r="F52" i="16"/>
  <c r="F50" i="16"/>
  <c r="F48" i="16"/>
  <c r="F47" i="16"/>
  <c r="F43" i="16"/>
  <c r="F46" i="16"/>
  <c r="S55" i="16"/>
  <c r="S47" i="16"/>
  <c r="S46" i="16"/>
  <c r="S44" i="16"/>
  <c r="S54" i="16"/>
  <c r="S53" i="16"/>
  <c r="S52" i="16"/>
  <c r="S51" i="16"/>
  <c r="S50" i="16"/>
  <c r="S49" i="16"/>
  <c r="S48" i="16"/>
  <c r="S43" i="16"/>
  <c r="S45" i="16"/>
  <c r="G113" i="16"/>
  <c r="G106" i="16"/>
  <c r="G118" i="16"/>
  <c r="H118" i="16" s="1"/>
  <c r="G105" i="16"/>
  <c r="G112" i="16"/>
  <c r="G104" i="16"/>
  <c r="G120" i="16"/>
  <c r="G111" i="16"/>
  <c r="G115" i="16"/>
  <c r="G110" i="16"/>
  <c r="G108" i="16"/>
  <c r="G107" i="16"/>
  <c r="G109" i="16"/>
  <c r="G114" i="16"/>
  <c r="T114" i="16"/>
  <c r="T109" i="16"/>
  <c r="T108" i="16"/>
  <c r="T107" i="16"/>
  <c r="T113" i="16"/>
  <c r="T106" i="16"/>
  <c r="T105" i="16"/>
  <c r="T111" i="16"/>
  <c r="T110" i="16"/>
  <c r="T104" i="16"/>
  <c r="T116" i="16"/>
  <c r="T112" i="16"/>
  <c r="T115" i="16"/>
  <c r="X55" i="16"/>
  <c r="X50" i="16"/>
  <c r="X54" i="16"/>
  <c r="X49" i="16"/>
  <c r="X47" i="16"/>
  <c r="X51" i="16"/>
  <c r="X48" i="16"/>
  <c r="X46" i="16"/>
  <c r="X43" i="16"/>
  <c r="X52" i="16"/>
  <c r="X53" i="16"/>
  <c r="X45" i="16"/>
  <c r="X44" i="16"/>
  <c r="U52" i="16"/>
  <c r="U45" i="16"/>
  <c r="U50" i="16"/>
  <c r="U44" i="16"/>
  <c r="U51" i="16"/>
  <c r="U49" i="16"/>
  <c r="U48" i="16"/>
  <c r="U55" i="16"/>
  <c r="U47" i="16"/>
  <c r="U46" i="16"/>
  <c r="U43" i="16"/>
  <c r="U54" i="16"/>
  <c r="U53" i="16"/>
  <c r="AA47" i="16"/>
  <c r="AA46" i="16"/>
  <c r="AA44" i="16"/>
  <c r="AA45" i="16"/>
  <c r="AA55" i="16"/>
  <c r="AA54" i="16"/>
  <c r="AA53" i="16"/>
  <c r="AA52" i="16"/>
  <c r="AA48" i="16"/>
  <c r="AA49" i="16"/>
  <c r="AA51" i="16"/>
  <c r="AA50" i="16"/>
  <c r="AA43" i="16"/>
  <c r="AB29" i="16"/>
  <c r="H29" i="16"/>
  <c r="AC29" i="16" s="1"/>
  <c r="L85" i="16"/>
  <c r="L84" i="16"/>
  <c r="L82" i="16"/>
  <c r="L74" i="16"/>
  <c r="L81" i="16"/>
  <c r="L73" i="16"/>
  <c r="L80" i="16"/>
  <c r="L79" i="16"/>
  <c r="L83" i="16"/>
  <c r="L78" i="16"/>
  <c r="L76" i="16"/>
  <c r="L77" i="16"/>
  <c r="L75" i="16"/>
  <c r="Z85" i="16"/>
  <c r="Z84" i="16"/>
  <c r="Z76" i="16"/>
  <c r="Z82" i="16"/>
  <c r="Z75" i="16"/>
  <c r="Z74" i="16"/>
  <c r="Z81" i="16"/>
  <c r="Z80" i="16"/>
  <c r="Z79" i="16"/>
  <c r="Z83" i="16"/>
  <c r="Z73" i="16"/>
  <c r="Z78" i="16"/>
  <c r="Z77" i="16"/>
  <c r="M108" i="16"/>
  <c r="M107" i="16"/>
  <c r="M113" i="16"/>
  <c r="M106" i="16"/>
  <c r="M105" i="16"/>
  <c r="M112" i="16"/>
  <c r="M104" i="16"/>
  <c r="M116" i="16"/>
  <c r="M115" i="16"/>
  <c r="M109" i="16"/>
  <c r="M114" i="16"/>
  <c r="M111" i="16"/>
  <c r="M110" i="16"/>
  <c r="AA22" i="16"/>
  <c r="AA21" i="16"/>
  <c r="AA15" i="16"/>
  <c r="AA25" i="16"/>
  <c r="AA18" i="16"/>
  <c r="AA14" i="16"/>
  <c r="AA19" i="16"/>
  <c r="AA24" i="16"/>
  <c r="AA23" i="16"/>
  <c r="AA20" i="16"/>
  <c r="AA17" i="16"/>
  <c r="AA16" i="16"/>
  <c r="AA13" i="16"/>
  <c r="L46" i="16"/>
  <c r="L52" i="16"/>
  <c r="L51" i="16"/>
  <c r="L43" i="16"/>
  <c r="L48" i="16"/>
  <c r="L47" i="16"/>
  <c r="L45" i="16"/>
  <c r="L55" i="16"/>
  <c r="L54" i="16"/>
  <c r="L50" i="16"/>
  <c r="L44" i="16"/>
  <c r="L49" i="16"/>
  <c r="L53" i="16"/>
  <c r="N55" i="16"/>
  <c r="N44" i="16"/>
  <c r="N51" i="16"/>
  <c r="N54" i="16"/>
  <c r="N49" i="16"/>
  <c r="N43" i="16"/>
  <c r="N53" i="16"/>
  <c r="N52" i="16"/>
  <c r="N50" i="16"/>
  <c r="N48" i="16"/>
  <c r="N47" i="16"/>
  <c r="N46" i="16"/>
  <c r="N45" i="16"/>
  <c r="U27" i="16"/>
  <c r="T27" i="16"/>
  <c r="Q112" i="16"/>
  <c r="Q104" i="16"/>
  <c r="Q111" i="16"/>
  <c r="Q116" i="16"/>
  <c r="Q115" i="16"/>
  <c r="Q110" i="16"/>
  <c r="Q114" i="16"/>
  <c r="Q109" i="16"/>
  <c r="Q108" i="16"/>
  <c r="Q106" i="16"/>
  <c r="Q113" i="16"/>
  <c r="Q105" i="16"/>
  <c r="Q107" i="16"/>
  <c r="R85" i="16"/>
  <c r="R76" i="16"/>
  <c r="R82" i="16"/>
  <c r="R75" i="16"/>
  <c r="R74" i="16"/>
  <c r="R84" i="16"/>
  <c r="R81" i="16"/>
  <c r="R80" i="16"/>
  <c r="R77" i="16"/>
  <c r="R83" i="16"/>
  <c r="R79" i="16"/>
  <c r="R73" i="16"/>
  <c r="R78" i="16"/>
  <c r="U108" i="16"/>
  <c r="U107" i="16"/>
  <c r="U113" i="16"/>
  <c r="U106" i="16"/>
  <c r="U105" i="16"/>
  <c r="U112" i="16"/>
  <c r="U104" i="16"/>
  <c r="U116" i="16"/>
  <c r="U109" i="16"/>
  <c r="U114" i="16"/>
  <c r="U111" i="16"/>
  <c r="U110" i="16"/>
  <c r="U115" i="16"/>
  <c r="S22" i="16"/>
  <c r="S21" i="16"/>
  <c r="S18" i="16"/>
  <c r="S15" i="16"/>
  <c r="S24" i="16"/>
  <c r="S19" i="16"/>
  <c r="S14" i="16"/>
  <c r="S23" i="16"/>
  <c r="S20" i="16"/>
  <c r="S16" i="16"/>
  <c r="S25" i="16"/>
  <c r="S17" i="16"/>
  <c r="S13" i="16"/>
  <c r="W55" i="16"/>
  <c r="W51" i="16"/>
  <c r="W43" i="16"/>
  <c r="W50" i="16"/>
  <c r="W53" i="16"/>
  <c r="W48" i="16"/>
  <c r="W49" i="16"/>
  <c r="W47" i="16"/>
  <c r="W46" i="16"/>
  <c r="W45" i="16"/>
  <c r="W52" i="16"/>
  <c r="W54" i="16"/>
  <c r="W44" i="16"/>
  <c r="V55" i="16"/>
  <c r="V44" i="16"/>
  <c r="V51" i="16"/>
  <c r="V54" i="16"/>
  <c r="V49" i="16"/>
  <c r="V52" i="16"/>
  <c r="V50" i="16"/>
  <c r="V48" i="16"/>
  <c r="V47" i="16"/>
  <c r="V45" i="16"/>
  <c r="V46" i="16"/>
  <c r="V43" i="16"/>
  <c r="V53" i="16"/>
  <c r="M52" i="16"/>
  <c r="M45" i="16"/>
  <c r="M55" i="16"/>
  <c r="M50" i="16"/>
  <c r="M47" i="16"/>
  <c r="M46" i="16"/>
  <c r="M43" i="16"/>
  <c r="M54" i="16"/>
  <c r="M53" i="16"/>
  <c r="M44" i="16"/>
  <c r="M51" i="16"/>
  <c r="M49" i="16"/>
  <c r="M48" i="16"/>
  <c r="AB59" i="16"/>
  <c r="H59" i="16"/>
  <c r="AC59" i="16" s="1"/>
  <c r="AA85" i="16"/>
  <c r="AA84" i="16"/>
  <c r="AA82" i="16"/>
  <c r="AA75" i="16"/>
  <c r="AA74" i="16"/>
  <c r="AA81" i="16"/>
  <c r="AA73" i="16"/>
  <c r="AA80" i="16"/>
  <c r="AA79" i="16"/>
  <c r="AA83" i="16"/>
  <c r="AA78" i="16"/>
  <c r="AA76" i="16"/>
  <c r="AA77" i="16"/>
  <c r="F88" i="16"/>
  <c r="H88" i="16" s="1"/>
  <c r="F80" i="16"/>
  <c r="F79" i="16"/>
  <c r="F84" i="16"/>
  <c r="F83" i="16"/>
  <c r="F78" i="16"/>
  <c r="F76" i="16"/>
  <c r="F82" i="16"/>
  <c r="F74" i="16"/>
  <c r="F90" i="16"/>
  <c r="AB90" i="16" s="1"/>
  <c r="F75" i="16"/>
  <c r="F81" i="16"/>
  <c r="F77" i="16"/>
  <c r="F73" i="16"/>
  <c r="O113" i="16"/>
  <c r="O106" i="16"/>
  <c r="O105" i="16"/>
  <c r="O112" i="16"/>
  <c r="O104" i="16"/>
  <c r="O111" i="16"/>
  <c r="O116" i="16"/>
  <c r="O115" i="16"/>
  <c r="O110" i="16"/>
  <c r="O109" i="16"/>
  <c r="O107" i="16"/>
  <c r="O114" i="16"/>
  <c r="O108" i="16"/>
  <c r="T55" i="16"/>
  <c r="T46" i="16"/>
  <c r="T52" i="16"/>
  <c r="T51" i="16"/>
  <c r="T43" i="16"/>
  <c r="T53" i="16"/>
  <c r="T50" i="16"/>
  <c r="T44" i="16"/>
  <c r="T49" i="16"/>
  <c r="T48" i="16"/>
  <c r="T47" i="16"/>
  <c r="T45" i="16"/>
  <c r="T54" i="16"/>
  <c r="O55" i="16"/>
  <c r="O51" i="16"/>
  <c r="O43" i="16"/>
  <c r="O50" i="16"/>
  <c r="O53" i="16"/>
  <c r="O48" i="16"/>
  <c r="O45" i="16"/>
  <c r="O54" i="16"/>
  <c r="O52" i="16"/>
  <c r="O47" i="16"/>
  <c r="O46" i="16"/>
  <c r="O49" i="16"/>
  <c r="O44" i="16"/>
  <c r="X25" i="16"/>
  <c r="X24" i="16"/>
  <c r="X23" i="16"/>
  <c r="X21" i="16"/>
  <c r="X20" i="16"/>
  <c r="X17" i="16"/>
  <c r="X15" i="16"/>
  <c r="X18" i="16"/>
  <c r="X14" i="16"/>
  <c r="X19" i="16"/>
  <c r="X13" i="16"/>
  <c r="X22" i="16"/>
  <c r="X16" i="16"/>
  <c r="W20" i="16"/>
  <c r="W25" i="16"/>
  <c r="W24" i="16"/>
  <c r="W17" i="16"/>
  <c r="W22" i="16"/>
  <c r="W21" i="16"/>
  <c r="W16" i="16"/>
  <c r="W15" i="16"/>
  <c r="W14" i="16"/>
  <c r="W18" i="16"/>
  <c r="W23" i="16"/>
  <c r="W19" i="16"/>
  <c r="W13" i="16"/>
  <c r="V21" i="16"/>
  <c r="V23" i="16"/>
  <c r="V18" i="16"/>
  <c r="V22" i="16"/>
  <c r="V20" i="16"/>
  <c r="V17" i="16"/>
  <c r="V25" i="16"/>
  <c r="V16" i="16"/>
  <c r="V15" i="16"/>
  <c r="V24" i="16"/>
  <c r="V19" i="16"/>
  <c r="V14" i="16"/>
  <c r="V13" i="16"/>
  <c r="S85" i="16"/>
  <c r="S84" i="16"/>
  <c r="S82" i="16"/>
  <c r="S75" i="16"/>
  <c r="S74" i="16"/>
  <c r="S81" i="16"/>
  <c r="S73" i="16"/>
  <c r="S80" i="16"/>
  <c r="S79" i="16"/>
  <c r="S77" i="16"/>
  <c r="S83" i="16"/>
  <c r="S78" i="16"/>
  <c r="S76" i="16"/>
  <c r="W113" i="16"/>
  <c r="W106" i="16"/>
  <c r="W105" i="16"/>
  <c r="W112" i="16"/>
  <c r="W104" i="16"/>
  <c r="W111" i="16"/>
  <c r="W116" i="16"/>
  <c r="W115" i="16"/>
  <c r="W110" i="16"/>
  <c r="W108" i="16"/>
  <c r="W109" i="16"/>
  <c r="W107" i="16"/>
  <c r="W114" i="16"/>
  <c r="R53" i="16"/>
  <c r="R48" i="16"/>
  <c r="R55" i="16"/>
  <c r="R47" i="16"/>
  <c r="R52" i="16"/>
  <c r="R45" i="16"/>
  <c r="R54" i="16"/>
  <c r="R51" i="16"/>
  <c r="R50" i="16"/>
  <c r="R49" i="16"/>
  <c r="R46" i="16"/>
  <c r="R43" i="16"/>
  <c r="R44" i="16"/>
  <c r="Y54" i="16"/>
  <c r="Y49" i="16"/>
  <c r="Y53" i="16"/>
  <c r="Y48" i="16"/>
  <c r="Y46" i="16"/>
  <c r="Y47" i="16"/>
  <c r="Y43" i="16"/>
  <c r="Y45" i="16"/>
  <c r="Y55" i="16"/>
  <c r="Y51" i="16"/>
  <c r="Y50" i="16"/>
  <c r="Y44" i="16"/>
  <c r="Y52" i="16"/>
  <c r="P25" i="16"/>
  <c r="P24" i="16"/>
  <c r="P23" i="16"/>
  <c r="P20" i="16"/>
  <c r="P17" i="16"/>
  <c r="P18" i="16"/>
  <c r="P15" i="16"/>
  <c r="P22" i="16"/>
  <c r="P19" i="16"/>
  <c r="P14" i="16"/>
  <c r="P13" i="16"/>
  <c r="P21" i="16"/>
  <c r="P16" i="16"/>
  <c r="O20" i="16"/>
  <c r="O25" i="16"/>
  <c r="O24" i="16"/>
  <c r="O16" i="16"/>
  <c r="O23" i="16"/>
  <c r="O18" i="16"/>
  <c r="O15" i="16"/>
  <c r="O22" i="16"/>
  <c r="O19" i="16"/>
  <c r="O14" i="16"/>
  <c r="O21" i="16"/>
  <c r="O13" i="16"/>
  <c r="O17" i="16"/>
  <c r="N21" i="16"/>
  <c r="N23" i="16"/>
  <c r="N18" i="16"/>
  <c r="N25" i="16"/>
  <c r="N20" i="16"/>
  <c r="N17" i="16"/>
  <c r="N13" i="16"/>
  <c r="N24" i="16"/>
  <c r="N16" i="16"/>
  <c r="N15" i="16"/>
  <c r="N22" i="16"/>
  <c r="N19" i="16"/>
  <c r="N14" i="16"/>
  <c r="P105" i="16"/>
  <c r="P112" i="16"/>
  <c r="P104" i="16"/>
  <c r="P111" i="16"/>
  <c r="P116" i="16"/>
  <c r="P115" i="16"/>
  <c r="P110" i="16"/>
  <c r="P114" i="16"/>
  <c r="P109" i="16"/>
  <c r="P107" i="16"/>
  <c r="P108" i="16"/>
  <c r="P106" i="16"/>
  <c r="P113" i="16"/>
  <c r="X85" i="16"/>
  <c r="X84" i="16"/>
  <c r="X83" i="16"/>
  <c r="X78" i="16"/>
  <c r="X77" i="16"/>
  <c r="X76" i="16"/>
  <c r="X82" i="16"/>
  <c r="X74" i="16"/>
  <c r="X75" i="16"/>
  <c r="X81" i="16"/>
  <c r="X79" i="16"/>
  <c r="X73" i="16"/>
  <c r="X80" i="16"/>
  <c r="Y85" i="16"/>
  <c r="Y84" i="16"/>
  <c r="Y83" i="16"/>
  <c r="Y77" i="16"/>
  <c r="Y76" i="16"/>
  <c r="Y82" i="16"/>
  <c r="Y75" i="16"/>
  <c r="Y81" i="16"/>
  <c r="Y73" i="16"/>
  <c r="Y79" i="16"/>
  <c r="Y74" i="16"/>
  <c r="Y80" i="16"/>
  <c r="Y78" i="16"/>
  <c r="Y23" i="16"/>
  <c r="Y22" i="16"/>
  <c r="Y21" i="16"/>
  <c r="Y20" i="16"/>
  <c r="Y17" i="16"/>
  <c r="Y16" i="16"/>
  <c r="Y25" i="16"/>
  <c r="Y18" i="16"/>
  <c r="Y14" i="16"/>
  <c r="Y19" i="16"/>
  <c r="Y13" i="16"/>
  <c r="Y24" i="16"/>
  <c r="Y15" i="16"/>
  <c r="P55" i="16"/>
  <c r="P50" i="16"/>
  <c r="P54" i="16"/>
  <c r="P49" i="16"/>
  <c r="P47" i="16"/>
  <c r="P45" i="16"/>
  <c r="P53" i="16"/>
  <c r="P52" i="16"/>
  <c r="P44" i="16"/>
  <c r="P48" i="16"/>
  <c r="P51" i="16"/>
  <c r="P46" i="16"/>
  <c r="P43" i="16"/>
  <c r="V107" i="16"/>
  <c r="V113" i="16"/>
  <c r="V106" i="16"/>
  <c r="V105" i="16"/>
  <c r="V112" i="16"/>
  <c r="V104" i="16"/>
  <c r="V111" i="16"/>
  <c r="V116" i="16"/>
  <c r="V114" i="16"/>
  <c r="V108" i="16"/>
  <c r="V110" i="16"/>
  <c r="V115" i="16"/>
  <c r="V109" i="16"/>
  <c r="AA116" i="16"/>
  <c r="AA115" i="16"/>
  <c r="AA110" i="16"/>
  <c r="AA114" i="16"/>
  <c r="AA109" i="16"/>
  <c r="AA108" i="16"/>
  <c r="AA107" i="16"/>
  <c r="AA113" i="16"/>
  <c r="AA106" i="16"/>
  <c r="AA111" i="16"/>
  <c r="AA105" i="16"/>
  <c r="AA104" i="16"/>
  <c r="AA112" i="16"/>
  <c r="P85" i="16"/>
  <c r="P84" i="16"/>
  <c r="P83" i="16"/>
  <c r="P78" i="16"/>
  <c r="P77" i="16"/>
  <c r="P76" i="16"/>
  <c r="P82" i="16"/>
  <c r="P74" i="16"/>
  <c r="P80" i="16"/>
  <c r="P81" i="16"/>
  <c r="P79" i="16"/>
  <c r="P73" i="16"/>
  <c r="P75" i="16"/>
  <c r="L22" i="16"/>
  <c r="L20" i="16"/>
  <c r="L21" i="16"/>
  <c r="L14" i="16"/>
  <c r="L25" i="16"/>
  <c r="L13" i="16"/>
  <c r="L19" i="16"/>
  <c r="L15" i="16"/>
  <c r="L24" i="16"/>
  <c r="L17" i="16"/>
  <c r="L23" i="16"/>
  <c r="L18" i="16"/>
  <c r="L16" i="16"/>
  <c r="Q23" i="16"/>
  <c r="Q22" i="16"/>
  <c r="Q25" i="16"/>
  <c r="Q17" i="16"/>
  <c r="Q16" i="16"/>
  <c r="Q18" i="16"/>
  <c r="Q24" i="16"/>
  <c r="Q19" i="16"/>
  <c r="Q14" i="16"/>
  <c r="Q20" i="16"/>
  <c r="Q13" i="16"/>
  <c r="Q21" i="16"/>
  <c r="Q15" i="16"/>
  <c r="Z53" i="16"/>
  <c r="Z48" i="16"/>
  <c r="Z47" i="16"/>
  <c r="Z52" i="16"/>
  <c r="Z45" i="16"/>
  <c r="Z55" i="16"/>
  <c r="Z54" i="16"/>
  <c r="Z44" i="16"/>
  <c r="Z49" i="16"/>
  <c r="Z51" i="16"/>
  <c r="Z50" i="16"/>
  <c r="Z46" i="16"/>
  <c r="Z43" i="16"/>
  <c r="H57" i="16"/>
  <c r="F123" i="15"/>
  <c r="X50" i="15"/>
  <c r="X58" i="15"/>
  <c r="X60" i="15"/>
  <c r="X62" i="15"/>
  <c r="H128" i="15"/>
  <c r="F116" i="15"/>
  <c r="F119" i="15"/>
  <c r="X59" i="15"/>
  <c r="X54" i="15"/>
  <c r="R65" i="15"/>
  <c r="F124" i="15"/>
  <c r="X49" i="15"/>
  <c r="X53" i="15"/>
  <c r="X47" i="15"/>
  <c r="F133" i="15"/>
  <c r="H133" i="15" s="1"/>
  <c r="F120" i="15"/>
  <c r="X48" i="15"/>
  <c r="F121" i="15"/>
  <c r="F125" i="15"/>
  <c r="X56" i="15"/>
  <c r="F122" i="15"/>
  <c r="F129" i="15"/>
  <c r="H129" i="15" s="1"/>
  <c r="F118" i="15"/>
  <c r="Y127" i="15"/>
  <c r="X57" i="15"/>
  <c r="F135" i="15"/>
  <c r="AB135" i="15" s="1"/>
  <c r="F117" i="15"/>
  <c r="X51" i="15"/>
  <c r="F115" i="15"/>
  <c r="F126" i="15"/>
  <c r="Y126" i="15"/>
  <c r="R118" i="15"/>
  <c r="F127" i="15"/>
  <c r="H95" i="15"/>
  <c r="X99" i="15"/>
  <c r="Z65" i="15"/>
  <c r="L128" i="15"/>
  <c r="L120" i="15"/>
  <c r="L123" i="15"/>
  <c r="L127" i="15"/>
  <c r="L119" i="15"/>
  <c r="L126" i="15"/>
  <c r="L118" i="15"/>
  <c r="L125" i="15"/>
  <c r="L117" i="15"/>
  <c r="L124" i="15"/>
  <c r="L116" i="15"/>
  <c r="L122" i="15"/>
  <c r="L115" i="15"/>
  <c r="L121" i="15"/>
  <c r="L130" i="15"/>
  <c r="L129" i="15"/>
  <c r="P124" i="15"/>
  <c r="P116" i="15"/>
  <c r="P123" i="15"/>
  <c r="P115" i="15"/>
  <c r="P122" i="15"/>
  <c r="P130" i="15"/>
  <c r="P129" i="15"/>
  <c r="P121" i="15"/>
  <c r="P120" i="15"/>
  <c r="P127" i="15"/>
  <c r="P119" i="15"/>
  <c r="P128" i="15"/>
  <c r="P118" i="15"/>
  <c r="P126" i="15"/>
  <c r="P117" i="15"/>
  <c r="P125" i="15"/>
  <c r="V126" i="15"/>
  <c r="V118" i="15"/>
  <c r="V121" i="15"/>
  <c r="V125" i="15"/>
  <c r="V117" i="15"/>
  <c r="V124" i="15"/>
  <c r="V116" i="15"/>
  <c r="V123" i="15"/>
  <c r="V115" i="15"/>
  <c r="V129" i="15"/>
  <c r="V122" i="15"/>
  <c r="V130" i="15"/>
  <c r="V120" i="15"/>
  <c r="V119" i="15"/>
  <c r="V128" i="15"/>
  <c r="V127" i="15"/>
  <c r="R133" i="15"/>
  <c r="N126" i="15"/>
  <c r="N118" i="15"/>
  <c r="N125" i="15"/>
  <c r="N117" i="15"/>
  <c r="N124" i="15"/>
  <c r="N116" i="15"/>
  <c r="N121" i="15"/>
  <c r="N123" i="15"/>
  <c r="N115" i="15"/>
  <c r="N129" i="15"/>
  <c r="N122" i="15"/>
  <c r="N130" i="15"/>
  <c r="N120" i="15"/>
  <c r="N119" i="15"/>
  <c r="N128" i="15"/>
  <c r="N127" i="15"/>
  <c r="AA130" i="15"/>
  <c r="AA129" i="15"/>
  <c r="AA121" i="15"/>
  <c r="AA128" i="15"/>
  <c r="AA120" i="15"/>
  <c r="AA127" i="15"/>
  <c r="AA119" i="15"/>
  <c r="AA124" i="15"/>
  <c r="AA126" i="15"/>
  <c r="AA118" i="15"/>
  <c r="AA117" i="15"/>
  <c r="AA125" i="15"/>
  <c r="AA116" i="15"/>
  <c r="AA122" i="15"/>
  <c r="AA115" i="15"/>
  <c r="AA123" i="15"/>
  <c r="U127" i="15"/>
  <c r="U119" i="15"/>
  <c r="U126" i="15"/>
  <c r="U118" i="15"/>
  <c r="U125" i="15"/>
  <c r="U117" i="15"/>
  <c r="U115" i="15"/>
  <c r="U124" i="15"/>
  <c r="U116" i="15"/>
  <c r="U122" i="15"/>
  <c r="U123" i="15"/>
  <c r="U121" i="15"/>
  <c r="U130" i="15"/>
  <c r="U129" i="15"/>
  <c r="U120" i="15"/>
  <c r="U128" i="15"/>
  <c r="T128" i="15"/>
  <c r="T120" i="15"/>
  <c r="T116" i="15"/>
  <c r="T127" i="15"/>
  <c r="T119" i="15"/>
  <c r="T126" i="15"/>
  <c r="T118" i="15"/>
  <c r="T125" i="15"/>
  <c r="T117" i="15"/>
  <c r="T123" i="15"/>
  <c r="T124" i="15"/>
  <c r="T122" i="15"/>
  <c r="T121" i="15"/>
  <c r="T115" i="15"/>
  <c r="T130" i="15"/>
  <c r="T129" i="15"/>
  <c r="M127" i="15"/>
  <c r="M119" i="15"/>
  <c r="M126" i="15"/>
  <c r="M118" i="15"/>
  <c r="M115" i="15"/>
  <c r="M122" i="15"/>
  <c r="M125" i="15"/>
  <c r="M117" i="15"/>
  <c r="M124" i="15"/>
  <c r="M116" i="15"/>
  <c r="M123" i="15"/>
  <c r="M121" i="15"/>
  <c r="M130" i="15"/>
  <c r="M129" i="15"/>
  <c r="M120" i="15"/>
  <c r="M128" i="15"/>
  <c r="O125" i="15"/>
  <c r="O117" i="15"/>
  <c r="O120" i="15"/>
  <c r="O124" i="15"/>
  <c r="O116" i="15"/>
  <c r="O123" i="15"/>
  <c r="O115" i="15"/>
  <c r="O122" i="15"/>
  <c r="O128" i="15"/>
  <c r="O130" i="15"/>
  <c r="O129" i="15"/>
  <c r="O121" i="15"/>
  <c r="O118" i="15"/>
  <c r="O119" i="15"/>
  <c r="O127" i="15"/>
  <c r="O126" i="15"/>
  <c r="S133" i="15"/>
  <c r="W125" i="15"/>
  <c r="W117" i="15"/>
  <c r="W124" i="15"/>
  <c r="W116" i="15"/>
  <c r="W120" i="15"/>
  <c r="W123" i="15"/>
  <c r="W115" i="15"/>
  <c r="W122" i="15"/>
  <c r="W128" i="15"/>
  <c r="W130" i="15"/>
  <c r="W129" i="15"/>
  <c r="W121" i="15"/>
  <c r="W119" i="15"/>
  <c r="W127" i="15"/>
  <c r="W118" i="15"/>
  <c r="W126" i="15"/>
  <c r="H101" i="15"/>
  <c r="AC101" i="15" s="1"/>
  <c r="T94" i="15"/>
  <c r="T86" i="15"/>
  <c r="T92" i="15"/>
  <c r="T84" i="15"/>
  <c r="T91" i="15"/>
  <c r="T83" i="15"/>
  <c r="T89" i="15"/>
  <c r="T81" i="15"/>
  <c r="T95" i="15"/>
  <c r="T93" i="15"/>
  <c r="T90" i="15"/>
  <c r="T88" i="15"/>
  <c r="T87" i="15"/>
  <c r="T85" i="15"/>
  <c r="T82" i="15"/>
  <c r="T96" i="15"/>
  <c r="Z88" i="15"/>
  <c r="Z96" i="15"/>
  <c r="Z94" i="15"/>
  <c r="Z86" i="15"/>
  <c r="Z93" i="15"/>
  <c r="Z85" i="15"/>
  <c r="Z90" i="15"/>
  <c r="Z89" i="15"/>
  <c r="Z87" i="15"/>
  <c r="Z83" i="15"/>
  <c r="Z81" i="15"/>
  <c r="Z84" i="15"/>
  <c r="Z82" i="15"/>
  <c r="Z95" i="15"/>
  <c r="Z92" i="15"/>
  <c r="Z91" i="15"/>
  <c r="M93" i="15"/>
  <c r="M85" i="15"/>
  <c r="M91" i="15"/>
  <c r="M83" i="15"/>
  <c r="M90" i="15"/>
  <c r="M82" i="15"/>
  <c r="M92" i="15"/>
  <c r="M89" i="15"/>
  <c r="M86" i="15"/>
  <c r="M81" i="15"/>
  <c r="M96" i="15"/>
  <c r="M88" i="15"/>
  <c r="M87" i="15"/>
  <c r="M84" i="15"/>
  <c r="M94" i="15"/>
  <c r="M95" i="15"/>
  <c r="O91" i="15"/>
  <c r="O83" i="15"/>
  <c r="O89" i="15"/>
  <c r="O81" i="15"/>
  <c r="O96" i="15"/>
  <c r="O88" i="15"/>
  <c r="O86" i="15"/>
  <c r="O85" i="15"/>
  <c r="O84" i="15"/>
  <c r="O82" i="15"/>
  <c r="O95" i="15"/>
  <c r="O94" i="15"/>
  <c r="O92" i="15"/>
  <c r="O90" i="15"/>
  <c r="O87" i="15"/>
  <c r="O93" i="15"/>
  <c r="L94" i="15"/>
  <c r="L86" i="15"/>
  <c r="L92" i="15"/>
  <c r="L84" i="15"/>
  <c r="L91" i="15"/>
  <c r="L83" i="15"/>
  <c r="L93" i="15"/>
  <c r="L90" i="15"/>
  <c r="L81" i="15"/>
  <c r="L89" i="15"/>
  <c r="L96" i="15"/>
  <c r="L88" i="15"/>
  <c r="L87" i="15"/>
  <c r="L85" i="15"/>
  <c r="L82" i="15"/>
  <c r="L95" i="15"/>
  <c r="U93" i="15"/>
  <c r="U85" i="15"/>
  <c r="U91" i="15"/>
  <c r="U83" i="15"/>
  <c r="U90" i="15"/>
  <c r="U82" i="15"/>
  <c r="U88" i="15"/>
  <c r="U87" i="15"/>
  <c r="U95" i="15"/>
  <c r="U94" i="15"/>
  <c r="U92" i="15"/>
  <c r="U89" i="15"/>
  <c r="U86" i="15"/>
  <c r="U84" i="15"/>
  <c r="U81" i="15"/>
  <c r="U96" i="15"/>
  <c r="S99" i="15"/>
  <c r="R88" i="15"/>
  <c r="R96" i="15"/>
  <c r="R94" i="15"/>
  <c r="R86" i="15"/>
  <c r="R93" i="15"/>
  <c r="R85" i="15"/>
  <c r="R82" i="15"/>
  <c r="R91" i="15"/>
  <c r="R83" i="15"/>
  <c r="R81" i="15"/>
  <c r="R92" i="15"/>
  <c r="R95" i="15"/>
  <c r="R90" i="15"/>
  <c r="R87" i="15"/>
  <c r="R89" i="15"/>
  <c r="R84" i="15"/>
  <c r="P90" i="15"/>
  <c r="P82" i="15"/>
  <c r="P88" i="15"/>
  <c r="P96" i="15"/>
  <c r="P95" i="15"/>
  <c r="P87" i="15"/>
  <c r="P85" i="15"/>
  <c r="P81" i="15"/>
  <c r="P84" i="15"/>
  <c r="P83" i="15"/>
  <c r="P94" i="15"/>
  <c r="P93" i="15"/>
  <c r="P89" i="15"/>
  <c r="P92" i="15"/>
  <c r="P91" i="15"/>
  <c r="P86" i="15"/>
  <c r="Q89" i="15"/>
  <c r="Q81" i="15"/>
  <c r="Q96" i="15"/>
  <c r="Q95" i="15"/>
  <c r="Q87" i="15"/>
  <c r="Q94" i="15"/>
  <c r="Q86" i="15"/>
  <c r="Q84" i="15"/>
  <c r="Q83" i="15"/>
  <c r="Q82" i="15"/>
  <c r="Q85" i="15"/>
  <c r="Q93" i="15"/>
  <c r="Q92" i="15"/>
  <c r="Q91" i="15"/>
  <c r="Q88" i="15"/>
  <c r="Q90" i="15"/>
  <c r="V92" i="15"/>
  <c r="V84" i="15"/>
  <c r="V90" i="15"/>
  <c r="V82" i="15"/>
  <c r="V81" i="15"/>
  <c r="V89" i="15"/>
  <c r="V95" i="15"/>
  <c r="V86" i="15"/>
  <c r="V94" i="15"/>
  <c r="V93" i="15"/>
  <c r="V91" i="15"/>
  <c r="V88" i="15"/>
  <c r="V87" i="15"/>
  <c r="V96" i="15"/>
  <c r="V85" i="15"/>
  <c r="V83" i="15"/>
  <c r="AA96" i="15"/>
  <c r="AA95" i="15"/>
  <c r="AA87" i="15"/>
  <c r="AA93" i="15"/>
  <c r="AA85" i="15"/>
  <c r="AA92" i="15"/>
  <c r="AA84" i="15"/>
  <c r="AA89" i="15"/>
  <c r="AA82" i="15"/>
  <c r="AA88" i="15"/>
  <c r="AA86" i="15"/>
  <c r="AA83" i="15"/>
  <c r="AA81" i="15"/>
  <c r="AA90" i="15"/>
  <c r="AA94" i="15"/>
  <c r="AA91" i="15"/>
  <c r="Y99" i="15"/>
  <c r="N92" i="15"/>
  <c r="N84" i="15"/>
  <c r="N90" i="15"/>
  <c r="N82" i="15"/>
  <c r="N81" i="15"/>
  <c r="N89" i="15"/>
  <c r="N96" i="15"/>
  <c r="N88" i="15"/>
  <c r="N87" i="15"/>
  <c r="N86" i="15"/>
  <c r="N85" i="15"/>
  <c r="N83" i="15"/>
  <c r="N95" i="15"/>
  <c r="N93" i="15"/>
  <c r="N91" i="15"/>
  <c r="N94" i="15"/>
  <c r="W91" i="15"/>
  <c r="W83" i="15"/>
  <c r="W89" i="15"/>
  <c r="W81" i="15"/>
  <c r="W96" i="15"/>
  <c r="W95" i="15"/>
  <c r="W88" i="15"/>
  <c r="W94" i="15"/>
  <c r="W93" i="15"/>
  <c r="W92" i="15"/>
  <c r="W90" i="15"/>
  <c r="W87" i="15"/>
  <c r="W86" i="15"/>
  <c r="W85" i="15"/>
  <c r="W84" i="15"/>
  <c r="W82" i="15"/>
  <c r="V58" i="15"/>
  <c r="V50" i="15"/>
  <c r="V60" i="15"/>
  <c r="V57" i="15"/>
  <c r="V49" i="15"/>
  <c r="V56" i="15"/>
  <c r="V48" i="15"/>
  <c r="V62" i="15"/>
  <c r="V55" i="15"/>
  <c r="V47" i="15"/>
  <c r="V53" i="15"/>
  <c r="V54" i="15"/>
  <c r="V61" i="15"/>
  <c r="V59" i="15"/>
  <c r="V52" i="15"/>
  <c r="V51" i="15"/>
  <c r="W57" i="15"/>
  <c r="W49" i="15"/>
  <c r="W56" i="15"/>
  <c r="W48" i="15"/>
  <c r="W55" i="15"/>
  <c r="W47" i="15"/>
  <c r="W52" i="15"/>
  <c r="W54" i="15"/>
  <c r="W62" i="15"/>
  <c r="W61" i="15"/>
  <c r="W53" i="15"/>
  <c r="W60" i="15"/>
  <c r="W59" i="15"/>
  <c r="W58" i="15"/>
  <c r="W51" i="15"/>
  <c r="W50" i="15"/>
  <c r="Y65" i="15"/>
  <c r="Q65" i="15"/>
  <c r="N58" i="15"/>
  <c r="N50" i="15"/>
  <c r="N57" i="15"/>
  <c r="N49" i="15"/>
  <c r="N56" i="15"/>
  <c r="N48" i="15"/>
  <c r="N55" i="15"/>
  <c r="N47" i="15"/>
  <c r="N62" i="15"/>
  <c r="N54" i="15"/>
  <c r="N60" i="15"/>
  <c r="N61" i="15"/>
  <c r="N53" i="15"/>
  <c r="N52" i="15"/>
  <c r="N51" i="15"/>
  <c r="N59" i="15"/>
  <c r="O57" i="15"/>
  <c r="O49" i="15"/>
  <c r="O56" i="15"/>
  <c r="O48" i="15"/>
  <c r="O55" i="15"/>
  <c r="O47" i="15"/>
  <c r="O54" i="15"/>
  <c r="O62" i="15"/>
  <c r="O61" i="15"/>
  <c r="O53" i="15"/>
  <c r="O60" i="15"/>
  <c r="O52" i="15"/>
  <c r="O59" i="15"/>
  <c r="O50" i="15"/>
  <c r="O58" i="15"/>
  <c r="O51" i="15"/>
  <c r="P56" i="15"/>
  <c r="P48" i="15"/>
  <c r="P55" i="15"/>
  <c r="P47" i="15"/>
  <c r="P54" i="15"/>
  <c r="P59" i="15"/>
  <c r="P62" i="15"/>
  <c r="P61" i="15"/>
  <c r="P53" i="15"/>
  <c r="P51" i="15"/>
  <c r="P60" i="15"/>
  <c r="P52" i="15"/>
  <c r="P58" i="15"/>
  <c r="P50" i="15"/>
  <c r="P57" i="15"/>
  <c r="P49" i="15"/>
  <c r="T60" i="15"/>
  <c r="T52" i="15"/>
  <c r="T51" i="15"/>
  <c r="T59" i="15"/>
  <c r="T58" i="15"/>
  <c r="T50" i="15"/>
  <c r="T57" i="15"/>
  <c r="T49" i="15"/>
  <c r="T56" i="15"/>
  <c r="T48" i="15"/>
  <c r="T47" i="15"/>
  <c r="T55" i="15"/>
  <c r="T61" i="15"/>
  <c r="T53" i="15"/>
  <c r="T62" i="15"/>
  <c r="T54" i="15"/>
  <c r="L60" i="15"/>
  <c r="L52" i="15"/>
  <c r="L55" i="15"/>
  <c r="L47" i="15"/>
  <c r="L59" i="15"/>
  <c r="L51" i="15"/>
  <c r="L58" i="15"/>
  <c r="L50" i="15"/>
  <c r="L57" i="15"/>
  <c r="L49" i="15"/>
  <c r="L56" i="15"/>
  <c r="L48" i="15"/>
  <c r="L61" i="15"/>
  <c r="L54" i="15"/>
  <c r="L53" i="15"/>
  <c r="L62" i="15"/>
  <c r="G57" i="15"/>
  <c r="G49" i="15"/>
  <c r="G48" i="15"/>
  <c r="G60" i="15"/>
  <c r="H60" i="15" s="1"/>
  <c r="G59" i="15"/>
  <c r="G65" i="15"/>
  <c r="H65" i="15" s="1"/>
  <c r="G56" i="15"/>
  <c r="G55" i="15"/>
  <c r="G47" i="15"/>
  <c r="G67" i="15"/>
  <c r="G54" i="15"/>
  <c r="G52" i="15"/>
  <c r="G61" i="15"/>
  <c r="H61" i="15" s="1"/>
  <c r="G53" i="15"/>
  <c r="G51" i="15"/>
  <c r="G50" i="15"/>
  <c r="G58" i="15"/>
  <c r="M59" i="15"/>
  <c r="M51" i="15"/>
  <c r="M58" i="15"/>
  <c r="M50" i="15"/>
  <c r="M57" i="15"/>
  <c r="M49" i="15"/>
  <c r="M56" i="15"/>
  <c r="M48" i="15"/>
  <c r="M55" i="15"/>
  <c r="M47" i="15"/>
  <c r="M54" i="15"/>
  <c r="M62" i="15"/>
  <c r="M61" i="15"/>
  <c r="M53" i="15"/>
  <c r="M52" i="15"/>
  <c r="M60" i="15"/>
  <c r="S62" i="15"/>
  <c r="S61" i="15"/>
  <c r="S53" i="15"/>
  <c r="S60" i="15"/>
  <c r="S52" i="15"/>
  <c r="S59" i="15"/>
  <c r="S51" i="15"/>
  <c r="S58" i="15"/>
  <c r="S50" i="15"/>
  <c r="S56" i="15"/>
  <c r="S48" i="15"/>
  <c r="S57" i="15"/>
  <c r="S49" i="15"/>
  <c r="S54" i="15"/>
  <c r="S55" i="15"/>
  <c r="S47" i="15"/>
  <c r="U59" i="15"/>
  <c r="U51" i="15"/>
  <c r="U50" i="15"/>
  <c r="U58" i="15"/>
  <c r="U62" i="15"/>
  <c r="U61" i="15"/>
  <c r="U57" i="15"/>
  <c r="U49" i="15"/>
  <c r="U56" i="15"/>
  <c r="U48" i="15"/>
  <c r="U54" i="15"/>
  <c r="U55" i="15"/>
  <c r="U47" i="15"/>
  <c r="U52" i="15"/>
  <c r="U60" i="15"/>
  <c r="U53" i="15"/>
  <c r="AA62" i="15"/>
  <c r="AA61" i="15"/>
  <c r="AA53" i="15"/>
  <c r="AA52" i="15"/>
  <c r="AA56" i="15"/>
  <c r="AA60" i="15"/>
  <c r="AA59" i="15"/>
  <c r="AA51" i="15"/>
  <c r="AA58" i="15"/>
  <c r="AA50" i="15"/>
  <c r="AA57" i="15"/>
  <c r="AA49" i="15"/>
  <c r="AA48" i="15"/>
  <c r="AA47" i="15"/>
  <c r="AA54" i="15"/>
  <c r="AA55" i="15"/>
  <c r="BS79" i="1"/>
  <c r="BS83" i="1"/>
  <c r="BS87" i="1"/>
  <c r="BS91" i="1"/>
  <c r="BS95" i="1"/>
  <c r="BS99" i="1"/>
  <c r="BS107" i="1"/>
  <c r="BS111" i="1"/>
  <c r="BS115" i="1"/>
  <c r="BS119" i="1"/>
  <c r="BS123" i="1"/>
  <c r="BS127" i="1"/>
  <c r="BS131" i="1"/>
  <c r="BS139" i="1"/>
  <c r="BO77" i="1"/>
  <c r="BO81" i="1"/>
  <c r="BO85" i="1"/>
  <c r="BO89" i="1"/>
  <c r="BO93" i="1"/>
  <c r="BO101" i="1"/>
  <c r="BO105" i="1"/>
  <c r="BO109" i="1"/>
  <c r="BO113" i="1"/>
  <c r="BO117" i="1"/>
  <c r="BO121" i="1"/>
  <c r="BO125" i="1"/>
  <c r="BO133" i="1"/>
  <c r="AH139" i="1"/>
  <c r="AJ129" i="1"/>
  <c r="AJ139" i="1"/>
  <c r="BQ76" i="1"/>
  <c r="BQ80" i="1"/>
  <c r="BQ84" i="1"/>
  <c r="BQ88" i="1"/>
  <c r="BQ92" i="1"/>
  <c r="BQ96" i="1"/>
  <c r="BQ104" i="1"/>
  <c r="BQ108" i="1"/>
  <c r="BQ112" i="1"/>
  <c r="BQ116" i="1"/>
  <c r="BQ120" i="1"/>
  <c r="BQ124" i="1"/>
  <c r="BQ128" i="1"/>
  <c r="BQ136" i="1"/>
  <c r="BO79" i="1"/>
  <c r="BO83" i="1"/>
  <c r="AV88" i="1"/>
  <c r="BO87" i="1"/>
  <c r="BO91" i="1"/>
  <c r="BO95" i="1"/>
  <c r="BO99" i="1"/>
  <c r="BO103" i="1"/>
  <c r="AF108" i="1"/>
  <c r="BO107" i="1"/>
  <c r="BO111" i="1"/>
  <c r="BO115" i="1"/>
  <c r="BO119" i="1"/>
  <c r="BO123" i="1"/>
  <c r="BO127" i="1"/>
  <c r="BO131" i="1"/>
  <c r="BO135" i="1"/>
  <c r="AX140" i="1"/>
  <c r="BO139" i="1"/>
  <c r="BS96" i="1"/>
  <c r="BS112" i="1"/>
  <c r="BS116" i="1"/>
  <c r="BS92" i="1"/>
  <c r="BS124" i="1"/>
  <c r="BS128" i="1"/>
  <c r="BS132" i="1"/>
  <c r="BQ79" i="1"/>
  <c r="BQ83" i="1"/>
  <c r="BQ87" i="1"/>
  <c r="BQ91" i="1"/>
  <c r="BQ95" i="1"/>
  <c r="BQ99" i="1"/>
  <c r="BQ103" i="1"/>
  <c r="BQ107" i="1"/>
  <c r="BQ111" i="1"/>
  <c r="BQ115" i="1"/>
  <c r="BQ119" i="1"/>
  <c r="BQ123" i="1"/>
  <c r="BQ127" i="1"/>
  <c r="BQ131" i="1"/>
  <c r="BQ135" i="1"/>
  <c r="BQ139" i="1"/>
  <c r="BO78" i="1"/>
  <c r="BO82" i="1"/>
  <c r="BO86" i="1"/>
  <c r="BO90" i="1"/>
  <c r="BO94" i="1"/>
  <c r="BO98" i="1"/>
  <c r="BO102" i="1"/>
  <c r="BO106" i="1"/>
  <c r="BO110" i="1"/>
  <c r="BO114" i="1"/>
  <c r="BO118" i="1"/>
  <c r="BO122" i="1"/>
  <c r="BO126" i="1"/>
  <c r="BO130" i="1"/>
  <c r="BO134" i="1"/>
  <c r="BO138" i="1"/>
  <c r="BO142" i="1"/>
  <c r="BQ78" i="1"/>
  <c r="BQ82" i="1"/>
  <c r="BQ86" i="1"/>
  <c r="BQ90" i="1"/>
  <c r="BQ94" i="1"/>
  <c r="BQ98" i="1"/>
  <c r="BQ102" i="1"/>
  <c r="BQ106" i="1"/>
  <c r="BQ110" i="1"/>
  <c r="BQ114" i="1"/>
  <c r="BQ118" i="1"/>
  <c r="BQ122" i="1"/>
  <c r="BQ126" i="1"/>
  <c r="BQ130" i="1"/>
  <c r="BQ134" i="1"/>
  <c r="BQ138" i="1"/>
  <c r="BQ142" i="1"/>
  <c r="BS84" i="1"/>
  <c r="BS100" i="1"/>
  <c r="BS104" i="1"/>
  <c r="BS136" i="1"/>
  <c r="BS78" i="1"/>
  <c r="BS82" i="1"/>
  <c r="BS86" i="1"/>
  <c r="BS90" i="1"/>
  <c r="BS94" i="1"/>
  <c r="BS98" i="1"/>
  <c r="BS102" i="1"/>
  <c r="BS106" i="1"/>
  <c r="BS110" i="1"/>
  <c r="BS114" i="1"/>
  <c r="BS118" i="1"/>
  <c r="BS122" i="1"/>
  <c r="BS126" i="1"/>
  <c r="BS130" i="1"/>
  <c r="BS134" i="1"/>
  <c r="BS138" i="1"/>
  <c r="BS142" i="1"/>
  <c r="BS76" i="1"/>
  <c r="BS108" i="1"/>
  <c r="BS120" i="1"/>
  <c r="BS140" i="1"/>
  <c r="BQ77" i="1"/>
  <c r="BQ81" i="1"/>
  <c r="BQ85" i="1"/>
  <c r="BQ89" i="1"/>
  <c r="BQ93" i="1"/>
  <c r="BQ97" i="1"/>
  <c r="BQ101" i="1"/>
  <c r="BQ105" i="1"/>
  <c r="BQ109" i="1"/>
  <c r="BQ113" i="1"/>
  <c r="BQ117" i="1"/>
  <c r="BQ121" i="1"/>
  <c r="BQ125" i="1"/>
  <c r="BQ129" i="1"/>
  <c r="BQ133" i="1"/>
  <c r="BQ137" i="1"/>
  <c r="BQ141" i="1"/>
  <c r="BS80" i="1"/>
  <c r="BS88" i="1"/>
  <c r="BO76" i="1"/>
  <c r="BS77" i="1"/>
  <c r="BO80" i="1"/>
  <c r="BS81" i="1"/>
  <c r="BO84" i="1"/>
  <c r="BS85" i="1"/>
  <c r="BO88" i="1"/>
  <c r="BS89" i="1"/>
  <c r="BO92" i="1"/>
  <c r="BS93" i="1"/>
  <c r="AV97" i="1"/>
  <c r="BO96" i="1"/>
  <c r="BS97" i="1"/>
  <c r="BO100" i="1"/>
  <c r="BS101" i="1"/>
  <c r="BO104" i="1"/>
  <c r="BS105" i="1"/>
  <c r="BO108" i="1"/>
  <c r="BS109" i="1"/>
  <c r="BO112" i="1"/>
  <c r="BS113" i="1"/>
  <c r="AV117" i="1"/>
  <c r="BO116" i="1"/>
  <c r="BS117" i="1"/>
  <c r="BO120" i="1"/>
  <c r="BS121" i="1"/>
  <c r="AV125" i="1"/>
  <c r="BO124" i="1"/>
  <c r="BS125" i="1"/>
  <c r="BO128" i="1"/>
  <c r="BS129" i="1"/>
  <c r="BO132" i="1"/>
  <c r="BS133" i="1"/>
  <c r="BO136" i="1"/>
  <c r="BS137" i="1"/>
  <c r="AV141" i="1"/>
  <c r="BO140" i="1"/>
  <c r="BS141" i="1"/>
  <c r="BQ140" i="1"/>
  <c r="AF86" i="1"/>
  <c r="AV86" i="1"/>
  <c r="AX89" i="1"/>
  <c r="AF114" i="1"/>
  <c r="AV114" i="1"/>
  <c r="AN116" i="1"/>
  <c r="AJ119" i="1"/>
  <c r="AZ119" i="1"/>
  <c r="AN128" i="1"/>
  <c r="AZ139" i="1"/>
  <c r="AH138" i="1"/>
  <c r="AP131" i="1"/>
  <c r="Z139" i="1"/>
  <c r="AL90" i="1"/>
  <c r="BB94" i="1"/>
  <c r="AX138" i="1"/>
  <c r="BB138" i="1"/>
  <c r="BB80" i="1"/>
  <c r="AL96" i="1"/>
  <c r="AX95" i="1"/>
  <c r="AP120" i="1"/>
  <c r="BB79" i="1"/>
  <c r="AL99" i="1"/>
  <c r="BB119" i="1"/>
  <c r="AH80" i="1"/>
  <c r="AX80" i="1"/>
  <c r="Z82" i="1"/>
  <c r="AT87" i="1"/>
  <c r="AH88" i="1"/>
  <c r="AX88" i="1"/>
  <c r="Z90" i="1"/>
  <c r="AX96" i="1"/>
  <c r="AX100" i="1"/>
  <c r="Z102" i="1"/>
  <c r="AH136" i="1"/>
  <c r="AJ76" i="1"/>
  <c r="AZ76" i="1"/>
  <c r="AJ80" i="1"/>
  <c r="AZ80" i="1"/>
  <c r="AX98" i="1"/>
  <c r="AJ118" i="1"/>
  <c r="AL107" i="1"/>
  <c r="AX110" i="1"/>
  <c r="AB76" i="1"/>
  <c r="AB84" i="1"/>
  <c r="AN87" i="1"/>
  <c r="AR104" i="1"/>
  <c r="AF105" i="1"/>
  <c r="AJ110" i="1"/>
  <c r="AL82" i="1"/>
  <c r="BB82" i="1"/>
  <c r="BB98" i="1"/>
  <c r="AT104" i="1"/>
  <c r="AR140" i="1"/>
  <c r="BB85" i="1"/>
  <c r="AN82" i="1"/>
  <c r="AR83" i="1"/>
  <c r="AN90" i="1"/>
  <c r="AN102" i="1"/>
  <c r="AF104" i="1"/>
  <c r="AV136" i="1"/>
  <c r="AL93" i="1"/>
  <c r="AN81" i="1"/>
  <c r="AF87" i="1"/>
  <c r="AJ88" i="1"/>
  <c r="AZ88" i="1"/>
  <c r="AN89" i="1"/>
  <c r="AN93" i="1"/>
  <c r="Z106" i="1"/>
  <c r="AV119" i="1"/>
  <c r="AV131" i="1"/>
  <c r="AZ132" i="1"/>
  <c r="AJ136" i="1"/>
  <c r="Z85" i="1"/>
  <c r="AX87" i="1"/>
  <c r="AX111" i="1"/>
  <c r="AX119" i="1"/>
  <c r="Z121" i="1"/>
  <c r="AP121" i="1"/>
  <c r="AH131" i="1"/>
  <c r="AH135" i="1"/>
  <c r="AX135" i="1"/>
  <c r="AL136" i="1"/>
  <c r="AD138" i="1"/>
  <c r="AN85" i="1"/>
  <c r="AB122" i="1"/>
  <c r="AR79" i="1"/>
  <c r="AB141" i="1"/>
  <c r="AN77" i="1"/>
  <c r="AF79" i="1"/>
  <c r="AT79" i="1"/>
  <c r="AB83" i="1"/>
  <c r="AP83" i="1"/>
  <c r="AD90" i="1"/>
  <c r="AD113" i="1"/>
  <c r="AF122" i="1"/>
  <c r="AV122" i="1"/>
  <c r="AV130" i="1"/>
  <c r="AB140" i="1"/>
  <c r="BB76" i="1"/>
  <c r="Z77" i="1"/>
  <c r="AV79" i="1"/>
  <c r="AR84" i="1"/>
  <c r="AL87" i="1"/>
  <c r="AZ87" i="1"/>
  <c r="AT90" i="1"/>
  <c r="BB92" i="1"/>
  <c r="Z93" i="1"/>
  <c r="AL102" i="1"/>
  <c r="AH104" i="1"/>
  <c r="AZ110" i="1"/>
  <c r="Z112" i="1"/>
  <c r="AX114" i="1"/>
  <c r="Z116" i="1"/>
  <c r="AX118" i="1"/>
  <c r="AD121" i="1"/>
  <c r="AL123" i="1"/>
  <c r="BB123" i="1"/>
  <c r="BB127" i="1"/>
  <c r="AJ135" i="1"/>
  <c r="AZ135" i="1"/>
  <c r="AN136" i="1"/>
  <c r="AX79" i="1"/>
  <c r="AD82" i="1"/>
  <c r="AD84" i="1"/>
  <c r="AF85" i="1"/>
  <c r="AV85" i="1"/>
  <c r="AZ93" i="1"/>
  <c r="AT102" i="1"/>
  <c r="AV108" i="1"/>
  <c r="BB111" i="1"/>
  <c r="AL110" i="1"/>
  <c r="AZ114" i="1"/>
  <c r="AL116" i="1"/>
  <c r="AZ122" i="1"/>
  <c r="AN123" i="1"/>
  <c r="AX132" i="1"/>
  <c r="AD133" i="1"/>
  <c r="AT133" i="1"/>
  <c r="AP138" i="1"/>
  <c r="AF140" i="1"/>
  <c r="AB79" i="1"/>
  <c r="AD79" i="1"/>
  <c r="Z83" i="1"/>
  <c r="Z103" i="1"/>
  <c r="AP103" i="1"/>
  <c r="AD130" i="1"/>
  <c r="AL79" i="1"/>
  <c r="AZ79" i="1"/>
  <c r="AX81" i="1"/>
  <c r="AT82" i="1"/>
  <c r="AX85" i="1"/>
  <c r="AL91" i="1"/>
  <c r="BB91" i="1"/>
  <c r="AD93" i="1"/>
  <c r="AT93" i="1"/>
  <c r="AH94" i="1"/>
  <c r="AX94" i="1"/>
  <c r="Z96" i="1"/>
  <c r="AH103" i="1"/>
  <c r="AX103" i="1"/>
  <c r="AJ108" i="1"/>
  <c r="AX108" i="1"/>
  <c r="Z110" i="1"/>
  <c r="AL114" i="1"/>
  <c r="AD116" i="1"/>
  <c r="BB122" i="1"/>
  <c r="AL130" i="1"/>
  <c r="BB130" i="1"/>
  <c r="AR132" i="1"/>
  <c r="AF133" i="1"/>
  <c r="AV133" i="1"/>
  <c r="AN135" i="1"/>
  <c r="AB136" i="1"/>
  <c r="AP79" i="1"/>
  <c r="AP85" i="1"/>
  <c r="AF76" i="1"/>
  <c r="AF77" i="1"/>
  <c r="AH83" i="1"/>
  <c r="AJ85" i="1"/>
  <c r="AV87" i="1"/>
  <c r="AB87" i="1"/>
  <c r="AP87" i="1"/>
  <c r="AX92" i="1"/>
  <c r="AV93" i="1"/>
  <c r="BB99" i="1"/>
  <c r="AJ103" i="1"/>
  <c r="AL108" i="1"/>
  <c r="AB110" i="1"/>
  <c r="AJ117" i="1"/>
  <c r="AZ117" i="1"/>
  <c r="AJ123" i="1"/>
  <c r="AN122" i="1"/>
  <c r="AZ125" i="1"/>
  <c r="AT132" i="1"/>
  <c r="Z135" i="1"/>
  <c r="AR136" i="1"/>
  <c r="AT138" i="1"/>
  <c r="AJ140" i="1"/>
  <c r="AR141" i="1"/>
  <c r="AN79" i="1"/>
  <c r="AJ83" i="1"/>
  <c r="AR87" i="1"/>
  <c r="AV91" i="1"/>
  <c r="BB90" i="1"/>
  <c r="AD96" i="1"/>
  <c r="AZ98" i="1"/>
  <c r="AN108" i="1"/>
  <c r="AR110" i="1"/>
  <c r="BB113" i="1"/>
  <c r="Z118" i="1"/>
  <c r="Z122" i="1"/>
  <c r="AL125" i="1"/>
  <c r="BB125" i="1"/>
  <c r="AX128" i="1"/>
  <c r="AD135" i="1"/>
  <c r="AF136" i="1"/>
  <c r="AT136" i="1"/>
  <c r="AX139" i="1"/>
  <c r="AT124" i="1"/>
  <c r="AD124" i="1"/>
  <c r="AB124" i="1"/>
  <c r="AL76" i="1"/>
  <c r="AZ100" i="1"/>
  <c r="AB102" i="1"/>
  <c r="AZ116" i="1"/>
  <c r="AB118" i="1"/>
  <c r="AZ126" i="1"/>
  <c r="BB128" i="1"/>
  <c r="AV128" i="1"/>
  <c r="AN127" i="1"/>
  <c r="Z128" i="1"/>
  <c r="AP77" i="1"/>
  <c r="AB129" i="1"/>
  <c r="AX76" i="1"/>
  <c r="AN76" i="1"/>
  <c r="AX78" i="1"/>
  <c r="AH77" i="1"/>
  <c r="AF78" i="1"/>
  <c r="AV78" i="1"/>
  <c r="AB82" i="1"/>
  <c r="AB90" i="1"/>
  <c r="AL100" i="1"/>
  <c r="AD102" i="1"/>
  <c r="BB116" i="1"/>
  <c r="AR118" i="1"/>
  <c r="AN121" i="1"/>
  <c r="Z127" i="1"/>
  <c r="AP127" i="1"/>
  <c r="AJ77" i="1"/>
  <c r="AN100" i="1"/>
  <c r="AD76" i="1"/>
  <c r="AL77" i="1"/>
  <c r="AV77" i="1"/>
  <c r="Z99" i="1"/>
  <c r="Z100" i="1"/>
  <c r="AB116" i="1"/>
  <c r="AB121" i="1"/>
  <c r="AP126" i="1"/>
  <c r="AT127" i="1"/>
  <c r="AF128" i="1"/>
  <c r="AX129" i="1"/>
  <c r="AX77" i="1"/>
  <c r="AV126" i="1"/>
  <c r="AX126" i="1"/>
  <c r="AT76" i="1"/>
  <c r="AJ84" i="1"/>
  <c r="AL97" i="1"/>
  <c r="BB97" i="1"/>
  <c r="AZ102" i="1"/>
  <c r="AB104" i="1"/>
  <c r="AZ104" i="1"/>
  <c r="AJ104" i="1"/>
  <c r="AF111" i="1"/>
  <c r="AN114" i="1"/>
  <c r="AT116" i="1"/>
  <c r="AZ118" i="1"/>
  <c r="AL124" i="1"/>
  <c r="BB124" i="1"/>
  <c r="AZ130" i="1"/>
  <c r="AT130" i="1"/>
  <c r="AT137" i="1"/>
  <c r="AB77" i="1"/>
  <c r="AZ124" i="1"/>
  <c r="AZ129" i="1"/>
  <c r="AV76" i="1"/>
  <c r="AD77" i="1"/>
  <c r="BB77" i="1"/>
  <c r="AZ82" i="1"/>
  <c r="AX84" i="1"/>
  <c r="AZ84" i="1"/>
  <c r="BB84" i="1"/>
  <c r="AZ90" i="1"/>
  <c r="AP92" i="1"/>
  <c r="AF100" i="1"/>
  <c r="AV100" i="1"/>
  <c r="BB102" i="1"/>
  <c r="AH111" i="1"/>
  <c r="AV111" i="1"/>
  <c r="Z114" i="1"/>
  <c r="AL118" i="1"/>
  <c r="Z124" i="1"/>
  <c r="AN124" i="1"/>
  <c r="AT131" i="1"/>
  <c r="AV137" i="1"/>
  <c r="AT140" i="1"/>
  <c r="AD141" i="1"/>
  <c r="AT141" i="1"/>
  <c r="AJ78" i="1"/>
  <c r="AZ78" i="1"/>
  <c r="AH79" i="1"/>
  <c r="AP82" i="1"/>
  <c r="AT83" i="1"/>
  <c r="AF84" i="1"/>
  <c r="AB85" i="1"/>
  <c r="AJ86" i="1"/>
  <c r="AZ86" i="1"/>
  <c r="AH87" i="1"/>
  <c r="AL88" i="1"/>
  <c r="BB88" i="1"/>
  <c r="AP90" i="1"/>
  <c r="AR92" i="1"/>
  <c r="AX93" i="1"/>
  <c r="AJ94" i="1"/>
  <c r="AZ94" i="1"/>
  <c r="AZ96" i="1"/>
  <c r="AN95" i="1"/>
  <c r="AN96" i="1"/>
  <c r="AN98" i="1"/>
  <c r="AB99" i="1"/>
  <c r="AP99" i="1"/>
  <c r="AB100" i="1"/>
  <c r="BB100" i="1"/>
  <c r="AP102" i="1"/>
  <c r="AV104" i="1"/>
  <c r="AV105" i="1"/>
  <c r="BB107" i="1"/>
  <c r="Z108" i="1"/>
  <c r="AZ108" i="1"/>
  <c r="AN110" i="1"/>
  <c r="AZ113" i="1"/>
  <c r="AN113" i="1"/>
  <c r="AB114" i="1"/>
  <c r="BB114" i="1"/>
  <c r="AP116" i="1"/>
  <c r="AN118" i="1"/>
  <c r="AN119" i="1"/>
  <c r="AR121" i="1"/>
  <c r="AD122" i="1"/>
  <c r="AP122" i="1"/>
  <c r="AB123" i="1"/>
  <c r="AP124" i="1"/>
  <c r="Z125" i="1"/>
  <c r="AB127" i="1"/>
  <c r="AR127" i="1"/>
  <c r="Z129" i="1"/>
  <c r="AL129" i="1"/>
  <c r="BB129" i="1"/>
  <c r="AJ131" i="1"/>
  <c r="AX131" i="1"/>
  <c r="AH133" i="1"/>
  <c r="AL135" i="1"/>
  <c r="BB135" i="1"/>
  <c r="Z136" i="1"/>
  <c r="AH137" i="1"/>
  <c r="AX137" i="1"/>
  <c r="AL139" i="1"/>
  <c r="BB139" i="1"/>
  <c r="AF141" i="1"/>
  <c r="AZ77" i="1"/>
  <c r="AL78" i="1"/>
  <c r="BB78" i="1"/>
  <c r="Z79" i="1"/>
  <c r="AR82" i="1"/>
  <c r="AT84" i="1"/>
  <c r="AL86" i="1"/>
  <c r="BB86" i="1"/>
  <c r="Z87" i="1"/>
  <c r="AR90" i="1"/>
  <c r="AT92" i="1"/>
  <c r="AP96" i="1"/>
  <c r="BB96" i="1"/>
  <c r="AP98" i="1"/>
  <c r="AD99" i="1"/>
  <c r="AD100" i="1"/>
  <c r="AP100" i="1"/>
  <c r="AR102" i="1"/>
  <c r="AZ103" i="1"/>
  <c r="AX104" i="1"/>
  <c r="AH105" i="1"/>
  <c r="AX105" i="1"/>
  <c r="AN107" i="1"/>
  <c r="AB108" i="1"/>
  <c r="BB108" i="1"/>
  <c r="AP109" i="1"/>
  <c r="AP110" i="1"/>
  <c r="BB110" i="1"/>
  <c r="Z111" i="1"/>
  <c r="AN111" i="1"/>
  <c r="AD114" i="1"/>
  <c r="AP114" i="1"/>
  <c r="AB115" i="1"/>
  <c r="AR115" i="1"/>
  <c r="AR116" i="1"/>
  <c r="Z117" i="1"/>
  <c r="AP117" i="1"/>
  <c r="AP118" i="1"/>
  <c r="BB118" i="1"/>
  <c r="Z119" i="1"/>
  <c r="AP119" i="1"/>
  <c r="AT121" i="1"/>
  <c r="AR122" i="1"/>
  <c r="AD123" i="1"/>
  <c r="AR123" i="1"/>
  <c r="AR124" i="1"/>
  <c r="AB125" i="1"/>
  <c r="AP125" i="1"/>
  <c r="AR126" i="1"/>
  <c r="AD127" i="1"/>
  <c r="AP128" i="1"/>
  <c r="AN129" i="1"/>
  <c r="AN130" i="1"/>
  <c r="AL131" i="1"/>
  <c r="AZ131" i="1"/>
  <c r="AJ132" i="1"/>
  <c r="AJ133" i="1"/>
  <c r="AX133" i="1"/>
  <c r="AJ137" i="1"/>
  <c r="AZ137" i="1"/>
  <c r="AN139" i="1"/>
  <c r="AL140" i="1"/>
  <c r="AV140" i="1"/>
  <c r="AH141" i="1"/>
  <c r="AR77" i="1"/>
  <c r="AN78" i="1"/>
  <c r="AJ79" i="1"/>
  <c r="Z80" i="1"/>
  <c r="AP80" i="1"/>
  <c r="AF82" i="1"/>
  <c r="AL83" i="1"/>
  <c r="AV84" i="1"/>
  <c r="AZ85" i="1"/>
  <c r="AN86" i="1"/>
  <c r="AJ87" i="1"/>
  <c r="BB87" i="1"/>
  <c r="Z88" i="1"/>
  <c r="AP88" i="1"/>
  <c r="AF90" i="1"/>
  <c r="AD91" i="1"/>
  <c r="AT91" i="1"/>
  <c r="AV92" i="1"/>
  <c r="AP93" i="1"/>
  <c r="AD98" i="1"/>
  <c r="AR98" i="1"/>
  <c r="AR100" i="1"/>
  <c r="AF102" i="1"/>
  <c r="AB103" i="1"/>
  <c r="Z104" i="1"/>
  <c r="AL104" i="1"/>
  <c r="AZ107" i="1"/>
  <c r="AD108" i="1"/>
  <c r="AP108" i="1"/>
  <c r="AD110" i="1"/>
  <c r="AP111" i="1"/>
  <c r="AR114" i="1"/>
  <c r="AF116" i="1"/>
  <c r="AB117" i="1"/>
  <c r="AR117" i="1"/>
  <c r="AD118" i="1"/>
  <c r="AB119" i="1"/>
  <c r="AR119" i="1"/>
  <c r="AF121" i="1"/>
  <c r="AV121" i="1"/>
  <c r="AT122" i="1"/>
  <c r="AF123" i="1"/>
  <c r="AF124" i="1"/>
  <c r="AR125" i="1"/>
  <c r="AF127" i="1"/>
  <c r="AP129" i="1"/>
  <c r="Z131" i="1"/>
  <c r="AN131" i="1"/>
  <c r="BB131" i="1"/>
  <c r="AL132" i="1"/>
  <c r="AL133" i="1"/>
  <c r="AZ133" i="1"/>
  <c r="AB135" i="1"/>
  <c r="AP135" i="1"/>
  <c r="AX136" i="1"/>
  <c r="AL137" i="1"/>
  <c r="BB137" i="1"/>
  <c r="AB139" i="1"/>
  <c r="AP139" i="1"/>
  <c r="AJ141" i="1"/>
  <c r="AX141" i="1"/>
  <c r="AB80" i="1"/>
  <c r="AR80" i="1"/>
  <c r="AF81" i="1"/>
  <c r="AV81" i="1"/>
  <c r="AH82" i="1"/>
  <c r="AB88" i="1"/>
  <c r="AR88" i="1"/>
  <c r="AF89" i="1"/>
  <c r="AV89" i="1"/>
  <c r="AH90" i="1"/>
  <c r="AF93" i="1"/>
  <c r="BB93" i="1"/>
  <c r="Z94" i="1"/>
  <c r="AP94" i="1"/>
  <c r="AF96" i="1"/>
  <c r="AD97" i="1"/>
  <c r="AT97" i="1"/>
  <c r="AT100" i="1"/>
  <c r="AH102" i="1"/>
  <c r="AN104" i="1"/>
  <c r="AD107" i="1"/>
  <c r="AR108" i="1"/>
  <c r="AF110" i="1"/>
  <c r="AF113" i="1"/>
  <c r="AT113" i="1"/>
  <c r="AT114" i="1"/>
  <c r="AH116" i="1"/>
  <c r="AF118" i="1"/>
  <c r="AD119" i="1"/>
  <c r="AH121" i="1"/>
  <c r="AX121" i="1"/>
  <c r="AH122" i="1"/>
  <c r="AH124" i="1"/>
  <c r="AT125" i="1"/>
  <c r="AH127" i="1"/>
  <c r="AV127" i="1"/>
  <c r="AR129" i="1"/>
  <c r="AB131" i="1"/>
  <c r="AN133" i="1"/>
  <c r="BB133" i="1"/>
  <c r="AR135" i="1"/>
  <c r="AD136" i="1"/>
  <c r="AZ138" i="1"/>
  <c r="AN137" i="1"/>
  <c r="Z138" i="1"/>
  <c r="AV138" i="1"/>
  <c r="AD139" i="1"/>
  <c r="AR139" i="1"/>
  <c r="AD140" i="1"/>
  <c r="AN140" i="1"/>
  <c r="AL141" i="1"/>
  <c r="AZ141" i="1"/>
  <c r="AB78" i="1"/>
  <c r="AR78" i="1"/>
  <c r="AJ82" i="1"/>
  <c r="AV82" i="1"/>
  <c r="AD83" i="1"/>
  <c r="BB83" i="1"/>
  <c r="AL84" i="1"/>
  <c r="AR85" i="1"/>
  <c r="AB86" i="1"/>
  <c r="AR86" i="1"/>
  <c r="AD88" i="1"/>
  <c r="AT88" i="1"/>
  <c r="AJ90" i="1"/>
  <c r="AV90" i="1"/>
  <c r="AL92" i="1"/>
  <c r="AH93" i="1"/>
  <c r="AB94" i="1"/>
  <c r="AR94" i="1"/>
  <c r="AF95" i="1"/>
  <c r="AV95" i="1"/>
  <c r="AH96" i="1"/>
  <c r="AT96" i="1"/>
  <c r="AF98" i="1"/>
  <c r="AX99" i="1"/>
  <c r="AH100" i="1"/>
  <c r="AJ102" i="1"/>
  <c r="AV102" i="1"/>
  <c r="AR103" i="1"/>
  <c r="AP104" i="1"/>
  <c r="BB104" i="1"/>
  <c r="Z105" i="1"/>
  <c r="AN105" i="1"/>
  <c r="AF107" i="1"/>
  <c r="AT107" i="1"/>
  <c r="AT108" i="1"/>
  <c r="AH110" i="1"/>
  <c r="AT110" i="1"/>
  <c r="AV113" i="1"/>
  <c r="AH114" i="1"/>
  <c r="AJ116" i="1"/>
  <c r="AV116" i="1"/>
  <c r="AH118" i="1"/>
  <c r="AT118" i="1"/>
  <c r="AF119" i="1"/>
  <c r="AJ121" i="1"/>
  <c r="AZ121" i="1"/>
  <c r="AJ122" i="1"/>
  <c r="AJ124" i="1"/>
  <c r="AV124" i="1"/>
  <c r="AH125" i="1"/>
  <c r="AJ127" i="1"/>
  <c r="AX127" i="1"/>
  <c r="AH128" i="1"/>
  <c r="AF130" i="1"/>
  <c r="AD131" i="1"/>
  <c r="AB132" i="1"/>
  <c r="BB132" i="1"/>
  <c r="Z133" i="1"/>
  <c r="AP133" i="1"/>
  <c r="AT135" i="1"/>
  <c r="AP136" i="1"/>
  <c r="BB136" i="1"/>
  <c r="Z137" i="1"/>
  <c r="AP137" i="1"/>
  <c r="AL138" i="1"/>
  <c r="AF139" i="1"/>
  <c r="AT139" i="1"/>
  <c r="AZ140" i="1"/>
  <c r="AN141" i="1"/>
  <c r="BB141" i="1"/>
  <c r="AD78" i="1"/>
  <c r="AT78" i="1"/>
  <c r="AX82" i="1"/>
  <c r="AN84" i="1"/>
  <c r="AX86" i="1"/>
  <c r="AH85" i="1"/>
  <c r="AD86" i="1"/>
  <c r="AT86" i="1"/>
  <c r="AD87" i="1"/>
  <c r="AX90" i="1"/>
  <c r="AN92" i="1"/>
  <c r="AZ92" i="1"/>
  <c r="AV96" i="1"/>
  <c r="AH98" i="1"/>
  <c r="AZ99" i="1"/>
  <c r="AJ100" i="1"/>
  <c r="AZ101" i="1"/>
  <c r="AV103" i="1"/>
  <c r="AX102" i="1"/>
  <c r="AD104" i="1"/>
  <c r="AP105" i="1"/>
  <c r="AV107" i="1"/>
  <c r="AH108" i="1"/>
  <c r="AV110" i="1"/>
  <c r="AJ114" i="1"/>
  <c r="AJ115" i="1"/>
  <c r="AZ115" i="1"/>
  <c r="AX116" i="1"/>
  <c r="AH117" i="1"/>
  <c r="AX117" i="1"/>
  <c r="AV118" i="1"/>
  <c r="AH119" i="1"/>
  <c r="AL121" i="1"/>
  <c r="AL122" i="1"/>
  <c r="AX122" i="1"/>
  <c r="AZ123" i="1"/>
  <c r="AX124" i="1"/>
  <c r="AJ125" i="1"/>
  <c r="AX125" i="1"/>
  <c r="AL127" i="1"/>
  <c r="AZ127" i="1"/>
  <c r="AF131" i="1"/>
  <c r="AR131" i="1"/>
  <c r="AD132" i="1"/>
  <c r="AB133" i="1"/>
  <c r="AR133" i="1"/>
  <c r="AF135" i="1"/>
  <c r="AV135" i="1"/>
  <c r="AB137" i="1"/>
  <c r="AR137" i="1"/>
  <c r="AN138" i="1"/>
  <c r="AV139" i="1"/>
  <c r="BB140" i="1"/>
  <c r="Z141" i="1"/>
  <c r="AP141" i="1"/>
  <c r="Z78" i="1"/>
  <c r="AH78" i="1"/>
  <c r="AP78" i="1"/>
  <c r="AF80" i="1"/>
  <c r="AN80" i="1"/>
  <c r="AV80" i="1"/>
  <c r="Z86" i="1"/>
  <c r="AH86" i="1"/>
  <c r="AP86" i="1"/>
  <c r="AF88" i="1"/>
  <c r="AN88" i="1"/>
  <c r="AF94" i="1"/>
  <c r="AN94" i="1"/>
  <c r="AV94" i="1"/>
  <c r="AD106" i="1"/>
  <c r="AP106" i="1"/>
  <c r="AV109" i="1"/>
  <c r="AN109" i="1"/>
  <c r="BB109" i="1"/>
  <c r="AT109" i="1"/>
  <c r="AL109" i="1"/>
  <c r="AX109" i="1"/>
  <c r="AD112" i="1"/>
  <c r="AP112" i="1"/>
  <c r="AX115" i="1"/>
  <c r="AP115" i="1"/>
  <c r="AH115" i="1"/>
  <c r="Z115" i="1"/>
  <c r="AV115" i="1"/>
  <c r="AN115" i="1"/>
  <c r="AF115" i="1"/>
  <c r="AT120" i="1"/>
  <c r="AV134" i="1"/>
  <c r="AN134" i="1"/>
  <c r="AF134" i="1"/>
  <c r="BB134" i="1"/>
  <c r="AT134" i="1"/>
  <c r="AL134" i="1"/>
  <c r="AD134" i="1"/>
  <c r="AH134" i="1"/>
  <c r="AN142" i="1"/>
  <c r="AF142" i="1"/>
  <c r="BB142" i="1"/>
  <c r="AT142" i="1"/>
  <c r="AL142" i="1"/>
  <c r="AD142" i="1"/>
  <c r="AH142" i="1"/>
  <c r="AV142" i="1"/>
  <c r="AB81" i="1"/>
  <c r="AJ81" i="1"/>
  <c r="AR81" i="1"/>
  <c r="AZ81" i="1"/>
  <c r="AX83" i="1"/>
  <c r="AB89" i="1"/>
  <c r="AJ89" i="1"/>
  <c r="AR89" i="1"/>
  <c r="AZ89" i="1"/>
  <c r="Z91" i="1"/>
  <c r="AH91" i="1"/>
  <c r="AP91" i="1"/>
  <c r="AX91" i="1"/>
  <c r="AB95" i="1"/>
  <c r="AJ95" i="1"/>
  <c r="AR95" i="1"/>
  <c r="AZ95" i="1"/>
  <c r="Z97" i="1"/>
  <c r="AH97" i="1"/>
  <c r="AP97" i="1"/>
  <c r="AX97" i="1"/>
  <c r="AH101" i="1"/>
  <c r="AT101" i="1"/>
  <c r="AF106" i="1"/>
  <c r="AR106" i="1"/>
  <c r="AZ109" i="1"/>
  <c r="AF112" i="1"/>
  <c r="AR112" i="1"/>
  <c r="AH120" i="1"/>
  <c r="AV120" i="1"/>
  <c r="AJ134" i="1"/>
  <c r="AJ142" i="1"/>
  <c r="AV101" i="1"/>
  <c r="AN101" i="1"/>
  <c r="AF101" i="1"/>
  <c r="AT106" i="1"/>
  <c r="AT112" i="1"/>
  <c r="AL115" i="1"/>
  <c r="AJ120" i="1"/>
  <c r="AX134" i="1"/>
  <c r="AX142" i="1"/>
  <c r="AD81" i="1"/>
  <c r="AL81" i="1"/>
  <c r="AT81" i="1"/>
  <c r="BB81" i="1"/>
  <c r="AZ83" i="1"/>
  <c r="AD89" i="1"/>
  <c r="AL89" i="1"/>
  <c r="AT89" i="1"/>
  <c r="BB89" i="1"/>
  <c r="AB91" i="1"/>
  <c r="AJ91" i="1"/>
  <c r="AR91" i="1"/>
  <c r="AZ91" i="1"/>
  <c r="AD95" i="1"/>
  <c r="AL95" i="1"/>
  <c r="AT95" i="1"/>
  <c r="BB95" i="1"/>
  <c r="AB97" i="1"/>
  <c r="AJ97" i="1"/>
  <c r="AR97" i="1"/>
  <c r="AZ97" i="1"/>
  <c r="AJ101" i="1"/>
  <c r="AX101" i="1"/>
  <c r="AH106" i="1"/>
  <c r="AV106" i="1"/>
  <c r="AH112" i="1"/>
  <c r="AV112" i="1"/>
  <c r="AL120" i="1"/>
  <c r="AX120" i="1"/>
  <c r="Z134" i="1"/>
  <c r="AZ134" i="1"/>
  <c r="Z142" i="1"/>
  <c r="AZ142" i="1"/>
  <c r="AV99" i="1"/>
  <c r="AN99" i="1"/>
  <c r="AF99" i="1"/>
  <c r="AT98" i="1"/>
  <c r="AR99" i="1"/>
  <c r="Z101" i="1"/>
  <c r="AL101" i="1"/>
  <c r="AJ106" i="1"/>
  <c r="AR109" i="1"/>
  <c r="AJ112" i="1"/>
  <c r="BB115" i="1"/>
  <c r="Z120" i="1"/>
  <c r="AN120" i="1"/>
  <c r="AZ120" i="1"/>
  <c r="AD129" i="1"/>
  <c r="AB134" i="1"/>
  <c r="AB142" i="1"/>
  <c r="AV98" i="1"/>
  <c r="AL106" i="1"/>
  <c r="AX106" i="1"/>
  <c r="AL112" i="1"/>
  <c r="AX112" i="1"/>
  <c r="AD115" i="1"/>
  <c r="AB120" i="1"/>
  <c r="BB120" i="1"/>
  <c r="AT123" i="1"/>
  <c r="AF129" i="1"/>
  <c r="AP134" i="1"/>
  <c r="AD137" i="1"/>
  <c r="AP142" i="1"/>
  <c r="Z76" i="1"/>
  <c r="AH76" i="1"/>
  <c r="AP76" i="1"/>
  <c r="AD80" i="1"/>
  <c r="AL80" i="1"/>
  <c r="AT80" i="1"/>
  <c r="Z84" i="1"/>
  <c r="AH84" i="1"/>
  <c r="AP84" i="1"/>
  <c r="AD94" i="1"/>
  <c r="AL94" i="1"/>
  <c r="AT94" i="1"/>
  <c r="AB96" i="1"/>
  <c r="AJ96" i="1"/>
  <c r="AR96" i="1"/>
  <c r="Z98" i="1"/>
  <c r="AJ98" i="1"/>
  <c r="AH99" i="1"/>
  <c r="AT99" i="1"/>
  <c r="AB101" i="1"/>
  <c r="AP101" i="1"/>
  <c r="BB101" i="1"/>
  <c r="AN106" i="1"/>
  <c r="AZ106" i="1"/>
  <c r="AN112" i="1"/>
  <c r="AZ112" i="1"/>
  <c r="AD120" i="1"/>
  <c r="AX123" i="1"/>
  <c r="AP123" i="1"/>
  <c r="AH123" i="1"/>
  <c r="Z123" i="1"/>
  <c r="AV123" i="1"/>
  <c r="AH129" i="1"/>
  <c r="AT129" i="1"/>
  <c r="AR134" i="1"/>
  <c r="AF137" i="1"/>
  <c r="AR142" i="1"/>
  <c r="Z81" i="1"/>
  <c r="AH81" i="1"/>
  <c r="AP81" i="1"/>
  <c r="AF83" i="1"/>
  <c r="AN83" i="1"/>
  <c r="AD85" i="1"/>
  <c r="AL85" i="1"/>
  <c r="AT85" i="1"/>
  <c r="Z89" i="1"/>
  <c r="AH89" i="1"/>
  <c r="AP89" i="1"/>
  <c r="AF91" i="1"/>
  <c r="AN91" i="1"/>
  <c r="AB93" i="1"/>
  <c r="AJ93" i="1"/>
  <c r="AR93" i="1"/>
  <c r="Z95" i="1"/>
  <c r="AH95" i="1"/>
  <c r="AP95" i="1"/>
  <c r="AF97" i="1"/>
  <c r="AN97" i="1"/>
  <c r="AB98" i="1"/>
  <c r="AL98" i="1"/>
  <c r="AJ99" i="1"/>
  <c r="AD101" i="1"/>
  <c r="AB106" i="1"/>
  <c r="BB106" i="1"/>
  <c r="AB112" i="1"/>
  <c r="BB112" i="1"/>
  <c r="AT115" i="1"/>
  <c r="AF120" i="1"/>
  <c r="AR120" i="1"/>
  <c r="AV129" i="1"/>
  <c r="AL126" i="1"/>
  <c r="AT126" i="1"/>
  <c r="BB126" i="1"/>
  <c r="AB128" i="1"/>
  <c r="AJ128" i="1"/>
  <c r="AR128" i="1"/>
  <c r="AZ128" i="1"/>
  <c r="Z130" i="1"/>
  <c r="AH130" i="1"/>
  <c r="AP130" i="1"/>
  <c r="AX130" i="1"/>
  <c r="AF132" i="1"/>
  <c r="AN132" i="1"/>
  <c r="AV132" i="1"/>
  <c r="AD103" i="1"/>
  <c r="AL103" i="1"/>
  <c r="AT103" i="1"/>
  <c r="BB103" i="1"/>
  <c r="AB105" i="1"/>
  <c r="AJ105" i="1"/>
  <c r="AR105" i="1"/>
  <c r="AZ105" i="1"/>
  <c r="Z107" i="1"/>
  <c r="AH107" i="1"/>
  <c r="AP107" i="1"/>
  <c r="AX107" i="1"/>
  <c r="AB111" i="1"/>
  <c r="AJ111" i="1"/>
  <c r="AR111" i="1"/>
  <c r="AZ111" i="1"/>
  <c r="Z113" i="1"/>
  <c r="AH113" i="1"/>
  <c r="AP113" i="1"/>
  <c r="AX113" i="1"/>
  <c r="AD117" i="1"/>
  <c r="AL117" i="1"/>
  <c r="AT117" i="1"/>
  <c r="BB117" i="1"/>
  <c r="AD125" i="1"/>
  <c r="AN126" i="1"/>
  <c r="AD128" i="1"/>
  <c r="AL128" i="1"/>
  <c r="AT128" i="1"/>
  <c r="AB130" i="1"/>
  <c r="AJ130" i="1"/>
  <c r="AR130" i="1"/>
  <c r="Z132" i="1"/>
  <c r="AH132" i="1"/>
  <c r="AP132" i="1"/>
  <c r="AB138" i="1"/>
  <c r="AJ138" i="1"/>
  <c r="AR138" i="1"/>
  <c r="Z140" i="1"/>
  <c r="AH140" i="1"/>
  <c r="AP140" i="1"/>
  <c r="AF103" i="1"/>
  <c r="AN103" i="1"/>
  <c r="AD105" i="1"/>
  <c r="AL105" i="1"/>
  <c r="AT105" i="1"/>
  <c r="AB107" i="1"/>
  <c r="AJ107" i="1"/>
  <c r="AR107" i="1"/>
  <c r="AD111" i="1"/>
  <c r="AL111" i="1"/>
  <c r="AT111" i="1"/>
  <c r="AB113" i="1"/>
  <c r="AJ113" i="1"/>
  <c r="AR113" i="1"/>
  <c r="AF117" i="1"/>
  <c r="AN117" i="1"/>
  <c r="AL119" i="1"/>
  <c r="AT119" i="1"/>
  <c r="AF125" i="1"/>
  <c r="AN125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4" i="1"/>
  <c r="E21" i="1"/>
  <c r="F21" i="1"/>
  <c r="G21" i="1"/>
  <c r="H21" i="1"/>
  <c r="BQ22" i="1" s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E22" i="1"/>
  <c r="F22" i="1"/>
  <c r="G22" i="1"/>
  <c r="H22" i="1"/>
  <c r="BO23" i="1" s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E23" i="1"/>
  <c r="F23" i="1"/>
  <c r="G23" i="1"/>
  <c r="H23" i="1"/>
  <c r="BS24" i="1" s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E24" i="1"/>
  <c r="F24" i="1"/>
  <c r="G24" i="1"/>
  <c r="H24" i="1"/>
  <c r="BS25" i="1" s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E25" i="1"/>
  <c r="F25" i="1"/>
  <c r="G25" i="1"/>
  <c r="H25" i="1"/>
  <c r="BQ26" i="1" s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E26" i="1"/>
  <c r="F26" i="1"/>
  <c r="G26" i="1"/>
  <c r="H26" i="1"/>
  <c r="BO27" i="1" s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E27" i="1"/>
  <c r="F27" i="1"/>
  <c r="G27" i="1"/>
  <c r="H27" i="1"/>
  <c r="BO28" i="1" s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E28" i="1"/>
  <c r="F28" i="1"/>
  <c r="G28" i="1"/>
  <c r="H28" i="1"/>
  <c r="BS29" i="1" s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E29" i="1"/>
  <c r="F29" i="1"/>
  <c r="G29" i="1"/>
  <c r="H29" i="1"/>
  <c r="BQ30" i="1" s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E30" i="1"/>
  <c r="F30" i="1"/>
  <c r="G30" i="1"/>
  <c r="H30" i="1"/>
  <c r="BO31" i="1" s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E31" i="1"/>
  <c r="F31" i="1"/>
  <c r="G31" i="1"/>
  <c r="H31" i="1"/>
  <c r="BO32" i="1" s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E32" i="1"/>
  <c r="F32" i="1"/>
  <c r="G32" i="1"/>
  <c r="H32" i="1"/>
  <c r="BS33" i="1" s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E33" i="1"/>
  <c r="F33" i="1"/>
  <c r="G33" i="1"/>
  <c r="H33" i="1"/>
  <c r="BQ34" i="1" s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E34" i="1"/>
  <c r="F34" i="1"/>
  <c r="G34" i="1"/>
  <c r="H34" i="1"/>
  <c r="BO35" i="1" s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E35" i="1"/>
  <c r="F35" i="1"/>
  <c r="G35" i="1"/>
  <c r="H35" i="1"/>
  <c r="BQ36" i="1" s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E36" i="1"/>
  <c r="F36" i="1"/>
  <c r="G36" i="1"/>
  <c r="H36" i="1"/>
  <c r="BS37" i="1" s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E37" i="1"/>
  <c r="F37" i="1"/>
  <c r="G37" i="1"/>
  <c r="H37" i="1"/>
  <c r="BQ38" i="1" s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E38" i="1"/>
  <c r="F38" i="1"/>
  <c r="G38" i="1"/>
  <c r="H38" i="1"/>
  <c r="BO39" i="1" s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E39" i="1"/>
  <c r="F39" i="1"/>
  <c r="G39" i="1"/>
  <c r="H39" i="1"/>
  <c r="BO40" i="1" s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E40" i="1"/>
  <c r="F40" i="1"/>
  <c r="G40" i="1"/>
  <c r="H40" i="1"/>
  <c r="BS41" i="1" s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E41" i="1"/>
  <c r="F41" i="1"/>
  <c r="G41" i="1"/>
  <c r="H41" i="1"/>
  <c r="BQ42" i="1" s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E42" i="1"/>
  <c r="F42" i="1"/>
  <c r="G42" i="1"/>
  <c r="H42" i="1"/>
  <c r="BO43" i="1" s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E43" i="1"/>
  <c r="F43" i="1"/>
  <c r="G43" i="1"/>
  <c r="H43" i="1"/>
  <c r="BQ44" i="1" s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E44" i="1"/>
  <c r="F44" i="1"/>
  <c r="G44" i="1"/>
  <c r="H44" i="1"/>
  <c r="BS45" i="1" s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E45" i="1"/>
  <c r="F45" i="1"/>
  <c r="G45" i="1"/>
  <c r="H45" i="1"/>
  <c r="BQ46" i="1" s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E46" i="1"/>
  <c r="F46" i="1"/>
  <c r="G46" i="1"/>
  <c r="H46" i="1"/>
  <c r="BO47" i="1" s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E47" i="1"/>
  <c r="F47" i="1"/>
  <c r="G47" i="1"/>
  <c r="H47" i="1"/>
  <c r="BS48" i="1" s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E48" i="1"/>
  <c r="F48" i="1"/>
  <c r="G48" i="1"/>
  <c r="H48" i="1"/>
  <c r="BS49" i="1" s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E49" i="1"/>
  <c r="F49" i="1"/>
  <c r="G49" i="1"/>
  <c r="H49" i="1"/>
  <c r="BQ50" i="1" s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E50" i="1"/>
  <c r="F50" i="1"/>
  <c r="G50" i="1"/>
  <c r="H50" i="1"/>
  <c r="BO51" i="1" s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E51" i="1"/>
  <c r="F51" i="1"/>
  <c r="G51" i="1"/>
  <c r="H51" i="1"/>
  <c r="BQ52" i="1" s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E52" i="1"/>
  <c r="F52" i="1"/>
  <c r="G52" i="1"/>
  <c r="H52" i="1"/>
  <c r="BS53" i="1" s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E53" i="1"/>
  <c r="F53" i="1"/>
  <c r="G53" i="1"/>
  <c r="H53" i="1"/>
  <c r="BQ54" i="1" s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E54" i="1"/>
  <c r="F54" i="1"/>
  <c r="G54" i="1"/>
  <c r="H54" i="1"/>
  <c r="BO55" i="1" s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E55" i="1"/>
  <c r="F55" i="1"/>
  <c r="G55" i="1"/>
  <c r="H55" i="1"/>
  <c r="BQ56" i="1" s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E56" i="1"/>
  <c r="F56" i="1"/>
  <c r="G56" i="1"/>
  <c r="H56" i="1"/>
  <c r="BS57" i="1" s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E57" i="1"/>
  <c r="F57" i="1"/>
  <c r="G57" i="1"/>
  <c r="H57" i="1"/>
  <c r="BQ58" i="1" s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E58" i="1"/>
  <c r="F58" i="1"/>
  <c r="G58" i="1"/>
  <c r="H58" i="1"/>
  <c r="BO59" i="1" s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E59" i="1"/>
  <c r="F59" i="1"/>
  <c r="G59" i="1"/>
  <c r="H59" i="1"/>
  <c r="BS60" i="1" s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E60" i="1"/>
  <c r="F60" i="1"/>
  <c r="G60" i="1"/>
  <c r="H60" i="1"/>
  <c r="BS61" i="1" s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E61" i="1"/>
  <c r="F61" i="1"/>
  <c r="G61" i="1"/>
  <c r="H61" i="1"/>
  <c r="BQ62" i="1" s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E62" i="1"/>
  <c r="F62" i="1"/>
  <c r="G62" i="1"/>
  <c r="H62" i="1"/>
  <c r="BO63" i="1" s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E63" i="1"/>
  <c r="F63" i="1"/>
  <c r="G63" i="1"/>
  <c r="H63" i="1"/>
  <c r="BS64" i="1" s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E64" i="1"/>
  <c r="F64" i="1"/>
  <c r="G64" i="1"/>
  <c r="H64" i="1"/>
  <c r="BS65" i="1" s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E65" i="1"/>
  <c r="F65" i="1"/>
  <c r="G65" i="1"/>
  <c r="H65" i="1"/>
  <c r="BQ66" i="1" s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E66" i="1"/>
  <c r="F66" i="1"/>
  <c r="G66" i="1"/>
  <c r="H66" i="1"/>
  <c r="BO67" i="1" s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E67" i="1"/>
  <c r="F67" i="1"/>
  <c r="G67" i="1"/>
  <c r="H67" i="1"/>
  <c r="BO68" i="1" s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E68" i="1"/>
  <c r="F68" i="1"/>
  <c r="G68" i="1"/>
  <c r="H68" i="1"/>
  <c r="BS69" i="1" s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E69" i="1"/>
  <c r="F69" i="1"/>
  <c r="G69" i="1"/>
  <c r="H69" i="1"/>
  <c r="BQ70" i="1" s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E70" i="1"/>
  <c r="F70" i="1"/>
  <c r="G70" i="1"/>
  <c r="H70" i="1"/>
  <c r="BO71" i="1" s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E71" i="1"/>
  <c r="F71" i="1"/>
  <c r="G71" i="1"/>
  <c r="H71" i="1"/>
  <c r="BQ72" i="1" s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E5" i="1"/>
  <c r="F5" i="1"/>
  <c r="G5" i="1"/>
  <c r="H5" i="1"/>
  <c r="BQ6" i="1" s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E6" i="1"/>
  <c r="F6" i="1"/>
  <c r="G6" i="1"/>
  <c r="H6" i="1"/>
  <c r="BO7" i="1" s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E7" i="1"/>
  <c r="F7" i="1"/>
  <c r="G7" i="1"/>
  <c r="H7" i="1"/>
  <c r="BQ8" i="1" s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E8" i="1"/>
  <c r="F8" i="1"/>
  <c r="G8" i="1"/>
  <c r="H8" i="1"/>
  <c r="BS9" i="1" s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E9" i="1"/>
  <c r="F9" i="1"/>
  <c r="G9" i="1"/>
  <c r="H9" i="1"/>
  <c r="BQ10" i="1" s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E10" i="1"/>
  <c r="F10" i="1"/>
  <c r="G10" i="1"/>
  <c r="H10" i="1"/>
  <c r="BO11" i="1" s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E11" i="1"/>
  <c r="F11" i="1"/>
  <c r="G11" i="1"/>
  <c r="H11" i="1"/>
  <c r="BS12" i="1" s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E12" i="1"/>
  <c r="F12" i="1"/>
  <c r="G12" i="1"/>
  <c r="H12" i="1"/>
  <c r="BS13" i="1" s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E13" i="1"/>
  <c r="F13" i="1"/>
  <c r="G13" i="1"/>
  <c r="H13" i="1"/>
  <c r="BQ14" i="1" s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E14" i="1"/>
  <c r="F14" i="1"/>
  <c r="G14" i="1"/>
  <c r="H14" i="1"/>
  <c r="BO15" i="1" s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E15" i="1"/>
  <c r="F15" i="1"/>
  <c r="G15" i="1"/>
  <c r="H15" i="1"/>
  <c r="BQ16" i="1" s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E16" i="1"/>
  <c r="F16" i="1"/>
  <c r="G16" i="1"/>
  <c r="H16" i="1"/>
  <c r="BS17" i="1" s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7" i="1"/>
  <c r="F17" i="1"/>
  <c r="G17" i="1"/>
  <c r="H17" i="1"/>
  <c r="BQ18" i="1" s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E18" i="1"/>
  <c r="F18" i="1"/>
  <c r="G18" i="1"/>
  <c r="H18" i="1"/>
  <c r="BO19" i="1" s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E19" i="1"/>
  <c r="F19" i="1"/>
  <c r="G19" i="1"/>
  <c r="H19" i="1"/>
  <c r="BO20" i="1" s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E20" i="1"/>
  <c r="F20" i="1"/>
  <c r="G20" i="1"/>
  <c r="H20" i="1"/>
  <c r="BS21" i="1" s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F4" i="1"/>
  <c r="G4" i="1"/>
  <c r="H4" i="1"/>
  <c r="BO5" i="1" s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E4" i="1"/>
  <c r="M27" i="16" l="1"/>
  <c r="M88" i="16"/>
  <c r="N88" i="16"/>
  <c r="Y118" i="16"/>
  <c r="X118" i="16"/>
  <c r="Q57" i="16"/>
  <c r="V88" i="16"/>
  <c r="U88" i="16"/>
  <c r="W88" i="16"/>
  <c r="T88" i="16"/>
  <c r="Q88" i="16"/>
  <c r="S118" i="16"/>
  <c r="O88" i="16"/>
  <c r="Z57" i="16"/>
  <c r="H94" i="15"/>
  <c r="Q133" i="15"/>
  <c r="H135" i="15"/>
  <c r="AC135" i="15" s="1"/>
  <c r="X133" i="15"/>
  <c r="Z133" i="15"/>
  <c r="X65" i="15"/>
  <c r="Y133" i="15"/>
  <c r="S65" i="15"/>
  <c r="AA99" i="15"/>
  <c r="V99" i="15"/>
  <c r="R99" i="15"/>
  <c r="AB106" i="16"/>
  <c r="AC106" i="16" s="1"/>
  <c r="R118" i="16"/>
  <c r="N118" i="16"/>
  <c r="S88" i="16"/>
  <c r="R88" i="16"/>
  <c r="M57" i="16"/>
  <c r="AB17" i="16"/>
  <c r="AC17" i="16" s="1"/>
  <c r="AB21" i="16"/>
  <c r="AC21" i="16" s="1"/>
  <c r="N27" i="16"/>
  <c r="AB24" i="16"/>
  <c r="AC24" i="16" s="1"/>
  <c r="AA88" i="16"/>
  <c r="AB53" i="16"/>
  <c r="AC53" i="16" s="1"/>
  <c r="AB45" i="16"/>
  <c r="AC45" i="16" s="1"/>
  <c r="AB46" i="16"/>
  <c r="AC46" i="16" s="1"/>
  <c r="AB78" i="16"/>
  <c r="AC78" i="16" s="1"/>
  <c r="AB82" i="16"/>
  <c r="AC82" i="16" s="1"/>
  <c r="AB111" i="16"/>
  <c r="AC111" i="16" s="1"/>
  <c r="AB113" i="16"/>
  <c r="AC113" i="16" s="1"/>
  <c r="AB15" i="16"/>
  <c r="AC15" i="16" s="1"/>
  <c r="P88" i="16"/>
  <c r="P57" i="16"/>
  <c r="Y27" i="16"/>
  <c r="H90" i="16"/>
  <c r="AC90" i="16" s="1"/>
  <c r="S27" i="16"/>
  <c r="AB49" i="16"/>
  <c r="AC49" i="16" s="1"/>
  <c r="AB47" i="16"/>
  <c r="AC47" i="16" s="1"/>
  <c r="Z88" i="16"/>
  <c r="AB83" i="16"/>
  <c r="AC83" i="16" s="1"/>
  <c r="AB84" i="16"/>
  <c r="AC84" i="16" s="1"/>
  <c r="S57" i="16"/>
  <c r="AB112" i="16"/>
  <c r="AC112" i="16" s="1"/>
  <c r="AB107" i="16"/>
  <c r="AC107" i="16" s="1"/>
  <c r="P27" i="16"/>
  <c r="AB55" i="16"/>
  <c r="AC55" i="16" s="1"/>
  <c r="AB116" i="16"/>
  <c r="AC116" i="16" s="1"/>
  <c r="Q27" i="16"/>
  <c r="AB16" i="16"/>
  <c r="AC16" i="16" s="1"/>
  <c r="AB19" i="16"/>
  <c r="AC19" i="16" s="1"/>
  <c r="AB20" i="16"/>
  <c r="AC20" i="16" s="1"/>
  <c r="Y88" i="16"/>
  <c r="O27" i="16"/>
  <c r="Y57" i="16"/>
  <c r="W118" i="16"/>
  <c r="U118" i="16"/>
  <c r="Q118" i="16"/>
  <c r="AB44" i="16"/>
  <c r="AC44" i="16" s="1"/>
  <c r="AB48" i="16"/>
  <c r="AC48" i="16" s="1"/>
  <c r="AB79" i="16"/>
  <c r="AC79" i="16" s="1"/>
  <c r="AB115" i="16"/>
  <c r="AC115" i="16" s="1"/>
  <c r="AB18" i="16"/>
  <c r="AC18" i="16" s="1"/>
  <c r="L27" i="16"/>
  <c r="AB13" i="16"/>
  <c r="X88" i="16"/>
  <c r="X27" i="16"/>
  <c r="O57" i="16"/>
  <c r="W57" i="16"/>
  <c r="AB50" i="16"/>
  <c r="AC50" i="16" s="1"/>
  <c r="AA27" i="16"/>
  <c r="AB75" i="16"/>
  <c r="AC75" i="16" s="1"/>
  <c r="AB80" i="16"/>
  <c r="AC80" i="16" s="1"/>
  <c r="U57" i="16"/>
  <c r="X57" i="16"/>
  <c r="AB104" i="16"/>
  <c r="L118" i="16"/>
  <c r="AB108" i="16"/>
  <c r="AC108" i="16" s="1"/>
  <c r="AB76" i="16"/>
  <c r="AC76" i="16" s="1"/>
  <c r="AB23" i="16"/>
  <c r="AC23" i="16" s="1"/>
  <c r="AB22" i="16"/>
  <c r="AC22" i="16" s="1"/>
  <c r="V118" i="16"/>
  <c r="W27" i="16"/>
  <c r="V57" i="16"/>
  <c r="L88" i="16"/>
  <c r="AB73" i="16"/>
  <c r="AA57" i="16"/>
  <c r="AB120" i="16"/>
  <c r="H120" i="16"/>
  <c r="AC120" i="16" s="1"/>
  <c r="AB110" i="16"/>
  <c r="AC110" i="16" s="1"/>
  <c r="AB52" i="16"/>
  <c r="AC52" i="16" s="1"/>
  <c r="AB25" i="16"/>
  <c r="AC25" i="16" s="1"/>
  <c r="AA118" i="16"/>
  <c r="T57" i="16"/>
  <c r="O118" i="16"/>
  <c r="AB54" i="16"/>
  <c r="AC54" i="16" s="1"/>
  <c r="L57" i="16"/>
  <c r="AB43" i="16"/>
  <c r="M118" i="16"/>
  <c r="AB81" i="16"/>
  <c r="AC81" i="16" s="1"/>
  <c r="T118" i="16"/>
  <c r="AB105" i="16"/>
  <c r="AC105" i="16" s="1"/>
  <c r="AB109" i="16"/>
  <c r="AC109" i="16" s="1"/>
  <c r="AB14" i="16"/>
  <c r="AC14" i="16" s="1"/>
  <c r="P118" i="16"/>
  <c r="R57" i="16"/>
  <c r="V27" i="16"/>
  <c r="N57" i="16"/>
  <c r="AB51" i="16"/>
  <c r="AC51" i="16" s="1"/>
  <c r="AB77" i="16"/>
  <c r="AC77" i="16" s="1"/>
  <c r="AB74" i="16"/>
  <c r="AC74" i="16" s="1"/>
  <c r="AB85" i="16"/>
  <c r="AC85" i="16" s="1"/>
  <c r="AB114" i="16"/>
  <c r="AC114" i="16" s="1"/>
  <c r="W133" i="15"/>
  <c r="N133" i="15"/>
  <c r="V133" i="15"/>
  <c r="AB125" i="15"/>
  <c r="AC125" i="15" s="1"/>
  <c r="AB130" i="15"/>
  <c r="AC130" i="15" s="1"/>
  <c r="Q99" i="15"/>
  <c r="AB54" i="15"/>
  <c r="AC54" i="15" s="1"/>
  <c r="AB51" i="15"/>
  <c r="AC51" i="15" s="1"/>
  <c r="AB118" i="15"/>
  <c r="AC118" i="15" s="1"/>
  <c r="AB121" i="15"/>
  <c r="AC121" i="15" s="1"/>
  <c r="AB126" i="15"/>
  <c r="AC126" i="15" s="1"/>
  <c r="M133" i="15"/>
  <c r="U133" i="15"/>
  <c r="AA133" i="15"/>
  <c r="AB115" i="15"/>
  <c r="L133" i="15"/>
  <c r="AB119" i="15"/>
  <c r="AC119" i="15" s="1"/>
  <c r="AB129" i="15"/>
  <c r="AC129" i="15" s="1"/>
  <c r="AB122" i="15"/>
  <c r="AC122" i="15" s="1"/>
  <c r="AB127" i="15"/>
  <c r="AC127" i="15" s="1"/>
  <c r="O133" i="15"/>
  <c r="AB116" i="15"/>
  <c r="AC116" i="15" s="1"/>
  <c r="AB123" i="15"/>
  <c r="AC123" i="15" s="1"/>
  <c r="T133" i="15"/>
  <c r="AB124" i="15"/>
  <c r="AC124" i="15" s="1"/>
  <c r="AB120" i="15"/>
  <c r="AC120" i="15" s="1"/>
  <c r="P133" i="15"/>
  <c r="AB117" i="15"/>
  <c r="AC117" i="15" s="1"/>
  <c r="AB128" i="15"/>
  <c r="AC128" i="15" s="1"/>
  <c r="AB91" i="15"/>
  <c r="AC91" i="15" s="1"/>
  <c r="AB95" i="15"/>
  <c r="AC95" i="15" s="1"/>
  <c r="AB89" i="15"/>
  <c r="AC89" i="15" s="1"/>
  <c r="AB84" i="15"/>
  <c r="AC84" i="15" s="1"/>
  <c r="M99" i="15"/>
  <c r="P99" i="15"/>
  <c r="AB92" i="15"/>
  <c r="AC92" i="15" s="1"/>
  <c r="AB86" i="15"/>
  <c r="AC86" i="15" s="1"/>
  <c r="W99" i="15"/>
  <c r="AB82" i="15"/>
  <c r="AC82" i="15" s="1"/>
  <c r="L99" i="15"/>
  <c r="AB81" i="15"/>
  <c r="AB94" i="15"/>
  <c r="AC94" i="15" s="1"/>
  <c r="T99" i="15"/>
  <c r="AB96" i="15"/>
  <c r="AC96" i="15" s="1"/>
  <c r="AB85" i="15"/>
  <c r="AC85" i="15" s="1"/>
  <c r="AB90" i="15"/>
  <c r="AC90" i="15" s="1"/>
  <c r="O99" i="15"/>
  <c r="Z99" i="15"/>
  <c r="U99" i="15"/>
  <c r="AB87" i="15"/>
  <c r="AC87" i="15" s="1"/>
  <c r="AB93" i="15"/>
  <c r="AC93" i="15" s="1"/>
  <c r="N99" i="15"/>
  <c r="AB88" i="15"/>
  <c r="AC88" i="15" s="1"/>
  <c r="AB83" i="15"/>
  <c r="AC83" i="15" s="1"/>
  <c r="AB61" i="15"/>
  <c r="AC61" i="15" s="1"/>
  <c r="AB59" i="15"/>
  <c r="AC59" i="15" s="1"/>
  <c r="AB62" i="15"/>
  <c r="AC62" i="15" s="1"/>
  <c r="AB48" i="15"/>
  <c r="AC48" i="15" s="1"/>
  <c r="AB47" i="15"/>
  <c r="L65" i="15"/>
  <c r="P65" i="15"/>
  <c r="AB56" i="15"/>
  <c r="AC56" i="15" s="1"/>
  <c r="AB55" i="15"/>
  <c r="AC55" i="15" s="1"/>
  <c r="AB49" i="15"/>
  <c r="AC49" i="15" s="1"/>
  <c r="AB52" i="15"/>
  <c r="AC52" i="15" s="1"/>
  <c r="O65" i="15"/>
  <c r="AB67" i="15"/>
  <c r="H67" i="15"/>
  <c r="AC67" i="15" s="1"/>
  <c r="U65" i="15"/>
  <c r="AB57" i="15"/>
  <c r="AC57" i="15" s="1"/>
  <c r="AB60" i="15"/>
  <c r="AC60" i="15" s="1"/>
  <c r="V65" i="15"/>
  <c r="AA65" i="15"/>
  <c r="AB53" i="15"/>
  <c r="AC53" i="15" s="1"/>
  <c r="AB50" i="15"/>
  <c r="AC50" i="15" s="1"/>
  <c r="N65" i="15"/>
  <c r="W65" i="15"/>
  <c r="M65" i="15"/>
  <c r="AB58" i="15"/>
  <c r="AC58" i="15" s="1"/>
  <c r="T65" i="15"/>
  <c r="BO57" i="1"/>
  <c r="BO24" i="1"/>
  <c r="BQ68" i="1"/>
  <c r="BS32" i="1"/>
  <c r="BS72" i="1"/>
  <c r="BQ24" i="1"/>
  <c r="BQ15" i="1"/>
  <c r="BQ27" i="1"/>
  <c r="BQ9" i="1"/>
  <c r="BS36" i="1"/>
  <c r="BS30" i="1"/>
  <c r="BQ63" i="1"/>
  <c r="BO52" i="1"/>
  <c r="BS59" i="1"/>
  <c r="BO46" i="1"/>
  <c r="BO17" i="1"/>
  <c r="BO12" i="1"/>
  <c r="BQ33" i="1"/>
  <c r="BS54" i="1"/>
  <c r="BS71" i="1"/>
  <c r="BO54" i="1"/>
  <c r="BQ12" i="1"/>
  <c r="BO50" i="1"/>
  <c r="BS27" i="1"/>
  <c r="BO18" i="1"/>
  <c r="BQ39" i="1"/>
  <c r="BO66" i="1"/>
  <c r="BS7" i="1"/>
  <c r="BS39" i="1"/>
  <c r="BQ5" i="1"/>
  <c r="BS26" i="1"/>
  <c r="BO48" i="1"/>
  <c r="BQ51" i="1"/>
  <c r="BQ32" i="1"/>
  <c r="BQ35" i="1"/>
  <c r="BQ45" i="1"/>
  <c r="BS14" i="1"/>
  <c r="BO36" i="1"/>
  <c r="BQ57" i="1"/>
  <c r="BS58" i="1"/>
  <c r="BO62" i="1"/>
  <c r="BQ20" i="1"/>
  <c r="BQ55" i="1"/>
  <c r="BO41" i="1"/>
  <c r="BS20" i="1"/>
  <c r="BO42" i="1"/>
  <c r="BS68" i="1"/>
  <c r="BO13" i="1"/>
  <c r="BO45" i="1"/>
  <c r="BO8" i="1"/>
  <c r="BQ29" i="1"/>
  <c r="BS50" i="1"/>
  <c r="BS56" i="1"/>
  <c r="BQ40" i="1"/>
  <c r="BQ43" i="1"/>
  <c r="BQ17" i="1"/>
  <c r="BS38" i="1"/>
  <c r="BO60" i="1"/>
  <c r="BS66" i="1"/>
  <c r="BQ67" i="1"/>
  <c r="BQ28" i="1"/>
  <c r="BQ69" i="1"/>
  <c r="BS51" i="1"/>
  <c r="BQ23" i="1"/>
  <c r="BS44" i="1"/>
  <c r="BQ71" i="1"/>
  <c r="BS15" i="1"/>
  <c r="BS47" i="1"/>
  <c r="BS10" i="1"/>
  <c r="BO56" i="1"/>
  <c r="BO70" i="1"/>
  <c r="BQ48" i="1"/>
  <c r="BQ59" i="1"/>
  <c r="BO61" i="1"/>
  <c r="BQ41" i="1"/>
  <c r="BS62" i="1"/>
  <c r="BO6" i="1"/>
  <c r="BS11" i="1"/>
  <c r="BO22" i="1"/>
  <c r="BS67" i="1"/>
  <c r="BO26" i="1"/>
  <c r="BQ47" i="1"/>
  <c r="BS55" i="1"/>
  <c r="BO21" i="1"/>
  <c r="BO53" i="1"/>
  <c r="BQ13" i="1"/>
  <c r="BS34" i="1"/>
  <c r="BO64" i="1"/>
  <c r="BO9" i="1"/>
  <c r="BS19" i="1"/>
  <c r="BS22" i="1"/>
  <c r="BO44" i="1"/>
  <c r="BQ65" i="1"/>
  <c r="BQ11" i="1"/>
  <c r="BO25" i="1"/>
  <c r="BS40" i="1"/>
  <c r="BQ7" i="1"/>
  <c r="BS28" i="1"/>
  <c r="BS52" i="1"/>
  <c r="BS63" i="1"/>
  <c r="BS23" i="1"/>
  <c r="BO69" i="1"/>
  <c r="BO16" i="1"/>
  <c r="BQ37" i="1"/>
  <c r="BS8" i="1"/>
  <c r="BS5" i="1"/>
  <c r="BQ64" i="1"/>
  <c r="BO33" i="1"/>
  <c r="BQ25" i="1"/>
  <c r="BS46" i="1"/>
  <c r="BS35" i="1"/>
  <c r="BO10" i="1"/>
  <c r="BQ31" i="1"/>
  <c r="BO58" i="1"/>
  <c r="BQ53" i="1"/>
  <c r="BO29" i="1"/>
  <c r="BO72" i="1"/>
  <c r="BS18" i="1"/>
  <c r="BS16" i="1"/>
  <c r="BO49" i="1"/>
  <c r="BO37" i="1"/>
  <c r="BS6" i="1"/>
  <c r="BQ49" i="1"/>
  <c r="BS70" i="1"/>
  <c r="BO30" i="1"/>
  <c r="BS43" i="1"/>
  <c r="BQ60" i="1"/>
  <c r="BO34" i="1"/>
  <c r="BQ61" i="1"/>
  <c r="BS31" i="1"/>
  <c r="BO38" i="1"/>
  <c r="BQ21" i="1"/>
  <c r="BS42" i="1"/>
  <c r="BQ19" i="1"/>
  <c r="BO14" i="1"/>
  <c r="BO65" i="1"/>
  <c r="E33" i="15"/>
  <c r="E31" i="15"/>
  <c r="I27" i="15"/>
  <c r="J27" i="15" s="1"/>
  <c r="E27" i="15"/>
  <c r="I26" i="15"/>
  <c r="J26" i="15" s="1"/>
  <c r="E26" i="15"/>
  <c r="I25" i="15"/>
  <c r="J25" i="15" s="1"/>
  <c r="K25" i="15" s="1"/>
  <c r="E25" i="15"/>
  <c r="I24" i="15"/>
  <c r="J24" i="15" s="1"/>
  <c r="E24" i="15"/>
  <c r="I23" i="15"/>
  <c r="J23" i="15" s="1"/>
  <c r="E23" i="15"/>
  <c r="I22" i="15"/>
  <c r="J22" i="15" s="1"/>
  <c r="E22" i="15"/>
  <c r="I21" i="15"/>
  <c r="J21" i="15" s="1"/>
  <c r="E21" i="15"/>
  <c r="I20" i="15"/>
  <c r="J20" i="15" s="1"/>
  <c r="E20" i="15"/>
  <c r="I19" i="15"/>
  <c r="J19" i="15" s="1"/>
  <c r="E19" i="15"/>
  <c r="I18" i="15"/>
  <c r="J18" i="15" s="1"/>
  <c r="K18" i="15" s="1"/>
  <c r="E18" i="15"/>
  <c r="I17" i="15"/>
  <c r="J17" i="15" s="1"/>
  <c r="E17" i="15"/>
  <c r="I16" i="15"/>
  <c r="J16" i="15" s="1"/>
  <c r="E16" i="15"/>
  <c r="I15" i="15"/>
  <c r="J15" i="15" s="1"/>
  <c r="E15" i="15"/>
  <c r="I14" i="15"/>
  <c r="J14" i="15" s="1"/>
  <c r="E14" i="15"/>
  <c r="I13" i="15"/>
  <c r="J13" i="15" s="1"/>
  <c r="E13" i="15"/>
  <c r="G11" i="15"/>
  <c r="Z11" i="15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4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C13" i="16" l="1"/>
  <c r="AB26" i="16"/>
  <c r="AC104" i="16"/>
  <c r="AB117" i="16"/>
  <c r="AC117" i="16" s="1"/>
  <c r="AC119" i="16" s="1"/>
  <c r="AB56" i="16"/>
  <c r="AC43" i="16"/>
  <c r="AC73" i="16"/>
  <c r="AB87" i="16"/>
  <c r="AB132" i="15"/>
  <c r="AC115" i="15"/>
  <c r="AC81" i="15"/>
  <c r="AB98" i="15"/>
  <c r="AC47" i="15"/>
  <c r="AB64" i="15"/>
  <c r="AC64" i="15" s="1"/>
  <c r="AC66" i="15" s="1"/>
  <c r="Z13" i="15"/>
  <c r="Z21" i="15"/>
  <c r="Z20" i="15"/>
  <c r="Z19" i="15"/>
  <c r="Z27" i="15"/>
  <c r="Z18" i="15"/>
  <c r="Z26" i="15"/>
  <c r="Z14" i="15"/>
  <c r="Z22" i="15"/>
  <c r="Z17" i="15"/>
  <c r="Z25" i="15"/>
  <c r="Z16" i="15"/>
  <c r="Z24" i="15"/>
  <c r="Z28" i="15"/>
  <c r="Z15" i="15"/>
  <c r="Z23" i="15"/>
  <c r="G33" i="15"/>
  <c r="G17" i="15"/>
  <c r="G25" i="15"/>
  <c r="G31" i="15"/>
  <c r="G18" i="15"/>
  <c r="G26" i="15"/>
  <c r="G19" i="15"/>
  <c r="G27" i="15"/>
  <c r="G20" i="15"/>
  <c r="G13" i="15"/>
  <c r="G21" i="15"/>
  <c r="G23" i="15"/>
  <c r="G14" i="15"/>
  <c r="G22" i="15"/>
  <c r="G15" i="15"/>
  <c r="G16" i="15"/>
  <c r="G24" i="15"/>
  <c r="U11" i="15"/>
  <c r="K23" i="15"/>
  <c r="K19" i="15"/>
  <c r="K22" i="15"/>
  <c r="AA11" i="15"/>
  <c r="M11" i="15"/>
  <c r="S11" i="15"/>
  <c r="K24" i="15"/>
  <c r="K21" i="15"/>
  <c r="K16" i="15"/>
  <c r="K15" i="15"/>
  <c r="L11" i="15"/>
  <c r="T11" i="15"/>
  <c r="K13" i="15"/>
  <c r="K17" i="15"/>
  <c r="K20" i="15"/>
  <c r="K27" i="15"/>
  <c r="N11" i="15"/>
  <c r="V11" i="15"/>
  <c r="K14" i="15"/>
  <c r="O11" i="15"/>
  <c r="W11" i="15"/>
  <c r="K26" i="15"/>
  <c r="P11" i="15"/>
  <c r="X11" i="15"/>
  <c r="Q11" i="15"/>
  <c r="Y11" i="15"/>
  <c r="F11" i="15"/>
  <c r="R11" i="15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5" i="1"/>
  <c r="AB119" i="16" l="1"/>
  <c r="AC56" i="16"/>
  <c r="AC58" i="16" s="1"/>
  <c r="AB58" i="16"/>
  <c r="AC26" i="16"/>
  <c r="AC28" i="16" s="1"/>
  <c r="AB28" i="16"/>
  <c r="AC87" i="16"/>
  <c r="AC89" i="16" s="1"/>
  <c r="AB89" i="16"/>
  <c r="AC132" i="15"/>
  <c r="AC134" i="15" s="1"/>
  <c r="AB134" i="15"/>
  <c r="AC98" i="15"/>
  <c r="AC100" i="15" s="1"/>
  <c r="AB100" i="15"/>
  <c r="AB66" i="15"/>
  <c r="V17" i="15"/>
  <c r="V25" i="15"/>
  <c r="V16" i="15"/>
  <c r="V24" i="15"/>
  <c r="V28" i="15"/>
  <c r="V15" i="15"/>
  <c r="V23" i="15"/>
  <c r="V14" i="15"/>
  <c r="V22" i="15"/>
  <c r="V13" i="15"/>
  <c r="V21" i="15"/>
  <c r="V20" i="15"/>
  <c r="V19" i="15"/>
  <c r="V27" i="15"/>
  <c r="V18" i="15"/>
  <c r="V26" i="15"/>
  <c r="N17" i="15"/>
  <c r="N25" i="15"/>
  <c r="N16" i="15"/>
  <c r="N24" i="15"/>
  <c r="N28" i="15"/>
  <c r="N26" i="15"/>
  <c r="N15" i="15"/>
  <c r="N23" i="15"/>
  <c r="N14" i="15"/>
  <c r="N22" i="15"/>
  <c r="N13" i="15"/>
  <c r="N21" i="15"/>
  <c r="N19" i="15"/>
  <c r="N27" i="15"/>
  <c r="N20" i="15"/>
  <c r="N18" i="15"/>
  <c r="Y20" i="15"/>
  <c r="Y19" i="15"/>
  <c r="Y27" i="15"/>
  <c r="Y18" i="15"/>
  <c r="Y26" i="15"/>
  <c r="Y17" i="15"/>
  <c r="Y25" i="15"/>
  <c r="Y16" i="15"/>
  <c r="Y24" i="15"/>
  <c r="Y28" i="15"/>
  <c r="Y15" i="15"/>
  <c r="Y23" i="15"/>
  <c r="Y14" i="15"/>
  <c r="Y22" i="15"/>
  <c r="Y13" i="15"/>
  <c r="Y21" i="15"/>
  <c r="W18" i="15"/>
  <c r="W26" i="15"/>
  <c r="W17" i="15"/>
  <c r="W25" i="15"/>
  <c r="W16" i="15"/>
  <c r="W24" i="15"/>
  <c r="W28" i="15"/>
  <c r="W15" i="15"/>
  <c r="W23" i="15"/>
  <c r="W14" i="15"/>
  <c r="W22" i="15"/>
  <c r="W19" i="15"/>
  <c r="W13" i="15"/>
  <c r="W21" i="15"/>
  <c r="W20" i="15"/>
  <c r="W27" i="15"/>
  <c r="T15" i="15"/>
  <c r="T23" i="15"/>
  <c r="T14" i="15"/>
  <c r="T22" i="15"/>
  <c r="T13" i="15"/>
  <c r="T21" i="15"/>
  <c r="T20" i="15"/>
  <c r="T24" i="15"/>
  <c r="T19" i="15"/>
  <c r="T27" i="15"/>
  <c r="T17" i="15"/>
  <c r="T18" i="15"/>
  <c r="T26" i="15"/>
  <c r="T25" i="15"/>
  <c r="T16" i="15"/>
  <c r="T28" i="15"/>
  <c r="Q20" i="15"/>
  <c r="Q19" i="15"/>
  <c r="Q27" i="15"/>
  <c r="Q13" i="15"/>
  <c r="Q18" i="15"/>
  <c r="Q26" i="15"/>
  <c r="Q17" i="15"/>
  <c r="Q25" i="15"/>
  <c r="Q21" i="15"/>
  <c r="Q16" i="15"/>
  <c r="Q24" i="15"/>
  <c r="Q28" i="15"/>
  <c r="Q14" i="15"/>
  <c r="Q22" i="15"/>
  <c r="Q15" i="15"/>
  <c r="Q23" i="15"/>
  <c r="O18" i="15"/>
  <c r="O26" i="15"/>
  <c r="O17" i="15"/>
  <c r="O25" i="15"/>
  <c r="O16" i="15"/>
  <c r="O24" i="15"/>
  <c r="O28" i="15"/>
  <c r="O15" i="15"/>
  <c r="O23" i="15"/>
  <c r="O19" i="15"/>
  <c r="O27" i="15"/>
  <c r="O14" i="15"/>
  <c r="O22" i="15"/>
  <c r="O20" i="15"/>
  <c r="O13" i="15"/>
  <c r="O21" i="15"/>
  <c r="L23" i="15"/>
  <c r="L15" i="15"/>
  <c r="L22" i="15"/>
  <c r="L14" i="15"/>
  <c r="L21" i="15"/>
  <c r="L13" i="15"/>
  <c r="L20" i="15"/>
  <c r="L27" i="15"/>
  <c r="L19" i="15"/>
  <c r="L25" i="15"/>
  <c r="L26" i="15"/>
  <c r="L18" i="15"/>
  <c r="L17" i="15"/>
  <c r="L28" i="15"/>
  <c r="L24" i="15"/>
  <c r="L16" i="15"/>
  <c r="S14" i="15"/>
  <c r="S22" i="15"/>
  <c r="S13" i="15"/>
  <c r="S21" i="15"/>
  <c r="S20" i="15"/>
  <c r="S19" i="15"/>
  <c r="S27" i="15"/>
  <c r="S18" i="15"/>
  <c r="S26" i="15"/>
  <c r="S16" i="15"/>
  <c r="S17" i="15"/>
  <c r="S25" i="15"/>
  <c r="S24" i="15"/>
  <c r="S28" i="15"/>
  <c r="S15" i="15"/>
  <c r="S23" i="15"/>
  <c r="X19" i="15"/>
  <c r="X27" i="15"/>
  <c r="X18" i="15"/>
  <c r="X26" i="15"/>
  <c r="X20" i="15"/>
  <c r="X17" i="15"/>
  <c r="X25" i="15"/>
  <c r="X16" i="15"/>
  <c r="X24" i="15"/>
  <c r="X28" i="15"/>
  <c r="X15" i="15"/>
  <c r="X23" i="15"/>
  <c r="X13" i="15"/>
  <c r="X14" i="15"/>
  <c r="X22" i="15"/>
  <c r="X21" i="15"/>
  <c r="U16" i="15"/>
  <c r="U24" i="15"/>
  <c r="U28" i="15"/>
  <c r="U15" i="15"/>
  <c r="U23" i="15"/>
  <c r="U14" i="15"/>
  <c r="U22" i="15"/>
  <c r="U13" i="15"/>
  <c r="U21" i="15"/>
  <c r="U17" i="15"/>
  <c r="U20" i="15"/>
  <c r="U18" i="15"/>
  <c r="U19" i="15"/>
  <c r="U27" i="15"/>
  <c r="U26" i="15"/>
  <c r="U25" i="15"/>
  <c r="R13" i="15"/>
  <c r="R21" i="15"/>
  <c r="R20" i="15"/>
  <c r="R19" i="15"/>
  <c r="R27" i="15"/>
  <c r="R14" i="15"/>
  <c r="R22" i="15"/>
  <c r="R18" i="15"/>
  <c r="R26" i="15"/>
  <c r="R17" i="15"/>
  <c r="R25" i="15"/>
  <c r="R15" i="15"/>
  <c r="R23" i="15"/>
  <c r="R16" i="15"/>
  <c r="R24" i="15"/>
  <c r="R28" i="15"/>
  <c r="P19" i="15"/>
  <c r="P27" i="15"/>
  <c r="P18" i="15"/>
  <c r="P26" i="15"/>
  <c r="P17" i="15"/>
  <c r="P25" i="15"/>
  <c r="P16" i="15"/>
  <c r="P24" i="15"/>
  <c r="P28" i="15"/>
  <c r="P15" i="15"/>
  <c r="P23" i="15"/>
  <c r="P21" i="15"/>
  <c r="P14" i="15"/>
  <c r="P22" i="15"/>
  <c r="P13" i="15"/>
  <c r="P20" i="15"/>
  <c r="M16" i="15"/>
  <c r="M24" i="15"/>
  <c r="M28" i="15"/>
  <c r="M15" i="15"/>
  <c r="M23" i="15"/>
  <c r="M14" i="15"/>
  <c r="M22" i="15"/>
  <c r="M13" i="15"/>
  <c r="M21" i="15"/>
  <c r="M20" i="15"/>
  <c r="M26" i="15"/>
  <c r="M19" i="15"/>
  <c r="M27" i="15"/>
  <c r="M18" i="15"/>
  <c r="M17" i="15"/>
  <c r="M25" i="15"/>
  <c r="F24" i="15"/>
  <c r="F16" i="15"/>
  <c r="F23" i="15"/>
  <c r="F15" i="15"/>
  <c r="F33" i="15"/>
  <c r="F22" i="15"/>
  <c r="F14" i="15"/>
  <c r="F31" i="15"/>
  <c r="F21" i="15"/>
  <c r="F13" i="15"/>
  <c r="F20" i="15"/>
  <c r="F26" i="15"/>
  <c r="F18" i="15"/>
  <c r="F27" i="15"/>
  <c r="F19" i="15"/>
  <c r="F25" i="15"/>
  <c r="F17" i="15"/>
  <c r="AA14" i="15"/>
  <c r="AA22" i="15"/>
  <c r="AA13" i="15"/>
  <c r="AA21" i="15"/>
  <c r="AA23" i="15"/>
  <c r="AA20" i="15"/>
  <c r="AA19" i="15"/>
  <c r="AA27" i="15"/>
  <c r="AA18" i="15"/>
  <c r="AA26" i="15"/>
  <c r="AA24" i="15"/>
  <c r="AA17" i="15"/>
  <c r="AA25" i="15"/>
  <c r="AA16" i="15"/>
  <c r="AA28" i="15"/>
  <c r="AA15" i="15"/>
  <c r="D19" i="11"/>
  <c r="Z31" i="15"/>
  <c r="D9" i="11"/>
  <c r="D8" i="11"/>
  <c r="D7" i="11"/>
  <c r="U31" i="15" l="1"/>
  <c r="S31" i="15"/>
  <c r="AB28" i="15"/>
  <c r="AC28" i="15" s="1"/>
  <c r="AA31" i="15"/>
  <c r="R31" i="15"/>
  <c r="W31" i="15"/>
  <c r="D18" i="11"/>
  <c r="D17" i="11"/>
  <c r="Y31" i="15"/>
  <c r="T31" i="15"/>
  <c r="X31" i="15"/>
  <c r="V31" i="15"/>
  <c r="B18" i="11" l="1"/>
  <c r="C18" i="11" s="1"/>
  <c r="A75" i="1"/>
  <c r="G16" i="11" l="1"/>
  <c r="B9" i="11"/>
  <c r="Z8" i="1"/>
  <c r="AB33" i="15" l="1"/>
  <c r="M31" i="15"/>
  <c r="G6" i="11"/>
  <c r="AB17" i="15"/>
  <c r="AC17" i="15" s="1"/>
  <c r="H31" i="15"/>
  <c r="AB25" i="15"/>
  <c r="AC25" i="15" s="1"/>
  <c r="AB18" i="15"/>
  <c r="AC18" i="15" s="1"/>
  <c r="AB19" i="15"/>
  <c r="AC19" i="15" s="1"/>
  <c r="AB14" i="15"/>
  <c r="AC14" i="15" s="1"/>
  <c r="AB21" i="15"/>
  <c r="AC21" i="15" s="1"/>
  <c r="AB15" i="15"/>
  <c r="AC15" i="15" s="1"/>
  <c r="Q31" i="15"/>
  <c r="G8" i="11"/>
  <c r="H33" i="15"/>
  <c r="AC33" i="15" s="1"/>
  <c r="D16" i="11" s="1"/>
  <c r="AB24" i="15"/>
  <c r="AC24" i="15" s="1"/>
  <c r="G7" i="11"/>
  <c r="G17" i="11"/>
  <c r="AB23" i="15"/>
  <c r="AC23" i="15" s="1"/>
  <c r="N31" i="15"/>
  <c r="AB16" i="15"/>
  <c r="AC16" i="15" s="1"/>
  <c r="P31" i="15"/>
  <c r="AB26" i="15"/>
  <c r="AC26" i="15" s="1"/>
  <c r="AB27" i="15"/>
  <c r="AC27" i="15" s="1"/>
  <c r="O31" i="15"/>
  <c r="G18" i="11"/>
  <c r="AB20" i="15"/>
  <c r="AC20" i="15" s="1"/>
  <c r="AB22" i="15"/>
  <c r="AC22" i="15" s="1"/>
  <c r="L31" i="15"/>
  <c r="AB13" i="15"/>
  <c r="B8" i="11"/>
  <c r="B19" i="11"/>
  <c r="C19" i="11" s="1"/>
  <c r="D6" i="1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Z6" i="1"/>
  <c r="Z7" i="1"/>
  <c r="Z9" i="1"/>
  <c r="Z10" i="1"/>
  <c r="Z11" i="1"/>
  <c r="Z12" i="1"/>
  <c r="Z13" i="1"/>
  <c r="Z14" i="1"/>
  <c r="Z15" i="1"/>
  <c r="Z16" i="1"/>
  <c r="Z17" i="1"/>
  <c r="Z18" i="1"/>
  <c r="Z19" i="1"/>
  <c r="Z20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5" i="1"/>
  <c r="X206" i="7"/>
  <c r="X205" i="7"/>
  <c r="X204" i="7"/>
  <c r="X203" i="7"/>
  <c r="X202" i="7"/>
  <c r="X201" i="7"/>
  <c r="X200" i="7"/>
  <c r="X199" i="7"/>
  <c r="X198" i="7"/>
  <c r="X197" i="7"/>
  <c r="X196" i="7"/>
  <c r="X195" i="7"/>
  <c r="X194" i="7"/>
  <c r="X193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5" i="7"/>
  <c r="X164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X3" i="7"/>
  <c r="X2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2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5" i="7"/>
  <c r="F2" i="7"/>
  <c r="E19" i="11" l="1"/>
  <c r="G19" i="11"/>
  <c r="AB30" i="15"/>
  <c r="AC13" i="15"/>
  <c r="G9" i="11"/>
  <c r="E9" i="11"/>
  <c r="E6" i="11"/>
  <c r="B6" i="11"/>
  <c r="F19" i="11" l="1"/>
  <c r="E18" i="11"/>
  <c r="F18" i="11" s="1"/>
  <c r="AC30" i="15"/>
  <c r="AB32" i="15"/>
  <c r="E7" i="11"/>
  <c r="E16" i="11"/>
  <c r="F16" i="11" s="1"/>
  <c r="E8" i="11"/>
  <c r="E17" i="11"/>
  <c r="F17" i="11" s="1"/>
  <c r="C6" i="11"/>
  <c r="B17" i="11" l="1"/>
  <c r="C17" i="11" s="1"/>
  <c r="AC32" i="15"/>
  <c r="B16" i="11"/>
  <c r="C16" i="11" s="1"/>
  <c r="B7" i="11"/>
  <c r="C7" i="11" s="1"/>
  <c r="F6" i="11"/>
  <c r="C8" i="11" l="1"/>
  <c r="F8" i="11"/>
  <c r="F7" i="11"/>
  <c r="F9" i="11" l="1"/>
  <c r="C9" i="11"/>
</calcChain>
</file>

<file path=xl/sharedStrings.xml><?xml version="1.0" encoding="utf-8"?>
<sst xmlns="http://schemas.openxmlformats.org/spreadsheetml/2006/main" count="748" uniqueCount="163">
  <si>
    <t>CLUSTER_GT</t>
  </si>
  <si>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</si>
  <si>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</si>
  <si>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</si>
  <si>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</si>
  <si>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</si>
  <si>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</si>
  <si>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</si>
  <si>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</si>
  <si>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</si>
  <si>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FARE_per_UPT</t>
  </si>
  <si>
    <t>POP_EMP</t>
  </si>
  <si>
    <t>PCT_HH_NO_VEH</t>
  </si>
  <si>
    <t>TSD_POP_PCT</t>
  </si>
  <si>
    <t>VRM_ADJ_log_FAC</t>
  </si>
  <si>
    <t>FARE_per_UPT_log_FAC</t>
  </si>
  <si>
    <t>POP_EMP_log_FAC</t>
  </si>
  <si>
    <t>PCT_HH_NO_VEH_FAC</t>
  </si>
  <si>
    <t>TSD_POP_PCT_FAC</t>
  </si>
  <si>
    <t>Total_FAC</t>
  </si>
  <si>
    <t>VRM_ADJ_log_FAC_scaled</t>
  </si>
  <si>
    <t>POP_EMP_log_FAC_scaled</t>
  </si>
  <si>
    <t>PCT_HH_NO_VEH_FAC_scaled</t>
  </si>
  <si>
    <t>TSD_POP_PCT_FAC_scaled</t>
  </si>
  <si>
    <t>Bus Factors Affecting Change</t>
  </si>
  <si>
    <t>Rail Factors Affecting Change</t>
  </si>
  <si>
    <t>TOTAL_MED_INC_INDIV_2018</t>
  </si>
  <si>
    <t>GAS_PRICE_2018</t>
  </si>
  <si>
    <t>FARE_per_UPT_2018</t>
  </si>
  <si>
    <t>Rail</t>
  </si>
  <si>
    <t>Dependent Variable</t>
  </si>
  <si>
    <t>LN(Unlinked Passenger Trips)</t>
  </si>
  <si>
    <t>Effect on Ridership</t>
  </si>
  <si>
    <t>Description</t>
  </si>
  <si>
    <t>Transf.</t>
  </si>
  <si>
    <t>Variable</t>
  </si>
  <si>
    <t>Log</t>
  </si>
  <si>
    <t>Average Fare</t>
  </si>
  <si>
    <t>Population + Employment in MSA</t>
  </si>
  <si>
    <t>Percent of HHs with 0 Vehicles</t>
  </si>
  <si>
    <t>Share of Population within Transit Supportive Density</t>
  </si>
  <si>
    <t>Modeled Ridership</t>
  </si>
  <si>
    <t>Observed Ridership</t>
  </si>
  <si>
    <t>UPT_ADJ_original</t>
  </si>
  <si>
    <t>VRM_ADJ_original</t>
  </si>
  <si>
    <t>FARE_per_UPT_original</t>
  </si>
  <si>
    <t>PCT_HH_NO_VEH_original</t>
  </si>
  <si>
    <t>GasPrice_original</t>
  </si>
  <si>
    <t>POP_CENSUSTRACT_original</t>
  </si>
  <si>
    <t>POP_EMP_original</t>
  </si>
  <si>
    <t>UPT_ADJ_difference</t>
  </si>
  <si>
    <t>VRM_ADJ_difference</t>
  </si>
  <si>
    <t>FARE_per_UPT_difference</t>
  </si>
  <si>
    <t>PCT_HH_NO_VEH_difference</t>
  </si>
  <si>
    <t>GasPrice_difference</t>
  </si>
  <si>
    <t>POP_CENSUSTRACT_difference</t>
  </si>
  <si>
    <t>POP_EMP_difference</t>
  </si>
  <si>
    <t>FARE_per_UPT_difference_PCT</t>
  </si>
  <si>
    <t>UPT_ADJ_difference_PCT</t>
  </si>
  <si>
    <t>Rail Mode</t>
  </si>
  <si>
    <t>VRM_ADJ_difference_PCT</t>
  </si>
  <si>
    <t>PCT_HH_NO_VEH_difference_PCT</t>
  </si>
  <si>
    <t>POP_EMP_difference_PCT</t>
  </si>
  <si>
    <t>POP_CENSUSTRACT_difference_PCT</t>
  </si>
  <si>
    <t>GasPrice_difference_PCT</t>
  </si>
  <si>
    <t>VRM_ADJ_log_FAC_PCT</t>
  </si>
  <si>
    <t>FARE_per_UPT_log_FAC_PCT</t>
  </si>
  <si>
    <t>POP_EMP_log_FAC_PCT</t>
  </si>
  <si>
    <t>PCT_HH_NO_VEH_FAC_PCT</t>
  </si>
  <si>
    <t>TSD_POP_PCT_FAC_PCT</t>
  </si>
  <si>
    <t>Values</t>
  </si>
  <si>
    <t>% Diff</t>
  </si>
  <si>
    <t>col num</t>
  </si>
  <si>
    <t>Absolute</t>
  </si>
  <si>
    <t>Factors Affecting Change</t>
  </si>
  <si>
    <t>Coeff.</t>
  </si>
  <si>
    <t>Sum of Known Factors</t>
  </si>
  <si>
    <t>Uknown Factors</t>
  </si>
  <si>
    <t>Bus</t>
  </si>
  <si>
    <t>New York</t>
  </si>
  <si>
    <t>Cluster</t>
  </si>
  <si>
    <t>Known Factors</t>
  </si>
  <si>
    <t>Unknown Factors</t>
  </si>
  <si>
    <t>Total</t>
  </si>
  <si>
    <t>Bus Percent Change</t>
  </si>
  <si>
    <t>Rail Percent Change</t>
  </si>
  <si>
    <t>Factors Affecting Change: 2004-2018</t>
  </si>
  <si>
    <t>CLUSTER_APTA4</t>
  </si>
  <si>
    <t>Tot_NonUSA_POP_pct</t>
  </si>
  <si>
    <t>JTW_HOME_PCT</t>
  </si>
  <si>
    <t>YEARS_SINCE_TNC_BUS</t>
  </si>
  <si>
    <t>YEARS_SINCE_TNC_RAIL</t>
  </si>
  <si>
    <t>BIKE_SHARE_BUS</t>
  </si>
  <si>
    <t>scooter_flag_BUS</t>
  </si>
  <si>
    <t>BIKE_SHARE_RAIL</t>
  </si>
  <si>
    <t>scooter_flag_RAIL</t>
  </si>
  <si>
    <t>FARE_per_UPT_2018_log_FAC</t>
  </si>
  <si>
    <t>GAS_PRICE_2018_log_FAC</t>
  </si>
  <si>
    <t>TOTAL_MED_INC_INDIV_2018_log_FAC</t>
  </si>
  <si>
    <t>Tot_NonUSA_POP_pct_FAC</t>
  </si>
  <si>
    <t>JTW_HOME_PCT_FAC</t>
  </si>
  <si>
    <t>YEARS_SINCE_TNC_BUS_FAC</t>
  </si>
  <si>
    <t>YEARS_SINCE_TNC_RAIL_FAC</t>
  </si>
  <si>
    <t>BIKE_SHARE_BUS_FAC</t>
  </si>
  <si>
    <t>scooter_flag_BUS_FAC</t>
  </si>
  <si>
    <t>BIKE_SHARE_RAIL_FAC</t>
  </si>
  <si>
    <t>scooter_flag_RAIL_FAC</t>
  </si>
  <si>
    <t>FARE_per_UPT_2018_log_FAC_scaled</t>
  </si>
  <si>
    <t>GAS_PRICE_2018_log_FAC_scaled</t>
  </si>
  <si>
    <t>TOTAL_MED_INC_INDIV_2018_log_FAC_scaled</t>
  </si>
  <si>
    <t>Tot_NonUSA_POP_pct_FAC_scaled</t>
  </si>
  <si>
    <t>JTW_HOME_PCT_FAC_scaled</t>
  </si>
  <si>
    <t>YEARS_SINCE_TNC_BUS_FAC_scaled</t>
  </si>
  <si>
    <t>TOTAL_MED_INC_INDIV_2018_log_FAC_PCT</t>
  </si>
  <si>
    <t>Tot_NonUSA_POP_pct_FAC_PCT</t>
  </si>
  <si>
    <t>JTW_HOME_PCT_FAC_PCT</t>
  </si>
  <si>
    <t>YEARS_SINCE_TNC_BUS_FAC_PCT</t>
  </si>
  <si>
    <t>YEARS_SINCE_TNC_RAIL_FAC_PCT</t>
  </si>
  <si>
    <t>BIKE_SHARE_BUS_FAC_PCT</t>
  </si>
  <si>
    <t>scooter_flag_BUS_FAC_PCT</t>
  </si>
  <si>
    <t>BIKE_SHARE_RAIL_FAC_PCT</t>
  </si>
  <si>
    <t>scooter_flag_RAIL_FAC_PCT</t>
  </si>
  <si>
    <t>Vehicle Revenue Miles</t>
  </si>
  <si>
    <t>Total Mediam Income of Individuals in 2018 Dollars</t>
  </si>
  <si>
    <t>Average Gas Price in 2018 Dollars</t>
  </si>
  <si>
    <t>log</t>
  </si>
  <si>
    <t>GAS_PRICE_2018_FAC_PCT</t>
  </si>
  <si>
    <t>Percent of People working from home</t>
  </si>
  <si>
    <t>Percent of Non-USA born population</t>
  </si>
  <si>
    <t>scooter_flag_bus</t>
  </si>
  <si>
    <t>Effect of the number of years since the arrival of TNCs on bus ridership</t>
  </si>
  <si>
    <t>Effect of the number of years since the arrival of TNCs on rail ridership</t>
  </si>
  <si>
    <t>Effect of bike sharing on bus ridership</t>
  </si>
  <si>
    <t>Effect of bike sharing on rail ridership</t>
  </si>
  <si>
    <t>Effect of scooters on rail ridership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</si>
  <si>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</si>
  <si>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</si>
  <si>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</si>
  <si>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</si>
  <si>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</si>
  <si>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</si>
  <si>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Factors Affecting Change: 2012-2018</t>
  </si>
  <si>
    <t>FAC_Sum</t>
  </si>
  <si>
    <t>Known_FAC</t>
  </si>
  <si>
    <t>Unknown_FAC</t>
  </si>
  <si>
    <t>New_Reporter_FAC</t>
  </si>
  <si>
    <t>Total_Change</t>
  </si>
  <si>
    <t>Effect of presence of scooters on bus ridership</t>
  </si>
  <si>
    <t>YEARS_SINCE_TNC</t>
  </si>
  <si>
    <t>BIKE_SHARE</t>
  </si>
  <si>
    <t>scooter_flag</t>
  </si>
  <si>
    <t>YEARS_SINCE_TNC_FAC</t>
  </si>
  <si>
    <t>BIKE_SHARE_FAC</t>
  </si>
  <si>
    <t>scooter_flag_FAC</t>
  </si>
  <si>
    <t>YEARS_SINCE_TNC_FAC_PCT</t>
  </si>
  <si>
    <t>BIKE_SHARE_FAC_PCT</t>
  </si>
  <si>
    <t>scooter_flag_FAC_PCT</t>
  </si>
  <si>
    <t>Known_FAC_PCT</t>
  </si>
  <si>
    <t>Unknown_FAC_PCT</t>
  </si>
  <si>
    <t>New_Reporter_FAC_PCT</t>
  </si>
  <si>
    <t>New_Reporter</t>
  </si>
  <si>
    <t>Addition of a new reporter</t>
  </si>
  <si>
    <t>Effect of the presence of scooters on rail ridership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</si>
</sst>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74" formatCode="_(* #,##0.0000_);_(* \(#,##0.0000\);_(* &quot;-&quot;??_);_(@_)"/>
    <numFmt numFmtId="175" formatCode="_(* #,##0.00000_);_(* \(#,##0.0000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theme="0" tint="-0.249977111117893"/>
      <name val="Arial Unicode MS"/>
      <family val="2"/>
    </font>
    <font>
      <sz val="12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25">
    <xf numFmtId="0" fontId="0" fillId="0" borderId="0" xfId="0"/>
    <xf numFmtId="0" fontId="3" fillId="0" borderId="0" xfId="0" applyFont="1"/>
    <xf numFmtId="164" fontId="0" fillId="0" borderId="0" xfId="1" applyNumberFormat="1" applyFont="1"/>
    <xf numFmtId="9" fontId="0" fillId="0" borderId="0" xfId="2" applyFont="1"/>
    <xf numFmtId="0" fontId="0" fillId="0" borderId="3" xfId="0" applyBorder="1"/>
    <xf numFmtId="10" fontId="0" fillId="0" borderId="0" xfId="2" applyNumberFormat="1" applyFont="1"/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43" fontId="0" fillId="0" borderId="0" xfId="1" applyFont="1"/>
    <xf numFmtId="0" fontId="0" fillId="5" borderId="0" xfId="0" applyFill="1"/>
    <xf numFmtId="0" fontId="4" fillId="0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2" fillId="4" borderId="0" xfId="3" applyFill="1" applyBorder="1" applyAlignment="1">
      <alignment horizontal="right" vertical="center"/>
    </xf>
    <xf numFmtId="0" fontId="2" fillId="4" borderId="3" xfId="3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 wrapText="1"/>
    </xf>
    <xf numFmtId="167" fontId="0" fillId="0" borderId="0" xfId="2" applyNumberFormat="1" applyFont="1" applyFill="1" applyAlignment="1">
      <alignment vertical="center"/>
    </xf>
    <xf numFmtId="0" fontId="0" fillId="0" borderId="2" xfId="0" applyFill="1" applyBorder="1" applyAlignment="1">
      <alignment horizontal="center" vertical="center"/>
    </xf>
    <xf numFmtId="165" fontId="0" fillId="0" borderId="2" xfId="0" applyNumberFormat="1" applyFill="1" applyBorder="1" applyAlignment="1">
      <alignment vertical="center"/>
    </xf>
    <xf numFmtId="167" fontId="0" fillId="0" borderId="2" xfId="2" applyNumberFormat="1" applyFont="1" applyFill="1" applyBorder="1" applyAlignment="1">
      <alignment vertical="center"/>
    </xf>
    <xf numFmtId="166" fontId="0" fillId="0" borderId="2" xfId="2" applyNumberFormat="1" applyFont="1" applyFill="1" applyBorder="1" applyAlignment="1">
      <alignment vertical="center"/>
    </xf>
    <xf numFmtId="164" fontId="0" fillId="0" borderId="2" xfId="1" applyNumberFormat="1" applyFont="1" applyFill="1" applyBorder="1" applyAlignment="1">
      <alignment vertical="center"/>
    </xf>
    <xf numFmtId="168" fontId="0" fillId="0" borderId="2" xfId="0" applyNumberFormat="1" applyFill="1" applyBorder="1" applyAlignment="1">
      <alignment vertical="center"/>
    </xf>
    <xf numFmtId="167" fontId="0" fillId="0" borderId="0" xfId="2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68" fontId="6" fillId="0" borderId="0" xfId="0" applyNumberFormat="1" applyFont="1" applyFill="1" applyBorder="1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8" fontId="0" fillId="0" borderId="0" xfId="0" applyNumberFormat="1" applyBorder="1" applyAlignment="1">
      <alignment vertical="center"/>
    </xf>
    <xf numFmtId="167" fontId="0" fillId="0" borderId="0" xfId="2" applyNumberFormat="1" applyFont="1" applyBorder="1" applyAlignment="1">
      <alignment vertical="center"/>
    </xf>
    <xf numFmtId="0" fontId="0" fillId="4" borderId="3" xfId="0" applyFill="1" applyBorder="1" applyAlignment="1">
      <alignment vertical="center"/>
    </xf>
    <xf numFmtId="164" fontId="0" fillId="0" borderId="3" xfId="1" applyNumberFormat="1" applyFont="1" applyBorder="1" applyAlignment="1">
      <alignment vertical="center"/>
    </xf>
    <xf numFmtId="167" fontId="0" fillId="0" borderId="3" xfId="2" applyNumberFormat="1" applyFont="1" applyBorder="1" applyAlignment="1">
      <alignment vertical="center"/>
    </xf>
    <xf numFmtId="166" fontId="0" fillId="0" borderId="3" xfId="2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7" fillId="0" borderId="0" xfId="0" applyFont="1"/>
    <xf numFmtId="0" fontId="0" fillId="0" borderId="0" xfId="0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vertical="center" wrapText="1"/>
    </xf>
    <xf numFmtId="167" fontId="0" fillId="0" borderId="3" xfId="2" applyNumberFormat="1" applyFont="1" applyFill="1" applyBorder="1" applyAlignment="1">
      <alignment vertical="center"/>
    </xf>
    <xf numFmtId="0" fontId="0" fillId="0" borderId="2" xfId="0" applyBorder="1" applyAlignment="1">
      <alignment horizontal="center" wrapText="1"/>
    </xf>
    <xf numFmtId="164" fontId="0" fillId="0" borderId="0" xfId="1" applyNumberFormat="1" applyFont="1" applyAlignment="1">
      <alignment vertical="center" wrapText="1"/>
    </xf>
    <xf numFmtId="43" fontId="0" fillId="0" borderId="0" xfId="1" applyFont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165" fontId="0" fillId="0" borderId="0" xfId="0" applyNumberFormat="1" applyFill="1" applyBorder="1" applyAlignment="1">
      <alignment vertical="center"/>
    </xf>
    <xf numFmtId="0" fontId="0" fillId="6" borderId="0" xfId="0" applyFill="1" applyBorder="1" applyAlignment="1">
      <alignment vertical="center"/>
    </xf>
    <xf numFmtId="166" fontId="0" fillId="6" borderId="2" xfId="2" applyNumberFormat="1" applyFont="1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6" borderId="0" xfId="0" applyFill="1" applyAlignment="1">
      <alignment vertical="center"/>
    </xf>
    <xf numFmtId="166" fontId="0" fillId="0" borderId="0" xfId="2" applyNumberFormat="1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167" fontId="0" fillId="0" borderId="2" xfId="2" applyNumberFormat="1" applyFont="1" applyFill="1" applyBorder="1" applyAlignment="1">
      <alignment horizontal="center" vertical="center"/>
    </xf>
    <xf numFmtId="167" fontId="0" fillId="0" borderId="3" xfId="2" applyNumberFormat="1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164" fontId="0" fillId="0" borderId="0" xfId="1" applyNumberFormat="1" applyFont="1" applyFill="1" applyBorder="1" applyAlignment="1">
      <alignment vertical="center"/>
    </xf>
    <xf numFmtId="167" fontId="0" fillId="0" borderId="0" xfId="2" applyNumberFormat="1" applyFont="1" applyFill="1" applyBorder="1" applyAlignment="1">
      <alignment horizontal="center" vertical="center"/>
    </xf>
    <xf numFmtId="168" fontId="0" fillId="0" borderId="0" xfId="0" applyNumberFormat="1" applyFill="1" applyBorder="1" applyAlignment="1">
      <alignment vertical="center"/>
    </xf>
    <xf numFmtId="167" fontId="0" fillId="0" borderId="6" xfId="2" applyNumberFormat="1" applyFont="1" applyFill="1" applyBorder="1" applyAlignment="1">
      <alignment vertical="center"/>
    </xf>
    <xf numFmtId="0" fontId="0" fillId="0" borderId="0" xfId="0" applyBorder="1"/>
    <xf numFmtId="0" fontId="0" fillId="0" borderId="10" xfId="0" applyFill="1" applyBorder="1" applyAlignment="1">
      <alignment vertical="center" wrapText="1"/>
    </xf>
    <xf numFmtId="167" fontId="0" fillId="0" borderId="11" xfId="2" applyNumberFormat="1" applyFont="1" applyFill="1" applyBorder="1" applyAlignment="1">
      <alignment vertical="center"/>
    </xf>
    <xf numFmtId="0" fontId="0" fillId="6" borderId="5" xfId="0" applyFill="1" applyBorder="1" applyAlignment="1">
      <alignment vertical="center" wrapText="1"/>
    </xf>
    <xf numFmtId="0" fontId="0" fillId="6" borderId="0" xfId="0" applyFill="1" applyBorder="1" applyAlignment="1">
      <alignment horizontal="center" vertical="center"/>
    </xf>
    <xf numFmtId="0" fontId="4" fillId="6" borderId="0" xfId="0" applyFont="1" applyFill="1" applyBorder="1" applyAlignment="1">
      <alignment vertical="center"/>
    </xf>
    <xf numFmtId="165" fontId="0" fillId="6" borderId="0" xfId="0" applyNumberFormat="1" applyFill="1" applyBorder="1" applyAlignment="1">
      <alignment vertical="center"/>
    </xf>
    <xf numFmtId="164" fontId="0" fillId="6" borderId="0" xfId="1" applyNumberFormat="1" applyFont="1" applyFill="1" applyBorder="1" applyAlignment="1">
      <alignment vertical="center"/>
    </xf>
    <xf numFmtId="167" fontId="0" fillId="6" borderId="0" xfId="2" applyNumberFormat="1" applyFont="1" applyFill="1" applyBorder="1" applyAlignment="1">
      <alignment horizontal="center" vertical="center"/>
    </xf>
    <xf numFmtId="166" fontId="0" fillId="6" borderId="0" xfId="2" applyNumberFormat="1" applyFont="1" applyFill="1" applyBorder="1" applyAlignment="1">
      <alignment vertical="center"/>
    </xf>
    <xf numFmtId="168" fontId="0" fillId="6" borderId="0" xfId="0" applyNumberFormat="1" applyFill="1" applyBorder="1" applyAlignment="1">
      <alignment vertical="center"/>
    </xf>
    <xf numFmtId="167" fontId="0" fillId="6" borderId="6" xfId="2" applyNumberFormat="1" applyFont="1" applyFill="1" applyBorder="1" applyAlignment="1">
      <alignment vertical="center"/>
    </xf>
    <xf numFmtId="0" fontId="5" fillId="0" borderId="5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166" fontId="6" fillId="0" borderId="0" xfId="2" applyNumberFormat="1" applyFont="1" applyFill="1" applyBorder="1" applyAlignment="1">
      <alignment horizontal="center" vertical="center"/>
    </xf>
    <xf numFmtId="166" fontId="6" fillId="0" borderId="0" xfId="2" applyNumberFormat="1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167" fontId="6" fillId="0" borderId="6" xfId="2" applyNumberFormat="1" applyFont="1" applyFill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/>
    </xf>
    <xf numFmtId="164" fontId="0" fillId="0" borderId="0" xfId="1" applyNumberFormat="1" applyFont="1" applyBorder="1" applyAlignment="1">
      <alignment vertical="center"/>
    </xf>
    <xf numFmtId="167" fontId="0" fillId="0" borderId="0" xfId="2" applyNumberFormat="1" applyFont="1" applyBorder="1" applyAlignment="1">
      <alignment horizontal="center" vertical="center"/>
    </xf>
    <xf numFmtId="166" fontId="0" fillId="0" borderId="0" xfId="2" applyNumberFormat="1" applyFon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7" fontId="0" fillId="0" borderId="6" xfId="2" applyNumberFormat="1" applyFont="1" applyBorder="1" applyAlignment="1">
      <alignment vertical="center"/>
    </xf>
    <xf numFmtId="0" fontId="3" fillId="0" borderId="12" xfId="0" applyFont="1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4" fillId="0" borderId="7" xfId="0" applyFont="1" applyBorder="1" applyAlignment="1">
      <alignment vertical="center" wrapText="1"/>
    </xf>
    <xf numFmtId="166" fontId="0" fillId="0" borderId="3" xfId="2" applyNumberFormat="1" applyFont="1" applyFill="1" applyBorder="1" applyAlignment="1">
      <alignment vertical="center"/>
    </xf>
    <xf numFmtId="167" fontId="0" fillId="0" borderId="8" xfId="2" applyNumberFormat="1" applyFont="1" applyBorder="1" applyAlignment="1">
      <alignment vertical="center"/>
    </xf>
    <xf numFmtId="175" fontId="0" fillId="0" borderId="0" xfId="1" applyNumberFormat="1" applyFont="1" applyFill="1" applyBorder="1" applyAlignment="1">
      <alignment vertical="center"/>
    </xf>
    <xf numFmtId="167" fontId="0" fillId="6" borderId="0" xfId="2" applyNumberFormat="1" applyFont="1" applyFill="1" applyBorder="1" applyAlignment="1">
      <alignment vertical="center"/>
    </xf>
    <xf numFmtId="167" fontId="8" fillId="0" borderId="0" xfId="2" applyNumberFormat="1" applyFont="1" applyFill="1" applyBorder="1" applyAlignment="1">
      <alignment horizontal="center" vertical="center"/>
    </xf>
    <xf numFmtId="174" fontId="0" fillId="0" borderId="0" xfId="1" applyNumberFormat="1" applyFont="1" applyFill="1" applyBorder="1" applyAlignment="1">
      <alignment vertical="center"/>
    </xf>
    <xf numFmtId="167" fontId="1" fillId="0" borderId="0" xfId="2" applyNumberFormat="1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42"/>
  <sheetViews>
    <sheetView workbookViewId="0">
      <pane xSplit="3" ySplit="3" topLeftCell="M47" activePane="bottomRight" state="frozen"/>
      <selection pane="topRight" activeCell="D1" sqref="D1"/>
      <selection pane="bottomLeft" activeCell="A4" sqref="A4"/>
      <selection pane="bottomRight" activeCell="P71" sqref="P71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6" width="16.1640625" style="2" bestFit="1" customWidth="1"/>
    <col min="7" max="7" width="15.33203125" style="2" bestFit="1" customWidth="1"/>
    <col min="8" max="8" width="16.1640625" style="2" bestFit="1" customWidth="1"/>
    <col min="9" max="9" width="15.33203125" style="2" bestFit="1" customWidth="1"/>
    <col min="10" max="10" width="14.6640625" style="2" bestFit="1" customWidth="1"/>
    <col min="11" max="11" width="15.1640625" style="8" bestFit="1" customWidth="1"/>
    <col min="12" max="12" width="13.6640625" style="2" bestFit="1" customWidth="1"/>
    <col min="13" max="13" width="12" style="8" bestFit="1" customWidth="1"/>
    <col min="14" max="14" width="17.6640625" style="8" bestFit="1" customWidth="1"/>
    <col min="15" max="15" width="14.6640625" style="8" bestFit="1" customWidth="1"/>
    <col min="16" max="16" width="23.33203125" style="8" customWidth="1"/>
    <col min="17" max="24" width="14.6640625" style="8" customWidth="1"/>
    <col min="25" max="25" width="18.6640625" style="2" bestFit="1" customWidth="1"/>
    <col min="26" max="26" width="22.6640625" bestFit="1" customWidth="1"/>
    <col min="27" max="27" width="22.6640625" style="2" bestFit="1" customWidth="1"/>
    <col min="28" max="28" width="27" bestFit="1" customWidth="1"/>
    <col min="29" max="29" width="18.6640625" style="2" bestFit="1" customWidth="1"/>
    <col min="30" max="30" width="22.83203125" bestFit="1" customWidth="1"/>
    <col min="31" max="31" width="17.6640625" style="2" bestFit="1" customWidth="1"/>
    <col min="32" max="32" width="22" bestFit="1" customWidth="1"/>
    <col min="33" max="33" width="21.83203125" style="2" bestFit="1" customWidth="1"/>
    <col min="34" max="34" width="26.1640625" bestFit="1" customWidth="1"/>
    <col min="35" max="35" width="18.6640625" style="2" bestFit="1" customWidth="1"/>
    <col min="36" max="36" width="23" bestFit="1" customWidth="1"/>
    <col min="37" max="61" width="23" customWidth="1"/>
    <col min="62" max="62" width="15.33203125" style="2" bestFit="1" customWidth="1"/>
    <col min="63" max="63" width="25" style="2" bestFit="1" customWidth="1"/>
    <col min="64" max="64" width="29.1640625" style="2" bestFit="1" customWidth="1"/>
    <col min="65" max="65" width="25.1640625" style="2" bestFit="1" customWidth="1"/>
    <col min="66" max="66" width="24.1640625" style="2" bestFit="1" customWidth="1"/>
    <col min="67" max="67" width="24.1640625" style="2" customWidth="1"/>
    <col min="68" max="68" width="28.33203125" style="2" bestFit="1" customWidth="1"/>
    <col min="69" max="69" width="28.33203125" style="2" customWidth="1"/>
    <col min="70" max="70" width="25.1640625" style="2" bestFit="1" customWidth="1"/>
    <col min="71" max="78" width="25.1640625" style="2" customWidth="1"/>
    <col min="79" max="79" width="17.5" style="2" bestFit="1" customWidth="1"/>
  </cols>
  <sheetData>
    <row r="1" spans="1:83" x14ac:dyDescent="0.2">
      <c r="C1" s="1" t="s">
        <v>24</v>
      </c>
    </row>
    <row r="2" spans="1:83" s="13" customFormat="1" ht="51" x14ac:dyDescent="0.2">
      <c r="B2" s="13" t="s">
        <v>1</v>
      </c>
      <c r="C2" s="13" t="s">
        <v>3</v>
      </c>
      <c r="D2" s="13" t="s">
        <v>2</v>
      </c>
      <c r="E2" s="53" t="s">
        <v>4</v>
      </c>
      <c r="F2" s="53" t="s">
        <v>5</v>
      </c>
      <c r="G2" s="53" t="s">
        <v>6</v>
      </c>
      <c r="H2" s="53" t="s">
        <v>7</v>
      </c>
      <c r="I2" s="53" t="s">
        <v>8</v>
      </c>
      <c r="J2" s="53" t="s">
        <v>9</v>
      </c>
      <c r="K2" s="54" t="s">
        <v>10</v>
      </c>
      <c r="L2" s="53" t="s">
        <v>11</v>
      </c>
      <c r="M2" t="s">
        <v>27</v>
      </c>
      <c r="N2" s="54" t="s">
        <v>12</v>
      </c>
      <c r="O2" s="54" t="s">
        <v>13</v>
      </c>
      <c r="P2" s="13" t="s">
        <v>26</v>
      </c>
      <c r="Q2" s="13" t="s">
        <v>88</v>
      </c>
      <c r="R2" s="13" t="s">
        <v>89</v>
      </c>
      <c r="S2" s="13" t="s">
        <v>90</v>
      </c>
      <c r="T2" s="13" t="s">
        <v>91</v>
      </c>
      <c r="U2" s="13" t="s">
        <v>92</v>
      </c>
      <c r="V2" s="13" t="s">
        <v>93</v>
      </c>
      <c r="W2" s="13" t="s">
        <v>94</v>
      </c>
      <c r="X2" s="13" t="s">
        <v>95</v>
      </c>
      <c r="Y2" s="53" t="s">
        <v>14</v>
      </c>
      <c r="Z2" s="13" t="s">
        <v>65</v>
      </c>
      <c r="AA2" s="53" t="s">
        <v>15</v>
      </c>
      <c r="AB2" s="13" t="s">
        <v>66</v>
      </c>
      <c r="AC2" s="53" t="s">
        <v>16</v>
      </c>
      <c r="AD2" s="13" t="s">
        <v>67</v>
      </c>
      <c r="AE2" s="53" t="s">
        <v>97</v>
      </c>
      <c r="AF2" s="13" t="s">
        <v>126</v>
      </c>
      <c r="AG2" s="53" t="s">
        <v>17</v>
      </c>
      <c r="AH2" s="13" t="s">
        <v>68</v>
      </c>
      <c r="AI2" s="53" t="s">
        <v>18</v>
      </c>
      <c r="AJ2" s="13" t="s">
        <v>69</v>
      </c>
      <c r="AK2" s="13" t="s">
        <v>98</v>
      </c>
      <c r="AL2" s="13" t="s">
        <v>113</v>
      </c>
      <c r="AM2" s="13" t="s">
        <v>99</v>
      </c>
      <c r="AN2" s="13" t="s">
        <v>114</v>
      </c>
      <c r="AO2" s="13" t="s">
        <v>100</v>
      </c>
      <c r="AP2" s="13" t="s">
        <v>115</v>
      </c>
      <c r="AQ2" s="13" t="s">
        <v>101</v>
      </c>
      <c r="AR2" s="13" t="s">
        <v>116</v>
      </c>
      <c r="AS2" s="13" t="s">
        <v>102</v>
      </c>
      <c r="AT2" s="13" t="s">
        <v>117</v>
      </c>
      <c r="AU2" s="13" t="s">
        <v>103</v>
      </c>
      <c r="AV2" s="13" t="s">
        <v>118</v>
      </c>
      <c r="AW2" s="13" t="s">
        <v>104</v>
      </c>
      <c r="AX2" s="13" t="s">
        <v>119</v>
      </c>
      <c r="AY2" s="13" t="s">
        <v>105</v>
      </c>
      <c r="AZ2" s="13" t="s">
        <v>120</v>
      </c>
      <c r="BA2" s="13" t="s">
        <v>106</v>
      </c>
      <c r="BB2" s="13" t="s">
        <v>121</v>
      </c>
      <c r="BC2" s="13" t="s">
        <v>19</v>
      </c>
      <c r="BD2" s="13" t="s">
        <v>143</v>
      </c>
      <c r="BE2" s="13" t="s">
        <v>157</v>
      </c>
      <c r="BF2" s="13" t="s">
        <v>144</v>
      </c>
      <c r="BG2" s="13" t="s">
        <v>158</v>
      </c>
      <c r="BH2" s="13" t="s">
        <v>145</v>
      </c>
      <c r="BI2" s="13" t="s">
        <v>159</v>
      </c>
      <c r="BJ2" s="13" t="s">
        <v>146</v>
      </c>
      <c r="BK2" s="25" t="s">
        <v>148</v>
      </c>
      <c r="BL2" s="25" t="s">
        <v>149</v>
      </c>
      <c r="BM2" s="25" t="s">
        <v>150</v>
      </c>
      <c r="BN2" s="25" t="s">
        <v>151</v>
      </c>
      <c r="BO2" s="25" t="s">
        <v>154</v>
      </c>
      <c r="BP2" s="25" t="s">
        <v>152</v>
      </c>
      <c r="BQ2" s="25" t="s">
        <v>155</v>
      </c>
      <c r="BR2" s="25" t="s">
        <v>153</v>
      </c>
      <c r="BS2" s="25" t="s">
        <v>156</v>
      </c>
      <c r="BT2" s="55"/>
      <c r="BU2" s="55"/>
      <c r="BV2" s="55"/>
      <c r="BW2" s="55"/>
      <c r="BX2" s="55"/>
      <c r="BY2" s="55"/>
      <c r="BZ2" s="55"/>
      <c r="CA2" s="55"/>
      <c r="CD2"/>
      <c r="CE2"/>
    </row>
    <row r="3" spans="1:83" x14ac:dyDescent="0.2">
      <c r="A3" s="9">
        <v>1</v>
      </c>
      <c r="B3" s="9">
        <v>2</v>
      </c>
      <c r="C3" s="9">
        <v>3</v>
      </c>
      <c r="D3" s="9">
        <v>4</v>
      </c>
      <c r="E3" s="9">
        <v>5</v>
      </c>
      <c r="F3" s="9">
        <v>6</v>
      </c>
      <c r="G3" s="9">
        <v>7</v>
      </c>
      <c r="H3" s="9">
        <v>8</v>
      </c>
      <c r="I3" s="9">
        <v>9</v>
      </c>
      <c r="J3" s="9">
        <v>10</v>
      </c>
      <c r="K3" s="9">
        <v>11</v>
      </c>
      <c r="L3" s="9">
        <v>12</v>
      </c>
      <c r="M3" s="9">
        <v>13</v>
      </c>
      <c r="N3" s="9">
        <v>14</v>
      </c>
      <c r="O3" s="9">
        <v>15</v>
      </c>
      <c r="P3" s="9">
        <v>16</v>
      </c>
      <c r="Q3" s="9">
        <v>17</v>
      </c>
      <c r="R3" s="9">
        <v>18</v>
      </c>
      <c r="S3" s="9">
        <v>20</v>
      </c>
      <c r="T3" s="9">
        <v>21</v>
      </c>
      <c r="U3" s="9">
        <v>22</v>
      </c>
      <c r="V3" s="9">
        <v>23</v>
      </c>
      <c r="W3" s="9">
        <v>24</v>
      </c>
      <c r="X3" s="9">
        <v>25</v>
      </c>
      <c r="Y3" s="9">
        <v>26</v>
      </c>
      <c r="Z3" s="9">
        <v>27</v>
      </c>
      <c r="AA3" s="9">
        <v>28</v>
      </c>
      <c r="AB3" s="9">
        <v>29</v>
      </c>
      <c r="AC3" s="9">
        <v>30</v>
      </c>
      <c r="AD3" s="9">
        <v>31</v>
      </c>
      <c r="AE3" s="9">
        <v>32</v>
      </c>
      <c r="AF3" s="9">
        <v>33</v>
      </c>
      <c r="AG3" s="9">
        <v>34</v>
      </c>
      <c r="AH3" s="9">
        <v>35</v>
      </c>
      <c r="AI3" s="9">
        <v>36</v>
      </c>
      <c r="AJ3" s="9">
        <v>37</v>
      </c>
      <c r="AK3" s="9">
        <v>38</v>
      </c>
      <c r="AL3" s="9">
        <v>39</v>
      </c>
      <c r="AM3" s="9">
        <v>40</v>
      </c>
      <c r="AN3" s="9">
        <v>41</v>
      </c>
      <c r="AO3" s="9">
        <v>42</v>
      </c>
      <c r="AP3" s="9">
        <v>43</v>
      </c>
      <c r="AQ3" s="9">
        <v>46</v>
      </c>
      <c r="AR3" s="9">
        <v>47</v>
      </c>
      <c r="AS3" s="9">
        <v>48</v>
      </c>
      <c r="AT3" s="9">
        <v>49</v>
      </c>
      <c r="AU3" s="9">
        <v>50</v>
      </c>
      <c r="AV3" s="9">
        <v>51</v>
      </c>
      <c r="AW3" s="9">
        <v>52</v>
      </c>
      <c r="AX3" s="9">
        <v>53</v>
      </c>
      <c r="AY3" s="9">
        <v>54</v>
      </c>
      <c r="AZ3" s="9">
        <v>55</v>
      </c>
      <c r="BA3" s="9">
        <v>56</v>
      </c>
      <c r="BB3" s="9">
        <v>57</v>
      </c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spans="1:83" x14ac:dyDescent="0.2">
      <c r="A4" t="str">
        <f t="shared" ref="A4:A67" si="0">CONCATENATE(B4,"_",C4,"_",D4)</f>
        <v>0_0_2002</v>
      </c>
      <c r="B4">
        <v>0</v>
      </c>
      <c r="C4">
        <v>0</v>
      </c>
      <c r="D4">
        <v>2002</v>
      </c>
      <c r="E4">
        <f>Original!E2</f>
        <v>0</v>
      </c>
      <c r="F4">
        <f>Original!F2</f>
        <v>2013178760.8599999</v>
      </c>
      <c r="G4">
        <f>Original!G2</f>
        <v>0</v>
      </c>
      <c r="H4">
        <f>Original!H2</f>
        <v>1848163410.5760601</v>
      </c>
      <c r="I4">
        <f>Original!I2</f>
        <v>0</v>
      </c>
      <c r="J4">
        <f>Original!J2</f>
        <v>0</v>
      </c>
      <c r="K4">
        <f>Original!K2</f>
        <v>0</v>
      </c>
      <c r="L4">
        <f>Original!L2</f>
        <v>0</v>
      </c>
      <c r="M4">
        <f>Original!M2</f>
        <v>0</v>
      </c>
      <c r="N4">
        <f>Original!N2</f>
        <v>0</v>
      </c>
      <c r="O4">
        <f>Original!O2</f>
        <v>0</v>
      </c>
      <c r="P4">
        <f>Original!P2</f>
        <v>0</v>
      </c>
      <c r="Q4">
        <f>Original!Q2</f>
        <v>0</v>
      </c>
      <c r="R4">
        <f>Original!R2</f>
        <v>0</v>
      </c>
      <c r="S4">
        <f>Original!S2</f>
        <v>0</v>
      </c>
      <c r="T4">
        <f>Original!T2</f>
        <v>0</v>
      </c>
      <c r="U4">
        <f>Original!U2</f>
        <v>0</v>
      </c>
      <c r="V4">
        <f>Original!V2</f>
        <v>0</v>
      </c>
      <c r="W4">
        <f>Original!W2</f>
        <v>0</v>
      </c>
      <c r="X4">
        <f>Original!X2</f>
        <v>0</v>
      </c>
      <c r="Y4">
        <f>Original!Y2</f>
        <v>0</v>
      </c>
      <c r="AA4">
        <f>Original!Z2</f>
        <v>0</v>
      </c>
      <c r="AC4">
        <f>Original!AA2</f>
        <v>0</v>
      </c>
      <c r="AE4">
        <f>Original!AB2</f>
        <v>0</v>
      </c>
      <c r="AG4">
        <f>Original!AE2</f>
        <v>0</v>
      </c>
      <c r="AI4">
        <f>Original!AF2</f>
        <v>0</v>
      </c>
      <c r="AK4">
        <f>Original!AC2</f>
        <v>0</v>
      </c>
      <c r="AM4">
        <f>Original!AD2</f>
        <v>0</v>
      </c>
      <c r="AO4">
        <f>Original!AG2</f>
        <v>0</v>
      </c>
      <c r="AQ4">
        <f>Original!AH2</f>
        <v>0</v>
      </c>
      <c r="AS4">
        <f>Original!AI2</f>
        <v>0</v>
      </c>
      <c r="AU4">
        <f>Original!AJ2</f>
        <v>0</v>
      </c>
      <c r="AW4">
        <f>Original!AK2</f>
        <v>0</v>
      </c>
      <c r="AY4">
        <f>Original!AL2</f>
        <v>0</v>
      </c>
      <c r="BA4">
        <f>Original!AM2</f>
        <v>0</v>
      </c>
      <c r="BC4">
        <f>Original!AN2</f>
        <v>0</v>
      </c>
      <c r="BD4">
        <f>Original!AO2</f>
        <v>0</v>
      </c>
      <c r="BF4">
        <f>Original!AP2</f>
        <v>0</v>
      </c>
      <c r="BH4">
        <f>Original!AQ2</f>
        <v>2013178760.8599999</v>
      </c>
      <c r="BJ4">
        <f>Original!AR2</f>
        <v>2013178760.8599999</v>
      </c>
      <c r="BK4">
        <f>Original!AS2</f>
        <v>0</v>
      </c>
      <c r="BL4">
        <f>Original!AT2</f>
        <v>0</v>
      </c>
      <c r="BM4">
        <f>Original!AU2</f>
        <v>0</v>
      </c>
      <c r="BN4">
        <f>Original!AV2</f>
        <v>0</v>
      </c>
      <c r="BO4"/>
      <c r="BP4">
        <f>Original!AW2</f>
        <v>0</v>
      </c>
      <c r="BQ4"/>
      <c r="BR4">
        <f>Original!AX2</f>
        <v>0</v>
      </c>
      <c r="BS4"/>
      <c r="BT4"/>
      <c r="BU4"/>
      <c r="BV4"/>
      <c r="BW4"/>
      <c r="BX4"/>
      <c r="BY4"/>
      <c r="BZ4"/>
      <c r="CA4"/>
    </row>
    <row r="5" spans="1:83" x14ac:dyDescent="0.2">
      <c r="A5" t="str">
        <f t="shared" si="0"/>
        <v>0_1_2003</v>
      </c>
      <c r="B5">
        <v>0</v>
      </c>
      <c r="C5">
        <v>1</v>
      </c>
      <c r="D5">
        <v>2003</v>
      </c>
      <c r="E5">
        <f>Original!E3</f>
        <v>2013178760.8599999</v>
      </c>
      <c r="F5">
        <f>Original!F3</f>
        <v>2013821311.8699901</v>
      </c>
      <c r="G5">
        <f>Original!G3</f>
        <v>642551.00999963202</v>
      </c>
      <c r="H5">
        <f>Original!H3</f>
        <v>1971339666.42243</v>
      </c>
      <c r="I5">
        <f>Original!I3</f>
        <v>123176255.84637199</v>
      </c>
      <c r="J5">
        <f>Original!J3</f>
        <v>52483905.454952903</v>
      </c>
      <c r="K5">
        <f>Original!K3</f>
        <v>5.3506678518638804</v>
      </c>
      <c r="L5">
        <f>Original!L3</f>
        <v>7061254.2713727402</v>
      </c>
      <c r="M5">
        <f>Original!M3</f>
        <v>2.2559256276446602</v>
      </c>
      <c r="N5">
        <f>Original!N3</f>
        <v>40665.699536056702</v>
      </c>
      <c r="O5">
        <f>Original!O3</f>
        <v>1.3333803362494301</v>
      </c>
      <c r="P5">
        <f>Original!P3</f>
        <v>10.087487836964</v>
      </c>
      <c r="Q5">
        <f>Original!Q3</f>
        <v>0.50022407539335301</v>
      </c>
      <c r="R5">
        <f>Original!R3</f>
        <v>3.9540579445063799</v>
      </c>
      <c r="S5">
        <f>Original!S3</f>
        <v>0</v>
      </c>
      <c r="T5">
        <f>Original!T3</f>
        <v>0</v>
      </c>
      <c r="U5">
        <f>Original!U3</f>
        <v>0</v>
      </c>
      <c r="V5">
        <f>Original!V3</f>
        <v>0</v>
      </c>
      <c r="W5">
        <f>Original!W3</f>
        <v>0</v>
      </c>
      <c r="X5">
        <f>Original!X3</f>
        <v>0</v>
      </c>
      <c r="Y5">
        <f>Original!Y3</f>
        <v>53540723.199201897</v>
      </c>
      <c r="Z5" s="5">
        <f>Y5/$H4</f>
        <v>2.8969691150044798E-2</v>
      </c>
      <c r="AA5">
        <f>Original!Z3</f>
        <v>38890837.186639398</v>
      </c>
      <c r="AB5" s="5">
        <f>AA5/$H4</f>
        <v>2.1042964579910922E-2</v>
      </c>
      <c r="AC5">
        <f>Original!AA3</f>
        <v>19440107.354504801</v>
      </c>
      <c r="AD5" s="5">
        <f>AC5/$H4</f>
        <v>1.0518608497094665E-2</v>
      </c>
      <c r="AE5">
        <f>Original!AB3</f>
        <v>31631389.813067898</v>
      </c>
      <c r="AF5" s="5">
        <f>AE5/$H4</f>
        <v>1.7115039520887717E-2</v>
      </c>
      <c r="AG5">
        <f>Original!AE3</f>
        <v>-1701128.0740521201</v>
      </c>
      <c r="AH5" s="5">
        <f>AG5/$H4</f>
        <v>-9.2044245888511019E-4</v>
      </c>
      <c r="AI5">
        <f>Original!AF3</f>
        <v>-14866487.6995699</v>
      </c>
      <c r="AJ5" s="5">
        <f>AI5/$H4</f>
        <v>-8.0439249118865064E-3</v>
      </c>
      <c r="AK5">
        <f>Original!AC3</f>
        <v>12986476.2835542</v>
      </c>
      <c r="AL5" s="5">
        <f>AK5/$H4</f>
        <v>7.0266926664814787E-3</v>
      </c>
      <c r="AM5">
        <f>Original!AD3</f>
        <v>496928.55429331597</v>
      </c>
      <c r="AN5" s="5">
        <f>AM5/$H4</f>
        <v>2.688769572266484E-4</v>
      </c>
      <c r="AO5">
        <f>Original!AG3</f>
        <v>0</v>
      </c>
      <c r="AP5" s="5">
        <f>AO5/$H4</f>
        <v>0</v>
      </c>
      <c r="AQ5">
        <f>Original!AH3</f>
        <v>0</v>
      </c>
      <c r="AR5" s="5">
        <f>AQ5/$H4</f>
        <v>0</v>
      </c>
      <c r="AS5">
        <f>Original!AI3</f>
        <v>0</v>
      </c>
      <c r="AT5" s="5">
        <f>AS5/$H4</f>
        <v>0</v>
      </c>
      <c r="AU5">
        <f>Original!AJ3</f>
        <v>0</v>
      </c>
      <c r="AV5" s="5">
        <f>AU5/$H4</f>
        <v>0</v>
      </c>
      <c r="AW5">
        <f>Original!AK3</f>
        <v>0</v>
      </c>
      <c r="AX5" s="5">
        <f>AW5/$H4</f>
        <v>0</v>
      </c>
      <c r="AY5">
        <f>Original!AL3</f>
        <v>0</v>
      </c>
      <c r="AZ5" s="5">
        <f>AY5/$H4</f>
        <v>0</v>
      </c>
      <c r="BA5">
        <f>Original!AM3</f>
        <v>0</v>
      </c>
      <c r="BB5" s="5">
        <f>BA5/$H4</f>
        <v>0</v>
      </c>
      <c r="BC5">
        <f>Original!AN3</f>
        <v>140418846.61763901</v>
      </c>
      <c r="BD5">
        <f>Original!AO3</f>
        <v>149338468.466434</v>
      </c>
      <c r="BE5" s="5">
        <f>BD5/$H4</f>
        <v>8.080371443988614E-2</v>
      </c>
      <c r="BF5">
        <f>Original!AP3</f>
        <v>-148695917.45643499</v>
      </c>
      <c r="BG5" s="5">
        <f>BF5/$H4</f>
        <v>-8.0456044419842443E-2</v>
      </c>
      <c r="BH5">
        <f>Original!AQ3</f>
        <v>0</v>
      </c>
      <c r="BI5" s="5">
        <f>BH5/$H4</f>
        <v>0</v>
      </c>
      <c r="BJ5">
        <f>Original!AR3</f>
        <v>642551.00999963202</v>
      </c>
      <c r="BK5">
        <f>Original!AS3</f>
        <v>0</v>
      </c>
      <c r="BL5">
        <f>Original!AT3</f>
        <v>0</v>
      </c>
      <c r="BM5">
        <f>Original!AU3</f>
        <v>0</v>
      </c>
      <c r="BN5">
        <f>Original!AV3</f>
        <v>0</v>
      </c>
      <c r="BO5" s="5">
        <f>BN5/$H4</f>
        <v>0</v>
      </c>
      <c r="BP5">
        <f>Original!AW3</f>
        <v>0</v>
      </c>
      <c r="BQ5" s="5">
        <f>BP5/$H4</f>
        <v>0</v>
      </c>
      <c r="BR5">
        <f>Original!AX3</f>
        <v>0</v>
      </c>
      <c r="BS5" s="5">
        <f>BR5/$H4</f>
        <v>0</v>
      </c>
      <c r="BT5"/>
      <c r="BU5"/>
      <c r="BV5"/>
      <c r="BW5"/>
      <c r="BX5"/>
      <c r="BY5"/>
      <c r="BZ5"/>
      <c r="CA5"/>
    </row>
    <row r="6" spans="1:83" x14ac:dyDescent="0.2">
      <c r="A6" t="str">
        <f t="shared" si="0"/>
        <v>0_1_2004</v>
      </c>
      <c r="B6">
        <v>0</v>
      </c>
      <c r="C6">
        <v>1</v>
      </c>
      <c r="D6">
        <v>2004</v>
      </c>
      <c r="E6">
        <f>Original!E4</f>
        <v>2013821311.8699901</v>
      </c>
      <c r="F6">
        <f>Original!F4</f>
        <v>2041332579.5799999</v>
      </c>
      <c r="G6">
        <f>Original!G4</f>
        <v>27511267.710000101</v>
      </c>
      <c r="H6">
        <f>Original!H4</f>
        <v>2032563494.89498</v>
      </c>
      <c r="I6">
        <f>Original!I4</f>
        <v>61223828.472551301</v>
      </c>
      <c r="J6">
        <f>Original!J4</f>
        <v>53263464.802971803</v>
      </c>
      <c r="K6">
        <f>Original!K4</f>
        <v>5.46633762363762</v>
      </c>
      <c r="L6">
        <f>Original!L4</f>
        <v>7213576.94398857</v>
      </c>
      <c r="M6">
        <f>Original!M4</f>
        <v>2.5732992772594598</v>
      </c>
      <c r="N6">
        <f>Original!N4</f>
        <v>39654.800335222397</v>
      </c>
      <c r="O6">
        <f>Original!O4</f>
        <v>1.360412862485</v>
      </c>
      <c r="P6">
        <f>Original!P4</f>
        <v>10.029921523471</v>
      </c>
      <c r="Q6">
        <f>Original!Q4</f>
        <v>0.48008679570551699</v>
      </c>
      <c r="R6">
        <f>Original!R4</f>
        <v>3.9597465862948198</v>
      </c>
      <c r="S6">
        <f>Original!S4</f>
        <v>0</v>
      </c>
      <c r="T6">
        <f>Original!T4</f>
        <v>0</v>
      </c>
      <c r="U6">
        <f>Original!U4</f>
        <v>0</v>
      </c>
      <c r="V6">
        <f>Original!V4</f>
        <v>0</v>
      </c>
      <c r="W6">
        <f>Original!W4</f>
        <v>0</v>
      </c>
      <c r="X6">
        <f>Original!X4</f>
        <v>0</v>
      </c>
      <c r="Y6">
        <f>Original!Y4</f>
        <v>16867549.785721902</v>
      </c>
      <c r="Z6" s="5">
        <f t="shared" ref="Z6:AH69" si="1">Y6/$H5</f>
        <v>8.5563893797830307E-3</v>
      </c>
      <c r="AA6">
        <f>Original!Z4</f>
        <v>-12854942.725700401</v>
      </c>
      <c r="AB6" s="5">
        <f t="shared" si="1"/>
        <v>-6.5209171938539834E-3</v>
      </c>
      <c r="AC6">
        <f>Original!AA4</f>
        <v>23282544.9735993</v>
      </c>
      <c r="AD6" s="5">
        <f t="shared" si="1"/>
        <v>1.1810519196751242E-2</v>
      </c>
      <c r="AE6">
        <f>Original!AB4</f>
        <v>32483155.016417701</v>
      </c>
      <c r="AF6" s="5">
        <f t="shared" si="1"/>
        <v>1.6477705780337616E-2</v>
      </c>
      <c r="AG6">
        <f>Original!AE4</f>
        <v>-1712057.68975009</v>
      </c>
      <c r="AH6" s="5">
        <f t="shared" si="1"/>
        <v>-8.6847422537645041E-4</v>
      </c>
      <c r="AI6">
        <f>Original!AF4</f>
        <v>-14005045.4622903</v>
      </c>
      <c r="AJ6" s="5">
        <f t="shared" ref="AJ6:AJ69" si="2">AI6/$H5</f>
        <v>-7.1043289499198954E-3</v>
      </c>
      <c r="AK6">
        <f>Original!AC4</f>
        <v>18950210.802193999</v>
      </c>
      <c r="AL6" s="5">
        <f t="shared" ref="AL6:AL69" si="3">AK6/$H5</f>
        <v>9.6128592778659382E-3</v>
      </c>
      <c r="AM6">
        <f>Original!AD4</f>
        <v>636963.74945608794</v>
      </c>
      <c r="AN6" s="5">
        <f t="shared" ref="AN6:AR69" si="4">AM6/$H5</f>
        <v>3.2311212537616319E-4</v>
      </c>
      <c r="AO6">
        <f>Original!AG4</f>
        <v>0</v>
      </c>
      <c r="AP6" s="5">
        <f t="shared" si="4"/>
        <v>0</v>
      </c>
      <c r="AQ6">
        <f>Original!AH4</f>
        <v>0</v>
      </c>
      <c r="AR6" s="5">
        <f t="shared" si="4"/>
        <v>0</v>
      </c>
      <c r="AS6">
        <f>Original!AI4</f>
        <v>0</v>
      </c>
      <c r="AT6" s="5">
        <f t="shared" ref="AT6:AT69" si="5">AS6/$H5</f>
        <v>0</v>
      </c>
      <c r="AU6">
        <f>Original!AJ4</f>
        <v>0</v>
      </c>
      <c r="AV6" s="5">
        <f t="shared" ref="AV6:AV69" si="6">AU6/$H5</f>
        <v>0</v>
      </c>
      <c r="AW6">
        <f>Original!AK4</f>
        <v>0</v>
      </c>
      <c r="AX6" s="5">
        <f t="shared" ref="AX6:AX69" si="7">AW6/$H5</f>
        <v>0</v>
      </c>
      <c r="AY6">
        <f>Original!AL4</f>
        <v>0</v>
      </c>
      <c r="AZ6" s="5">
        <f t="shared" ref="AZ6:AZ69" si="8">AY6/$H5</f>
        <v>0</v>
      </c>
      <c r="BA6">
        <f>Original!AM4</f>
        <v>0</v>
      </c>
      <c r="BB6" s="5">
        <f t="shared" ref="BB6:BB69" si="9">BA6/$H5</f>
        <v>0</v>
      </c>
      <c r="BC6">
        <f>Original!AN4</f>
        <v>63648378.449648097</v>
      </c>
      <c r="BD6">
        <f>Original!AO4</f>
        <v>64212569.305749103</v>
      </c>
      <c r="BE6" s="5">
        <f t="shared" ref="BE6:BE69" si="10">BD6/$H5</f>
        <v>3.2573062065088719E-2</v>
      </c>
      <c r="BF6">
        <f>Original!AP4</f>
        <v>-36701301.595748998</v>
      </c>
      <c r="BG6" s="5">
        <f t="shared" ref="BG6:BG69" si="11">BF6/$H5</f>
        <v>-1.8617441844689404E-2</v>
      </c>
      <c r="BH6">
        <f>Original!AQ4</f>
        <v>0</v>
      </c>
      <c r="BI6" s="5">
        <f t="shared" ref="BI6:BI69" si="12">BH6/$H5</f>
        <v>0</v>
      </c>
      <c r="BJ6">
        <f>Original!AR4</f>
        <v>27511267.710000101</v>
      </c>
      <c r="BK6">
        <f>Original!AS4</f>
        <v>0</v>
      </c>
      <c r="BL6">
        <f>Original!AT4</f>
        <v>0</v>
      </c>
      <c r="BM6">
        <f>Original!AU4</f>
        <v>0</v>
      </c>
      <c r="BN6">
        <f>Original!AV4</f>
        <v>0</v>
      </c>
      <c r="BO6" s="5">
        <f t="shared" ref="BO6:BO69" si="13">BN6/$H5</f>
        <v>0</v>
      </c>
      <c r="BP6">
        <f>Original!AW4</f>
        <v>0</v>
      </c>
      <c r="BQ6" s="5">
        <f t="shared" ref="BQ6:BQ69" si="14">BP6/$H5</f>
        <v>0</v>
      </c>
      <c r="BR6">
        <f>Original!AX4</f>
        <v>0</v>
      </c>
      <c r="BS6" s="5">
        <f t="shared" ref="BS6:BS69" si="15">BR6/$H5</f>
        <v>0</v>
      </c>
      <c r="BT6"/>
      <c r="BU6"/>
      <c r="BV6"/>
      <c r="BW6"/>
      <c r="BX6"/>
      <c r="BY6"/>
      <c r="BZ6"/>
      <c r="CA6"/>
    </row>
    <row r="7" spans="1:83" x14ac:dyDescent="0.2">
      <c r="A7" t="str">
        <f t="shared" si="0"/>
        <v>0_1_2005</v>
      </c>
      <c r="B7">
        <v>0</v>
      </c>
      <c r="C7">
        <v>1</v>
      </c>
      <c r="D7">
        <v>2005</v>
      </c>
      <c r="E7">
        <f>Original!E5</f>
        <v>2041332579.5799999</v>
      </c>
      <c r="F7">
        <f>Original!F5</f>
        <v>2063004732.4300001</v>
      </c>
      <c r="G7">
        <f>Original!G5</f>
        <v>21672152.850000899</v>
      </c>
      <c r="H7">
        <f>Original!H5</f>
        <v>2074231680.9710701</v>
      </c>
      <c r="I7">
        <f>Original!I5</f>
        <v>41668186.076087698</v>
      </c>
      <c r="J7">
        <f>Original!J5</f>
        <v>51970829.054695398</v>
      </c>
      <c r="K7">
        <f>Original!K5</f>
        <v>5.52889733256358</v>
      </c>
      <c r="L7">
        <f>Original!L5</f>
        <v>7409766.0482000904</v>
      </c>
      <c r="M7">
        <f>Original!M5</f>
        <v>3.03019747370625</v>
      </c>
      <c r="N7">
        <f>Original!N5</f>
        <v>38477.033981770197</v>
      </c>
      <c r="O7">
        <f>Original!O5</f>
        <v>1.39770153931898</v>
      </c>
      <c r="P7">
        <f>Original!P5</f>
        <v>9.9480340058096495</v>
      </c>
      <c r="Q7">
        <f>Original!Q5</f>
        <v>0.46127840571565198</v>
      </c>
      <c r="R7">
        <f>Original!R5</f>
        <v>3.94809813007942</v>
      </c>
      <c r="S7">
        <f>Original!S5</f>
        <v>0</v>
      </c>
      <c r="T7">
        <f>Original!T5</f>
        <v>0</v>
      </c>
      <c r="U7">
        <f>Original!U5</f>
        <v>0</v>
      </c>
      <c r="V7">
        <f>Original!V5</f>
        <v>0</v>
      </c>
      <c r="W7">
        <f>Original!W5</f>
        <v>0</v>
      </c>
      <c r="X7">
        <f>Original!X5</f>
        <v>0</v>
      </c>
      <c r="Y7">
        <f>Original!Y5</f>
        <v>-25624240.469308101</v>
      </c>
      <c r="Z7" s="5">
        <f t="shared" si="1"/>
        <v>-1.2606858547674583E-2</v>
      </c>
      <c r="AA7">
        <f>Original!Z5</f>
        <v>-1584757.18725007</v>
      </c>
      <c r="AB7" s="5">
        <f t="shared" si="1"/>
        <v>-7.7968397603832415E-4</v>
      </c>
      <c r="AC7">
        <f>Original!AA5</f>
        <v>23993802.570907202</v>
      </c>
      <c r="AD7" s="5">
        <f t="shared" si="1"/>
        <v>1.1804700139095499E-2</v>
      </c>
      <c r="AE7">
        <f>Original!AB5</f>
        <v>42412984.817607902</v>
      </c>
      <c r="AF7" s="5">
        <f t="shared" si="1"/>
        <v>2.0866745331269136E-2</v>
      </c>
      <c r="AG7">
        <f>Original!AE5</f>
        <v>-1940521.38228572</v>
      </c>
      <c r="AH7" s="5">
        <f t="shared" si="1"/>
        <v>-9.5471624240008512E-4</v>
      </c>
      <c r="AI7">
        <f>Original!AF5</f>
        <v>-12651428.806981601</v>
      </c>
      <c r="AJ7" s="5">
        <f t="shared" si="2"/>
        <v>-6.224370770584603E-3</v>
      </c>
      <c r="AK7">
        <f>Original!AC5</f>
        <v>17405303.933211401</v>
      </c>
      <c r="AL7" s="5">
        <f t="shared" si="3"/>
        <v>8.5632276565661292E-3</v>
      </c>
      <c r="AM7">
        <f>Original!AD5</f>
        <v>733451.32190252398</v>
      </c>
      <c r="AN7" s="5">
        <f t="shared" si="4"/>
        <v>3.6085038609847732E-4</v>
      </c>
      <c r="AO7">
        <f>Original!AG5</f>
        <v>0</v>
      </c>
      <c r="AP7" s="5">
        <f t="shared" si="4"/>
        <v>0</v>
      </c>
      <c r="AQ7">
        <f>Original!AH5</f>
        <v>0</v>
      </c>
      <c r="AR7" s="5">
        <f t="shared" si="4"/>
        <v>0</v>
      </c>
      <c r="AS7">
        <f>Original!AI5</f>
        <v>0</v>
      </c>
      <c r="AT7" s="5">
        <f t="shared" si="5"/>
        <v>0</v>
      </c>
      <c r="AU7">
        <f>Original!AJ5</f>
        <v>0</v>
      </c>
      <c r="AV7" s="5">
        <f t="shared" si="6"/>
        <v>0</v>
      </c>
      <c r="AW7">
        <f>Original!AK5</f>
        <v>0</v>
      </c>
      <c r="AX7" s="5">
        <f t="shared" si="7"/>
        <v>0</v>
      </c>
      <c r="AY7">
        <f>Original!AL5</f>
        <v>0</v>
      </c>
      <c r="AZ7" s="5">
        <f t="shared" si="8"/>
        <v>0</v>
      </c>
      <c r="BA7">
        <f>Original!AM5</f>
        <v>0</v>
      </c>
      <c r="BB7" s="5">
        <f t="shared" si="9"/>
        <v>0</v>
      </c>
      <c r="BC7">
        <f>Original!AN5</f>
        <v>42744594.797803603</v>
      </c>
      <c r="BD7">
        <f>Original!AO5</f>
        <v>42108857.583485402</v>
      </c>
      <c r="BE7" s="5">
        <f t="shared" si="10"/>
        <v>2.0717117910090732E-2</v>
      </c>
      <c r="BF7">
        <f>Original!AP5</f>
        <v>-20436704.733484499</v>
      </c>
      <c r="BG7" s="5">
        <f t="shared" si="11"/>
        <v>-1.005464517335555E-2</v>
      </c>
      <c r="BH7">
        <f>Original!AQ5</f>
        <v>0</v>
      </c>
      <c r="BI7" s="5">
        <f t="shared" si="12"/>
        <v>0</v>
      </c>
      <c r="BJ7">
        <f>Original!AR5</f>
        <v>21672152.850000899</v>
      </c>
      <c r="BK7">
        <f>Original!AS5</f>
        <v>0</v>
      </c>
      <c r="BL7">
        <f>Original!AT5</f>
        <v>0</v>
      </c>
      <c r="BM7">
        <f>Original!AU5</f>
        <v>0</v>
      </c>
      <c r="BN7">
        <f>Original!AV5</f>
        <v>0</v>
      </c>
      <c r="BO7" s="5">
        <f t="shared" si="13"/>
        <v>0</v>
      </c>
      <c r="BP7">
        <f>Original!AW5</f>
        <v>0</v>
      </c>
      <c r="BQ7" s="5">
        <f t="shared" si="14"/>
        <v>0</v>
      </c>
      <c r="BR7">
        <f>Original!AX5</f>
        <v>0</v>
      </c>
      <c r="BS7" s="5">
        <f t="shared" si="15"/>
        <v>0</v>
      </c>
      <c r="BT7"/>
      <c r="BU7"/>
      <c r="BV7"/>
      <c r="BW7"/>
      <c r="BX7"/>
      <c r="BY7"/>
      <c r="BZ7"/>
      <c r="CA7"/>
    </row>
    <row r="8" spans="1:83" x14ac:dyDescent="0.2">
      <c r="A8" t="str">
        <f t="shared" si="0"/>
        <v>0_1_2006</v>
      </c>
      <c r="B8">
        <v>0</v>
      </c>
      <c r="C8">
        <v>1</v>
      </c>
      <c r="D8">
        <v>2006</v>
      </c>
      <c r="E8">
        <f>Original!E6</f>
        <v>2063004732.4300001</v>
      </c>
      <c r="F8">
        <f>Original!F6</f>
        <v>2071799487.96999</v>
      </c>
      <c r="G8">
        <f>Original!G6</f>
        <v>8794755.5399993993</v>
      </c>
      <c r="H8">
        <f>Original!H6</f>
        <v>2137661871.6187699</v>
      </c>
      <c r="I8">
        <f>Original!I6</f>
        <v>63430190.647705302</v>
      </c>
      <c r="J8">
        <f>Original!J6</f>
        <v>52066320.0332058</v>
      </c>
      <c r="K8">
        <f>Original!K6</f>
        <v>5.4850577180417499</v>
      </c>
      <c r="L8">
        <f>Original!L6</f>
        <v>7653103.3177130697</v>
      </c>
      <c r="M8">
        <f>Original!M6</f>
        <v>3.3198099765951499</v>
      </c>
      <c r="N8">
        <f>Original!N6</f>
        <v>36885.569247209802</v>
      </c>
      <c r="O8">
        <f>Original!O6</f>
        <v>1.3904347473348899</v>
      </c>
      <c r="P8">
        <f>Original!P6</f>
        <v>9.79489193832765</v>
      </c>
      <c r="Q8">
        <f>Original!Q6</f>
        <v>0.44109492696673902</v>
      </c>
      <c r="R8">
        <f>Original!R6</f>
        <v>4.3170151410533304</v>
      </c>
      <c r="S8">
        <f>Original!S6</f>
        <v>0</v>
      </c>
      <c r="T8">
        <f>Original!T6</f>
        <v>0</v>
      </c>
      <c r="U8">
        <f>Original!U6</f>
        <v>0</v>
      </c>
      <c r="V8">
        <f>Original!V6</f>
        <v>0</v>
      </c>
      <c r="W8">
        <f>Original!W6</f>
        <v>0</v>
      </c>
      <c r="X8">
        <f>Original!X6</f>
        <v>0</v>
      </c>
      <c r="Y8">
        <f>Original!Y6</f>
        <v>4076443.2521872399</v>
      </c>
      <c r="Z8" s="5">
        <f>Y8/$H7</f>
        <v>1.9652786569525427E-3</v>
      </c>
      <c r="AA8">
        <f>Original!Z6</f>
        <v>907349.50627077196</v>
      </c>
      <c r="AB8" s="5">
        <f t="shared" si="1"/>
        <v>4.3743884282299082E-4</v>
      </c>
      <c r="AC8">
        <f>Original!AA6</f>
        <v>30455998.5558654</v>
      </c>
      <c r="AD8" s="5">
        <f t="shared" si="1"/>
        <v>1.4683026411787883E-2</v>
      </c>
      <c r="AE8">
        <f>Original!AB6</f>
        <v>24666397.057972301</v>
      </c>
      <c r="AF8" s="5">
        <f t="shared" si="1"/>
        <v>1.1891823504703442E-2</v>
      </c>
      <c r="AG8">
        <f>Original!AE6</f>
        <v>-1589407.64519052</v>
      </c>
      <c r="AH8" s="5">
        <f t="shared" si="1"/>
        <v>-7.6626331560340679E-4</v>
      </c>
      <c r="AI8">
        <f>Original!AF6</f>
        <v>-14150566.866867701</v>
      </c>
      <c r="AJ8" s="5">
        <f t="shared" si="2"/>
        <v>-6.8220763363536063E-3</v>
      </c>
      <c r="AK8">
        <f>Original!AC6</f>
        <v>28368594.1237862</v>
      </c>
      <c r="AL8" s="5">
        <f t="shared" si="3"/>
        <v>1.3676675746513134E-2</v>
      </c>
      <c r="AM8">
        <f>Original!AD6</f>
        <v>169003.38364732501</v>
      </c>
      <c r="AN8" s="5">
        <f t="shared" si="4"/>
        <v>8.1477582855259722E-5</v>
      </c>
      <c r="AO8">
        <f>Original!AG6</f>
        <v>-6606465.3724088799</v>
      </c>
      <c r="AP8" s="5">
        <f t="shared" si="4"/>
        <v>-3.1850180638047167E-3</v>
      </c>
      <c r="AQ8">
        <f>Original!AH6</f>
        <v>0</v>
      </c>
      <c r="AR8" s="5">
        <f t="shared" si="4"/>
        <v>0</v>
      </c>
      <c r="AS8">
        <f>Original!AI6</f>
        <v>0</v>
      </c>
      <c r="AT8" s="5">
        <f t="shared" si="5"/>
        <v>0</v>
      </c>
      <c r="AU8">
        <f>Original!AJ6</f>
        <v>0</v>
      </c>
      <c r="AV8" s="5">
        <f t="shared" si="6"/>
        <v>0</v>
      </c>
      <c r="AW8">
        <f>Original!AK6</f>
        <v>0</v>
      </c>
      <c r="AX8" s="5">
        <f t="shared" si="7"/>
        <v>0</v>
      </c>
      <c r="AY8">
        <f>Original!AL6</f>
        <v>0</v>
      </c>
      <c r="AZ8" s="5">
        <f t="shared" si="8"/>
        <v>0</v>
      </c>
      <c r="BA8">
        <f>Original!AM6</f>
        <v>0</v>
      </c>
      <c r="BB8" s="5">
        <f t="shared" si="9"/>
        <v>0</v>
      </c>
      <c r="BC8">
        <f>Original!AN6</f>
        <v>66297345.995262101</v>
      </c>
      <c r="BD8">
        <f>Original!AO6</f>
        <v>66491871.257718503</v>
      </c>
      <c r="BE8" s="5">
        <f t="shared" si="10"/>
        <v>3.2056144869308786E-2</v>
      </c>
      <c r="BF8">
        <f>Original!AP6</f>
        <v>-57697115.7177191</v>
      </c>
      <c r="BG8" s="5">
        <f t="shared" si="11"/>
        <v>-2.7816138499392545E-2</v>
      </c>
      <c r="BH8">
        <f>Original!AQ6</f>
        <v>0</v>
      </c>
      <c r="BI8" s="5">
        <f t="shared" si="12"/>
        <v>0</v>
      </c>
      <c r="BJ8">
        <f>Original!AR6</f>
        <v>8794755.5399993993</v>
      </c>
      <c r="BK8">
        <f>Original!AS6</f>
        <v>0</v>
      </c>
      <c r="BL8">
        <f>Original!AT6</f>
        <v>0</v>
      </c>
      <c r="BM8">
        <f>Original!AU6</f>
        <v>0</v>
      </c>
      <c r="BN8">
        <f>Original!AV6</f>
        <v>0</v>
      </c>
      <c r="BO8" s="5">
        <f t="shared" si="13"/>
        <v>0</v>
      </c>
      <c r="BP8">
        <f>Original!AW6</f>
        <v>0</v>
      </c>
      <c r="BQ8" s="5">
        <f t="shared" si="14"/>
        <v>0</v>
      </c>
      <c r="BR8">
        <f>Original!AX6</f>
        <v>0</v>
      </c>
      <c r="BS8" s="5">
        <f t="shared" si="15"/>
        <v>0</v>
      </c>
      <c r="BT8"/>
      <c r="BU8"/>
      <c r="BV8"/>
      <c r="BW8"/>
      <c r="BX8"/>
      <c r="BY8"/>
      <c r="BZ8"/>
      <c r="CA8"/>
    </row>
    <row r="9" spans="1:83" x14ac:dyDescent="0.2">
      <c r="A9" t="str">
        <f t="shared" si="0"/>
        <v>0_1_2007</v>
      </c>
      <c r="B9">
        <v>0</v>
      </c>
      <c r="C9">
        <v>1</v>
      </c>
      <c r="D9">
        <v>2007</v>
      </c>
      <c r="E9">
        <f>Original!E7</f>
        <v>2071799487.96999</v>
      </c>
      <c r="F9">
        <f>Original!F7</f>
        <v>2090532280.4199901</v>
      </c>
      <c r="G9">
        <f>Original!G7</f>
        <v>18732792.4499989</v>
      </c>
      <c r="H9">
        <f>Original!H7</f>
        <v>2164930655.8973198</v>
      </c>
      <c r="I9">
        <f>Original!I7</f>
        <v>27268784.278542802</v>
      </c>
      <c r="J9">
        <f>Original!J7</f>
        <v>53406452.6283006</v>
      </c>
      <c r="K9">
        <f>Original!K7</f>
        <v>5.5779750778845498</v>
      </c>
      <c r="L9">
        <f>Original!L7</f>
        <v>7706491.4383513499</v>
      </c>
      <c r="M9">
        <f>Original!M7</f>
        <v>3.4904130201135799</v>
      </c>
      <c r="N9">
        <f>Original!N7</f>
        <v>37448.3157079023</v>
      </c>
      <c r="O9">
        <f>Original!O7</f>
        <v>1.4395934516417599</v>
      </c>
      <c r="P9">
        <f>Original!P7</f>
        <v>9.5461505346929503</v>
      </c>
      <c r="Q9">
        <f>Original!Q7</f>
        <v>0.43727182622896199</v>
      </c>
      <c r="R9">
        <f>Original!R7</f>
        <v>4.44457353672989</v>
      </c>
      <c r="S9">
        <f>Original!S7</f>
        <v>0</v>
      </c>
      <c r="T9">
        <f>Original!T7</f>
        <v>0</v>
      </c>
      <c r="U9">
        <f>Original!U7</f>
        <v>0</v>
      </c>
      <c r="V9">
        <f>Original!V7</f>
        <v>0</v>
      </c>
      <c r="W9">
        <f>Original!W7</f>
        <v>0</v>
      </c>
      <c r="X9">
        <f>Original!X7</f>
        <v>0</v>
      </c>
      <c r="Y9">
        <f>Original!Y7</f>
        <v>28444215.312973998</v>
      </c>
      <c r="Z9" s="5">
        <f t="shared" si="1"/>
        <v>1.3306227561346865E-2</v>
      </c>
      <c r="AA9">
        <f>Original!Z7</f>
        <v>-7478886.3333917102</v>
      </c>
      <c r="AB9" s="5">
        <f t="shared" si="1"/>
        <v>-3.4986292419241375E-3</v>
      </c>
      <c r="AC9">
        <f>Original!AA7</f>
        <v>10149995.8174704</v>
      </c>
      <c r="AD9" s="5">
        <f t="shared" si="1"/>
        <v>4.7481764783427584E-3</v>
      </c>
      <c r="AE9">
        <f>Original!AB7</f>
        <v>13733838.161419</v>
      </c>
      <c r="AF9" s="5">
        <f t="shared" si="1"/>
        <v>6.42470090511503E-3</v>
      </c>
      <c r="AG9">
        <f>Original!AE7</f>
        <v>-2604506.9345372701</v>
      </c>
      <c r="AH9" s="5">
        <f t="shared" si="1"/>
        <v>-1.2183905083945649E-3</v>
      </c>
      <c r="AI9">
        <f>Original!AF7</f>
        <v>-5084788.0433029896</v>
      </c>
      <c r="AJ9" s="5">
        <f t="shared" si="2"/>
        <v>-2.3786680722580663E-3</v>
      </c>
      <c r="AK9">
        <f>Original!AC7</f>
        <v>-10102898.154728301</v>
      </c>
      <c r="AL9" s="5">
        <f t="shared" si="3"/>
        <v>-4.7261441525725308E-3</v>
      </c>
      <c r="AM9">
        <f>Original!AD7</f>
        <v>2644308.9302513399</v>
      </c>
      <c r="AN9" s="5">
        <f t="shared" si="4"/>
        <v>1.2370099150661772E-3</v>
      </c>
      <c r="AO9">
        <f>Original!AG7</f>
        <v>-2093991.02262062</v>
      </c>
      <c r="AP9" s="5">
        <f t="shared" si="4"/>
        <v>-9.795707405469698E-4</v>
      </c>
      <c r="AQ9">
        <f>Original!AH7</f>
        <v>0</v>
      </c>
      <c r="AR9" s="5">
        <f t="shared" si="4"/>
        <v>0</v>
      </c>
      <c r="AS9">
        <f>Original!AI7</f>
        <v>0</v>
      </c>
      <c r="AT9" s="5">
        <f t="shared" si="5"/>
        <v>0</v>
      </c>
      <c r="AU9">
        <f>Original!AJ7</f>
        <v>0</v>
      </c>
      <c r="AV9" s="5">
        <f t="shared" si="6"/>
        <v>0</v>
      </c>
      <c r="AW9">
        <f>Original!AK7</f>
        <v>0</v>
      </c>
      <c r="AX9" s="5">
        <f t="shared" si="7"/>
        <v>0</v>
      </c>
      <c r="AY9">
        <f>Original!AL7</f>
        <v>0</v>
      </c>
      <c r="AZ9" s="5">
        <f t="shared" si="8"/>
        <v>0</v>
      </c>
      <c r="BA9">
        <f>Original!AM7</f>
        <v>0</v>
      </c>
      <c r="BB9" s="5">
        <f t="shared" si="9"/>
        <v>0</v>
      </c>
      <c r="BC9">
        <f>Original!AN7</f>
        <v>27607287.7335339</v>
      </c>
      <c r="BD9">
        <f>Original!AO7</f>
        <v>27472008.214664899</v>
      </c>
      <c r="BE9" s="5">
        <f t="shared" si="10"/>
        <v>1.2851428272826607E-2</v>
      </c>
      <c r="BF9">
        <f>Original!AP7</f>
        <v>-8739215.7646660004</v>
      </c>
      <c r="BG9" s="5">
        <f t="shared" si="11"/>
        <v>-4.08821239724322E-3</v>
      </c>
      <c r="BH9">
        <f>Original!AQ7</f>
        <v>0</v>
      </c>
      <c r="BI9" s="5">
        <f t="shared" si="12"/>
        <v>0</v>
      </c>
      <c r="BJ9">
        <f>Original!AR7</f>
        <v>18732792.4499989</v>
      </c>
      <c r="BK9">
        <f>Original!AS7</f>
        <v>0</v>
      </c>
      <c r="BL9">
        <f>Original!AT7</f>
        <v>0</v>
      </c>
      <c r="BM9">
        <f>Original!AU7</f>
        <v>0</v>
      </c>
      <c r="BN9">
        <f>Original!AV7</f>
        <v>0</v>
      </c>
      <c r="BO9" s="5">
        <f t="shared" si="13"/>
        <v>0</v>
      </c>
      <c r="BP9">
        <f>Original!AW7</f>
        <v>0</v>
      </c>
      <c r="BQ9" s="5">
        <f t="shared" si="14"/>
        <v>0</v>
      </c>
      <c r="BR9">
        <f>Original!AX7</f>
        <v>0</v>
      </c>
      <c r="BS9" s="5">
        <f t="shared" si="15"/>
        <v>0</v>
      </c>
      <c r="BT9"/>
      <c r="BU9"/>
      <c r="BV9"/>
      <c r="BW9"/>
      <c r="BX9"/>
      <c r="BY9"/>
      <c r="BZ9"/>
      <c r="CA9"/>
    </row>
    <row r="10" spans="1:83" x14ac:dyDescent="0.2">
      <c r="A10" t="str">
        <f t="shared" si="0"/>
        <v>0_1_2008</v>
      </c>
      <c r="B10">
        <v>0</v>
      </c>
      <c r="C10">
        <v>1</v>
      </c>
      <c r="D10">
        <v>2008</v>
      </c>
      <c r="E10">
        <f>Original!E8</f>
        <v>2090532280.4199901</v>
      </c>
      <c r="F10">
        <f>Original!F8</f>
        <v>2172421239.8199902</v>
      </c>
      <c r="G10">
        <f>Original!G8</f>
        <v>81888959.400000796</v>
      </c>
      <c r="H10">
        <f>Original!H8</f>
        <v>2242646107.0163002</v>
      </c>
      <c r="I10">
        <f>Original!I8</f>
        <v>77715451.118988007</v>
      </c>
      <c r="J10">
        <f>Original!J8</f>
        <v>54111882.801654898</v>
      </c>
      <c r="K10">
        <f>Original!K8</f>
        <v>5.4459401447961202</v>
      </c>
      <c r="L10">
        <f>Original!L8</f>
        <v>7762978.81906725</v>
      </c>
      <c r="M10">
        <f>Original!M8</f>
        <v>3.9171743553592799</v>
      </c>
      <c r="N10">
        <f>Original!N8</f>
        <v>37456.144937826997</v>
      </c>
      <c r="O10">
        <f>Original!O8</f>
        <v>1.4734511425993599</v>
      </c>
      <c r="P10">
        <f>Original!P8</f>
        <v>9.6686621121446397</v>
      </c>
      <c r="Q10">
        <f>Original!Q8</f>
        <v>0.42928639137074798</v>
      </c>
      <c r="R10">
        <f>Original!R8</f>
        <v>4.5207968965488803</v>
      </c>
      <c r="S10">
        <f>Original!S8</f>
        <v>0</v>
      </c>
      <c r="T10">
        <f>Original!T8</f>
        <v>0</v>
      </c>
      <c r="U10">
        <f>Original!U8</f>
        <v>8.8644373414204794E-2</v>
      </c>
      <c r="V10">
        <f>Original!V8</f>
        <v>0</v>
      </c>
      <c r="W10">
        <f>Original!W8</f>
        <v>0</v>
      </c>
      <c r="X10">
        <f>Original!X8</f>
        <v>0</v>
      </c>
      <c r="Y10">
        <f>Original!Y8</f>
        <v>18944520.385441501</v>
      </c>
      <c r="Z10" s="5">
        <f t="shared" si="1"/>
        <v>8.7506361156816734E-3</v>
      </c>
      <c r="AA10">
        <f>Original!Z8</f>
        <v>16213608.0216328</v>
      </c>
      <c r="AB10" s="5">
        <f t="shared" si="1"/>
        <v>7.4892043204555156E-3</v>
      </c>
      <c r="AC10">
        <f>Original!AA8</f>
        <v>7380610.0778931398</v>
      </c>
      <c r="AD10" s="5">
        <f t="shared" si="1"/>
        <v>3.4091669669826107E-3</v>
      </c>
      <c r="AE10">
        <f>Original!AB8</f>
        <v>32657085.0881714</v>
      </c>
      <c r="AF10" s="5">
        <f t="shared" si="1"/>
        <v>1.5084587120244597E-2</v>
      </c>
      <c r="AG10">
        <f>Original!AE8</f>
        <v>2479924.8018306298</v>
      </c>
      <c r="AH10" s="5">
        <f t="shared" si="1"/>
        <v>1.1454984920996241E-3</v>
      </c>
      <c r="AI10">
        <f>Original!AF8</f>
        <v>-6173197.9165620804</v>
      </c>
      <c r="AJ10" s="5">
        <f t="shared" si="2"/>
        <v>-2.8514529552002743E-3</v>
      </c>
      <c r="AK10">
        <f>Original!AC8</f>
        <v>-575255.24445206404</v>
      </c>
      <c r="AL10" s="5">
        <f t="shared" si="3"/>
        <v>-2.6571532112821064E-4</v>
      </c>
      <c r="AM10">
        <f>Original!AD8</f>
        <v>2229929.6039510602</v>
      </c>
      <c r="AN10" s="5">
        <f t="shared" si="4"/>
        <v>1.0300235704440149E-3</v>
      </c>
      <c r="AO10">
        <f>Original!AG8</f>
        <v>-1412173.8089341</v>
      </c>
      <c r="AP10" s="5">
        <f t="shared" si="4"/>
        <v>-6.5229516940291216E-4</v>
      </c>
      <c r="AQ10">
        <f>Original!AH8</f>
        <v>0</v>
      </c>
      <c r="AR10" s="5">
        <f t="shared" si="4"/>
        <v>0</v>
      </c>
      <c r="AS10">
        <f>Original!AI8</f>
        <v>0</v>
      </c>
      <c r="AT10" s="5">
        <f t="shared" si="5"/>
        <v>0</v>
      </c>
      <c r="AU10">
        <f>Original!AJ8</f>
        <v>1475769.44130177</v>
      </c>
      <c r="AV10" s="5">
        <f t="shared" si="6"/>
        <v>6.8167053632029319E-4</v>
      </c>
      <c r="AW10">
        <f>Original!AK8</f>
        <v>0</v>
      </c>
      <c r="AX10" s="5">
        <f t="shared" si="7"/>
        <v>0</v>
      </c>
      <c r="AY10">
        <f>Original!AL8</f>
        <v>0</v>
      </c>
      <c r="AZ10" s="5">
        <f t="shared" si="8"/>
        <v>0</v>
      </c>
      <c r="BA10">
        <f>Original!AM8</f>
        <v>0</v>
      </c>
      <c r="BB10" s="5">
        <f t="shared" si="9"/>
        <v>0</v>
      </c>
      <c r="BC10">
        <f>Original!AN8</f>
        <v>73220820.450274095</v>
      </c>
      <c r="BD10">
        <f>Original!AO8</f>
        <v>74256773.521016404</v>
      </c>
      <c r="BE10" s="5">
        <f t="shared" si="10"/>
        <v>3.4299839266786342E-2</v>
      </c>
      <c r="BF10">
        <f>Original!AP8</f>
        <v>7632185.87898432</v>
      </c>
      <c r="BG10" s="5">
        <f t="shared" si="11"/>
        <v>3.5253719827903376E-3</v>
      </c>
      <c r="BH10">
        <f>Original!AQ8</f>
        <v>0</v>
      </c>
      <c r="BI10" s="5">
        <f t="shared" si="12"/>
        <v>0</v>
      </c>
      <c r="BJ10">
        <f>Original!AR8</f>
        <v>81888959.400000796</v>
      </c>
      <c r="BK10">
        <f>Original!AS8</f>
        <v>0</v>
      </c>
      <c r="BL10">
        <f>Original!AT8</f>
        <v>8.8644373414204794E-2</v>
      </c>
      <c r="BM10">
        <f>Original!AU8</f>
        <v>0</v>
      </c>
      <c r="BN10">
        <f>Original!AV8</f>
        <v>0</v>
      </c>
      <c r="BO10" s="5">
        <f t="shared" si="13"/>
        <v>0</v>
      </c>
      <c r="BP10">
        <f>Original!AW8</f>
        <v>1475769.44130177</v>
      </c>
      <c r="BQ10" s="5">
        <f t="shared" si="14"/>
        <v>6.8167053632029319E-4</v>
      </c>
      <c r="BR10">
        <f>Original!AX8</f>
        <v>0</v>
      </c>
      <c r="BS10" s="5">
        <f t="shared" si="15"/>
        <v>0</v>
      </c>
      <c r="BT10"/>
      <c r="BU10"/>
      <c r="BV10"/>
      <c r="BW10"/>
      <c r="BX10"/>
      <c r="BY10"/>
      <c r="BZ10"/>
      <c r="CA10"/>
    </row>
    <row r="11" spans="1:83" x14ac:dyDescent="0.2">
      <c r="A11" t="str">
        <f t="shared" si="0"/>
        <v>0_1_2009</v>
      </c>
      <c r="B11">
        <v>0</v>
      </c>
      <c r="C11">
        <v>1</v>
      </c>
      <c r="D11">
        <v>2009</v>
      </c>
      <c r="E11">
        <f>Original!E9</f>
        <v>2172421239.8199902</v>
      </c>
      <c r="F11">
        <f>Original!F9</f>
        <v>2087736682.3599999</v>
      </c>
      <c r="G11">
        <f>Original!G9</f>
        <v>-84684557.459999099</v>
      </c>
      <c r="H11">
        <f>Original!H9</f>
        <v>2128047714.3903401</v>
      </c>
      <c r="I11">
        <f>Original!I9</f>
        <v>-114598392.625965</v>
      </c>
      <c r="J11">
        <f>Original!J9</f>
        <v>54108013.706133798</v>
      </c>
      <c r="K11">
        <f>Original!K9</f>
        <v>6.0447202906766897</v>
      </c>
      <c r="L11">
        <f>Original!L9</f>
        <v>7728320.6195171</v>
      </c>
      <c r="M11">
        <f>Original!M9</f>
        <v>2.86357312398912</v>
      </c>
      <c r="N11">
        <f>Original!N9</f>
        <v>35764.969006346299</v>
      </c>
      <c r="O11">
        <f>Original!O9</f>
        <v>1.48236207344695</v>
      </c>
      <c r="P11">
        <f>Original!P9</f>
        <v>9.8155468303517406</v>
      </c>
      <c r="Q11">
        <f>Original!Q9</f>
        <v>0.418830699145324</v>
      </c>
      <c r="R11">
        <f>Original!R9</f>
        <v>4.72232417975163</v>
      </c>
      <c r="S11">
        <f>Original!S9</f>
        <v>0</v>
      </c>
      <c r="T11">
        <f>Original!T9</f>
        <v>0</v>
      </c>
      <c r="U11">
        <f>Original!U9</f>
        <v>8.8629577252684902E-2</v>
      </c>
      <c r="V11">
        <f>Original!V9</f>
        <v>0</v>
      </c>
      <c r="W11">
        <f>Original!W9</f>
        <v>0</v>
      </c>
      <c r="X11">
        <f>Original!X9</f>
        <v>0</v>
      </c>
      <c r="Y11">
        <f>Original!Y9</f>
        <v>-1545821.9278519701</v>
      </c>
      <c r="Z11" s="5">
        <f t="shared" si="1"/>
        <v>-6.8928482430453064E-4</v>
      </c>
      <c r="AA11">
        <f>Original!Z9</f>
        <v>-49080716.1954896</v>
      </c>
      <c r="AB11" s="5">
        <f t="shared" si="1"/>
        <v>-2.1885181100101618E-2</v>
      </c>
      <c r="AC11">
        <f>Original!AA9</f>
        <v>-1882362.6635144299</v>
      </c>
      <c r="AD11" s="5">
        <f t="shared" si="1"/>
        <v>-8.3934895373162337E-4</v>
      </c>
      <c r="AE11">
        <f>Original!AB9</f>
        <v>-87767083.922214597</v>
      </c>
      <c r="AF11" s="5">
        <f t="shared" si="1"/>
        <v>-3.9135503210973928E-2</v>
      </c>
      <c r="AG11">
        <f>Original!AE9</f>
        <v>2392489.3901166599</v>
      </c>
      <c r="AH11" s="5">
        <f t="shared" si="1"/>
        <v>1.0668153939364588E-3</v>
      </c>
      <c r="AI11">
        <f>Original!AF9</f>
        <v>-7867673.55588187</v>
      </c>
      <c r="AJ11" s="5">
        <f t="shared" si="2"/>
        <v>-3.5082100253210772E-3</v>
      </c>
      <c r="AK11">
        <f>Original!AC9</f>
        <v>36057896.373954698</v>
      </c>
      <c r="AL11" s="5">
        <f t="shared" si="3"/>
        <v>1.6078281928274214E-2</v>
      </c>
      <c r="AM11">
        <f>Original!AD9</f>
        <v>696561.75827207603</v>
      </c>
      <c r="AN11" s="5">
        <f t="shared" si="4"/>
        <v>3.1059816173975292E-4</v>
      </c>
      <c r="AO11">
        <f>Original!AG9</f>
        <v>-3517297.9639409501</v>
      </c>
      <c r="AP11" s="5">
        <f t="shared" si="4"/>
        <v>-1.568369593819015E-3</v>
      </c>
      <c r="AQ11">
        <f>Original!AH9</f>
        <v>0</v>
      </c>
      <c r="AR11" s="5">
        <f t="shared" si="4"/>
        <v>0</v>
      </c>
      <c r="AS11">
        <f>Original!AI9</f>
        <v>0</v>
      </c>
      <c r="AT11" s="5">
        <f t="shared" si="5"/>
        <v>0</v>
      </c>
      <c r="AU11">
        <f>Original!AJ9</f>
        <v>0</v>
      </c>
      <c r="AV11" s="5">
        <f t="shared" si="6"/>
        <v>0</v>
      </c>
      <c r="AW11">
        <f>Original!AK9</f>
        <v>0</v>
      </c>
      <c r="AX11" s="5">
        <f t="shared" si="7"/>
        <v>0</v>
      </c>
      <c r="AY11">
        <f>Original!AL9</f>
        <v>0</v>
      </c>
      <c r="AZ11" s="5">
        <f t="shared" si="8"/>
        <v>0</v>
      </c>
      <c r="BA11">
        <f>Original!AM9</f>
        <v>0</v>
      </c>
      <c r="BB11" s="5">
        <f t="shared" si="9"/>
        <v>0</v>
      </c>
      <c r="BC11">
        <f>Original!AN9</f>
        <v>-112514008.70655</v>
      </c>
      <c r="BD11">
        <f>Original!AO9</f>
        <v>-112310853.905228</v>
      </c>
      <c r="BE11" s="5">
        <f t="shared" si="10"/>
        <v>-5.0079615126904953E-2</v>
      </c>
      <c r="BF11">
        <f>Original!AP9</f>
        <v>27626296.445229098</v>
      </c>
      <c r="BG11" s="5">
        <f t="shared" si="11"/>
        <v>1.2318616102111693E-2</v>
      </c>
      <c r="BH11">
        <f>Original!AQ9</f>
        <v>0</v>
      </c>
      <c r="BI11" s="5">
        <f t="shared" si="12"/>
        <v>0</v>
      </c>
      <c r="BJ11">
        <f>Original!AR9</f>
        <v>-84684557.459999099</v>
      </c>
      <c r="BK11">
        <f>Original!AS9</f>
        <v>0</v>
      </c>
      <c r="BL11">
        <f>Original!AT9</f>
        <v>8.8629577252684902E-2</v>
      </c>
      <c r="BM11">
        <f>Original!AU9</f>
        <v>0</v>
      </c>
      <c r="BN11">
        <f>Original!AV9</f>
        <v>0</v>
      </c>
      <c r="BO11" s="5">
        <f t="shared" si="13"/>
        <v>0</v>
      </c>
      <c r="BP11">
        <f>Original!AW9</f>
        <v>0</v>
      </c>
      <c r="BQ11" s="5">
        <f t="shared" si="14"/>
        <v>0</v>
      </c>
      <c r="BR11">
        <f>Original!AX9</f>
        <v>0</v>
      </c>
      <c r="BS11" s="5">
        <f t="shared" si="15"/>
        <v>0</v>
      </c>
      <c r="BT11"/>
      <c r="BU11"/>
      <c r="BV11"/>
      <c r="BW11"/>
      <c r="BX11"/>
      <c r="BY11"/>
      <c r="BZ11"/>
      <c r="CA11"/>
    </row>
    <row r="12" spans="1:83" x14ac:dyDescent="0.2">
      <c r="A12" t="str">
        <f t="shared" si="0"/>
        <v>0_1_2010</v>
      </c>
      <c r="B12">
        <v>0</v>
      </c>
      <c r="C12">
        <v>1</v>
      </c>
      <c r="D12">
        <v>2010</v>
      </c>
      <c r="E12">
        <f>Original!E10</f>
        <v>2087736682.3599999</v>
      </c>
      <c r="F12">
        <f>Original!F10</f>
        <v>2019401363.6500001</v>
      </c>
      <c r="G12">
        <f>Original!G10</f>
        <v>-68335318.710000098</v>
      </c>
      <c r="H12">
        <f>Original!H10</f>
        <v>2120916029.9556401</v>
      </c>
      <c r="I12">
        <f>Original!I10</f>
        <v>-7131684.4346992597</v>
      </c>
      <c r="J12">
        <f>Original!J10</f>
        <v>51447519.452844501</v>
      </c>
      <c r="K12">
        <f>Original!K10</f>
        <v>6.2255490551252102</v>
      </c>
      <c r="L12">
        <f>Original!L10</f>
        <v>7710907.63174948</v>
      </c>
      <c r="M12">
        <f>Original!M10</f>
        <v>3.32016097496669</v>
      </c>
      <c r="N12">
        <f>Original!N10</f>
        <v>34928.740123785501</v>
      </c>
      <c r="O12">
        <f>Original!O10</f>
        <v>1.5464631006927501</v>
      </c>
      <c r="P12">
        <f>Original!P10</f>
        <v>10.0776488728585</v>
      </c>
      <c r="Q12">
        <f>Original!Q10</f>
        <v>0.41427665232979999</v>
      </c>
      <c r="R12">
        <f>Original!R10</f>
        <v>4.9647597199375504</v>
      </c>
      <c r="S12">
        <f>Original!S10</f>
        <v>0</v>
      </c>
      <c r="T12">
        <f>Original!T10</f>
        <v>0</v>
      </c>
      <c r="U12">
        <f>Original!U10</f>
        <v>0.163510827392329</v>
      </c>
      <c r="V12">
        <f>Original!V10</f>
        <v>0</v>
      </c>
      <c r="W12">
        <f>Original!W10</f>
        <v>0</v>
      </c>
      <c r="X12">
        <f>Original!X10</f>
        <v>0</v>
      </c>
      <c r="Y12">
        <f>Original!Y10</f>
        <v>-51776790.566838101</v>
      </c>
      <c r="Z12" s="5">
        <f t="shared" si="1"/>
        <v>-2.4330653028459714E-2</v>
      </c>
      <c r="AA12">
        <f>Original!Z10</f>
        <v>-15671469.2598492</v>
      </c>
      <c r="AB12" s="5">
        <f t="shared" si="1"/>
        <v>-7.3642471237252713E-3</v>
      </c>
      <c r="AC12">
        <f>Original!AA10</f>
        <v>2390287.7036231002</v>
      </c>
      <c r="AD12" s="5">
        <f t="shared" si="1"/>
        <v>1.1232303145551831E-3</v>
      </c>
      <c r="AE12">
        <f>Original!AB10</f>
        <v>40035075.966922797</v>
      </c>
      <c r="AF12" s="5">
        <f t="shared" si="1"/>
        <v>1.8813053718766057E-2</v>
      </c>
      <c r="AG12">
        <f>Original!AE10</f>
        <v>3067186.4942477802</v>
      </c>
      <c r="AH12" s="5">
        <f t="shared" si="1"/>
        <v>1.4413147193583918E-3</v>
      </c>
      <c r="AI12">
        <f>Original!AF10</f>
        <v>-3822943.0748705501</v>
      </c>
      <c r="AJ12" s="5">
        <f t="shared" si="2"/>
        <v>-1.7964555254184125E-3</v>
      </c>
      <c r="AK12">
        <f>Original!AC10</f>
        <v>19161922.928192299</v>
      </c>
      <c r="AL12" s="5">
        <f t="shared" si="3"/>
        <v>9.0044611305540954E-3</v>
      </c>
      <c r="AM12">
        <f>Original!AD10</f>
        <v>4078507.2984819999</v>
      </c>
      <c r="AN12" s="5">
        <f t="shared" si="4"/>
        <v>1.9165488024080527E-3</v>
      </c>
      <c r="AO12">
        <f>Original!AG10</f>
        <v>-4270809.5370172104</v>
      </c>
      <c r="AP12" s="5">
        <f t="shared" si="4"/>
        <v>-2.0069143695120319E-3</v>
      </c>
      <c r="AQ12">
        <f>Original!AH10</f>
        <v>0</v>
      </c>
      <c r="AR12" s="5">
        <f t="shared" si="4"/>
        <v>0</v>
      </c>
      <c r="AS12">
        <f>Original!AI10</f>
        <v>0</v>
      </c>
      <c r="AT12" s="5">
        <f t="shared" si="5"/>
        <v>0</v>
      </c>
      <c r="AU12">
        <f>Original!AJ10</f>
        <v>1229646.2033176899</v>
      </c>
      <c r="AV12" s="5">
        <f t="shared" si="6"/>
        <v>5.7782830478966428E-4</v>
      </c>
      <c r="AW12">
        <f>Original!AK10</f>
        <v>0</v>
      </c>
      <c r="AX12" s="5">
        <f t="shared" si="7"/>
        <v>0</v>
      </c>
      <c r="AY12">
        <f>Original!AL10</f>
        <v>0</v>
      </c>
      <c r="AZ12" s="5">
        <f t="shared" si="8"/>
        <v>0</v>
      </c>
      <c r="BA12">
        <f>Original!AM10</f>
        <v>0</v>
      </c>
      <c r="BB12" s="5">
        <f t="shared" si="9"/>
        <v>0</v>
      </c>
      <c r="BC12">
        <f>Original!AN10</f>
        <v>-5579385.8437894303</v>
      </c>
      <c r="BD12">
        <f>Original!AO10</f>
        <v>-6172906.2164444998</v>
      </c>
      <c r="BE12" s="5">
        <f t="shared" si="10"/>
        <v>-2.9007367526122235E-3</v>
      </c>
      <c r="BF12">
        <f>Original!AP10</f>
        <v>-62162412.493555598</v>
      </c>
      <c r="BG12" s="5">
        <f t="shared" si="11"/>
        <v>-2.9211005032076725E-2</v>
      </c>
      <c r="BH12">
        <f>Original!AQ10</f>
        <v>0</v>
      </c>
      <c r="BI12" s="5">
        <f t="shared" si="12"/>
        <v>0</v>
      </c>
      <c r="BJ12">
        <f>Original!AR10</f>
        <v>-68335318.710000098</v>
      </c>
      <c r="BK12">
        <f>Original!AS10</f>
        <v>0</v>
      </c>
      <c r="BL12">
        <f>Original!AT10</f>
        <v>0.163510827392329</v>
      </c>
      <c r="BM12">
        <f>Original!AU10</f>
        <v>0</v>
      </c>
      <c r="BN12">
        <f>Original!AV10</f>
        <v>0</v>
      </c>
      <c r="BO12" s="5">
        <f t="shared" si="13"/>
        <v>0</v>
      </c>
      <c r="BP12">
        <f>Original!AW10</f>
        <v>1229646.2033176899</v>
      </c>
      <c r="BQ12" s="5">
        <f t="shared" si="14"/>
        <v>5.7782830478966428E-4</v>
      </c>
      <c r="BR12">
        <f>Original!AX10</f>
        <v>0</v>
      </c>
      <c r="BS12" s="5">
        <f t="shared" si="15"/>
        <v>0</v>
      </c>
      <c r="BT12"/>
      <c r="BU12"/>
      <c r="BV12"/>
      <c r="BW12"/>
      <c r="BX12"/>
      <c r="BY12"/>
      <c r="BZ12"/>
      <c r="CA12"/>
    </row>
    <row r="13" spans="1:83" x14ac:dyDescent="0.2">
      <c r="A13" t="str">
        <f t="shared" si="0"/>
        <v>0_1_2011</v>
      </c>
      <c r="B13">
        <v>0</v>
      </c>
      <c r="C13">
        <v>1</v>
      </c>
      <c r="D13">
        <v>2011</v>
      </c>
      <c r="E13">
        <f>Original!E11</f>
        <v>2019401363.6500001</v>
      </c>
      <c r="F13">
        <f>Original!F11</f>
        <v>2050937950.3099899</v>
      </c>
      <c r="G13">
        <f>Original!G11</f>
        <v>31536586.659997899</v>
      </c>
      <c r="H13">
        <f>Original!H11</f>
        <v>2153136326.24545</v>
      </c>
      <c r="I13">
        <f>Original!I11</f>
        <v>32220296.289808199</v>
      </c>
      <c r="J13">
        <f>Original!J11</f>
        <v>50249004.968918003</v>
      </c>
      <c r="K13">
        <f>Original!K11</f>
        <v>6.4347412253487102</v>
      </c>
      <c r="L13">
        <f>Original!L11</f>
        <v>7791753.4032112304</v>
      </c>
      <c r="M13">
        <f>Original!M11</f>
        <v>4.0564630031908004</v>
      </c>
      <c r="N13">
        <f>Original!N11</f>
        <v>34360.295960595096</v>
      </c>
      <c r="O13">
        <f>Original!O11</f>
        <v>1.5540574486852301</v>
      </c>
      <c r="P13">
        <f>Original!P11</f>
        <v>10.3804254087232</v>
      </c>
      <c r="Q13">
        <f>Original!Q11</f>
        <v>0.40373649845109499</v>
      </c>
      <c r="R13">
        <f>Original!R11</f>
        <v>4.8733534847670201</v>
      </c>
      <c r="S13">
        <f>Original!S11</f>
        <v>0.135812414667426</v>
      </c>
      <c r="T13">
        <f>Original!T11</f>
        <v>0</v>
      </c>
      <c r="U13">
        <f>Original!U11</f>
        <v>0.222997760428396</v>
      </c>
      <c r="V13">
        <f>Original!V11</f>
        <v>0</v>
      </c>
      <c r="W13">
        <f>Original!W11</f>
        <v>0</v>
      </c>
      <c r="X13">
        <f>Original!X11</f>
        <v>0</v>
      </c>
      <c r="Y13">
        <f>Original!Y11</f>
        <v>-28986724.836313698</v>
      </c>
      <c r="Z13" s="5">
        <f t="shared" si="1"/>
        <v>-1.3667078011061084E-2</v>
      </c>
      <c r="AA13">
        <f>Original!Z11</f>
        <v>-9112396.1728246007</v>
      </c>
      <c r="AB13" s="5">
        <f t="shared" si="1"/>
        <v>-4.2964436329028972E-3</v>
      </c>
      <c r="AC13">
        <f>Original!AA11</f>
        <v>10876578.899320699</v>
      </c>
      <c r="AD13" s="5">
        <f t="shared" si="1"/>
        <v>5.1282458832413976E-3</v>
      </c>
      <c r="AE13">
        <f>Original!AB11</f>
        <v>55183960.136197902</v>
      </c>
      <c r="AF13" s="5">
        <f t="shared" si="1"/>
        <v>2.6018927367601676E-2</v>
      </c>
      <c r="AG13">
        <f>Original!AE11</f>
        <v>4046637.8445448899</v>
      </c>
      <c r="AH13" s="5">
        <f t="shared" si="1"/>
        <v>1.9079670233948522E-3</v>
      </c>
      <c r="AI13">
        <f>Original!AF11</f>
        <v>-5839183.0139273005</v>
      </c>
      <c r="AJ13" s="5">
        <f t="shared" si="2"/>
        <v>-2.7531420063100893E-3</v>
      </c>
      <c r="AK13">
        <f>Original!AC11</f>
        <v>10623300.003884301</v>
      </c>
      <c r="AL13" s="5">
        <f t="shared" si="3"/>
        <v>5.0088263061062776E-3</v>
      </c>
      <c r="AM13">
        <f>Original!AD11</f>
        <v>183747.852351234</v>
      </c>
      <c r="AN13" s="5">
        <f t="shared" si="4"/>
        <v>8.6636080710407557E-5</v>
      </c>
      <c r="AO13">
        <f>Original!AG11</f>
        <v>1224651.57830819</v>
      </c>
      <c r="AP13" s="5">
        <f t="shared" si="4"/>
        <v>5.7741634322684818E-4</v>
      </c>
      <c r="AQ13">
        <f>Original!AH11</f>
        <v>-6620453.4733952498</v>
      </c>
      <c r="AR13" s="5">
        <f t="shared" si="4"/>
        <v>-3.1215066414174444E-3</v>
      </c>
      <c r="AS13">
        <f>Original!AI11</f>
        <v>0</v>
      </c>
      <c r="AT13" s="5">
        <f t="shared" si="5"/>
        <v>0</v>
      </c>
      <c r="AU13">
        <f>Original!AJ11</f>
        <v>925271.56589760596</v>
      </c>
      <c r="AV13" s="5">
        <f t="shared" si="6"/>
        <v>4.3626034827836085E-4</v>
      </c>
      <c r="AW13">
        <f>Original!AK11</f>
        <v>0</v>
      </c>
      <c r="AX13" s="5">
        <f t="shared" si="7"/>
        <v>0</v>
      </c>
      <c r="AY13">
        <f>Original!AL11</f>
        <v>0</v>
      </c>
      <c r="AZ13" s="5">
        <f t="shared" si="8"/>
        <v>0</v>
      </c>
      <c r="BA13">
        <f>Original!AM11</f>
        <v>0</v>
      </c>
      <c r="BB13" s="5">
        <f t="shared" si="9"/>
        <v>0</v>
      </c>
      <c r="BC13">
        <f>Original!AN11</f>
        <v>32505390.3840441</v>
      </c>
      <c r="BD13">
        <f>Original!AO11</f>
        <v>31563862.0448718</v>
      </c>
      <c r="BE13" s="5">
        <f t="shared" si="10"/>
        <v>1.4882183735266489E-2</v>
      </c>
      <c r="BF13">
        <f>Original!AP11</f>
        <v>-27275.384873949901</v>
      </c>
      <c r="BG13" s="5">
        <f t="shared" si="11"/>
        <v>-1.2860190827319259E-5</v>
      </c>
      <c r="BH13">
        <f>Original!AQ11</f>
        <v>0</v>
      </c>
      <c r="BI13" s="5">
        <f t="shared" si="12"/>
        <v>0</v>
      </c>
      <c r="BJ13">
        <f>Original!AR11</f>
        <v>31536586.659997899</v>
      </c>
      <c r="BK13">
        <f>Original!AS11</f>
        <v>0.135812414667426</v>
      </c>
      <c r="BL13">
        <f>Original!AT11</f>
        <v>0.222997760428396</v>
      </c>
      <c r="BM13">
        <f>Original!AU11</f>
        <v>0</v>
      </c>
      <c r="BN13">
        <f>Original!AV11</f>
        <v>-6620453.4733952498</v>
      </c>
      <c r="BO13" s="5">
        <f t="shared" si="13"/>
        <v>-3.1215066414174444E-3</v>
      </c>
      <c r="BP13">
        <f>Original!AW11</f>
        <v>925271.56589760596</v>
      </c>
      <c r="BQ13" s="5">
        <f t="shared" si="14"/>
        <v>4.3626034827836085E-4</v>
      </c>
      <c r="BR13">
        <f>Original!AX11</f>
        <v>0</v>
      </c>
      <c r="BS13" s="5">
        <f t="shared" si="15"/>
        <v>0</v>
      </c>
      <c r="BT13"/>
      <c r="BU13"/>
      <c r="BV13"/>
      <c r="BW13"/>
      <c r="BX13"/>
      <c r="BY13"/>
      <c r="BZ13"/>
      <c r="CA13"/>
    </row>
    <row r="14" spans="1:83" x14ac:dyDescent="0.2">
      <c r="A14" t="str">
        <f t="shared" si="0"/>
        <v>0_1_2012</v>
      </c>
      <c r="B14">
        <v>0</v>
      </c>
      <c r="C14">
        <v>1</v>
      </c>
      <c r="D14">
        <v>2012</v>
      </c>
      <c r="E14">
        <f>Original!E12</f>
        <v>2050937950.3099899</v>
      </c>
      <c r="F14">
        <f>Original!F12</f>
        <v>2080704081.95999</v>
      </c>
      <c r="G14">
        <f>Original!G12</f>
        <v>29766131.650001001</v>
      </c>
      <c r="H14">
        <f>Original!H12</f>
        <v>2122780999.94368</v>
      </c>
      <c r="I14">
        <f>Original!I12</f>
        <v>-30355326.301771801</v>
      </c>
      <c r="J14">
        <f>Original!J12</f>
        <v>49478187.990014903</v>
      </c>
      <c r="K14">
        <f>Original!K12</f>
        <v>6.4683419183071802</v>
      </c>
      <c r="L14">
        <f>Original!L12</f>
        <v>7908357.1460957704</v>
      </c>
      <c r="M14">
        <f>Original!M12</f>
        <v>4.0894780053354403</v>
      </c>
      <c r="N14">
        <f>Original!N12</f>
        <v>34214.690373051097</v>
      </c>
      <c r="O14">
        <f>Original!O12</f>
        <v>1.5983191471268501</v>
      </c>
      <c r="P14">
        <f>Original!P12</f>
        <v>10.279850774933999</v>
      </c>
      <c r="Q14">
        <f>Original!Q12</f>
        <v>0.40441768209323098</v>
      </c>
      <c r="R14">
        <f>Original!R12</f>
        <v>4.9781850098067304</v>
      </c>
      <c r="S14">
        <f>Original!S12</f>
        <v>0.60289200266302601</v>
      </c>
      <c r="T14">
        <f>Original!T12</f>
        <v>0</v>
      </c>
      <c r="U14">
        <f>Original!U12</f>
        <v>0.26097737777932101</v>
      </c>
      <c r="V14">
        <f>Original!V12</f>
        <v>0</v>
      </c>
      <c r="W14">
        <f>Original!W12</f>
        <v>0</v>
      </c>
      <c r="X14">
        <f>Original!X12</f>
        <v>0</v>
      </c>
      <c r="Y14">
        <f>Original!Y12</f>
        <v>-23085326.349925499</v>
      </c>
      <c r="Z14" s="5">
        <f t="shared" si="1"/>
        <v>-1.0721720714350092E-2</v>
      </c>
      <c r="AA14">
        <f>Original!Z12</f>
        <v>-1449961.0242928099</v>
      </c>
      <c r="AB14" s="5">
        <f t="shared" si="1"/>
        <v>-6.7341812342239932E-4</v>
      </c>
      <c r="AC14">
        <f>Original!AA12</f>
        <v>13562481.2609435</v>
      </c>
      <c r="AD14" s="5">
        <f t="shared" si="1"/>
        <v>6.2989421968432414E-3</v>
      </c>
      <c r="AE14">
        <f>Original!AB12</f>
        <v>2174673.0275914799</v>
      </c>
      <c r="AF14" s="5">
        <f t="shared" si="1"/>
        <v>1.010002479213002E-3</v>
      </c>
      <c r="AG14">
        <f>Original!AE12</f>
        <v>-1479812.9105644701</v>
      </c>
      <c r="AH14" s="5">
        <f t="shared" ref="AH14:AH69" si="16">AG14/$H13</f>
        <v>-6.8728249694477385E-4</v>
      </c>
      <c r="AI14">
        <f>Original!AF12</f>
        <v>-250405.651692113</v>
      </c>
      <c r="AJ14" s="5">
        <f t="shared" si="2"/>
        <v>-1.1629809438437185E-4</v>
      </c>
      <c r="AK14">
        <f>Original!AC12</f>
        <v>3588639.25430883</v>
      </c>
      <c r="AL14" s="5">
        <f t="shared" si="3"/>
        <v>1.6667032229057928E-3</v>
      </c>
      <c r="AM14">
        <f>Original!AD12</f>
        <v>2274161.49975459</v>
      </c>
      <c r="AN14" s="5">
        <f t="shared" si="4"/>
        <v>1.0562087834541246E-3</v>
      </c>
      <c r="AO14">
        <f>Original!AG12</f>
        <v>-1856316.52037057</v>
      </c>
      <c r="AP14" s="5">
        <f t="shared" si="4"/>
        <v>-8.6214537265623956E-4</v>
      </c>
      <c r="AQ14">
        <f>Original!AH12</f>
        <v>-23162311.659336101</v>
      </c>
      <c r="AR14" s="5">
        <f t="shared" si="4"/>
        <v>-1.0757475677225502E-2</v>
      </c>
      <c r="AS14">
        <f>Original!AI12</f>
        <v>0</v>
      </c>
      <c r="AT14" s="5">
        <f t="shared" si="5"/>
        <v>0</v>
      </c>
      <c r="AU14">
        <f>Original!AJ12</f>
        <v>534329.03444538801</v>
      </c>
      <c r="AV14" s="5">
        <f t="shared" si="6"/>
        <v>2.4816312275829228E-4</v>
      </c>
      <c r="AW14">
        <f>Original!AK12</f>
        <v>0</v>
      </c>
      <c r="AX14" s="5">
        <f t="shared" si="7"/>
        <v>0</v>
      </c>
      <c r="AY14">
        <f>Original!AL12</f>
        <v>0</v>
      </c>
      <c r="AZ14" s="5">
        <f t="shared" si="8"/>
        <v>0</v>
      </c>
      <c r="BA14">
        <f>Original!AM12</f>
        <v>0</v>
      </c>
      <c r="BB14" s="5">
        <f t="shared" si="9"/>
        <v>0</v>
      </c>
      <c r="BC14">
        <f>Original!AN12</f>
        <v>-29149850.039137699</v>
      </c>
      <c r="BD14">
        <f>Original!AO12</f>
        <v>-29104632.910130601</v>
      </c>
      <c r="BE14" s="5">
        <f t="shared" si="10"/>
        <v>-1.3517320085756974E-2</v>
      </c>
      <c r="BF14">
        <f>Original!AP12</f>
        <v>58870764.560131602</v>
      </c>
      <c r="BG14" s="5">
        <f t="shared" si="11"/>
        <v>2.7341865836608685E-2</v>
      </c>
      <c r="BH14">
        <f>Original!AQ12</f>
        <v>0</v>
      </c>
      <c r="BI14" s="5">
        <f t="shared" si="12"/>
        <v>0</v>
      </c>
      <c r="BJ14">
        <f>Original!AR12</f>
        <v>29766131.650001001</v>
      </c>
      <c r="BK14">
        <f>Original!AS12</f>
        <v>0.60289200266302601</v>
      </c>
      <c r="BL14">
        <f>Original!AT12</f>
        <v>0.26097737777932101</v>
      </c>
      <c r="BM14">
        <f>Original!AU12</f>
        <v>0</v>
      </c>
      <c r="BN14">
        <f>Original!AV12</f>
        <v>-23162311.659336101</v>
      </c>
      <c r="BO14" s="5">
        <f t="shared" si="13"/>
        <v>-1.0757475677225502E-2</v>
      </c>
      <c r="BP14">
        <f>Original!AW12</f>
        <v>534329.03444538801</v>
      </c>
      <c r="BQ14" s="5">
        <f t="shared" si="14"/>
        <v>2.4816312275829228E-4</v>
      </c>
      <c r="BR14">
        <f>Original!AX12</f>
        <v>0</v>
      </c>
      <c r="BS14" s="5">
        <f t="shared" si="15"/>
        <v>0</v>
      </c>
      <c r="BT14"/>
      <c r="BU14"/>
      <c r="BV14"/>
      <c r="BW14"/>
      <c r="BX14"/>
      <c r="BY14"/>
      <c r="BZ14"/>
      <c r="CA14"/>
    </row>
    <row r="15" spans="1:83" x14ac:dyDescent="0.2">
      <c r="A15" t="str">
        <f t="shared" si="0"/>
        <v>0_1_2013</v>
      </c>
      <c r="B15">
        <v>0</v>
      </c>
      <c r="C15">
        <v>1</v>
      </c>
      <c r="D15">
        <v>2013</v>
      </c>
      <c r="E15">
        <f>Original!E13</f>
        <v>2080704081.95999</v>
      </c>
      <c r="F15">
        <f>Original!F13</f>
        <v>2076740891.8499899</v>
      </c>
      <c r="G15">
        <f>Original!G13</f>
        <v>-3963190.1099995999</v>
      </c>
      <c r="H15">
        <f>Original!H13</f>
        <v>2079510783.28879</v>
      </c>
      <c r="I15">
        <f>Original!I13</f>
        <v>-43270216.654890098</v>
      </c>
      <c r="J15">
        <f>Original!J13</f>
        <v>50324420.293295003</v>
      </c>
      <c r="K15">
        <f>Original!K13</f>
        <v>6.6077179847184198</v>
      </c>
      <c r="L15">
        <f>Original!L13</f>
        <v>8026528.2789863404</v>
      </c>
      <c r="M15">
        <f>Original!M13</f>
        <v>3.9254704402059799</v>
      </c>
      <c r="N15">
        <f>Original!N13</f>
        <v>34453.716796843903</v>
      </c>
      <c r="O15">
        <f>Original!O13</f>
        <v>1.6299070573336401</v>
      </c>
      <c r="P15">
        <f>Original!P13</f>
        <v>10.039571886962699</v>
      </c>
      <c r="Q15">
        <f>Original!Q13</f>
        <v>0.40475050067968599</v>
      </c>
      <c r="R15">
        <f>Original!R13</f>
        <v>4.9806884995005296</v>
      </c>
      <c r="S15">
        <f>Original!S13</f>
        <v>1.3755336853782401</v>
      </c>
      <c r="T15">
        <f>Original!T13</f>
        <v>0</v>
      </c>
      <c r="U15">
        <f>Original!U13</f>
        <v>0.26021471342045799</v>
      </c>
      <c r="V15">
        <f>Original!V13</f>
        <v>0</v>
      </c>
      <c r="W15">
        <f>Original!W13</f>
        <v>0</v>
      </c>
      <c r="X15">
        <f>Original!X13</f>
        <v>0</v>
      </c>
      <c r="Y15">
        <f>Original!Y13</f>
        <v>17140002.367213599</v>
      </c>
      <c r="Z15" s="5">
        <f t="shared" si="1"/>
        <v>8.074314951786522E-3</v>
      </c>
      <c r="AA15">
        <f>Original!Z13</f>
        <v>-12988471.160246201</v>
      </c>
      <c r="AB15" s="5">
        <f t="shared" si="1"/>
        <v>-6.1186109921799754E-3</v>
      </c>
      <c r="AC15">
        <f>Original!AA13</f>
        <v>12348397.8849677</v>
      </c>
      <c r="AD15" s="5">
        <f t="shared" si="1"/>
        <v>5.8170851751995697E-3</v>
      </c>
      <c r="AE15">
        <f>Original!AB13</f>
        <v>-11543981.770312</v>
      </c>
      <c r="AF15" s="5">
        <f t="shared" si="1"/>
        <v>-5.438140708164561E-3</v>
      </c>
      <c r="AG15">
        <f>Original!AE13</f>
        <v>-3753965.4723825501</v>
      </c>
      <c r="AH15" s="5">
        <f t="shared" si="16"/>
        <v>-1.7684186322009417E-3</v>
      </c>
      <c r="AI15">
        <f>Original!AF13</f>
        <v>-213914.52169021399</v>
      </c>
      <c r="AJ15" s="5">
        <f t="shared" si="2"/>
        <v>-1.007708857842092E-4</v>
      </c>
      <c r="AK15">
        <f>Original!AC13</f>
        <v>-5873126.8933402197</v>
      </c>
      <c r="AL15" s="5">
        <f t="shared" si="3"/>
        <v>-2.7667135203754138E-3</v>
      </c>
      <c r="AM15">
        <f>Original!AD13</f>
        <v>1589200.0547976701</v>
      </c>
      <c r="AN15" s="5">
        <f t="shared" si="4"/>
        <v>7.4864060628007949E-4</v>
      </c>
      <c r="AO15">
        <f>Original!AG13</f>
        <v>-42697.153736912202</v>
      </c>
      <c r="AP15" s="5">
        <f t="shared" si="4"/>
        <v>-2.0113781750470261E-5</v>
      </c>
      <c r="AQ15">
        <f>Original!AH13</f>
        <v>-38854616.204419501</v>
      </c>
      <c r="AR15" s="5">
        <f t="shared" si="4"/>
        <v>-1.8303638578567625E-2</v>
      </c>
      <c r="AS15">
        <f>Original!AI13</f>
        <v>0</v>
      </c>
      <c r="AT15" s="5">
        <f t="shared" si="5"/>
        <v>0</v>
      </c>
      <c r="AU15">
        <f>Original!AJ13</f>
        <v>0</v>
      </c>
      <c r="AV15" s="5">
        <f t="shared" si="6"/>
        <v>0</v>
      </c>
      <c r="AW15">
        <f>Original!AK13</f>
        <v>0</v>
      </c>
      <c r="AX15" s="5">
        <f t="shared" si="7"/>
        <v>0</v>
      </c>
      <c r="AY15">
        <f>Original!AL13</f>
        <v>0</v>
      </c>
      <c r="AZ15" s="5">
        <f t="shared" si="8"/>
        <v>0</v>
      </c>
      <c r="BA15">
        <f>Original!AM13</f>
        <v>0</v>
      </c>
      <c r="BB15" s="5">
        <f t="shared" si="9"/>
        <v>0</v>
      </c>
      <c r="BC15">
        <f>Original!AN13</f>
        <v>-42193172.869148597</v>
      </c>
      <c r="BD15">
        <f>Original!AO13</f>
        <v>-42017640.112325497</v>
      </c>
      <c r="BE15" s="5">
        <f t="shared" si="10"/>
        <v>-1.9793676367670654E-2</v>
      </c>
      <c r="BF15">
        <f>Original!AP13</f>
        <v>38054450.0023259</v>
      </c>
      <c r="BG15" s="5">
        <f t="shared" si="11"/>
        <v>1.7926696160996132E-2</v>
      </c>
      <c r="BH15">
        <f>Original!AQ13</f>
        <v>0</v>
      </c>
      <c r="BI15" s="5">
        <f t="shared" si="12"/>
        <v>0</v>
      </c>
      <c r="BJ15">
        <f>Original!AR13</f>
        <v>-3963190.1099995999</v>
      </c>
      <c r="BK15">
        <f>Original!AS13</f>
        <v>1.3755336853782401</v>
      </c>
      <c r="BL15">
        <f>Original!AT13</f>
        <v>0.26021471342045799</v>
      </c>
      <c r="BM15">
        <f>Original!AU13</f>
        <v>0</v>
      </c>
      <c r="BN15">
        <f>Original!AV13</f>
        <v>-38854616.204419501</v>
      </c>
      <c r="BO15" s="5">
        <f t="shared" si="13"/>
        <v>-1.8303638578567625E-2</v>
      </c>
      <c r="BP15">
        <f>Original!AW13</f>
        <v>0</v>
      </c>
      <c r="BQ15" s="5">
        <f t="shared" si="14"/>
        <v>0</v>
      </c>
      <c r="BR15">
        <f>Original!AX13</f>
        <v>0</v>
      </c>
      <c r="BS15" s="5">
        <f t="shared" si="15"/>
        <v>0</v>
      </c>
      <c r="BT15"/>
      <c r="BU15"/>
      <c r="BV15"/>
      <c r="BW15"/>
      <c r="BX15"/>
      <c r="BY15"/>
      <c r="BZ15"/>
      <c r="CA15"/>
    </row>
    <row r="16" spans="1:83" x14ac:dyDescent="0.2">
      <c r="A16" t="str">
        <f t="shared" si="0"/>
        <v>0_1_2014</v>
      </c>
      <c r="B16">
        <v>0</v>
      </c>
      <c r="C16">
        <v>1</v>
      </c>
      <c r="D16">
        <v>2014</v>
      </c>
      <c r="E16">
        <f>Original!E14</f>
        <v>2076740891.8499899</v>
      </c>
      <c r="F16">
        <f>Original!F14</f>
        <v>2061718570.8299999</v>
      </c>
      <c r="G16">
        <f>Original!G14</f>
        <v>-15022321.019999299</v>
      </c>
      <c r="H16">
        <f>Original!H14</f>
        <v>2038258613.3176301</v>
      </c>
      <c r="I16">
        <f>Original!I14</f>
        <v>-41252169.971156098</v>
      </c>
      <c r="J16">
        <f>Original!J14</f>
        <v>50223570.183348201</v>
      </c>
      <c r="K16">
        <f>Original!K14</f>
        <v>6.5823132429883398</v>
      </c>
      <c r="L16">
        <f>Original!L14</f>
        <v>8095352.84846255</v>
      </c>
      <c r="M16">
        <f>Original!M14</f>
        <v>3.7180032724560901</v>
      </c>
      <c r="N16">
        <f>Original!N14</f>
        <v>34787.065348707401</v>
      </c>
      <c r="O16">
        <f>Original!O14</f>
        <v>1.6700000960977199</v>
      </c>
      <c r="P16">
        <f>Original!P14</f>
        <v>9.9940758157475997</v>
      </c>
      <c r="Q16">
        <f>Original!Q14</f>
        <v>0.40462460412216</v>
      </c>
      <c r="R16">
        <f>Original!R14</f>
        <v>5.1794722519504903</v>
      </c>
      <c r="S16">
        <f>Original!S14</f>
        <v>2.2157307670341502</v>
      </c>
      <c r="T16">
        <f>Original!T14</f>
        <v>0</v>
      </c>
      <c r="U16">
        <f>Original!U14</f>
        <v>0.61294387238942105</v>
      </c>
      <c r="V16">
        <f>Original!V14</f>
        <v>0</v>
      </c>
      <c r="W16">
        <f>Original!W14</f>
        <v>0</v>
      </c>
      <c r="X16">
        <f>Original!X14</f>
        <v>0</v>
      </c>
      <c r="Y16">
        <f>Original!Y14</f>
        <v>2654034.6676841499</v>
      </c>
      <c r="Z16" s="5">
        <f t="shared" si="1"/>
        <v>1.276278386730334E-3</v>
      </c>
      <c r="AA16">
        <f>Original!Z14</f>
        <v>1656670.8778088901</v>
      </c>
      <c r="AB16" s="5">
        <f t="shared" si="1"/>
        <v>7.966637591505202E-4</v>
      </c>
      <c r="AC16">
        <f>Original!AA14</f>
        <v>14429671.000441</v>
      </c>
      <c r="AD16" s="5">
        <f t="shared" si="1"/>
        <v>6.9389738761633981E-3</v>
      </c>
      <c r="AE16">
        <f>Original!AB14</f>
        <v>-15258399.597832</v>
      </c>
      <c r="AF16" s="5">
        <f t="shared" si="1"/>
        <v>-7.3374948187094856E-3</v>
      </c>
      <c r="AG16">
        <f>Original!AE14</f>
        <v>-666355.66173457005</v>
      </c>
      <c r="AH16" s="5">
        <f t="shared" si="16"/>
        <v>-3.2043866619470691E-4</v>
      </c>
      <c r="AI16">
        <f>Original!AF14</f>
        <v>136038.94404955901</v>
      </c>
      <c r="AJ16" s="5">
        <f t="shared" si="2"/>
        <v>6.5418724991851481E-5</v>
      </c>
      <c r="AK16">
        <f>Original!AC14</f>
        <v>-6057212.9839744298</v>
      </c>
      <c r="AL16" s="5">
        <f t="shared" si="3"/>
        <v>-2.9128067200473087E-3</v>
      </c>
      <c r="AM16">
        <f>Original!AD14</f>
        <v>2056629.1861906501</v>
      </c>
      <c r="AN16" s="5">
        <f t="shared" si="4"/>
        <v>9.8899664417130247E-4</v>
      </c>
      <c r="AO16">
        <f>Original!AG14</f>
        <v>-3648782.0740496302</v>
      </c>
      <c r="AP16" s="5">
        <f t="shared" si="4"/>
        <v>-1.7546348417001255E-3</v>
      </c>
      <c r="AQ16">
        <f>Original!AH14</f>
        <v>-42368490.518361002</v>
      </c>
      <c r="AR16" s="5">
        <f t="shared" si="4"/>
        <v>-2.0374258627961689E-2</v>
      </c>
      <c r="AS16">
        <f>Original!AI14</f>
        <v>0</v>
      </c>
      <c r="AT16" s="5">
        <f t="shared" si="5"/>
        <v>0</v>
      </c>
      <c r="AU16">
        <f>Original!AJ14</f>
        <v>5796866.1990640499</v>
      </c>
      <c r="AV16" s="5">
        <f t="shared" si="6"/>
        <v>2.7876105503507821E-3</v>
      </c>
      <c r="AW16">
        <f>Original!AK14</f>
        <v>0</v>
      </c>
      <c r="AX16" s="5">
        <f t="shared" si="7"/>
        <v>0</v>
      </c>
      <c r="AY16">
        <f>Original!AL14</f>
        <v>0</v>
      </c>
      <c r="AZ16" s="5">
        <f t="shared" si="8"/>
        <v>0</v>
      </c>
      <c r="BA16">
        <f>Original!AM14</f>
        <v>0</v>
      </c>
      <c r="BB16" s="5">
        <f t="shared" si="9"/>
        <v>0</v>
      </c>
      <c r="BC16">
        <f>Original!AN14</f>
        <v>-41269329.960713297</v>
      </c>
      <c r="BD16">
        <f>Original!AO14</f>
        <v>-41407841.719459601</v>
      </c>
      <c r="BE16" s="5">
        <f t="shared" si="10"/>
        <v>-1.9912299590951015E-2</v>
      </c>
      <c r="BF16">
        <f>Original!AP14</f>
        <v>26385520.699460201</v>
      </c>
      <c r="BG16" s="5">
        <f t="shared" si="11"/>
        <v>1.2688330789865367E-2</v>
      </c>
      <c r="BH16">
        <f>Original!AQ14</f>
        <v>0</v>
      </c>
      <c r="BI16" s="5">
        <f t="shared" si="12"/>
        <v>0</v>
      </c>
      <c r="BJ16">
        <f>Original!AR14</f>
        <v>-15022321.019999299</v>
      </c>
      <c r="BK16">
        <f>Original!AS14</f>
        <v>2.2157307670341502</v>
      </c>
      <c r="BL16">
        <f>Original!AT14</f>
        <v>0.61294387238942105</v>
      </c>
      <c r="BM16">
        <f>Original!AU14</f>
        <v>0</v>
      </c>
      <c r="BN16">
        <f>Original!AV14</f>
        <v>-42368490.518361002</v>
      </c>
      <c r="BO16" s="5">
        <f t="shared" si="13"/>
        <v>-2.0374258627961689E-2</v>
      </c>
      <c r="BP16">
        <f>Original!AW14</f>
        <v>5796866.1990640499</v>
      </c>
      <c r="BQ16" s="5">
        <f t="shared" si="14"/>
        <v>2.7876105503507821E-3</v>
      </c>
      <c r="BR16">
        <f>Original!AX14</f>
        <v>0</v>
      </c>
      <c r="BS16" s="5">
        <f t="shared" si="15"/>
        <v>0</v>
      </c>
      <c r="BT16"/>
      <c r="BU16"/>
      <c r="BV16"/>
      <c r="BW16"/>
      <c r="BX16"/>
      <c r="BY16"/>
      <c r="BZ16"/>
      <c r="CA16"/>
    </row>
    <row r="17" spans="1:79" x14ac:dyDescent="0.2">
      <c r="A17" t="str">
        <f t="shared" si="0"/>
        <v>0_1_2015</v>
      </c>
      <c r="B17">
        <v>0</v>
      </c>
      <c r="C17">
        <v>1</v>
      </c>
      <c r="D17">
        <v>2015</v>
      </c>
      <c r="E17">
        <f>Original!E15</f>
        <v>2061718570.8299999</v>
      </c>
      <c r="F17">
        <f>Original!F15</f>
        <v>2028750453.3499999</v>
      </c>
      <c r="G17">
        <f>Original!G15</f>
        <v>-32968117.480000202</v>
      </c>
      <c r="H17">
        <f>Original!H15</f>
        <v>1925320198.10991</v>
      </c>
      <c r="I17">
        <f>Original!I15</f>
        <v>-112938415.207725</v>
      </c>
      <c r="J17">
        <f>Original!J15</f>
        <v>50424224.675829701</v>
      </c>
      <c r="K17">
        <f>Original!K15</f>
        <v>6.7526825952554503</v>
      </c>
      <c r="L17">
        <f>Original!L15</f>
        <v>8082812.7851644</v>
      </c>
      <c r="M17">
        <f>Original!M15</f>
        <v>2.7759125093228199</v>
      </c>
      <c r="N17">
        <f>Original!N15</f>
        <v>35991.688226362399</v>
      </c>
      <c r="O17">
        <f>Original!O15</f>
        <v>1.7173191540562101</v>
      </c>
      <c r="P17">
        <f>Original!P15</f>
        <v>9.8948592527743795</v>
      </c>
      <c r="Q17">
        <f>Original!Q15</f>
        <v>0.402012773152915</v>
      </c>
      <c r="R17">
        <f>Original!R15</f>
        <v>5.2887043631955901</v>
      </c>
      <c r="S17">
        <f>Original!S15</f>
        <v>3.2043274856521302</v>
      </c>
      <c r="T17">
        <f>Original!T15</f>
        <v>0</v>
      </c>
      <c r="U17">
        <f>Original!U15</f>
        <v>0.91177901262887795</v>
      </c>
      <c r="V17">
        <f>Original!V15</f>
        <v>0</v>
      </c>
      <c r="W17">
        <f>Original!W15</f>
        <v>0</v>
      </c>
      <c r="X17">
        <f>Original!X15</f>
        <v>0</v>
      </c>
      <c r="Y17">
        <f>Original!Y15</f>
        <v>22607907.339818999</v>
      </c>
      <c r="Z17" s="5">
        <f t="shared" si="1"/>
        <v>1.109177569131946E-2</v>
      </c>
      <c r="AA17">
        <f>Original!Z15</f>
        <v>-6597181.9297136599</v>
      </c>
      <c r="AB17" s="5">
        <f t="shared" si="1"/>
        <v>-3.2366756046601796E-3</v>
      </c>
      <c r="AC17">
        <f>Original!AA15</f>
        <v>13008751.7165308</v>
      </c>
      <c r="AD17" s="5">
        <f t="shared" si="1"/>
        <v>6.3822871305603034E-3</v>
      </c>
      <c r="AE17">
        <f>Original!AB15</f>
        <v>-77797604.009550899</v>
      </c>
      <c r="AF17" s="5">
        <f t="shared" si="1"/>
        <v>-3.8168661965284865E-2</v>
      </c>
      <c r="AG17">
        <f>Original!AE15</f>
        <v>-1109199.24470289</v>
      </c>
      <c r="AH17" s="5">
        <f t="shared" si="16"/>
        <v>-5.4418965162495749E-4</v>
      </c>
      <c r="AI17">
        <f>Original!AF15</f>
        <v>301780.33509885799</v>
      </c>
      <c r="AJ17" s="5">
        <f t="shared" si="2"/>
        <v>1.4805792215329171E-4</v>
      </c>
      <c r="AK17">
        <f>Original!AC15</f>
        <v>-22094925.4085472</v>
      </c>
      <c r="AL17" s="5">
        <f t="shared" si="3"/>
        <v>-1.0840099123920179E-2</v>
      </c>
      <c r="AM17">
        <f>Original!AD15</f>
        <v>2691208.6570355301</v>
      </c>
      <c r="AN17" s="5">
        <f t="shared" si="4"/>
        <v>1.3203470057487491E-3</v>
      </c>
      <c r="AO17">
        <f>Original!AG15</f>
        <v>-1693878.2488857899</v>
      </c>
      <c r="AP17" s="5">
        <f t="shared" si="4"/>
        <v>-8.3104186967163129E-4</v>
      </c>
      <c r="AQ17">
        <f>Original!AH15</f>
        <v>-49768551.930383898</v>
      </c>
      <c r="AR17" s="5">
        <f t="shared" si="4"/>
        <v>-2.4417192011457606E-2</v>
      </c>
      <c r="AS17">
        <f>Original!AI15</f>
        <v>0</v>
      </c>
      <c r="AT17" s="5">
        <f t="shared" si="5"/>
        <v>0</v>
      </c>
      <c r="AU17">
        <f>Original!AJ15</f>
        <v>4972639.7646121597</v>
      </c>
      <c r="AV17" s="5">
        <f t="shared" si="6"/>
        <v>2.4396510492445803E-3</v>
      </c>
      <c r="AW17">
        <f>Original!AK15</f>
        <v>0</v>
      </c>
      <c r="AX17" s="5">
        <f t="shared" si="7"/>
        <v>0</v>
      </c>
      <c r="AY17">
        <f>Original!AL15</f>
        <v>0</v>
      </c>
      <c r="AZ17" s="5">
        <f t="shared" si="8"/>
        <v>0</v>
      </c>
      <c r="BA17">
        <f>Original!AM15</f>
        <v>0</v>
      </c>
      <c r="BB17" s="5">
        <f t="shared" si="9"/>
        <v>0</v>
      </c>
      <c r="BC17">
        <f>Original!AN15</f>
        <v>-115479052.95868701</v>
      </c>
      <c r="BD17">
        <f>Original!AO15</f>
        <v>-114469433.731087</v>
      </c>
      <c r="BE17" s="5">
        <f t="shared" si="10"/>
        <v>-5.6160407213865539E-2</v>
      </c>
      <c r="BF17">
        <f>Original!AP15</f>
        <v>81501316.251087397</v>
      </c>
      <c r="BG17" s="5">
        <f t="shared" si="11"/>
        <v>3.9985758293168423E-2</v>
      </c>
      <c r="BH17">
        <f>Original!AQ15</f>
        <v>0</v>
      </c>
      <c r="BI17" s="5">
        <f t="shared" si="12"/>
        <v>0</v>
      </c>
      <c r="BJ17">
        <f>Original!AR15</f>
        <v>-32968117.480000202</v>
      </c>
      <c r="BK17">
        <f>Original!AS15</f>
        <v>3.2043274856521302</v>
      </c>
      <c r="BL17">
        <f>Original!AT15</f>
        <v>0.91177901262887795</v>
      </c>
      <c r="BM17">
        <f>Original!AU15</f>
        <v>0</v>
      </c>
      <c r="BN17">
        <f>Original!AV15</f>
        <v>-49768551.930383898</v>
      </c>
      <c r="BO17" s="5">
        <f t="shared" si="13"/>
        <v>-2.4417192011457606E-2</v>
      </c>
      <c r="BP17">
        <f>Original!AW15</f>
        <v>4972639.7646121597</v>
      </c>
      <c r="BQ17" s="5">
        <f t="shared" si="14"/>
        <v>2.4396510492445803E-3</v>
      </c>
      <c r="BR17">
        <f>Original!AX15</f>
        <v>0</v>
      </c>
      <c r="BS17" s="5">
        <f t="shared" si="15"/>
        <v>0</v>
      </c>
      <c r="BT17"/>
      <c r="BU17"/>
      <c r="BV17"/>
      <c r="BW17"/>
      <c r="BX17"/>
      <c r="BY17"/>
      <c r="BZ17"/>
      <c r="CA17"/>
    </row>
    <row r="18" spans="1:79" x14ac:dyDescent="0.2">
      <c r="A18" t="str">
        <f t="shared" si="0"/>
        <v>0_1_2016</v>
      </c>
      <c r="B18">
        <v>0</v>
      </c>
      <c r="C18">
        <v>1</v>
      </c>
      <c r="D18">
        <v>2016</v>
      </c>
      <c r="E18">
        <f>Original!E16</f>
        <v>2028750453.3499999</v>
      </c>
      <c r="F18">
        <f>Original!F16</f>
        <v>1944704725.54</v>
      </c>
      <c r="G18">
        <f>Original!G16</f>
        <v>-84045727.810000002</v>
      </c>
      <c r="H18">
        <f>Original!H16</f>
        <v>1849748933.78864</v>
      </c>
      <c r="I18">
        <f>Original!I16</f>
        <v>-75571264.321268201</v>
      </c>
      <c r="J18">
        <f>Original!J16</f>
        <v>51123819.1968887</v>
      </c>
      <c r="K18">
        <f>Original!K16</f>
        <v>6.91191162162231</v>
      </c>
      <c r="L18">
        <f>Original!L16</f>
        <v>8157897.8282696698</v>
      </c>
      <c r="M18">
        <f>Original!M16</f>
        <v>2.4603651347188502</v>
      </c>
      <c r="N18">
        <f>Original!N16</f>
        <v>36829.108442807301</v>
      </c>
      <c r="O18">
        <f>Original!O16</f>
        <v>1.76866278558631</v>
      </c>
      <c r="P18">
        <f>Original!P16</f>
        <v>9.8022468744038296</v>
      </c>
      <c r="Q18">
        <f>Original!Q16</f>
        <v>0.40223915309673203</v>
      </c>
      <c r="R18">
        <f>Original!R16</f>
        <v>5.7948004456947402</v>
      </c>
      <c r="S18">
        <f>Original!S16</f>
        <v>4.2131774222432599</v>
      </c>
      <c r="T18">
        <f>Original!T16</f>
        <v>0</v>
      </c>
      <c r="U18">
        <f>Original!U16</f>
        <v>0.98340047144073695</v>
      </c>
      <c r="V18">
        <f>Original!V16</f>
        <v>0</v>
      </c>
      <c r="W18">
        <f>Original!W16</f>
        <v>0</v>
      </c>
      <c r="X18">
        <f>Original!X16</f>
        <v>0</v>
      </c>
      <c r="Y18">
        <f>Original!Y16</f>
        <v>15628701.935654299</v>
      </c>
      <c r="Z18" s="5">
        <f t="shared" si="1"/>
        <v>8.1174559696600198E-3</v>
      </c>
      <c r="AA18">
        <f>Original!Z16</f>
        <v>-7701090.8984390898</v>
      </c>
      <c r="AB18" s="5">
        <f t="shared" si="1"/>
        <v>-3.9999013701717059E-3</v>
      </c>
      <c r="AC18">
        <f>Original!AA16</f>
        <v>10358850.384625999</v>
      </c>
      <c r="AD18" s="5">
        <f t="shared" si="1"/>
        <v>5.3803260334542276E-3</v>
      </c>
      <c r="AE18">
        <f>Original!AB16</f>
        <v>-29756827.0569962</v>
      </c>
      <c r="AF18" s="5">
        <f t="shared" si="1"/>
        <v>-1.5455521157576037E-2</v>
      </c>
      <c r="AG18">
        <f>Original!AE16</f>
        <v>-1769120.3672325099</v>
      </c>
      <c r="AH18" s="5">
        <f t="shared" si="16"/>
        <v>-9.1887072548725048E-4</v>
      </c>
      <c r="AI18">
        <f>Original!AF16</f>
        <v>714103.13367489795</v>
      </c>
      <c r="AJ18" s="5">
        <f t="shared" si="2"/>
        <v>3.7090097240756844E-4</v>
      </c>
      <c r="AK18">
        <f>Original!AC16</f>
        <v>-14575991.410202401</v>
      </c>
      <c r="AL18" s="5">
        <f t="shared" si="3"/>
        <v>-7.5706843072189632E-3</v>
      </c>
      <c r="AM18">
        <f>Original!AD16</f>
        <v>3097045.8653728901</v>
      </c>
      <c r="AN18" s="5">
        <f t="shared" si="4"/>
        <v>1.6085874279058959E-3</v>
      </c>
      <c r="AO18">
        <f>Original!AG16</f>
        <v>-8983086.1584218796</v>
      </c>
      <c r="AP18" s="5">
        <f t="shared" si="4"/>
        <v>-4.665762176722911E-3</v>
      </c>
      <c r="AQ18">
        <f>Original!AH16</f>
        <v>-48972722.911785103</v>
      </c>
      <c r="AR18" s="5">
        <f t="shared" si="4"/>
        <v>-2.5436144574737078E-2</v>
      </c>
      <c r="AS18">
        <f>Original!AI16</f>
        <v>0</v>
      </c>
      <c r="AT18" s="5">
        <f t="shared" si="5"/>
        <v>0</v>
      </c>
      <c r="AU18">
        <f>Original!AJ16</f>
        <v>1185648.16207215</v>
      </c>
      <c r="AV18" s="5">
        <f t="shared" si="6"/>
        <v>6.1581868991770962E-4</v>
      </c>
      <c r="AW18">
        <f>Original!AK16</f>
        <v>0</v>
      </c>
      <c r="AX18" s="5">
        <f t="shared" si="7"/>
        <v>0</v>
      </c>
      <c r="AY18">
        <f>Original!AL16</f>
        <v>0</v>
      </c>
      <c r="AZ18" s="5">
        <f t="shared" si="8"/>
        <v>0</v>
      </c>
      <c r="BA18">
        <f>Original!AM16</f>
        <v>0</v>
      </c>
      <c r="BB18" s="5">
        <f t="shared" si="9"/>
        <v>0</v>
      </c>
      <c r="BC18">
        <f>Original!AN16</f>
        <v>-80774489.321676999</v>
      </c>
      <c r="BD18">
        <f>Original!AO16</f>
        <v>-80111683.953766793</v>
      </c>
      <c r="BE18" s="5">
        <f t="shared" si="10"/>
        <v>-4.1609538004334326E-2</v>
      </c>
      <c r="BF18">
        <f>Original!AP16</f>
        <v>-3934043.8562332098</v>
      </c>
      <c r="BG18" s="5">
        <f t="shared" si="11"/>
        <v>-2.0433192671511302E-3</v>
      </c>
      <c r="BH18">
        <f>Original!AQ16</f>
        <v>0</v>
      </c>
      <c r="BI18" s="5">
        <f t="shared" si="12"/>
        <v>0</v>
      </c>
      <c r="BJ18">
        <f>Original!AR16</f>
        <v>-84045727.810000002</v>
      </c>
      <c r="BK18">
        <f>Original!AS16</f>
        <v>4.2131774222432599</v>
      </c>
      <c r="BL18">
        <f>Original!AT16</f>
        <v>0.98340047144073695</v>
      </c>
      <c r="BM18">
        <f>Original!AU16</f>
        <v>0</v>
      </c>
      <c r="BN18">
        <f>Original!AV16</f>
        <v>-48972722.911785103</v>
      </c>
      <c r="BO18" s="5">
        <f t="shared" si="13"/>
        <v>-2.5436144574737078E-2</v>
      </c>
      <c r="BP18">
        <f>Original!AW16</f>
        <v>1185648.16207215</v>
      </c>
      <c r="BQ18" s="5">
        <f t="shared" si="14"/>
        <v>6.1581868991770962E-4</v>
      </c>
      <c r="BR18">
        <f>Original!AX16</f>
        <v>0</v>
      </c>
      <c r="BS18" s="5">
        <f t="shared" si="15"/>
        <v>0</v>
      </c>
      <c r="BT18"/>
      <c r="BU18"/>
      <c r="BV18"/>
      <c r="BW18"/>
      <c r="BX18"/>
      <c r="BY18"/>
      <c r="BZ18"/>
      <c r="CA18"/>
    </row>
    <row r="19" spans="1:79" x14ac:dyDescent="0.2">
      <c r="A19" t="str">
        <f t="shared" si="0"/>
        <v>0_1_2017</v>
      </c>
      <c r="B19">
        <v>0</v>
      </c>
      <c r="C19">
        <v>1</v>
      </c>
      <c r="D19">
        <v>2017</v>
      </c>
      <c r="E19">
        <f>Original!E17</f>
        <v>1944704725.54</v>
      </c>
      <c r="F19">
        <f>Original!F17</f>
        <v>1875434228.55</v>
      </c>
      <c r="G19">
        <f>Original!G17</f>
        <v>-69270496.989999995</v>
      </c>
      <c r="H19">
        <f>Original!H17</f>
        <v>1847115890.9747601</v>
      </c>
      <c r="I19">
        <f>Original!I17</f>
        <v>-2633042.8138778601</v>
      </c>
      <c r="J19">
        <f>Original!J17</f>
        <v>51778554.772771299</v>
      </c>
      <c r="K19">
        <f>Original!K17</f>
        <v>6.7803597543257403</v>
      </c>
      <c r="L19">
        <f>Original!L17</f>
        <v>8222438.7297861902</v>
      </c>
      <c r="M19">
        <f>Original!M17</f>
        <v>2.6834358854590299</v>
      </c>
      <c r="N19">
        <f>Original!N17</f>
        <v>37568.399239084698</v>
      </c>
      <c r="O19">
        <f>Original!O17</f>
        <v>1.7668748551982101</v>
      </c>
      <c r="P19">
        <f>Original!P17</f>
        <v>9.6562557815047292</v>
      </c>
      <c r="Q19">
        <f>Original!Q17</f>
        <v>0.40290066685273002</v>
      </c>
      <c r="R19">
        <f>Original!R17</f>
        <v>5.9621834404266201</v>
      </c>
      <c r="S19">
        <f>Original!S17</f>
        <v>5.2276926767363303</v>
      </c>
      <c r="T19">
        <f>Original!T17</f>
        <v>0</v>
      </c>
      <c r="U19">
        <f>Original!U17</f>
        <v>0.98415089862475502</v>
      </c>
      <c r="V19">
        <f>Original!V17</f>
        <v>0</v>
      </c>
      <c r="W19">
        <f>Original!W17</f>
        <v>0</v>
      </c>
      <c r="X19">
        <f>Original!X17</f>
        <v>0</v>
      </c>
      <c r="Y19">
        <f>Original!Y17</f>
        <v>13678003.8751227</v>
      </c>
      <c r="Z19" s="5">
        <f t="shared" si="1"/>
        <v>7.3945191292028633E-3</v>
      </c>
      <c r="AA19">
        <f>Original!Z17</f>
        <v>13188553.4507866</v>
      </c>
      <c r="AB19" s="5">
        <f t="shared" si="1"/>
        <v>7.129915422507592E-3</v>
      </c>
      <c r="AC19">
        <f>Original!AA17</f>
        <v>11801586.4697577</v>
      </c>
      <c r="AD19" s="5">
        <f t="shared" si="1"/>
        <v>6.3801017825623457E-3</v>
      </c>
      <c r="AE19">
        <f>Original!AB17</f>
        <v>20529825.937896099</v>
      </c>
      <c r="AF19" s="5">
        <f t="shared" si="1"/>
        <v>1.1098709431796824E-2</v>
      </c>
      <c r="AG19">
        <f>Original!AE17</f>
        <v>-2229878.3541417201</v>
      </c>
      <c r="AH19" s="5">
        <f t="shared" si="16"/>
        <v>-1.2055032515004629E-3</v>
      </c>
      <c r="AI19">
        <f>Original!AF17</f>
        <v>259729.01206305501</v>
      </c>
      <c r="AJ19" s="5">
        <f t="shared" si="2"/>
        <v>1.4041311624441932E-4</v>
      </c>
      <c r="AK19">
        <f>Original!AC17</f>
        <v>-11062694.9845013</v>
      </c>
      <c r="AL19" s="5">
        <f t="shared" si="3"/>
        <v>-5.9806467690957299E-3</v>
      </c>
      <c r="AM19">
        <f>Original!AD17</f>
        <v>238748.69167007599</v>
      </c>
      <c r="AN19" s="5">
        <f t="shared" si="4"/>
        <v>1.2907086324470693E-4</v>
      </c>
      <c r="AO19">
        <f>Original!AG17</f>
        <v>-2748190.3654298801</v>
      </c>
      <c r="AP19" s="5">
        <f t="shared" si="4"/>
        <v>-1.4857099335103062E-3</v>
      </c>
      <c r="AQ19">
        <f>Original!AH17</f>
        <v>-46943913.437873803</v>
      </c>
      <c r="AR19" s="5">
        <f t="shared" si="4"/>
        <v>-2.5378532502637361E-2</v>
      </c>
      <c r="AS19">
        <f>Original!AI17</f>
        <v>0</v>
      </c>
      <c r="AT19" s="5">
        <f t="shared" si="5"/>
        <v>0</v>
      </c>
      <c r="AU19">
        <f>Original!AJ17</f>
        <v>0</v>
      </c>
      <c r="AV19" s="5">
        <f t="shared" si="6"/>
        <v>0</v>
      </c>
      <c r="AW19">
        <f>Original!AK17</f>
        <v>0</v>
      </c>
      <c r="AX19" s="5">
        <f t="shared" si="7"/>
        <v>0</v>
      </c>
      <c r="AY19">
        <f>Original!AL17</f>
        <v>0</v>
      </c>
      <c r="AZ19" s="5">
        <f t="shared" si="8"/>
        <v>0</v>
      </c>
      <c r="BA19">
        <f>Original!AM17</f>
        <v>0</v>
      </c>
      <c r="BB19" s="5">
        <f t="shared" si="9"/>
        <v>0</v>
      </c>
      <c r="BC19">
        <f>Original!AN17</f>
        <v>-3288229.7046503299</v>
      </c>
      <c r="BD19">
        <f>Original!AO17</f>
        <v>-3961041.4511546898</v>
      </c>
      <c r="BE19" s="5">
        <f t="shared" si="10"/>
        <v>-2.1413940988422244E-3</v>
      </c>
      <c r="BF19">
        <f>Original!AP17</f>
        <v>-65309455.538845301</v>
      </c>
      <c r="BG19" s="5">
        <f t="shared" si="11"/>
        <v>-3.5307199991232878E-2</v>
      </c>
      <c r="BH19">
        <f>Original!AQ17</f>
        <v>0</v>
      </c>
      <c r="BI19" s="5">
        <f t="shared" si="12"/>
        <v>0</v>
      </c>
      <c r="BJ19">
        <f>Original!AR17</f>
        <v>-69270496.989999995</v>
      </c>
      <c r="BK19">
        <f>Original!AS17</f>
        <v>5.2276926767363303</v>
      </c>
      <c r="BL19">
        <f>Original!AT17</f>
        <v>0.98415089862475502</v>
      </c>
      <c r="BM19">
        <f>Original!AU17</f>
        <v>0</v>
      </c>
      <c r="BN19">
        <f>Original!AV17</f>
        <v>-46943913.437873803</v>
      </c>
      <c r="BO19" s="5">
        <f t="shared" si="13"/>
        <v>-2.5378532502637361E-2</v>
      </c>
      <c r="BP19">
        <f>Original!AW17</f>
        <v>0</v>
      </c>
      <c r="BQ19" s="5">
        <f t="shared" si="14"/>
        <v>0</v>
      </c>
      <c r="BR19">
        <f>Original!AX17</f>
        <v>0</v>
      </c>
      <c r="BS19" s="5">
        <f t="shared" si="15"/>
        <v>0</v>
      </c>
      <c r="BT19"/>
      <c r="BU19"/>
      <c r="BV19"/>
      <c r="BW19"/>
      <c r="BX19"/>
      <c r="BY19"/>
      <c r="BZ19"/>
      <c r="CA19"/>
    </row>
    <row r="20" spans="1:79" x14ac:dyDescent="0.2">
      <c r="A20" t="str">
        <f t="shared" si="0"/>
        <v>0_1_2018</v>
      </c>
      <c r="B20">
        <v>0</v>
      </c>
      <c r="C20">
        <v>1</v>
      </c>
      <c r="D20">
        <v>2018</v>
      </c>
      <c r="E20">
        <f>Original!E18</f>
        <v>1875434228.55</v>
      </c>
      <c r="F20">
        <f>Original!F18</f>
        <v>1832287979.43999</v>
      </c>
      <c r="G20">
        <f>Original!G18</f>
        <v>-43146249.110000603</v>
      </c>
      <c r="H20">
        <f>Original!H18</f>
        <v>1811349467.1361001</v>
      </c>
      <c r="I20">
        <f>Original!I18</f>
        <v>-35766423.838656701</v>
      </c>
      <c r="J20">
        <f>Original!J18</f>
        <v>52161249.587081999</v>
      </c>
      <c r="K20">
        <f>Original!K18</f>
        <v>6.6419838440300296</v>
      </c>
      <c r="L20">
        <f>Original!L18</f>
        <v>8307363.7827434596</v>
      </c>
      <c r="M20">
        <f>Original!M18</f>
        <v>2.9745570549562301</v>
      </c>
      <c r="N20">
        <f>Original!N18</f>
        <v>38392.409918227597</v>
      </c>
      <c r="O20">
        <f>Original!O18</f>
        <v>1.7801372103094</v>
      </c>
      <c r="P20">
        <f>Original!P18</f>
        <v>9.5060184113762904</v>
      </c>
      <c r="Q20">
        <f>Original!Q18</f>
        <v>0.40192820483532299</v>
      </c>
      <c r="R20">
        <f>Original!R18</f>
        <v>6.2104085093765597</v>
      </c>
      <c r="S20">
        <f>Original!S18</f>
        <v>6.2395920392033197</v>
      </c>
      <c r="T20">
        <f>Original!T18</f>
        <v>0</v>
      </c>
      <c r="U20">
        <f>Original!U18</f>
        <v>1</v>
      </c>
      <c r="V20">
        <f>Original!V18</f>
        <v>0.69125210232102596</v>
      </c>
      <c r="W20">
        <f>Original!W18</f>
        <v>0</v>
      </c>
      <c r="X20">
        <f>Original!X18</f>
        <v>0</v>
      </c>
      <c r="Y20">
        <f>Original!Y18</f>
        <v>8777390.8200671598</v>
      </c>
      <c r="Z20" s="5">
        <f t="shared" si="1"/>
        <v>4.7519437534778363E-3</v>
      </c>
      <c r="AA20">
        <f>Original!Z18</f>
        <v>10984204.514255799</v>
      </c>
      <c r="AB20" s="5">
        <f t="shared" si="1"/>
        <v>5.9466785857487346E-3</v>
      </c>
      <c r="AC20">
        <f>Original!AA18</f>
        <v>9798751.5155564006</v>
      </c>
      <c r="AD20" s="5">
        <f t="shared" si="1"/>
        <v>5.3048926509886738E-3</v>
      </c>
      <c r="AE20">
        <f>Original!AB18</f>
        <v>23977429.6745294</v>
      </c>
      <c r="AF20" s="5">
        <f t="shared" si="1"/>
        <v>1.2981009903973068E-2</v>
      </c>
      <c r="AG20">
        <f>Original!AE18</f>
        <v>-1975148.5939596901</v>
      </c>
      <c r="AH20" s="5">
        <f t="shared" si="16"/>
        <v>-1.0693149269141767E-3</v>
      </c>
      <c r="AI20">
        <f>Original!AF18</f>
        <v>348265.677505992</v>
      </c>
      <c r="AJ20" s="5">
        <f t="shared" si="2"/>
        <v>1.8854565607261665E-4</v>
      </c>
      <c r="AK20">
        <f>Original!AC18</f>
        <v>-12778903.8348836</v>
      </c>
      <c r="AL20" s="5">
        <f t="shared" si="3"/>
        <v>-6.9183010645530842E-3</v>
      </c>
      <c r="AM20">
        <f>Original!AD18</f>
        <v>901746.48336987197</v>
      </c>
      <c r="AN20" s="5">
        <f t="shared" si="4"/>
        <v>4.8819161146082844E-4</v>
      </c>
      <c r="AO20">
        <f>Original!AG18</f>
        <v>-4065083.7263113102</v>
      </c>
      <c r="AP20" s="5">
        <f t="shared" si="4"/>
        <v>-2.2007735119240861E-3</v>
      </c>
      <c r="AQ20">
        <f>Original!AH18</f>
        <v>-45271768.473247297</v>
      </c>
      <c r="AR20" s="5">
        <f t="shared" si="4"/>
        <v>-2.4509435869428029E-2</v>
      </c>
      <c r="AS20">
        <f>Original!AI18</f>
        <v>0</v>
      </c>
      <c r="AT20" s="5">
        <f t="shared" si="5"/>
        <v>0</v>
      </c>
      <c r="AU20">
        <f>Original!AJ18</f>
        <v>229505.644639798</v>
      </c>
      <c r="AV20" s="5">
        <f t="shared" si="6"/>
        <v>1.2425080947069502E-4</v>
      </c>
      <c r="AW20">
        <f>Original!AK18</f>
        <v>-26932134.673504699</v>
      </c>
      <c r="AX20" s="5">
        <f t="shared" si="7"/>
        <v>-1.4580641531534912E-2</v>
      </c>
      <c r="AY20">
        <f>Original!AL18</f>
        <v>0</v>
      </c>
      <c r="AZ20" s="5">
        <f t="shared" si="8"/>
        <v>0</v>
      </c>
      <c r="BA20">
        <f>Original!AM18</f>
        <v>0</v>
      </c>
      <c r="BB20" s="5">
        <f t="shared" si="9"/>
        <v>0</v>
      </c>
      <c r="BC20">
        <f>Original!AN18</f>
        <v>-36005744.9719823</v>
      </c>
      <c r="BD20">
        <f>Original!AO18</f>
        <v>-36693925.530009598</v>
      </c>
      <c r="BE20" s="5">
        <f t="shared" si="10"/>
        <v>-1.9865524252864003E-2</v>
      </c>
      <c r="BF20">
        <f>Original!AP18</f>
        <v>-6452323.5799909504</v>
      </c>
      <c r="BG20" s="5">
        <f t="shared" si="11"/>
        <v>-3.4931882788285309E-3</v>
      </c>
      <c r="BH20">
        <f>Original!AQ18</f>
        <v>0</v>
      </c>
      <c r="BI20" s="5">
        <f t="shared" si="12"/>
        <v>0</v>
      </c>
      <c r="BJ20">
        <f>Original!AR18</f>
        <v>-43146249.110000603</v>
      </c>
      <c r="BK20">
        <f>Original!AS18</f>
        <v>6.2395920392033197</v>
      </c>
      <c r="BL20">
        <f>Original!AT18</f>
        <v>1</v>
      </c>
      <c r="BM20">
        <f>Original!AU18</f>
        <v>0.69125210232102596</v>
      </c>
      <c r="BN20">
        <f>Original!AV18</f>
        <v>-45271768.473247297</v>
      </c>
      <c r="BO20" s="5">
        <f t="shared" si="13"/>
        <v>-2.4509435869428029E-2</v>
      </c>
      <c r="BP20">
        <f>Original!AW18</f>
        <v>229505.644639798</v>
      </c>
      <c r="BQ20" s="5">
        <f t="shared" si="14"/>
        <v>1.2425080947069502E-4</v>
      </c>
      <c r="BR20">
        <f>Original!AX18</f>
        <v>-26932134.673504699</v>
      </c>
      <c r="BS20" s="5">
        <f t="shared" si="15"/>
        <v>-1.4580641531534912E-2</v>
      </c>
      <c r="BT20"/>
      <c r="BU20"/>
      <c r="BV20"/>
      <c r="BW20"/>
      <c r="BX20"/>
      <c r="BY20"/>
      <c r="BZ20"/>
      <c r="CA20"/>
    </row>
    <row r="21" spans="1:79" x14ac:dyDescent="0.2">
      <c r="A21" t="str">
        <f t="shared" si="0"/>
        <v>0_2_2002</v>
      </c>
      <c r="B21">
        <v>0</v>
      </c>
      <c r="C21">
        <v>2</v>
      </c>
      <c r="D21">
        <v>2002</v>
      </c>
      <c r="E21">
        <f>Original!E19</f>
        <v>0</v>
      </c>
      <c r="F21">
        <f>Original!F19</f>
        <v>778178956.74150002</v>
      </c>
      <c r="G21">
        <f>Original!G19</f>
        <v>0</v>
      </c>
      <c r="H21">
        <f>Original!H19</f>
        <v>708358906.69870603</v>
      </c>
      <c r="I21">
        <f>Original!I19</f>
        <v>0</v>
      </c>
      <c r="J21">
        <f>Original!J19</f>
        <v>0</v>
      </c>
      <c r="K21">
        <f>Original!K19</f>
        <v>0</v>
      </c>
      <c r="L21">
        <f>Original!L19</f>
        <v>0</v>
      </c>
      <c r="M21">
        <f>Original!M19</f>
        <v>0</v>
      </c>
      <c r="N21">
        <f>Original!N19</f>
        <v>0</v>
      </c>
      <c r="O21">
        <f>Original!O19</f>
        <v>0</v>
      </c>
      <c r="P21">
        <f>Original!P19</f>
        <v>0</v>
      </c>
      <c r="Q21">
        <f>Original!Q19</f>
        <v>0</v>
      </c>
      <c r="R21">
        <f>Original!R19</f>
        <v>0</v>
      </c>
      <c r="S21">
        <f>Original!S19</f>
        <v>0</v>
      </c>
      <c r="T21">
        <f>Original!T19</f>
        <v>0</v>
      </c>
      <c r="U21">
        <f>Original!U19</f>
        <v>0</v>
      </c>
      <c r="V21">
        <f>Original!V19</f>
        <v>0</v>
      </c>
      <c r="W21">
        <f>Original!W19</f>
        <v>0</v>
      </c>
      <c r="X21">
        <f>Original!X19</f>
        <v>0</v>
      </c>
      <c r="Y21">
        <f>Original!Y19</f>
        <v>0</v>
      </c>
      <c r="Z21" s="5"/>
      <c r="AA21">
        <f>Original!Z19</f>
        <v>0</v>
      </c>
      <c r="AB21" s="5"/>
      <c r="AC21">
        <f>Original!AA19</f>
        <v>0</v>
      </c>
      <c r="AD21" s="5"/>
      <c r="AE21">
        <f>Original!AB19</f>
        <v>0</v>
      </c>
      <c r="AF21" s="5"/>
      <c r="AG21">
        <f>Original!AE19</f>
        <v>0</v>
      </c>
      <c r="AH21" s="5"/>
      <c r="AI21">
        <f>Original!AF19</f>
        <v>0</v>
      </c>
      <c r="AJ21" s="5"/>
      <c r="AK21">
        <f>Original!AC19</f>
        <v>0</v>
      </c>
      <c r="AL21" s="5">
        <f t="shared" si="3"/>
        <v>0</v>
      </c>
      <c r="AM21">
        <f>Original!AD19</f>
        <v>0</v>
      </c>
      <c r="AN21" s="5">
        <f t="shared" si="4"/>
        <v>0</v>
      </c>
      <c r="AO21">
        <f>Original!AG19</f>
        <v>0</v>
      </c>
      <c r="AP21" s="5">
        <f t="shared" si="4"/>
        <v>0</v>
      </c>
      <c r="AQ21">
        <f>Original!AH19</f>
        <v>0</v>
      </c>
      <c r="AR21" s="5">
        <f t="shared" si="4"/>
        <v>0</v>
      </c>
      <c r="AS21">
        <f>Original!AI19</f>
        <v>0</v>
      </c>
      <c r="AT21" s="5">
        <f t="shared" si="5"/>
        <v>0</v>
      </c>
      <c r="AU21">
        <f>Original!AJ19</f>
        <v>0</v>
      </c>
      <c r="AV21" s="5">
        <f t="shared" si="6"/>
        <v>0</v>
      </c>
      <c r="AW21">
        <f>Original!AK19</f>
        <v>0</v>
      </c>
      <c r="AX21" s="5">
        <f t="shared" si="7"/>
        <v>0</v>
      </c>
      <c r="AY21">
        <f>Original!AL19</f>
        <v>0</v>
      </c>
      <c r="AZ21" s="5">
        <f t="shared" si="8"/>
        <v>0</v>
      </c>
      <c r="BA21">
        <f>Original!AM19</f>
        <v>0</v>
      </c>
      <c r="BB21" s="5">
        <f t="shared" si="9"/>
        <v>0</v>
      </c>
      <c r="BC21">
        <f>Original!AN19</f>
        <v>0</v>
      </c>
      <c r="BD21">
        <f>Original!AO19</f>
        <v>0</v>
      </c>
      <c r="BE21" s="5">
        <f t="shared" si="10"/>
        <v>0</v>
      </c>
      <c r="BF21">
        <f>Original!AP19</f>
        <v>0</v>
      </c>
      <c r="BG21" s="5">
        <f t="shared" si="11"/>
        <v>0</v>
      </c>
      <c r="BH21">
        <f>Original!AQ19</f>
        <v>778178956.74150002</v>
      </c>
      <c r="BI21" s="5">
        <f t="shared" si="12"/>
        <v>0.4296128222964441</v>
      </c>
      <c r="BJ21">
        <f>Original!AR19</f>
        <v>778178956.74150002</v>
      </c>
      <c r="BK21">
        <f>Original!AS19</f>
        <v>0</v>
      </c>
      <c r="BL21">
        <f>Original!AT19</f>
        <v>0</v>
      </c>
      <c r="BM21">
        <f>Original!AU19</f>
        <v>0</v>
      </c>
      <c r="BN21">
        <f>Original!AV19</f>
        <v>0</v>
      </c>
      <c r="BO21" s="5">
        <f t="shared" si="13"/>
        <v>0</v>
      </c>
      <c r="BP21">
        <f>Original!AW19</f>
        <v>0</v>
      </c>
      <c r="BQ21" s="5">
        <f t="shared" si="14"/>
        <v>0</v>
      </c>
      <c r="BR21">
        <f>Original!AX19</f>
        <v>0</v>
      </c>
      <c r="BS21" s="5">
        <f t="shared" si="15"/>
        <v>0</v>
      </c>
      <c r="BT21"/>
      <c r="BU21"/>
      <c r="BV21"/>
      <c r="BW21"/>
      <c r="BX21"/>
      <c r="BY21"/>
      <c r="BZ21"/>
      <c r="CA21"/>
    </row>
    <row r="22" spans="1:79" x14ac:dyDescent="0.2">
      <c r="A22" t="str">
        <f t="shared" si="0"/>
        <v>0_2_2003</v>
      </c>
      <c r="B22">
        <v>0</v>
      </c>
      <c r="C22">
        <v>2</v>
      </c>
      <c r="D22">
        <v>2003</v>
      </c>
      <c r="E22">
        <f>Original!E20</f>
        <v>778178956.74150002</v>
      </c>
      <c r="F22">
        <f>Original!F20</f>
        <v>775775981.48999906</v>
      </c>
      <c r="G22">
        <f>Original!G20</f>
        <v>-7304362.2514999304</v>
      </c>
      <c r="H22">
        <f>Original!H20</f>
        <v>744571392.445099</v>
      </c>
      <c r="I22">
        <f>Original!I20</f>
        <v>31587203.756272402</v>
      </c>
      <c r="J22">
        <f>Original!J20</f>
        <v>12908835.608403999</v>
      </c>
      <c r="K22">
        <f>Original!K20</f>
        <v>4.1869356659843904</v>
      </c>
      <c r="L22">
        <f>Original!L20</f>
        <v>2403008.0727950102</v>
      </c>
      <c r="M22">
        <f>Original!M20</f>
        <v>2.1950551632158199</v>
      </c>
      <c r="N22">
        <f>Original!N20</f>
        <v>34755.1297337781</v>
      </c>
      <c r="O22">
        <f>Original!O20</f>
        <v>1.1376714142438999</v>
      </c>
      <c r="P22">
        <f>Original!P20</f>
        <v>7.9979836073008101</v>
      </c>
      <c r="Q22">
        <f>Original!Q20</f>
        <v>0.32170115584020298</v>
      </c>
      <c r="R22">
        <f>Original!R20</f>
        <v>3.4324315209080201</v>
      </c>
      <c r="S22">
        <f>Original!S20</f>
        <v>0</v>
      </c>
      <c r="T22">
        <f>Original!T20</f>
        <v>0</v>
      </c>
      <c r="U22">
        <f>Original!U20</f>
        <v>4.2199727601871601E-2</v>
      </c>
      <c r="V22">
        <f>Original!V20</f>
        <v>0</v>
      </c>
      <c r="W22">
        <f>Original!W20</f>
        <v>0</v>
      </c>
      <c r="X22">
        <f>Original!X20</f>
        <v>0</v>
      </c>
      <c r="Y22">
        <f>Original!Y20</f>
        <v>49203784.078053899</v>
      </c>
      <c r="Z22" s="5">
        <f t="shared" si="1"/>
        <v>6.9461657943100136E-2</v>
      </c>
      <c r="AA22">
        <f>Original!Z20</f>
        <v>-3306271.6971856798</v>
      </c>
      <c r="AB22" s="5">
        <f t="shared" si="1"/>
        <v>-4.6675091763785388E-3</v>
      </c>
      <c r="AC22">
        <f>Original!AA20</f>
        <v>8082503.5408238797</v>
      </c>
      <c r="AD22" s="5">
        <f t="shared" si="1"/>
        <v>1.141018128577255E-2</v>
      </c>
      <c r="AE22">
        <f>Original!AB20</f>
        <v>11250351.767405899</v>
      </c>
      <c r="AF22" s="5">
        <f t="shared" si="1"/>
        <v>1.588227614704241E-2</v>
      </c>
      <c r="AG22">
        <f>Original!AE20</f>
        <v>-729947.11724245094</v>
      </c>
      <c r="AH22" s="5">
        <f t="shared" si="16"/>
        <v>-1.0304763734027944E-3</v>
      </c>
      <c r="AI22">
        <f>Original!AF20</f>
        <v>-4168666.7416612701</v>
      </c>
      <c r="AJ22" s="5">
        <f t="shared" si="2"/>
        <v>-5.8849641082220124E-3</v>
      </c>
      <c r="AK22">
        <f>Original!AC20</f>
        <v>4936716.4294394804</v>
      </c>
      <c r="AL22" s="5">
        <f t="shared" si="3"/>
        <v>6.9692304039021104E-3</v>
      </c>
      <c r="AM22">
        <f>Original!AD20</f>
        <v>2306417.8782235198</v>
      </c>
      <c r="AN22" s="5">
        <f t="shared" si="4"/>
        <v>3.2560018041878501E-3</v>
      </c>
      <c r="AO22">
        <f>Original!AG20</f>
        <v>0</v>
      </c>
      <c r="AP22" s="5">
        <f t="shared" si="4"/>
        <v>0</v>
      </c>
      <c r="AQ22">
        <f>Original!AH20</f>
        <v>0</v>
      </c>
      <c r="AR22" s="5">
        <f t="shared" si="4"/>
        <v>0</v>
      </c>
      <c r="AS22">
        <f>Original!AI20</f>
        <v>0</v>
      </c>
      <c r="AT22" s="5">
        <f t="shared" si="5"/>
        <v>0</v>
      </c>
      <c r="AU22">
        <f>Original!AJ20</f>
        <v>0</v>
      </c>
      <c r="AV22" s="5">
        <f t="shared" si="6"/>
        <v>0</v>
      </c>
      <c r="AW22">
        <f>Original!AK20</f>
        <v>0</v>
      </c>
      <c r="AX22" s="5">
        <f t="shared" si="7"/>
        <v>0</v>
      </c>
      <c r="AY22">
        <f>Original!AL20</f>
        <v>0</v>
      </c>
      <c r="AZ22" s="5">
        <f t="shared" si="8"/>
        <v>0</v>
      </c>
      <c r="BA22">
        <f>Original!AM20</f>
        <v>0</v>
      </c>
      <c r="BB22" s="5">
        <f t="shared" si="9"/>
        <v>0</v>
      </c>
      <c r="BC22">
        <f>Original!AN20</f>
        <v>67574888.137857199</v>
      </c>
      <c r="BD22">
        <f>Original!AO20</f>
        <v>67192656.371497393</v>
      </c>
      <c r="BE22" s="5">
        <f t="shared" si="10"/>
        <v>9.4856796090342907E-2</v>
      </c>
      <c r="BF22">
        <f>Original!AP20</f>
        <v>-74497018.622997299</v>
      </c>
      <c r="BG22" s="5">
        <f t="shared" si="11"/>
        <v>-0.10516846462789509</v>
      </c>
      <c r="BH22">
        <f>Original!AQ20</f>
        <v>4901387</v>
      </c>
      <c r="BI22" s="5">
        <f t="shared" si="12"/>
        <v>6.9193553630077526E-3</v>
      </c>
      <c r="BJ22">
        <f>Original!AR20</f>
        <v>-2402975.25149995</v>
      </c>
      <c r="BK22">
        <f>Original!AS20</f>
        <v>0</v>
      </c>
      <c r="BL22">
        <f>Original!AT20</f>
        <v>4.2199727601871601E-2</v>
      </c>
      <c r="BM22">
        <f>Original!AU20</f>
        <v>0</v>
      </c>
      <c r="BN22">
        <f>Original!AV20</f>
        <v>0</v>
      </c>
      <c r="BO22" s="5">
        <f t="shared" si="13"/>
        <v>0</v>
      </c>
      <c r="BP22">
        <f>Original!AW20</f>
        <v>0</v>
      </c>
      <c r="BQ22" s="5">
        <f t="shared" si="14"/>
        <v>0</v>
      </c>
      <c r="BR22">
        <f>Original!AX20</f>
        <v>0</v>
      </c>
      <c r="BS22" s="5">
        <f t="shared" si="15"/>
        <v>0</v>
      </c>
      <c r="BT22"/>
      <c r="BU22"/>
      <c r="BV22"/>
      <c r="BW22"/>
      <c r="BX22"/>
      <c r="BY22"/>
      <c r="BZ22"/>
      <c r="CA22"/>
    </row>
    <row r="23" spans="1:79" x14ac:dyDescent="0.2">
      <c r="A23" t="str">
        <f t="shared" si="0"/>
        <v>0_2_2004</v>
      </c>
      <c r="B23">
        <v>0</v>
      </c>
      <c r="C23">
        <v>2</v>
      </c>
      <c r="D23">
        <v>2004</v>
      </c>
      <c r="E23">
        <f>Original!E21</f>
        <v>775775981.48999906</v>
      </c>
      <c r="F23">
        <f>Original!F21</f>
        <v>806099666.79199898</v>
      </c>
      <c r="G23">
        <f>Original!G21</f>
        <v>13796022.941999599</v>
      </c>
      <c r="H23">
        <f>Original!H21</f>
        <v>778032126.11086094</v>
      </c>
      <c r="I23">
        <f>Original!I21</f>
        <v>18455141.501042999</v>
      </c>
      <c r="J23">
        <f>Original!J21</f>
        <v>12461016.1662133</v>
      </c>
      <c r="K23">
        <f>Original!K21</f>
        <v>4.1315455466146203</v>
      </c>
      <c r="L23">
        <f>Original!L21</f>
        <v>2454875.0737574901</v>
      </c>
      <c r="M23">
        <f>Original!M21</f>
        <v>2.5194365369455598</v>
      </c>
      <c r="N23">
        <f>Original!N21</f>
        <v>33581.613850308</v>
      </c>
      <c r="O23">
        <f>Original!O21</f>
        <v>1.23986879526508</v>
      </c>
      <c r="P23">
        <f>Original!P21</f>
        <v>7.8117274776058201</v>
      </c>
      <c r="Q23">
        <f>Original!Q21</f>
        <v>0.31239198011135999</v>
      </c>
      <c r="R23">
        <f>Original!R21</f>
        <v>3.3918079825102398</v>
      </c>
      <c r="S23">
        <f>Original!S21</f>
        <v>0</v>
      </c>
      <c r="T23">
        <f>Original!T21</f>
        <v>0</v>
      </c>
      <c r="U23">
        <f>Original!U21</f>
        <v>4.1368121423869697E-2</v>
      </c>
      <c r="V23">
        <f>Original!V21</f>
        <v>0</v>
      </c>
      <c r="W23">
        <f>Original!W21</f>
        <v>0</v>
      </c>
      <c r="X23">
        <f>Original!X21</f>
        <v>0</v>
      </c>
      <c r="Y23">
        <f>Original!Y21</f>
        <v>-11808749.5135641</v>
      </c>
      <c r="Z23" s="5">
        <f t="shared" si="1"/>
        <v>-1.5859794820729457E-2</v>
      </c>
      <c r="AA23">
        <f>Original!Z21</f>
        <v>3742119.0099904099</v>
      </c>
      <c r="AB23" s="5">
        <f t="shared" si="1"/>
        <v>5.0258699809855173E-3</v>
      </c>
      <c r="AC23">
        <f>Original!AA21</f>
        <v>8578619.91920349</v>
      </c>
      <c r="AD23" s="5">
        <f t="shared" si="1"/>
        <v>1.1521554556416878E-2</v>
      </c>
      <c r="AE23">
        <f>Original!AB21</f>
        <v>12639416.764965501</v>
      </c>
      <c r="AF23" s="5">
        <f t="shared" si="1"/>
        <v>1.6975426256250464E-2</v>
      </c>
      <c r="AG23">
        <f>Original!AE21</f>
        <v>-711896.88412449998</v>
      </c>
      <c r="AH23" s="5">
        <f t="shared" si="16"/>
        <v>-9.561163527740447E-4</v>
      </c>
      <c r="AI23">
        <f>Original!AF21</f>
        <v>-3627103.4991796999</v>
      </c>
      <c r="AJ23" s="5">
        <f t="shared" si="2"/>
        <v>-4.8713978753181075E-3</v>
      </c>
      <c r="AK23">
        <f>Original!AC21</f>
        <v>7392441.8640965298</v>
      </c>
      <c r="AL23" s="5">
        <f t="shared" si="3"/>
        <v>9.928452716697159E-3</v>
      </c>
      <c r="AM23">
        <f>Original!AD21</f>
        <v>1982616.28143776</v>
      </c>
      <c r="AN23" s="5">
        <f t="shared" si="4"/>
        <v>2.6627618272131617E-3</v>
      </c>
      <c r="AO23">
        <f>Original!AG21</f>
        <v>0</v>
      </c>
      <c r="AP23" s="5">
        <f t="shared" si="4"/>
        <v>0</v>
      </c>
      <c r="AQ23">
        <f>Original!AH21</f>
        <v>0</v>
      </c>
      <c r="AR23" s="5">
        <f t="shared" si="4"/>
        <v>0</v>
      </c>
      <c r="AS23">
        <f>Original!AI21</f>
        <v>0</v>
      </c>
      <c r="AT23" s="5">
        <f t="shared" si="5"/>
        <v>0</v>
      </c>
      <c r="AU23">
        <f>Original!AJ21</f>
        <v>0</v>
      </c>
      <c r="AV23" s="5">
        <f t="shared" si="6"/>
        <v>0</v>
      </c>
      <c r="AW23">
        <f>Original!AK21</f>
        <v>0</v>
      </c>
      <c r="AX23" s="5">
        <f t="shared" si="7"/>
        <v>0</v>
      </c>
      <c r="AY23">
        <f>Original!AL21</f>
        <v>0</v>
      </c>
      <c r="AZ23" s="5">
        <f t="shared" si="8"/>
        <v>0</v>
      </c>
      <c r="BA23">
        <f>Original!AM21</f>
        <v>0</v>
      </c>
      <c r="BB23" s="5">
        <f t="shared" si="9"/>
        <v>0</v>
      </c>
      <c r="BC23">
        <f>Original!AN21</f>
        <v>18187463.942825399</v>
      </c>
      <c r="BD23">
        <f>Original!AO21</f>
        <v>18359773.913456701</v>
      </c>
      <c r="BE23" s="5">
        <f t="shared" si="10"/>
        <v>2.4658177979636063E-2</v>
      </c>
      <c r="BF23">
        <f>Original!AP21</f>
        <v>-4563750.9714570297</v>
      </c>
      <c r="BG23" s="5">
        <f t="shared" si="11"/>
        <v>-6.1293665292056435E-3</v>
      </c>
      <c r="BH23">
        <f>Original!AQ21</f>
        <v>16527662.359999999</v>
      </c>
      <c r="BI23" s="5">
        <f t="shared" si="12"/>
        <v>2.2197552212857369E-2</v>
      </c>
      <c r="BJ23">
        <f>Original!AR21</f>
        <v>30323685.301999599</v>
      </c>
      <c r="BK23">
        <f>Original!AS21</f>
        <v>0</v>
      </c>
      <c r="BL23">
        <f>Original!AT21</f>
        <v>4.1368121423869697E-2</v>
      </c>
      <c r="BM23">
        <f>Original!AU21</f>
        <v>0</v>
      </c>
      <c r="BN23">
        <f>Original!AV21</f>
        <v>0</v>
      </c>
      <c r="BO23" s="5">
        <f t="shared" si="13"/>
        <v>0</v>
      </c>
      <c r="BP23">
        <f>Original!AW21</f>
        <v>0</v>
      </c>
      <c r="BQ23" s="5">
        <f t="shared" si="14"/>
        <v>0</v>
      </c>
      <c r="BR23">
        <f>Original!AX21</f>
        <v>0</v>
      </c>
      <c r="BS23" s="5">
        <f t="shared" si="15"/>
        <v>0</v>
      </c>
      <c r="BT23"/>
      <c r="BU23"/>
      <c r="BV23"/>
      <c r="BW23"/>
      <c r="BX23"/>
      <c r="BY23"/>
      <c r="BZ23"/>
      <c r="CA23"/>
    </row>
    <row r="24" spans="1:79" x14ac:dyDescent="0.2">
      <c r="A24" t="str">
        <f t="shared" si="0"/>
        <v>0_2_2005</v>
      </c>
      <c r="B24">
        <v>0</v>
      </c>
      <c r="C24">
        <v>2</v>
      </c>
      <c r="D24">
        <v>2005</v>
      </c>
      <c r="E24">
        <f>Original!E22</f>
        <v>806099666.79199898</v>
      </c>
      <c r="F24">
        <f>Original!F22</f>
        <v>823961656.74499905</v>
      </c>
      <c r="G24">
        <f>Original!G22</f>
        <v>4980140.8500003004</v>
      </c>
      <c r="H24">
        <f>Original!H22</f>
        <v>831523190.190804</v>
      </c>
      <c r="I24">
        <f>Original!I22</f>
        <v>39872332.577664196</v>
      </c>
      <c r="J24">
        <f>Original!J22</f>
        <v>12069229.5376813</v>
      </c>
      <c r="K24">
        <f>Original!K22</f>
        <v>4.2699889177983597</v>
      </c>
      <c r="L24">
        <f>Original!L22</f>
        <v>2453902.9372829301</v>
      </c>
      <c r="M24">
        <f>Original!M22</f>
        <v>2.9792773704913902</v>
      </c>
      <c r="N24">
        <f>Original!N22</f>
        <v>32747.785887571299</v>
      </c>
      <c r="O24">
        <f>Original!O22</f>
        <v>1.3347775069135299</v>
      </c>
      <c r="P24">
        <f>Original!P22</f>
        <v>7.5982454431379498</v>
      </c>
      <c r="Q24">
        <f>Original!Q22</f>
        <v>0.30157588470056601</v>
      </c>
      <c r="R24">
        <f>Original!R22</f>
        <v>3.4024327990114398</v>
      </c>
      <c r="S24">
        <f>Original!S22</f>
        <v>0</v>
      </c>
      <c r="T24">
        <f>Original!T22</f>
        <v>0</v>
      </c>
      <c r="U24">
        <f>Original!U22</f>
        <v>3.9573290145313002E-2</v>
      </c>
      <c r="V24">
        <f>Original!V22</f>
        <v>0</v>
      </c>
      <c r="W24">
        <f>Original!W22</f>
        <v>0</v>
      </c>
      <c r="X24">
        <f>Original!X22</f>
        <v>0</v>
      </c>
      <c r="Y24">
        <f>Original!Y22</f>
        <v>45534015.170010597</v>
      </c>
      <c r="Z24" s="5">
        <f t="shared" si="1"/>
        <v>5.8524595118740003E-2</v>
      </c>
      <c r="AA24">
        <f>Original!Z22</f>
        <v>-3008237.33896372</v>
      </c>
      <c r="AB24" s="5">
        <f t="shared" si="1"/>
        <v>-3.8664693114935458E-3</v>
      </c>
      <c r="AC24">
        <f>Original!AA22</f>
        <v>9129442.7699853405</v>
      </c>
      <c r="AD24" s="5">
        <f t="shared" si="1"/>
        <v>1.1734017739885071E-2</v>
      </c>
      <c r="AE24">
        <f>Original!AB22</f>
        <v>16876789.782829199</v>
      </c>
      <c r="AF24" s="5">
        <f t="shared" si="1"/>
        <v>2.169163613743174E-2</v>
      </c>
      <c r="AG24">
        <f>Original!AE22</f>
        <v>-760835.64364724897</v>
      </c>
      <c r="AH24" s="5">
        <f t="shared" si="16"/>
        <v>-9.7789746478776939E-4</v>
      </c>
      <c r="AI24">
        <f>Original!AF22</f>
        <v>-3268603.7528774398</v>
      </c>
      <c r="AJ24" s="5">
        <f t="shared" si="2"/>
        <v>-4.2011166932349785E-3</v>
      </c>
      <c r="AK24">
        <f>Original!AC22</f>
        <v>7174428.5997204296</v>
      </c>
      <c r="AL24" s="5">
        <f t="shared" si="3"/>
        <v>9.2212498159724484E-3</v>
      </c>
      <c r="AM24">
        <f>Original!AD22</f>
        <v>1712713.1833601401</v>
      </c>
      <c r="AN24" s="5">
        <f t="shared" si="4"/>
        <v>2.2013399265676304E-3</v>
      </c>
      <c r="AO24">
        <f>Original!AG22</f>
        <v>0</v>
      </c>
      <c r="AP24" s="5">
        <f t="shared" si="4"/>
        <v>0</v>
      </c>
      <c r="AQ24">
        <f>Original!AH22</f>
        <v>0</v>
      </c>
      <c r="AR24" s="5">
        <f t="shared" si="4"/>
        <v>0</v>
      </c>
      <c r="AS24">
        <f>Original!AI22</f>
        <v>0</v>
      </c>
      <c r="AT24" s="5">
        <f t="shared" si="5"/>
        <v>0</v>
      </c>
      <c r="AU24">
        <f>Original!AJ22</f>
        <v>0</v>
      </c>
      <c r="AV24" s="5">
        <f t="shared" si="6"/>
        <v>0</v>
      </c>
      <c r="AW24">
        <f>Original!AK22</f>
        <v>0</v>
      </c>
      <c r="AX24" s="5">
        <f t="shared" si="7"/>
        <v>0</v>
      </c>
      <c r="AY24">
        <f>Original!AL22</f>
        <v>0</v>
      </c>
      <c r="AZ24" s="5">
        <f t="shared" si="8"/>
        <v>0</v>
      </c>
      <c r="BA24">
        <f>Original!AM22</f>
        <v>0</v>
      </c>
      <c r="BB24" s="5">
        <f t="shared" si="9"/>
        <v>0</v>
      </c>
      <c r="BC24">
        <f>Original!AN22</f>
        <v>73389712.770417407</v>
      </c>
      <c r="BD24">
        <f>Original!AO22</f>
        <v>76450417.682719007</v>
      </c>
      <c r="BE24" s="5">
        <f t="shared" si="10"/>
        <v>9.8261260836195435E-2</v>
      </c>
      <c r="BF24">
        <f>Original!AP22</f>
        <v>-71470276.832718596</v>
      </c>
      <c r="BG24" s="5">
        <f t="shared" si="11"/>
        <v>-9.1860315832941422E-2</v>
      </c>
      <c r="BH24">
        <f>Original!AQ22</f>
        <v>12881849.103</v>
      </c>
      <c r="BI24" s="5">
        <f t="shared" si="12"/>
        <v>1.6556962971943499E-2</v>
      </c>
      <c r="BJ24">
        <f>Original!AR22</f>
        <v>17861989.9530003</v>
      </c>
      <c r="BK24">
        <f>Original!AS22</f>
        <v>0</v>
      </c>
      <c r="BL24">
        <f>Original!AT22</f>
        <v>3.9573290145313002E-2</v>
      </c>
      <c r="BM24">
        <f>Original!AU22</f>
        <v>0</v>
      </c>
      <c r="BN24">
        <f>Original!AV22</f>
        <v>0</v>
      </c>
      <c r="BO24" s="5">
        <f t="shared" si="13"/>
        <v>0</v>
      </c>
      <c r="BP24">
        <f>Original!AW22</f>
        <v>0</v>
      </c>
      <c r="BQ24" s="5">
        <f t="shared" si="14"/>
        <v>0</v>
      </c>
      <c r="BR24">
        <f>Original!AX22</f>
        <v>0</v>
      </c>
      <c r="BS24" s="5">
        <f t="shared" si="15"/>
        <v>0</v>
      </c>
      <c r="BT24"/>
      <c r="BU24"/>
      <c r="BV24"/>
      <c r="BW24"/>
      <c r="BX24"/>
      <c r="BY24"/>
      <c r="BZ24"/>
      <c r="CA24"/>
    </row>
    <row r="25" spans="1:79" x14ac:dyDescent="0.2">
      <c r="A25" t="str">
        <f t="shared" si="0"/>
        <v>0_2_2006</v>
      </c>
      <c r="B25">
        <v>0</v>
      </c>
      <c r="C25">
        <v>2</v>
      </c>
      <c r="D25">
        <v>2006</v>
      </c>
      <c r="E25">
        <f>Original!E23</f>
        <v>823961656.74499905</v>
      </c>
      <c r="F25">
        <f>Original!F23</f>
        <v>853419670.07099998</v>
      </c>
      <c r="G25">
        <f>Original!G23</f>
        <v>29458013.326000199</v>
      </c>
      <c r="H25">
        <f>Original!H23</f>
        <v>871189188.60413802</v>
      </c>
      <c r="I25">
        <f>Original!I23</f>
        <v>39665998.413334198</v>
      </c>
      <c r="J25">
        <f>Original!J23</f>
        <v>11909415.524083899</v>
      </c>
      <c r="K25">
        <f>Original!K23</f>
        <v>3.9999609247888199</v>
      </c>
      <c r="L25">
        <f>Original!L23</f>
        <v>2475672.8894384098</v>
      </c>
      <c r="M25">
        <f>Original!M23</f>
        <v>3.27433977134215</v>
      </c>
      <c r="N25">
        <f>Original!N23</f>
        <v>31409.315032437898</v>
      </c>
      <c r="O25">
        <f>Original!O23</f>
        <v>1.4456731520634201</v>
      </c>
      <c r="P25">
        <f>Original!P23</f>
        <v>7.3941622305410002</v>
      </c>
      <c r="Q25">
        <f>Original!Q23</f>
        <v>0.28774822712551901</v>
      </c>
      <c r="R25">
        <f>Original!R23</f>
        <v>3.5839633756376399</v>
      </c>
      <c r="S25">
        <f>Original!S23</f>
        <v>0</v>
      </c>
      <c r="T25">
        <f>Original!T23</f>
        <v>0</v>
      </c>
      <c r="U25">
        <f>Original!U23</f>
        <v>4.0264441589503999E-2</v>
      </c>
      <c r="V25">
        <f>Original!V23</f>
        <v>0</v>
      </c>
      <c r="W25">
        <f>Original!W23</f>
        <v>0</v>
      </c>
      <c r="X25">
        <f>Original!X23</f>
        <v>0</v>
      </c>
      <c r="Y25">
        <f>Original!Y23</f>
        <v>-6543988.4705192503</v>
      </c>
      <c r="Z25" s="5">
        <f t="shared" si="1"/>
        <v>-7.869880897750604E-3</v>
      </c>
      <c r="AA25">
        <f>Original!Z23</f>
        <v>8856895.6922001205</v>
      </c>
      <c r="AB25" s="5">
        <f t="shared" si="1"/>
        <v>1.0651411526078772E-2</v>
      </c>
      <c r="AC25">
        <f>Original!AA23</f>
        <v>10739663.927883301</v>
      </c>
      <c r="AD25" s="5">
        <f t="shared" si="1"/>
        <v>1.2915651727547061E-2</v>
      </c>
      <c r="AE25">
        <f>Original!AB23</f>
        <v>9868748.7188064791</v>
      </c>
      <c r="AF25" s="5">
        <f t="shared" si="1"/>
        <v>1.1868278401883132E-2</v>
      </c>
      <c r="AG25">
        <f>Original!AE23</f>
        <v>-781546.07985580596</v>
      </c>
      <c r="AH25" s="5">
        <f t="shared" si="16"/>
        <v>-9.3989691336987232E-4</v>
      </c>
      <c r="AI25">
        <f>Original!AF23</f>
        <v>-3491516.78162811</v>
      </c>
      <c r="AJ25" s="5">
        <f t="shared" si="2"/>
        <v>-4.1989409589730563E-3</v>
      </c>
      <c r="AK25">
        <f>Original!AC23</f>
        <v>12118362.9779636</v>
      </c>
      <c r="AL25" s="5">
        <f t="shared" si="3"/>
        <v>1.4573692136214364E-2</v>
      </c>
      <c r="AM25">
        <f>Original!AD23</f>
        <v>2159676.6120559899</v>
      </c>
      <c r="AN25" s="5">
        <f t="shared" si="4"/>
        <v>2.5972536154528938E-3</v>
      </c>
      <c r="AO25">
        <f>Original!AG23</f>
        <v>-1297552.24933932</v>
      </c>
      <c r="AP25" s="5">
        <f t="shared" si="4"/>
        <v>-1.5604522695772075E-3</v>
      </c>
      <c r="AQ25">
        <f>Original!AH23</f>
        <v>0</v>
      </c>
      <c r="AR25" s="5">
        <f t="shared" si="4"/>
        <v>0</v>
      </c>
      <c r="AS25">
        <f>Original!AI23</f>
        <v>0</v>
      </c>
      <c r="AT25" s="5">
        <f t="shared" si="5"/>
        <v>0</v>
      </c>
      <c r="AU25">
        <f>Original!AJ23</f>
        <v>0</v>
      </c>
      <c r="AV25" s="5">
        <f t="shared" si="6"/>
        <v>0</v>
      </c>
      <c r="AW25">
        <f>Original!AK23</f>
        <v>0</v>
      </c>
      <c r="AX25" s="5">
        <f t="shared" si="7"/>
        <v>0</v>
      </c>
      <c r="AY25">
        <f>Original!AL23</f>
        <v>0</v>
      </c>
      <c r="AZ25" s="5">
        <f t="shared" si="8"/>
        <v>0</v>
      </c>
      <c r="BA25">
        <f>Original!AM23</f>
        <v>0</v>
      </c>
      <c r="BB25" s="5">
        <f t="shared" si="9"/>
        <v>0</v>
      </c>
      <c r="BC25">
        <f>Original!AN23</f>
        <v>31628744.3475671</v>
      </c>
      <c r="BD25">
        <f>Original!AO23</f>
        <v>34670603.768049598</v>
      </c>
      <c r="BE25" s="5">
        <f t="shared" si="10"/>
        <v>4.1695293861971509E-2</v>
      </c>
      <c r="BF25">
        <f>Original!AP23</f>
        <v>-5212590.4420493096</v>
      </c>
      <c r="BG25" s="5">
        <f t="shared" si="11"/>
        <v>-6.2687252785496115E-3</v>
      </c>
      <c r="BH25">
        <f>Original!AQ23</f>
        <v>0</v>
      </c>
      <c r="BI25" s="5">
        <f t="shared" si="12"/>
        <v>0</v>
      </c>
      <c r="BJ25">
        <f>Original!AR23</f>
        <v>29458013.326000199</v>
      </c>
      <c r="BK25">
        <f>Original!AS23</f>
        <v>0</v>
      </c>
      <c r="BL25">
        <f>Original!AT23</f>
        <v>4.0264441589503999E-2</v>
      </c>
      <c r="BM25">
        <f>Original!AU23</f>
        <v>0</v>
      </c>
      <c r="BN25">
        <f>Original!AV23</f>
        <v>0</v>
      </c>
      <c r="BO25" s="5">
        <f t="shared" si="13"/>
        <v>0</v>
      </c>
      <c r="BP25">
        <f>Original!AW23</f>
        <v>0</v>
      </c>
      <c r="BQ25" s="5">
        <f t="shared" si="14"/>
        <v>0</v>
      </c>
      <c r="BR25">
        <f>Original!AX23</f>
        <v>0</v>
      </c>
      <c r="BS25" s="5">
        <f t="shared" si="15"/>
        <v>0</v>
      </c>
      <c r="BT25"/>
      <c r="BU25"/>
      <c r="BV25"/>
      <c r="BW25"/>
      <c r="BX25"/>
      <c r="BY25"/>
      <c r="BZ25"/>
      <c r="CA25"/>
    </row>
    <row r="26" spans="1:79" x14ac:dyDescent="0.2">
      <c r="A26" t="str">
        <f t="shared" si="0"/>
        <v>0_2_2007</v>
      </c>
      <c r="B26">
        <v>0</v>
      </c>
      <c r="C26">
        <v>2</v>
      </c>
      <c r="D26">
        <v>2007</v>
      </c>
      <c r="E26">
        <f>Original!E24</f>
        <v>853419670.07099998</v>
      </c>
      <c r="F26">
        <f>Original!F24</f>
        <v>865948176.55399895</v>
      </c>
      <c r="G26">
        <f>Original!G24</f>
        <v>12528506.4829996</v>
      </c>
      <c r="H26">
        <f>Original!H24</f>
        <v>869386687.52360499</v>
      </c>
      <c r="I26">
        <f>Original!I24</f>
        <v>-1802501.0805327699</v>
      </c>
      <c r="J26">
        <f>Original!J24</f>
        <v>12254976.275466099</v>
      </c>
      <c r="K26">
        <f>Original!K24</f>
        <v>4.1629263142260804</v>
      </c>
      <c r="L26">
        <f>Original!L24</f>
        <v>2524636.2135485299</v>
      </c>
      <c r="M26">
        <f>Original!M24</f>
        <v>3.4618484483757999</v>
      </c>
      <c r="N26">
        <f>Original!N24</f>
        <v>31958.1505302597</v>
      </c>
      <c r="O26">
        <f>Original!O24</f>
        <v>1.4671117903007</v>
      </c>
      <c r="P26">
        <f>Original!P24</f>
        <v>7.2946895378472298</v>
      </c>
      <c r="Q26">
        <f>Original!Q24</f>
        <v>0.27819304040433301</v>
      </c>
      <c r="R26">
        <f>Original!R24</f>
        <v>3.7987491606924002</v>
      </c>
      <c r="S26">
        <f>Original!S24</f>
        <v>0</v>
      </c>
      <c r="T26">
        <f>Original!T24</f>
        <v>0</v>
      </c>
      <c r="U26">
        <f>Original!U24</f>
        <v>4.0499634836310403E-2</v>
      </c>
      <c r="V26">
        <f>Original!V24</f>
        <v>0</v>
      </c>
      <c r="W26">
        <f>Original!W24</f>
        <v>0</v>
      </c>
      <c r="X26">
        <f>Original!X24</f>
        <v>0</v>
      </c>
      <c r="Y26">
        <f>Original!Y24</f>
        <v>10607845.1407001</v>
      </c>
      <c r="Z26" s="5">
        <f t="shared" si="1"/>
        <v>1.2176281890844524E-2</v>
      </c>
      <c r="AA26">
        <f>Original!Z24</f>
        <v>-13800076.715381199</v>
      </c>
      <c r="AB26" s="5">
        <f t="shared" si="1"/>
        <v>-1.5840505019916924E-2</v>
      </c>
      <c r="AC26">
        <f>Original!AA24</f>
        <v>5062546.7232680302</v>
      </c>
      <c r="AD26" s="5">
        <f t="shared" si="1"/>
        <v>5.8110761583020677E-3</v>
      </c>
      <c r="AE26">
        <f>Original!AB24</f>
        <v>6086394.8010589201</v>
      </c>
      <c r="AF26" s="5">
        <f t="shared" si="1"/>
        <v>6.9863066262459477E-3</v>
      </c>
      <c r="AG26">
        <f>Original!AE24</f>
        <v>-360752.79007338203</v>
      </c>
      <c r="AH26" s="5">
        <f t="shared" si="16"/>
        <v>-4.1409236339514017E-4</v>
      </c>
      <c r="AI26">
        <f>Original!AF24</f>
        <v>-2047589.8689969201</v>
      </c>
      <c r="AJ26" s="5">
        <f t="shared" si="2"/>
        <v>-2.3503389341615554E-3</v>
      </c>
      <c r="AK26">
        <f>Original!AC24</f>
        <v>-3434444.2551430301</v>
      </c>
      <c r="AL26" s="5">
        <f t="shared" si="3"/>
        <v>-3.9422484806610888E-3</v>
      </c>
      <c r="AM26">
        <f>Original!AD24</f>
        <v>-75638.281320719703</v>
      </c>
      <c r="AN26" s="5">
        <f t="shared" si="4"/>
        <v>-8.6821877854006732E-5</v>
      </c>
      <c r="AO26">
        <f>Original!AG24</f>
        <v>-1372922.6082828799</v>
      </c>
      <c r="AP26" s="5">
        <f t="shared" si="4"/>
        <v>-1.5759178674871342E-3</v>
      </c>
      <c r="AQ26">
        <f>Original!AH24</f>
        <v>0</v>
      </c>
      <c r="AR26" s="5">
        <f t="shared" si="4"/>
        <v>0</v>
      </c>
      <c r="AS26">
        <f>Original!AI24</f>
        <v>0</v>
      </c>
      <c r="AT26" s="5">
        <f t="shared" si="5"/>
        <v>0</v>
      </c>
      <c r="AU26">
        <f>Original!AJ24</f>
        <v>0</v>
      </c>
      <c r="AV26" s="5">
        <f t="shared" si="6"/>
        <v>0</v>
      </c>
      <c r="AW26">
        <f>Original!AK24</f>
        <v>0</v>
      </c>
      <c r="AX26" s="5">
        <f t="shared" si="7"/>
        <v>0</v>
      </c>
      <c r="AY26">
        <f>Original!AL24</f>
        <v>0</v>
      </c>
      <c r="AZ26" s="5">
        <f t="shared" si="8"/>
        <v>0</v>
      </c>
      <c r="BA26">
        <f>Original!AM24</f>
        <v>0</v>
      </c>
      <c r="BB26" s="5">
        <f t="shared" si="9"/>
        <v>0</v>
      </c>
      <c r="BC26">
        <f>Original!AN24</f>
        <v>665362.14582890505</v>
      </c>
      <c r="BD26">
        <f>Original!AO24</f>
        <v>309478.01445033198</v>
      </c>
      <c r="BE26" s="5">
        <f t="shared" si="10"/>
        <v>3.552362890845705E-4</v>
      </c>
      <c r="BF26">
        <f>Original!AP24</f>
        <v>12219028.4685493</v>
      </c>
      <c r="BG26" s="5">
        <f t="shared" si="11"/>
        <v>1.4025688826702758E-2</v>
      </c>
      <c r="BH26">
        <f>Original!AQ24</f>
        <v>0</v>
      </c>
      <c r="BI26" s="5">
        <f t="shared" si="12"/>
        <v>0</v>
      </c>
      <c r="BJ26">
        <f>Original!AR24</f>
        <v>12528506.4829996</v>
      </c>
      <c r="BK26">
        <f>Original!AS24</f>
        <v>0</v>
      </c>
      <c r="BL26">
        <f>Original!AT24</f>
        <v>4.0499634836310403E-2</v>
      </c>
      <c r="BM26">
        <f>Original!AU24</f>
        <v>0</v>
      </c>
      <c r="BN26">
        <f>Original!AV24</f>
        <v>0</v>
      </c>
      <c r="BO26" s="5">
        <f t="shared" si="13"/>
        <v>0</v>
      </c>
      <c r="BP26">
        <f>Original!AW24</f>
        <v>0</v>
      </c>
      <c r="BQ26" s="5">
        <f t="shared" si="14"/>
        <v>0</v>
      </c>
      <c r="BR26">
        <f>Original!AX24</f>
        <v>0</v>
      </c>
      <c r="BS26" s="5">
        <f t="shared" si="15"/>
        <v>0</v>
      </c>
      <c r="BT26"/>
      <c r="BU26"/>
      <c r="BV26"/>
      <c r="BW26"/>
      <c r="BX26"/>
      <c r="BY26"/>
      <c r="BZ26"/>
      <c r="CA26"/>
    </row>
    <row r="27" spans="1:79" x14ac:dyDescent="0.2">
      <c r="A27" t="str">
        <f t="shared" si="0"/>
        <v>0_2_2008</v>
      </c>
      <c r="B27">
        <v>0</v>
      </c>
      <c r="C27">
        <v>2</v>
      </c>
      <c r="D27">
        <v>2008</v>
      </c>
      <c r="E27">
        <f>Original!E25</f>
        <v>865948176.55399895</v>
      </c>
      <c r="F27">
        <f>Original!F25</f>
        <v>930198237.977</v>
      </c>
      <c r="G27">
        <f>Original!G25</f>
        <v>64250061.423000202</v>
      </c>
      <c r="H27">
        <f>Original!H25</f>
        <v>901910404.49833298</v>
      </c>
      <c r="I27">
        <f>Original!I25</f>
        <v>32523716.9747274</v>
      </c>
      <c r="J27">
        <f>Original!J25</f>
        <v>12271693.971152199</v>
      </c>
      <c r="K27">
        <f>Original!K25</f>
        <v>4.1506963173973404</v>
      </c>
      <c r="L27">
        <f>Original!L25</f>
        <v>2506005.6187389102</v>
      </c>
      <c r="M27">
        <f>Original!M25</f>
        <v>3.87962638240323</v>
      </c>
      <c r="N27">
        <f>Original!N25</f>
        <v>31744.018304357302</v>
      </c>
      <c r="O27">
        <f>Original!O25</f>
        <v>1.5649370188202001</v>
      </c>
      <c r="P27">
        <f>Original!P25</f>
        <v>7.4912593602025499</v>
      </c>
      <c r="Q27">
        <f>Original!Q25</f>
        <v>0.274586272731351</v>
      </c>
      <c r="R27">
        <f>Original!R25</f>
        <v>3.84618795552253</v>
      </c>
      <c r="S27">
        <f>Original!S25</f>
        <v>0</v>
      </c>
      <c r="T27">
        <f>Original!T25</f>
        <v>0</v>
      </c>
      <c r="U27">
        <f>Original!U25</f>
        <v>3.9542187312250503E-2</v>
      </c>
      <c r="V27">
        <f>Original!V25</f>
        <v>0</v>
      </c>
      <c r="W27">
        <f>Original!W25</f>
        <v>0</v>
      </c>
      <c r="X27">
        <f>Original!X25</f>
        <v>0</v>
      </c>
      <c r="Y27">
        <f>Original!Y25</f>
        <v>10426465.603276599</v>
      </c>
      <c r="Z27" s="5">
        <f t="shared" si="1"/>
        <v>1.1992897697773302E-2</v>
      </c>
      <c r="AA27">
        <f>Original!Z25</f>
        <v>2164487.77270788</v>
      </c>
      <c r="AB27" s="5">
        <f t="shared" si="1"/>
        <v>2.4896720915675527E-3</v>
      </c>
      <c r="AC27">
        <f>Original!AA25</f>
        <v>2464177.7526851702</v>
      </c>
      <c r="AD27" s="5">
        <f t="shared" si="1"/>
        <v>2.8343863415993065E-3</v>
      </c>
      <c r="AE27">
        <f>Original!AB25</f>
        <v>13317400.0599482</v>
      </c>
      <c r="AF27" s="5">
        <f t="shared" si="1"/>
        <v>1.5318155029359839E-2</v>
      </c>
      <c r="AG27">
        <f>Original!AE25</f>
        <v>1332458.9357869199</v>
      </c>
      <c r="AH27" s="5">
        <f t="shared" si="16"/>
        <v>1.5326424419752137E-3</v>
      </c>
      <c r="AI27">
        <f>Original!AF25</f>
        <v>-1711058.4186541</v>
      </c>
      <c r="AJ27" s="5">
        <f t="shared" si="2"/>
        <v>-1.9681212551436065E-3</v>
      </c>
      <c r="AK27">
        <f>Original!AC25</f>
        <v>2063605.99121028</v>
      </c>
      <c r="AL27" s="5">
        <f t="shared" si="3"/>
        <v>2.3736342191854076E-3</v>
      </c>
      <c r="AM27">
        <f>Original!AD25</f>
        <v>2438193.0144902202</v>
      </c>
      <c r="AN27" s="5">
        <f t="shared" si="4"/>
        <v>2.8044977562691514E-3</v>
      </c>
      <c r="AO27">
        <f>Original!AG25</f>
        <v>-267951.46016204898</v>
      </c>
      <c r="AP27" s="5">
        <f t="shared" si="4"/>
        <v>-3.0820745705836881E-4</v>
      </c>
      <c r="AQ27">
        <f>Original!AH25</f>
        <v>0</v>
      </c>
      <c r="AR27" s="5">
        <f t="shared" si="4"/>
        <v>0</v>
      </c>
      <c r="AS27">
        <f>Original!AI25</f>
        <v>0</v>
      </c>
      <c r="AT27" s="5">
        <f t="shared" si="5"/>
        <v>0</v>
      </c>
      <c r="AU27">
        <f>Original!AJ25</f>
        <v>0</v>
      </c>
      <c r="AV27" s="5">
        <f t="shared" si="6"/>
        <v>0</v>
      </c>
      <c r="AW27">
        <f>Original!AK25</f>
        <v>0</v>
      </c>
      <c r="AX27" s="5">
        <f t="shared" si="7"/>
        <v>0</v>
      </c>
      <c r="AY27">
        <f>Original!AL25</f>
        <v>0</v>
      </c>
      <c r="AZ27" s="5">
        <f t="shared" si="8"/>
        <v>0</v>
      </c>
      <c r="BA27">
        <f>Original!AM25</f>
        <v>0</v>
      </c>
      <c r="BB27" s="5">
        <f t="shared" si="9"/>
        <v>0</v>
      </c>
      <c r="BC27">
        <f>Original!AN25</f>
        <v>32227779.2512892</v>
      </c>
      <c r="BD27">
        <f>Original!AO25</f>
        <v>33036074.6180274</v>
      </c>
      <c r="BE27" s="5">
        <f t="shared" si="10"/>
        <v>3.7999287419650564E-2</v>
      </c>
      <c r="BF27">
        <f>Original!AP25</f>
        <v>31213986.804972701</v>
      </c>
      <c r="BG27" s="5">
        <f t="shared" si="11"/>
        <v>3.5903456140884603E-2</v>
      </c>
      <c r="BH27">
        <f>Original!AQ25</f>
        <v>0</v>
      </c>
      <c r="BI27" s="5">
        <f t="shared" si="12"/>
        <v>0</v>
      </c>
      <c r="BJ27">
        <f>Original!AR25</f>
        <v>64250061.423000202</v>
      </c>
      <c r="BK27">
        <f>Original!AS25</f>
        <v>0</v>
      </c>
      <c r="BL27">
        <f>Original!AT25</f>
        <v>3.9542187312250503E-2</v>
      </c>
      <c r="BM27">
        <f>Original!AU25</f>
        <v>0</v>
      </c>
      <c r="BN27">
        <f>Original!AV25</f>
        <v>0</v>
      </c>
      <c r="BO27" s="5">
        <f t="shared" si="13"/>
        <v>0</v>
      </c>
      <c r="BP27">
        <f>Original!AW25</f>
        <v>0</v>
      </c>
      <c r="BQ27" s="5">
        <f t="shared" si="14"/>
        <v>0</v>
      </c>
      <c r="BR27">
        <f>Original!AX25</f>
        <v>0</v>
      </c>
      <c r="BS27" s="5">
        <f t="shared" si="15"/>
        <v>0</v>
      </c>
      <c r="BT27"/>
      <c r="BU27"/>
      <c r="BV27"/>
      <c r="BW27"/>
      <c r="BX27"/>
      <c r="BY27"/>
      <c r="BZ27"/>
      <c r="CA27"/>
    </row>
    <row r="28" spans="1:79" x14ac:dyDescent="0.2">
      <c r="A28" t="str">
        <f t="shared" si="0"/>
        <v>0_2_2009</v>
      </c>
      <c r="B28">
        <v>0</v>
      </c>
      <c r="C28">
        <v>2</v>
      </c>
      <c r="D28">
        <v>2009</v>
      </c>
      <c r="E28">
        <f>Original!E26</f>
        <v>930198237.977</v>
      </c>
      <c r="F28">
        <f>Original!F26</f>
        <v>866054655.80299902</v>
      </c>
      <c r="G28">
        <f>Original!G26</f>
        <v>-72100754.174000293</v>
      </c>
      <c r="H28">
        <f>Original!H26</f>
        <v>854759465.26274097</v>
      </c>
      <c r="I28">
        <f>Original!I26</f>
        <v>-56657328.071947597</v>
      </c>
      <c r="J28">
        <f>Original!J26</f>
        <v>11925752.088055899</v>
      </c>
      <c r="K28">
        <f>Original!K26</f>
        <v>4.7790509634194196</v>
      </c>
      <c r="L28">
        <f>Original!L26</f>
        <v>2484324.7578545702</v>
      </c>
      <c r="M28">
        <f>Original!M26</f>
        <v>2.8251574409652198</v>
      </c>
      <c r="N28">
        <f>Original!N26</f>
        <v>30154.424567602699</v>
      </c>
      <c r="O28">
        <f>Original!O26</f>
        <v>1.54035216376665</v>
      </c>
      <c r="P28">
        <f>Original!P26</f>
        <v>7.5393697401770901</v>
      </c>
      <c r="Q28">
        <f>Original!Q26</f>
        <v>0.26904313714969502</v>
      </c>
      <c r="R28">
        <f>Original!R26</f>
        <v>4.0938377883048096</v>
      </c>
      <c r="S28">
        <f>Original!S26</f>
        <v>0</v>
      </c>
      <c r="T28">
        <f>Original!T26</f>
        <v>0</v>
      </c>
      <c r="U28">
        <f>Original!U26</f>
        <v>4.0256253421247397E-2</v>
      </c>
      <c r="V28">
        <f>Original!V26</f>
        <v>0</v>
      </c>
      <c r="W28">
        <f>Original!W26</f>
        <v>0</v>
      </c>
      <c r="X28">
        <f>Original!X26</f>
        <v>0</v>
      </c>
      <c r="Y28">
        <f>Original!Y26</f>
        <v>-7155474.5113290101</v>
      </c>
      <c r="Z28" s="5">
        <f t="shared" si="1"/>
        <v>-7.933686623017815E-3</v>
      </c>
      <c r="AA28">
        <f>Original!Z26</f>
        <v>-25202764.3050372</v>
      </c>
      <c r="AB28" s="5">
        <f t="shared" si="1"/>
        <v>-2.7943756030906042E-2</v>
      </c>
      <c r="AC28">
        <f>Original!AA26</f>
        <v>-2035945.1709531101</v>
      </c>
      <c r="AD28" s="5">
        <f t="shared" si="1"/>
        <v>-2.2573696464734299E-3</v>
      </c>
      <c r="AE28">
        <f>Original!AB26</f>
        <v>-37915905.9372271</v>
      </c>
      <c r="AF28" s="5">
        <f t="shared" si="1"/>
        <v>-4.2039548216895178E-2</v>
      </c>
      <c r="AG28">
        <f>Original!AE26</f>
        <v>447186.299865701</v>
      </c>
      <c r="AH28" s="5">
        <f t="shared" si="16"/>
        <v>4.9582120090347346E-4</v>
      </c>
      <c r="AI28">
        <f>Original!AF26</f>
        <v>-1912323.3705845601</v>
      </c>
      <c r="AJ28" s="5">
        <f t="shared" si="2"/>
        <v>-2.1203030379145543E-3</v>
      </c>
      <c r="AK28">
        <f>Original!AC26</f>
        <v>16278493.4198681</v>
      </c>
      <c r="AL28" s="5">
        <f t="shared" si="3"/>
        <v>1.8048903015951613E-2</v>
      </c>
      <c r="AM28">
        <f>Original!AD26</f>
        <v>-510670.319481235</v>
      </c>
      <c r="AN28" s="5">
        <f t="shared" si="4"/>
        <v>-5.662095890392613E-4</v>
      </c>
      <c r="AO28">
        <f>Original!AG26</f>
        <v>-1890987.59864975</v>
      </c>
      <c r="AP28" s="5">
        <f t="shared" si="4"/>
        <v>-2.0966468389967945E-3</v>
      </c>
      <c r="AQ28">
        <f>Original!AH26</f>
        <v>0</v>
      </c>
      <c r="AR28" s="5">
        <f t="shared" si="4"/>
        <v>0</v>
      </c>
      <c r="AS28">
        <f>Original!AI26</f>
        <v>0</v>
      </c>
      <c r="AT28" s="5">
        <f t="shared" si="5"/>
        <v>0</v>
      </c>
      <c r="AU28">
        <f>Original!AJ26</f>
        <v>0</v>
      </c>
      <c r="AV28" s="5">
        <f t="shared" si="6"/>
        <v>0</v>
      </c>
      <c r="AW28">
        <f>Original!AK26</f>
        <v>0</v>
      </c>
      <c r="AX28" s="5">
        <f t="shared" si="7"/>
        <v>0</v>
      </c>
      <c r="AY28">
        <f>Original!AL26</f>
        <v>0</v>
      </c>
      <c r="AZ28" s="5">
        <f t="shared" si="8"/>
        <v>0</v>
      </c>
      <c r="BA28">
        <f>Original!AM26</f>
        <v>0</v>
      </c>
      <c r="BB28" s="5">
        <f t="shared" si="9"/>
        <v>0</v>
      </c>
      <c r="BC28">
        <f>Original!AN26</f>
        <v>-59898391.493528202</v>
      </c>
      <c r="BD28">
        <f>Original!AO26</f>
        <v>-58897431.5343896</v>
      </c>
      <c r="BE28" s="5">
        <f t="shared" si="10"/>
        <v>-6.5302973821606977E-2</v>
      </c>
      <c r="BF28">
        <f>Original!AP26</f>
        <v>-13203322.6396107</v>
      </c>
      <c r="BG28" s="5">
        <f t="shared" si="11"/>
        <v>-1.4639284094914889E-2</v>
      </c>
      <c r="BH28">
        <f>Original!AQ26</f>
        <v>7957172</v>
      </c>
      <c r="BI28" s="5">
        <f t="shared" si="12"/>
        <v>8.8225747926990537E-3</v>
      </c>
      <c r="BJ28">
        <f>Original!AR26</f>
        <v>-64143582.1740003</v>
      </c>
      <c r="BK28">
        <f>Original!AS26</f>
        <v>0</v>
      </c>
      <c r="BL28">
        <f>Original!AT26</f>
        <v>4.0256253421247397E-2</v>
      </c>
      <c r="BM28">
        <f>Original!AU26</f>
        <v>0</v>
      </c>
      <c r="BN28">
        <f>Original!AV26</f>
        <v>0</v>
      </c>
      <c r="BO28" s="5">
        <f t="shared" si="13"/>
        <v>0</v>
      </c>
      <c r="BP28">
        <f>Original!AW26</f>
        <v>0</v>
      </c>
      <c r="BQ28" s="5">
        <f t="shared" si="14"/>
        <v>0</v>
      </c>
      <c r="BR28">
        <f>Original!AX26</f>
        <v>0</v>
      </c>
      <c r="BS28" s="5">
        <f t="shared" si="15"/>
        <v>0</v>
      </c>
      <c r="BT28"/>
      <c r="BU28"/>
      <c r="BV28"/>
      <c r="BW28"/>
      <c r="BX28"/>
      <c r="BY28"/>
      <c r="BZ28"/>
      <c r="CA28"/>
    </row>
    <row r="29" spans="1:79" x14ac:dyDescent="0.2">
      <c r="A29" t="str">
        <f t="shared" si="0"/>
        <v>0_2_2010</v>
      </c>
      <c r="B29">
        <v>0</v>
      </c>
      <c r="C29">
        <v>2</v>
      </c>
      <c r="D29">
        <v>2010</v>
      </c>
      <c r="E29">
        <f>Original!E27</f>
        <v>866054655.80299902</v>
      </c>
      <c r="F29">
        <f>Original!F27</f>
        <v>860444859.15199995</v>
      </c>
      <c r="G29">
        <f>Original!G27</f>
        <v>-8598535.8659997899</v>
      </c>
      <c r="H29">
        <f>Original!H27</f>
        <v>878241279.26505494</v>
      </c>
      <c r="I29">
        <f>Original!I27</f>
        <v>19644148.885177001</v>
      </c>
      <c r="J29">
        <f>Original!J27</f>
        <v>11452138.223104101</v>
      </c>
      <c r="K29">
        <f>Original!K27</f>
        <v>4.5979659209775603</v>
      </c>
      <c r="L29">
        <f>Original!L27</f>
        <v>2481081.83459445</v>
      </c>
      <c r="M29">
        <f>Original!M27</f>
        <v>3.2826546112320001</v>
      </c>
      <c r="N29">
        <f>Original!N27</f>
        <v>29637.5248225955</v>
      </c>
      <c r="O29">
        <f>Original!O27</f>
        <v>1.58464108799412</v>
      </c>
      <c r="P29">
        <f>Original!P27</f>
        <v>7.7455350716367102</v>
      </c>
      <c r="Q29">
        <f>Original!Q27</f>
        <v>0.26101770857851903</v>
      </c>
      <c r="R29">
        <f>Original!R27</f>
        <v>4.1052766182204303</v>
      </c>
      <c r="S29">
        <f>Original!S27</f>
        <v>0</v>
      </c>
      <c r="T29">
        <f>Original!T27</f>
        <v>0</v>
      </c>
      <c r="U29">
        <f>Original!U27</f>
        <v>3.5541343486526503E-2</v>
      </c>
      <c r="V29">
        <f>Original!V27</f>
        <v>0</v>
      </c>
      <c r="W29">
        <f>Original!W27</f>
        <v>0</v>
      </c>
      <c r="X29">
        <f>Original!X27</f>
        <v>0</v>
      </c>
      <c r="Y29">
        <f>Original!Y27</f>
        <v>-7948640.1970619503</v>
      </c>
      <c r="Z29" s="5">
        <f t="shared" si="1"/>
        <v>-9.2992713390060572E-3</v>
      </c>
      <c r="AA29">
        <f>Original!Z27</f>
        <v>538259.85179425799</v>
      </c>
      <c r="AB29" s="5">
        <f t="shared" si="1"/>
        <v>6.297208438970659E-4</v>
      </c>
      <c r="AC29">
        <f>Original!AA27</f>
        <v>4150460.5749824499</v>
      </c>
      <c r="AD29" s="5">
        <f t="shared" si="1"/>
        <v>4.8557058958179035E-3</v>
      </c>
      <c r="AE29">
        <f>Original!AB27</f>
        <v>16869814.408690698</v>
      </c>
      <c r="AF29" s="5">
        <f t="shared" si="1"/>
        <v>1.973632945205837E-2</v>
      </c>
      <c r="AG29">
        <f>Original!AE27</f>
        <v>1586450.24579865</v>
      </c>
      <c r="AH29" s="5">
        <f t="shared" si="16"/>
        <v>1.8560195122390339E-3</v>
      </c>
      <c r="AI29">
        <f>Original!AF27</f>
        <v>-1842322.59595203</v>
      </c>
      <c r="AJ29" s="5">
        <f t="shared" si="2"/>
        <v>-2.155369634176237E-3</v>
      </c>
      <c r="AK29">
        <f>Original!AC27</f>
        <v>4585621.7164383596</v>
      </c>
      <c r="AL29" s="5">
        <f t="shared" si="3"/>
        <v>5.364809519867445E-3</v>
      </c>
      <c r="AM29">
        <f>Original!AD27</f>
        <v>1490992.0666302301</v>
      </c>
      <c r="AN29" s="5">
        <f t="shared" si="4"/>
        <v>1.7443411008872772E-3</v>
      </c>
      <c r="AO29">
        <f>Original!AG27</f>
        <v>64882.197319502797</v>
      </c>
      <c r="AP29" s="5">
        <f t="shared" si="4"/>
        <v>7.5906965592430057E-5</v>
      </c>
      <c r="AQ29">
        <f>Original!AH27</f>
        <v>0</v>
      </c>
      <c r="AR29" s="5">
        <f t="shared" si="4"/>
        <v>0</v>
      </c>
      <c r="AS29">
        <f>Original!AI27</f>
        <v>0</v>
      </c>
      <c r="AT29" s="5">
        <f t="shared" si="5"/>
        <v>0</v>
      </c>
      <c r="AU29">
        <f>Original!AJ27</f>
        <v>0</v>
      </c>
      <c r="AV29" s="5">
        <f t="shared" si="6"/>
        <v>0</v>
      </c>
      <c r="AW29">
        <f>Original!AK27</f>
        <v>0</v>
      </c>
      <c r="AX29" s="5">
        <f t="shared" si="7"/>
        <v>0</v>
      </c>
      <c r="AY29">
        <f>Original!AL27</f>
        <v>0</v>
      </c>
      <c r="AZ29" s="5">
        <f t="shared" si="8"/>
        <v>0</v>
      </c>
      <c r="BA29">
        <f>Original!AM27</f>
        <v>0</v>
      </c>
      <c r="BB29" s="5">
        <f t="shared" si="9"/>
        <v>0</v>
      </c>
      <c r="BC29">
        <f>Original!AN27</f>
        <v>19495518.268640202</v>
      </c>
      <c r="BD29">
        <f>Original!AO27</f>
        <v>19779289.9703837</v>
      </c>
      <c r="BE29" s="5">
        <f t="shared" si="10"/>
        <v>2.3140182442207675E-2</v>
      </c>
      <c r="BF29">
        <f>Original!AP27</f>
        <v>-28377825.836383499</v>
      </c>
      <c r="BG29" s="5">
        <f t="shared" si="11"/>
        <v>-3.3199779575018289E-2</v>
      </c>
      <c r="BH29">
        <f>Original!AQ27</f>
        <v>2988739.2149999999</v>
      </c>
      <c r="BI29" s="5">
        <f t="shared" si="12"/>
        <v>3.4965851054732733E-3</v>
      </c>
      <c r="BJ29">
        <f>Original!AR27</f>
        <v>-5609796.6509997901</v>
      </c>
      <c r="BK29">
        <f>Original!AS27</f>
        <v>0</v>
      </c>
      <c r="BL29">
        <f>Original!AT27</f>
        <v>3.5541343486526503E-2</v>
      </c>
      <c r="BM29">
        <f>Original!AU27</f>
        <v>0</v>
      </c>
      <c r="BN29">
        <f>Original!AV27</f>
        <v>0</v>
      </c>
      <c r="BO29" s="5">
        <f t="shared" si="13"/>
        <v>0</v>
      </c>
      <c r="BP29">
        <f>Original!AW27</f>
        <v>0</v>
      </c>
      <c r="BQ29" s="5">
        <f t="shared" si="14"/>
        <v>0</v>
      </c>
      <c r="BR29">
        <f>Original!AX27</f>
        <v>0</v>
      </c>
      <c r="BS29" s="5">
        <f t="shared" si="15"/>
        <v>0</v>
      </c>
      <c r="BT29"/>
      <c r="BU29"/>
      <c r="BV29"/>
      <c r="BW29"/>
      <c r="BX29"/>
      <c r="BY29"/>
      <c r="BZ29"/>
      <c r="CA29"/>
    </row>
    <row r="30" spans="1:79" x14ac:dyDescent="0.2">
      <c r="A30" t="str">
        <f t="shared" si="0"/>
        <v>0_2_2011</v>
      </c>
      <c r="B30">
        <v>0</v>
      </c>
      <c r="C30">
        <v>2</v>
      </c>
      <c r="D30">
        <v>2011</v>
      </c>
      <c r="E30">
        <f>Original!E28</f>
        <v>860444859.15199995</v>
      </c>
      <c r="F30">
        <f>Original!F28</f>
        <v>901436219.94999897</v>
      </c>
      <c r="G30">
        <f>Original!G28</f>
        <v>38076958.797999904</v>
      </c>
      <c r="H30">
        <f>Original!H28</f>
        <v>909475924.08081996</v>
      </c>
      <c r="I30">
        <f>Original!I28</f>
        <v>28651128.730877899</v>
      </c>
      <c r="J30">
        <f>Original!J28</f>
        <v>11110605.9009565</v>
      </c>
      <c r="K30">
        <f>Original!K28</f>
        <v>4.5735016186761097</v>
      </c>
      <c r="L30">
        <f>Original!L28</f>
        <v>2467762.0252874098</v>
      </c>
      <c r="M30">
        <f>Original!M28</f>
        <v>4.0191628343106496</v>
      </c>
      <c r="N30">
        <f>Original!N28</f>
        <v>29010.7273919783</v>
      </c>
      <c r="O30">
        <f>Original!O28</f>
        <v>1.6801643056979301</v>
      </c>
      <c r="P30">
        <f>Original!P28</f>
        <v>7.9526380386294999</v>
      </c>
      <c r="Q30">
        <f>Original!Q28</f>
        <v>0.25448954635433602</v>
      </c>
      <c r="R30">
        <f>Original!R28</f>
        <v>4.21322391875443</v>
      </c>
      <c r="S30">
        <f>Original!S28</f>
        <v>0</v>
      </c>
      <c r="T30">
        <f>Original!T28</f>
        <v>0</v>
      </c>
      <c r="U30">
        <f>Original!U28</f>
        <v>4.73992872015001E-2</v>
      </c>
      <c r="V30">
        <f>Original!V28</f>
        <v>0</v>
      </c>
      <c r="W30">
        <f>Original!W28</f>
        <v>0</v>
      </c>
      <c r="X30">
        <f>Original!X28</f>
        <v>0</v>
      </c>
      <c r="Y30">
        <f>Original!Y28</f>
        <v>-7735346.4986036597</v>
      </c>
      <c r="Z30" s="5">
        <f t="shared" si="1"/>
        <v>-8.8077692101615705E-3</v>
      </c>
      <c r="AA30">
        <f>Original!Z28</f>
        <v>1244788.3951692099</v>
      </c>
      <c r="AB30" s="5">
        <f t="shared" si="1"/>
        <v>1.4173649366730921E-3</v>
      </c>
      <c r="AC30">
        <f>Original!AA28</f>
        <v>3348446.2457338702</v>
      </c>
      <c r="AD30" s="5">
        <f t="shared" si="1"/>
        <v>3.8126723541575896E-3</v>
      </c>
      <c r="AE30">
        <f>Original!AB28</f>
        <v>23738294.540584099</v>
      </c>
      <c r="AF30" s="5">
        <f t="shared" si="1"/>
        <v>2.7029354120600195E-2</v>
      </c>
      <c r="AG30">
        <f>Original!AE28</f>
        <v>1395874.16707062</v>
      </c>
      <c r="AH30" s="5">
        <f t="shared" si="16"/>
        <v>1.5893971281317357E-3</v>
      </c>
      <c r="AI30">
        <f>Original!AF28</f>
        <v>-1402855.0234355801</v>
      </c>
      <c r="AJ30" s="5">
        <f t="shared" si="2"/>
        <v>-1.5973458052547262E-3</v>
      </c>
      <c r="AK30">
        <f>Original!AC28</f>
        <v>5943278.5995538803</v>
      </c>
      <c r="AL30" s="5">
        <f t="shared" si="3"/>
        <v>6.7672503443785264E-3</v>
      </c>
      <c r="AM30">
        <f>Original!AD28</f>
        <v>1673152.51566953</v>
      </c>
      <c r="AN30" s="5">
        <f t="shared" si="4"/>
        <v>1.9051171416921856E-3</v>
      </c>
      <c r="AO30">
        <f>Original!AG28</f>
        <v>-736390.97767820104</v>
      </c>
      <c r="AP30" s="5">
        <f t="shared" si="4"/>
        <v>-8.3848367762266935E-4</v>
      </c>
      <c r="AQ30">
        <f>Original!AH28</f>
        <v>0</v>
      </c>
      <c r="AR30" s="5">
        <f t="shared" si="4"/>
        <v>0</v>
      </c>
      <c r="AS30">
        <f>Original!AI28</f>
        <v>0</v>
      </c>
      <c r="AT30" s="5">
        <f t="shared" si="5"/>
        <v>0</v>
      </c>
      <c r="AU30">
        <f>Original!AJ28</f>
        <v>108201.847280163</v>
      </c>
      <c r="AV30" s="5">
        <f t="shared" si="6"/>
        <v>1.232028712778228E-4</v>
      </c>
      <c r="AW30">
        <f>Original!AK28</f>
        <v>0</v>
      </c>
      <c r="AX30" s="5">
        <f t="shared" si="7"/>
        <v>0</v>
      </c>
      <c r="AY30">
        <f>Original!AL28</f>
        <v>0</v>
      </c>
      <c r="AZ30" s="5">
        <f t="shared" si="8"/>
        <v>0</v>
      </c>
      <c r="BA30">
        <f>Original!AM28</f>
        <v>0</v>
      </c>
      <c r="BB30" s="5">
        <f t="shared" si="9"/>
        <v>0</v>
      </c>
      <c r="BC30">
        <f>Original!AN28</f>
        <v>27577443.811343901</v>
      </c>
      <c r="BD30">
        <f>Original!AO28</f>
        <v>27552303.341293201</v>
      </c>
      <c r="BE30" s="5">
        <f t="shared" si="10"/>
        <v>3.1372134277666837E-2</v>
      </c>
      <c r="BF30">
        <f>Original!AP28</f>
        <v>10524655.4567066</v>
      </c>
      <c r="BG30" s="5">
        <f t="shared" si="11"/>
        <v>1.198378589709883E-2</v>
      </c>
      <c r="BH30">
        <f>Original!AQ28</f>
        <v>2914402</v>
      </c>
      <c r="BI30" s="5">
        <f t="shared" si="12"/>
        <v>3.3184525355479536E-3</v>
      </c>
      <c r="BJ30">
        <f>Original!AR28</f>
        <v>40991360.797999904</v>
      </c>
      <c r="BK30">
        <f>Original!AS28</f>
        <v>0</v>
      </c>
      <c r="BL30">
        <f>Original!AT28</f>
        <v>4.73992872015001E-2</v>
      </c>
      <c r="BM30">
        <f>Original!AU28</f>
        <v>0</v>
      </c>
      <c r="BN30">
        <f>Original!AV28</f>
        <v>0</v>
      </c>
      <c r="BO30" s="5">
        <f t="shared" si="13"/>
        <v>0</v>
      </c>
      <c r="BP30">
        <f>Original!AW28</f>
        <v>108201.847280163</v>
      </c>
      <c r="BQ30" s="5">
        <f t="shared" si="14"/>
        <v>1.232028712778228E-4</v>
      </c>
      <c r="BR30">
        <f>Original!AX28</f>
        <v>0</v>
      </c>
      <c r="BS30" s="5">
        <f t="shared" si="15"/>
        <v>0</v>
      </c>
      <c r="BT30"/>
      <c r="BU30"/>
      <c r="BV30"/>
      <c r="BW30"/>
      <c r="BX30"/>
      <c r="BY30"/>
      <c r="BZ30"/>
      <c r="CA30"/>
    </row>
    <row r="31" spans="1:79" x14ac:dyDescent="0.2">
      <c r="A31" t="str">
        <f t="shared" si="0"/>
        <v>0_2_2012</v>
      </c>
      <c r="B31">
        <v>0</v>
      </c>
      <c r="C31">
        <v>2</v>
      </c>
      <c r="D31">
        <v>2012</v>
      </c>
      <c r="E31">
        <f>Original!E29</f>
        <v>901436219.94999897</v>
      </c>
      <c r="F31">
        <f>Original!F29</f>
        <v>920532215.40199995</v>
      </c>
      <c r="G31">
        <f>Original!G29</f>
        <v>19095995.451999702</v>
      </c>
      <c r="H31">
        <f>Original!H29</f>
        <v>906267232.34242105</v>
      </c>
      <c r="I31">
        <f>Original!I29</f>
        <v>-3208691.7383993901</v>
      </c>
      <c r="J31">
        <f>Original!J29</f>
        <v>10834762.4532602</v>
      </c>
      <c r="K31">
        <f>Original!K29</f>
        <v>4.6227258737760399</v>
      </c>
      <c r="L31">
        <f>Original!L29</f>
        <v>2486834.22364141</v>
      </c>
      <c r="M31">
        <f>Original!M29</f>
        <v>4.0368224916282696</v>
      </c>
      <c r="N31">
        <f>Original!N29</f>
        <v>28716.561123523799</v>
      </c>
      <c r="O31">
        <f>Original!O29</f>
        <v>1.67079092134033</v>
      </c>
      <c r="P31">
        <f>Original!P29</f>
        <v>7.9720843697491297</v>
      </c>
      <c r="Q31">
        <f>Original!Q29</f>
        <v>0.251321544004241</v>
      </c>
      <c r="R31">
        <f>Original!R29</f>
        <v>4.2508867883739399</v>
      </c>
      <c r="S31">
        <f>Original!S29</f>
        <v>0</v>
      </c>
      <c r="T31">
        <f>Original!T29</f>
        <v>0</v>
      </c>
      <c r="U31">
        <f>Original!U29</f>
        <v>9.4142627123089295E-2</v>
      </c>
      <c r="V31">
        <f>Original!V29</f>
        <v>0</v>
      </c>
      <c r="W31">
        <f>Original!W29</f>
        <v>0</v>
      </c>
      <c r="X31">
        <f>Original!X29</f>
        <v>0</v>
      </c>
      <c r="Y31">
        <f>Original!Y29</f>
        <v>-9244773.8386815991</v>
      </c>
      <c r="Z31" s="5">
        <f t="shared" si="1"/>
        <v>-1.0164946200225162E-2</v>
      </c>
      <c r="AA31">
        <f>Original!Z29</f>
        <v>-2252138.4039709899</v>
      </c>
      <c r="AB31" s="5">
        <f t="shared" si="1"/>
        <v>-2.4763034890089683E-3</v>
      </c>
      <c r="AC31">
        <f>Original!AA29</f>
        <v>4650146.6831522901</v>
      </c>
      <c r="AD31" s="5">
        <f t="shared" si="1"/>
        <v>5.1129959133905094E-3</v>
      </c>
      <c r="AE31">
        <f>Original!AB29</f>
        <v>520904.30059826502</v>
      </c>
      <c r="AF31" s="5">
        <f t="shared" si="1"/>
        <v>5.7275216067399185E-4</v>
      </c>
      <c r="AG31">
        <f>Original!AE29</f>
        <v>225349.73921254999</v>
      </c>
      <c r="AH31" s="5">
        <f t="shared" si="16"/>
        <v>2.477797743137667E-4</v>
      </c>
      <c r="AI31">
        <f>Original!AF29</f>
        <v>-372766.05452315498</v>
      </c>
      <c r="AJ31" s="5">
        <f t="shared" si="2"/>
        <v>-4.098690736644826E-4</v>
      </c>
      <c r="AK31">
        <f>Original!AC29</f>
        <v>3358294.5136784301</v>
      </c>
      <c r="AL31" s="5">
        <f t="shared" si="3"/>
        <v>3.692560104955563E-3</v>
      </c>
      <c r="AM31">
        <f>Original!AD29</f>
        <v>-571304.02636812802</v>
      </c>
      <c r="AN31" s="5">
        <f t="shared" si="4"/>
        <v>-6.2816838933425073E-4</v>
      </c>
      <c r="AO31">
        <f>Original!AG29</f>
        <v>-143157.14953176701</v>
      </c>
      <c r="AP31" s="5">
        <f t="shared" si="4"/>
        <v>-1.5740620036363431E-4</v>
      </c>
      <c r="AQ31">
        <f>Original!AH29</f>
        <v>0</v>
      </c>
      <c r="AR31" s="5">
        <f t="shared" si="4"/>
        <v>0</v>
      </c>
      <c r="AS31">
        <f>Original!AI29</f>
        <v>0</v>
      </c>
      <c r="AT31" s="5">
        <f t="shared" si="5"/>
        <v>0</v>
      </c>
      <c r="AU31">
        <f>Original!AJ29</f>
        <v>319024.39835181797</v>
      </c>
      <c r="AV31" s="5">
        <f t="shared" si="6"/>
        <v>3.5077827780240185E-4</v>
      </c>
      <c r="AW31">
        <f>Original!AK29</f>
        <v>0</v>
      </c>
      <c r="AX31" s="5">
        <f t="shared" si="7"/>
        <v>0</v>
      </c>
      <c r="AY31">
        <f>Original!AL29</f>
        <v>0</v>
      </c>
      <c r="AZ31" s="5">
        <f t="shared" si="8"/>
        <v>0</v>
      </c>
      <c r="BA31">
        <f>Original!AM29</f>
        <v>0</v>
      </c>
      <c r="BB31" s="5">
        <f t="shared" si="9"/>
        <v>0</v>
      </c>
      <c r="BC31">
        <f>Original!AN29</f>
        <v>-3510419.83808228</v>
      </c>
      <c r="BD31">
        <f>Original!AO29</f>
        <v>-3375140.91744817</v>
      </c>
      <c r="BE31" s="5">
        <f t="shared" si="10"/>
        <v>-3.7110833042219601E-3</v>
      </c>
      <c r="BF31">
        <f>Original!AP29</f>
        <v>22471136.369447902</v>
      </c>
      <c r="BG31" s="5">
        <f t="shared" si="11"/>
        <v>2.4707785851680247E-2</v>
      </c>
      <c r="BH31">
        <f>Original!AQ29</f>
        <v>0</v>
      </c>
      <c r="BI31" s="5">
        <f t="shared" si="12"/>
        <v>0</v>
      </c>
      <c r="BJ31">
        <f>Original!AR29</f>
        <v>19095995.451999702</v>
      </c>
      <c r="BK31">
        <f>Original!AS29</f>
        <v>0</v>
      </c>
      <c r="BL31">
        <f>Original!AT29</f>
        <v>9.4142627123089295E-2</v>
      </c>
      <c r="BM31">
        <f>Original!AU29</f>
        <v>0</v>
      </c>
      <c r="BN31">
        <f>Original!AV29</f>
        <v>0</v>
      </c>
      <c r="BO31" s="5">
        <f t="shared" si="13"/>
        <v>0</v>
      </c>
      <c r="BP31">
        <f>Original!AW29</f>
        <v>319024.39835181797</v>
      </c>
      <c r="BQ31" s="5">
        <f t="shared" si="14"/>
        <v>3.5077827780240185E-4</v>
      </c>
      <c r="BR31">
        <f>Original!AX29</f>
        <v>0</v>
      </c>
      <c r="BS31" s="5">
        <f t="shared" si="15"/>
        <v>0</v>
      </c>
      <c r="BT31"/>
      <c r="BU31"/>
      <c r="BV31"/>
      <c r="BW31"/>
      <c r="BX31"/>
      <c r="BY31"/>
      <c r="BZ31"/>
      <c r="CA31"/>
    </row>
    <row r="32" spans="1:79" x14ac:dyDescent="0.2">
      <c r="A32" t="str">
        <f t="shared" si="0"/>
        <v>0_2_2013</v>
      </c>
      <c r="B32">
        <v>0</v>
      </c>
      <c r="C32">
        <v>2</v>
      </c>
      <c r="D32">
        <v>2013</v>
      </c>
      <c r="E32">
        <f>Original!E30</f>
        <v>920532215.40199995</v>
      </c>
      <c r="F32">
        <f>Original!F30</f>
        <v>906815649.35699999</v>
      </c>
      <c r="G32">
        <f>Original!G30</f>
        <v>-13716566.0449997</v>
      </c>
      <c r="H32">
        <f>Original!H30</f>
        <v>907533911.57658899</v>
      </c>
      <c r="I32">
        <f>Original!I30</f>
        <v>1266679.2341686301</v>
      </c>
      <c r="J32">
        <f>Original!J30</f>
        <v>10884228.649971999</v>
      </c>
      <c r="K32">
        <f>Original!K30</f>
        <v>4.7109442515536299</v>
      </c>
      <c r="L32">
        <f>Original!L30</f>
        <v>2526826.2658186899</v>
      </c>
      <c r="M32">
        <f>Original!M30</f>
        <v>3.87585581865818</v>
      </c>
      <c r="N32">
        <f>Original!N30</f>
        <v>28840.241048714401</v>
      </c>
      <c r="O32">
        <f>Original!O30</f>
        <v>1.74298733180634</v>
      </c>
      <c r="P32">
        <f>Original!P30</f>
        <v>7.8587092988092602</v>
      </c>
      <c r="Q32">
        <f>Original!Q30</f>
        <v>0.24966509436123999</v>
      </c>
      <c r="R32">
        <f>Original!R30</f>
        <v>4.2945089555684897</v>
      </c>
      <c r="S32">
        <f>Original!S30</f>
        <v>0</v>
      </c>
      <c r="T32">
        <f>Original!T30</f>
        <v>0</v>
      </c>
      <c r="U32">
        <f>Original!U30</f>
        <v>0.16016270314408701</v>
      </c>
      <c r="V32">
        <f>Original!V30</f>
        <v>0</v>
      </c>
      <c r="W32">
        <f>Original!W30</f>
        <v>0</v>
      </c>
      <c r="X32">
        <f>Original!X30</f>
        <v>0</v>
      </c>
      <c r="Y32">
        <f>Original!Y30</f>
        <v>4178869.7556089698</v>
      </c>
      <c r="Z32" s="5">
        <f t="shared" si="1"/>
        <v>4.6110789472194437E-3</v>
      </c>
      <c r="AA32">
        <f>Original!Z30</f>
        <v>-4783264.2315817801</v>
      </c>
      <c r="AB32" s="5">
        <f t="shared" si="1"/>
        <v>-5.2779843084677334E-3</v>
      </c>
      <c r="AC32">
        <f>Original!AA30</f>
        <v>8098359.2215346601</v>
      </c>
      <c r="AD32" s="5">
        <f t="shared" si="1"/>
        <v>8.9359506032264911E-3</v>
      </c>
      <c r="AE32">
        <f>Original!AB30</f>
        <v>-5003564.5281119496</v>
      </c>
      <c r="AF32" s="5">
        <f t="shared" si="1"/>
        <v>-5.5210696685780852E-3</v>
      </c>
      <c r="AG32">
        <f>Original!AE30</f>
        <v>-902773.06373496598</v>
      </c>
      <c r="AH32" s="5">
        <f t="shared" si="16"/>
        <v>-9.9614443898801935E-4</v>
      </c>
      <c r="AI32">
        <f>Original!AF30</f>
        <v>-702066.74264489196</v>
      </c>
      <c r="AJ32" s="5">
        <f t="shared" si="2"/>
        <v>-7.7467960618002936E-4</v>
      </c>
      <c r="AK32">
        <f>Original!AC30</f>
        <v>-1529161.6784723301</v>
      </c>
      <c r="AL32" s="5">
        <f t="shared" si="3"/>
        <v>-1.6873187332614014E-3</v>
      </c>
      <c r="AM32">
        <f>Original!AD30</f>
        <v>1890803.51056526</v>
      </c>
      <c r="AN32" s="5">
        <f t="shared" si="4"/>
        <v>2.0863642015149513E-3</v>
      </c>
      <c r="AO32">
        <f>Original!AG30</f>
        <v>-459651.61973022798</v>
      </c>
      <c r="AP32" s="5">
        <f t="shared" si="4"/>
        <v>-5.0719214303067146E-4</v>
      </c>
      <c r="AQ32">
        <f>Original!AH30</f>
        <v>0</v>
      </c>
      <c r="AR32" s="5">
        <f t="shared" si="4"/>
        <v>0</v>
      </c>
      <c r="AS32">
        <f>Original!AI30</f>
        <v>0</v>
      </c>
      <c r="AT32" s="5">
        <f t="shared" si="5"/>
        <v>0</v>
      </c>
      <c r="AU32">
        <f>Original!AJ30</f>
        <v>480513.909632959</v>
      </c>
      <c r="AV32" s="5">
        <f t="shared" si="6"/>
        <v>5.302121631287262E-4</v>
      </c>
      <c r="AW32">
        <f>Original!AK30</f>
        <v>0</v>
      </c>
      <c r="AX32" s="5">
        <f t="shared" si="7"/>
        <v>0</v>
      </c>
      <c r="AY32">
        <f>Original!AL30</f>
        <v>0</v>
      </c>
      <c r="AZ32" s="5">
        <f t="shared" si="8"/>
        <v>0</v>
      </c>
      <c r="BA32">
        <f>Original!AM30</f>
        <v>0</v>
      </c>
      <c r="BB32" s="5">
        <f t="shared" si="9"/>
        <v>0</v>
      </c>
      <c r="BC32">
        <f>Original!AN30</f>
        <v>1268064.5330657</v>
      </c>
      <c r="BD32">
        <f>Original!AO30</f>
        <v>1274239.0884404201</v>
      </c>
      <c r="BE32" s="5">
        <f t="shared" si="10"/>
        <v>1.4060301895136443E-3</v>
      </c>
      <c r="BF32">
        <f>Original!AP30</f>
        <v>-14990805.1334401</v>
      </c>
      <c r="BG32" s="5">
        <f t="shared" si="11"/>
        <v>-1.6541263546176656E-2</v>
      </c>
      <c r="BH32">
        <f>Original!AQ30</f>
        <v>0</v>
      </c>
      <c r="BI32" s="5">
        <f t="shared" si="12"/>
        <v>0</v>
      </c>
      <c r="BJ32">
        <f>Original!AR30</f>
        <v>-13716566.0449997</v>
      </c>
      <c r="BK32">
        <f>Original!AS30</f>
        <v>0</v>
      </c>
      <c r="BL32">
        <f>Original!AT30</f>
        <v>0.16016270314408701</v>
      </c>
      <c r="BM32">
        <f>Original!AU30</f>
        <v>0</v>
      </c>
      <c r="BN32">
        <f>Original!AV30</f>
        <v>0</v>
      </c>
      <c r="BO32" s="5">
        <f t="shared" si="13"/>
        <v>0</v>
      </c>
      <c r="BP32">
        <f>Original!AW30</f>
        <v>480513.909632959</v>
      </c>
      <c r="BQ32" s="5">
        <f t="shared" si="14"/>
        <v>5.302121631287262E-4</v>
      </c>
      <c r="BR32">
        <f>Original!AX30</f>
        <v>0</v>
      </c>
      <c r="BS32" s="5">
        <f t="shared" si="15"/>
        <v>0</v>
      </c>
      <c r="BT32"/>
      <c r="BU32"/>
      <c r="BV32"/>
      <c r="BW32"/>
      <c r="BX32"/>
      <c r="BY32"/>
      <c r="BZ32"/>
      <c r="CA32"/>
    </row>
    <row r="33" spans="1:79" x14ac:dyDescent="0.2">
      <c r="A33" t="str">
        <f t="shared" si="0"/>
        <v>0_2_2014</v>
      </c>
      <c r="B33">
        <v>0</v>
      </c>
      <c r="C33">
        <v>2</v>
      </c>
      <c r="D33">
        <v>2014</v>
      </c>
      <c r="E33">
        <f>Original!E31</f>
        <v>906815649.35699999</v>
      </c>
      <c r="F33">
        <f>Original!F31</f>
        <v>904816190.38199997</v>
      </c>
      <c r="G33">
        <f>Original!G31</f>
        <v>-1999458.97499976</v>
      </c>
      <c r="H33">
        <f>Original!H31</f>
        <v>908652822.61812794</v>
      </c>
      <c r="I33">
        <f>Original!I31</f>
        <v>1118911.04153912</v>
      </c>
      <c r="J33">
        <f>Original!J31</f>
        <v>11015310.6568058</v>
      </c>
      <c r="K33">
        <f>Original!K31</f>
        <v>4.6998263678887398</v>
      </c>
      <c r="L33">
        <f>Original!L31</f>
        <v>2550678.0858418099</v>
      </c>
      <c r="M33">
        <f>Original!M31</f>
        <v>3.6617646219264</v>
      </c>
      <c r="N33">
        <f>Original!N31</f>
        <v>28974.668758615899</v>
      </c>
      <c r="O33">
        <f>Original!O31</f>
        <v>1.7730124103243099</v>
      </c>
      <c r="P33">
        <f>Original!P31</f>
        <v>7.8516819754214602</v>
      </c>
      <c r="Q33">
        <f>Original!Q31</f>
        <v>0.24694263642317599</v>
      </c>
      <c r="R33">
        <f>Original!R31</f>
        <v>4.3956049977404703</v>
      </c>
      <c r="S33">
        <f>Original!S31</f>
        <v>0.15840709974718201</v>
      </c>
      <c r="T33">
        <f>Original!T31</f>
        <v>0</v>
      </c>
      <c r="U33">
        <f>Original!U31</f>
        <v>0.217268046608705</v>
      </c>
      <c r="V33">
        <f>Original!V31</f>
        <v>0</v>
      </c>
      <c r="W33">
        <f>Original!W31</f>
        <v>0</v>
      </c>
      <c r="X33">
        <f>Original!X31</f>
        <v>0</v>
      </c>
      <c r="Y33">
        <f>Original!Y31</f>
        <v>9521321.2017081007</v>
      </c>
      <c r="Z33" s="5">
        <f t="shared" si="1"/>
        <v>1.0491421951569215E-2</v>
      </c>
      <c r="AA33">
        <f>Original!Z31</f>
        <v>-1143536.96966478</v>
      </c>
      <c r="AB33" s="5">
        <f t="shared" si="1"/>
        <v>-1.2600487486778328E-3</v>
      </c>
      <c r="AC33">
        <f>Original!AA31</f>
        <v>5907186.6157887699</v>
      </c>
      <c r="AD33" s="5">
        <f t="shared" si="1"/>
        <v>6.5090533151831963E-3</v>
      </c>
      <c r="AE33">
        <f>Original!AB31</f>
        <v>-7004330.2326556798</v>
      </c>
      <c r="AF33" s="5">
        <f t="shared" si="1"/>
        <v>-7.7179818222854009E-3</v>
      </c>
      <c r="AG33">
        <f>Original!AE31</f>
        <v>12005.8204992542</v>
      </c>
      <c r="AH33" s="5">
        <f t="shared" si="16"/>
        <v>1.3229059923939822E-5</v>
      </c>
      <c r="AI33">
        <f>Original!AF31</f>
        <v>-315733.538688361</v>
      </c>
      <c r="AJ33" s="5">
        <f t="shared" si="2"/>
        <v>-3.47902744636684E-4</v>
      </c>
      <c r="AK33">
        <f>Original!AC31</f>
        <v>-1035852.09891444</v>
      </c>
      <c r="AL33" s="5">
        <f t="shared" si="3"/>
        <v>-1.1413921680512563E-3</v>
      </c>
      <c r="AM33">
        <f>Original!AD31</f>
        <v>465953.23152486898</v>
      </c>
      <c r="AN33" s="5">
        <f t="shared" si="4"/>
        <v>5.1342790123997046E-4</v>
      </c>
      <c r="AO33">
        <f>Original!AG31</f>
        <v>-672870.72388063802</v>
      </c>
      <c r="AP33" s="5">
        <f t="shared" si="4"/>
        <v>-7.4142763735595438E-4</v>
      </c>
      <c r="AQ33">
        <f>Original!AH31</f>
        <v>-3467522.3641923498</v>
      </c>
      <c r="AR33" s="5">
        <f t="shared" si="4"/>
        <v>-3.82081850601978E-3</v>
      </c>
      <c r="AS33">
        <f>Original!AI31</f>
        <v>0</v>
      </c>
      <c r="AT33" s="5">
        <f t="shared" si="5"/>
        <v>0</v>
      </c>
      <c r="AU33">
        <f>Original!AJ31</f>
        <v>402587.27961870498</v>
      </c>
      <c r="AV33" s="5">
        <f t="shared" si="6"/>
        <v>4.4360576996987477E-4</v>
      </c>
      <c r="AW33">
        <f>Original!AK31</f>
        <v>0</v>
      </c>
      <c r="AX33" s="5">
        <f t="shared" si="7"/>
        <v>0</v>
      </c>
      <c r="AY33">
        <f>Original!AL31</f>
        <v>0</v>
      </c>
      <c r="AZ33" s="5">
        <f t="shared" si="8"/>
        <v>0</v>
      </c>
      <c r="BA33">
        <f>Original!AM31</f>
        <v>0</v>
      </c>
      <c r="BB33" s="5">
        <f t="shared" si="9"/>
        <v>0</v>
      </c>
      <c r="BC33">
        <f>Original!AN31</f>
        <v>2669208.2211434301</v>
      </c>
      <c r="BD33">
        <f>Original!AO31</f>
        <v>2673670.37314157</v>
      </c>
      <c r="BE33" s="5">
        <f t="shared" si="10"/>
        <v>2.9460831590268706E-3</v>
      </c>
      <c r="BF33">
        <f>Original!AP31</f>
        <v>-4673129.3481413396</v>
      </c>
      <c r="BG33" s="5">
        <f t="shared" si="11"/>
        <v>-5.1492614088911245E-3</v>
      </c>
      <c r="BH33">
        <f>Original!AQ31</f>
        <v>0</v>
      </c>
      <c r="BI33" s="5">
        <f t="shared" si="12"/>
        <v>0</v>
      </c>
      <c r="BJ33">
        <f>Original!AR31</f>
        <v>-1999458.97499976</v>
      </c>
      <c r="BK33">
        <f>Original!AS31</f>
        <v>0.15840709974718201</v>
      </c>
      <c r="BL33">
        <f>Original!AT31</f>
        <v>0.217268046608705</v>
      </c>
      <c r="BM33">
        <f>Original!AU31</f>
        <v>0</v>
      </c>
      <c r="BN33">
        <f>Original!AV31</f>
        <v>-3467522.3641923498</v>
      </c>
      <c r="BO33" s="5">
        <f t="shared" si="13"/>
        <v>-3.82081850601978E-3</v>
      </c>
      <c r="BP33">
        <f>Original!AW31</f>
        <v>402587.27961870498</v>
      </c>
      <c r="BQ33" s="5">
        <f t="shared" si="14"/>
        <v>4.4360576996987477E-4</v>
      </c>
      <c r="BR33">
        <f>Original!AX31</f>
        <v>0</v>
      </c>
      <c r="BS33" s="5">
        <f t="shared" si="15"/>
        <v>0</v>
      </c>
      <c r="BT33"/>
      <c r="BU33"/>
      <c r="BV33"/>
      <c r="BW33"/>
      <c r="BX33"/>
      <c r="BY33"/>
      <c r="BZ33"/>
      <c r="CA33"/>
    </row>
    <row r="34" spans="1:79" x14ac:dyDescent="0.2">
      <c r="A34" t="str">
        <f t="shared" si="0"/>
        <v>0_2_2015</v>
      </c>
      <c r="B34">
        <v>0</v>
      </c>
      <c r="C34">
        <v>2</v>
      </c>
      <c r="D34">
        <v>2015</v>
      </c>
      <c r="E34">
        <f>Original!E32</f>
        <v>904816190.38199997</v>
      </c>
      <c r="F34">
        <f>Original!F32</f>
        <v>881763265.63800001</v>
      </c>
      <c r="G34">
        <f>Original!G32</f>
        <v>-23052924.7440001</v>
      </c>
      <c r="H34">
        <f>Original!H32</f>
        <v>863456056.060426</v>
      </c>
      <c r="I34">
        <f>Original!I32</f>
        <v>-45196766.557703003</v>
      </c>
      <c r="J34">
        <f>Original!J32</f>
        <v>11313516.227424501</v>
      </c>
      <c r="K34">
        <f>Original!K32</f>
        <v>4.7640682617626702</v>
      </c>
      <c r="L34">
        <f>Original!L32</f>
        <v>2569316.4606020199</v>
      </c>
      <c r="M34">
        <f>Original!M32</f>
        <v>2.6998939701449798</v>
      </c>
      <c r="N34">
        <f>Original!N32</f>
        <v>30116.174003735199</v>
      </c>
      <c r="O34">
        <f>Original!O32</f>
        <v>1.8671922121903799</v>
      </c>
      <c r="P34">
        <f>Original!P32</f>
        <v>7.6596229632058304</v>
      </c>
      <c r="Q34">
        <f>Original!Q32</f>
        <v>0.24724099825849599</v>
      </c>
      <c r="R34">
        <f>Original!R32</f>
        <v>4.57018921885326</v>
      </c>
      <c r="S34">
        <f>Original!S32</f>
        <v>0.95579927855389601</v>
      </c>
      <c r="T34">
        <f>Original!T32</f>
        <v>0</v>
      </c>
      <c r="U34">
        <f>Original!U32</f>
        <v>0.43197751245475002</v>
      </c>
      <c r="V34">
        <f>Original!V32</f>
        <v>0</v>
      </c>
      <c r="W34">
        <f>Original!W32</f>
        <v>0</v>
      </c>
      <c r="X34">
        <f>Original!X32</f>
        <v>0</v>
      </c>
      <c r="Y34">
        <f>Original!Y32</f>
        <v>16155619.018764</v>
      </c>
      <c r="Z34" s="5">
        <f t="shared" si="1"/>
        <v>1.7779748894868715E-2</v>
      </c>
      <c r="AA34">
        <f>Original!Z32</f>
        <v>-3330566.5551936799</v>
      </c>
      <c r="AB34" s="5">
        <f t="shared" si="1"/>
        <v>-3.6653895440474406E-3</v>
      </c>
      <c r="AC34">
        <f>Original!AA32</f>
        <v>5836296.9988517798</v>
      </c>
      <c r="AD34" s="5">
        <f t="shared" si="1"/>
        <v>6.4230219216570381E-3</v>
      </c>
      <c r="AE34">
        <f>Original!AB32</f>
        <v>-35358207.353010103</v>
      </c>
      <c r="AF34" s="5">
        <f t="shared" si="1"/>
        <v>-3.8912779967085191E-2</v>
      </c>
      <c r="AG34">
        <f>Original!AE32</f>
        <v>-1253003.6574840101</v>
      </c>
      <c r="AH34" s="5">
        <f t="shared" si="16"/>
        <v>-1.3789685414432478E-3</v>
      </c>
      <c r="AI34">
        <f>Original!AF32</f>
        <v>-275700.68062955298</v>
      </c>
      <c r="AJ34" s="5">
        <f t="shared" si="2"/>
        <v>-3.0341696384672919E-4</v>
      </c>
      <c r="AK34">
        <f>Original!AC32</f>
        <v>-11562748.7277479</v>
      </c>
      <c r="AL34" s="5">
        <f t="shared" si="3"/>
        <v>-1.2725155791000368E-2</v>
      </c>
      <c r="AM34">
        <f>Original!AD32</f>
        <v>2397466.00575579</v>
      </c>
      <c r="AN34" s="5">
        <f t="shared" si="4"/>
        <v>2.6384840789333611E-3</v>
      </c>
      <c r="AO34">
        <f>Original!AG32</f>
        <v>-1307177.8950191799</v>
      </c>
      <c r="AP34" s="5">
        <f t="shared" si="4"/>
        <v>-1.4385889335079265E-3</v>
      </c>
      <c r="AQ34">
        <f>Original!AH32</f>
        <v>-17498807.809547901</v>
      </c>
      <c r="AR34" s="5">
        <f t="shared" si="4"/>
        <v>-1.9257968911743514E-2</v>
      </c>
      <c r="AS34">
        <f>Original!AI32</f>
        <v>0</v>
      </c>
      <c r="AT34" s="5">
        <f t="shared" si="5"/>
        <v>0</v>
      </c>
      <c r="AU34">
        <f>Original!AJ32</f>
        <v>1526833.9118097799</v>
      </c>
      <c r="AV34" s="5">
        <f t="shared" si="6"/>
        <v>1.6803270443935547E-3</v>
      </c>
      <c r="AW34">
        <f>Original!AK32</f>
        <v>0</v>
      </c>
      <c r="AX34" s="5">
        <f t="shared" si="7"/>
        <v>0</v>
      </c>
      <c r="AY34">
        <f>Original!AL32</f>
        <v>0</v>
      </c>
      <c r="AZ34" s="5">
        <f t="shared" si="8"/>
        <v>0</v>
      </c>
      <c r="BA34">
        <f>Original!AM32</f>
        <v>0</v>
      </c>
      <c r="BB34" s="5">
        <f t="shared" si="9"/>
        <v>0</v>
      </c>
      <c r="BC34">
        <f>Original!AN32</f>
        <v>-44669996.743450999</v>
      </c>
      <c r="BD34">
        <f>Original!AO32</f>
        <v>-44852062.088365003</v>
      </c>
      <c r="BE34" s="5">
        <f t="shared" si="10"/>
        <v>-4.936105514879869E-2</v>
      </c>
      <c r="BF34">
        <f>Original!AP32</f>
        <v>21799137.3443649</v>
      </c>
      <c r="BG34" s="5">
        <f t="shared" si="11"/>
        <v>2.3990612037669577E-2</v>
      </c>
      <c r="BH34">
        <f>Original!AQ32</f>
        <v>0</v>
      </c>
      <c r="BI34" s="5">
        <f t="shared" si="12"/>
        <v>0</v>
      </c>
      <c r="BJ34">
        <f>Original!AR32</f>
        <v>-23052924.7440001</v>
      </c>
      <c r="BK34">
        <f>Original!AS32</f>
        <v>0.95579927855389601</v>
      </c>
      <c r="BL34">
        <f>Original!AT32</f>
        <v>0.43197751245475002</v>
      </c>
      <c r="BM34">
        <f>Original!AU32</f>
        <v>0</v>
      </c>
      <c r="BN34">
        <f>Original!AV32</f>
        <v>-17498807.809547901</v>
      </c>
      <c r="BO34" s="5">
        <f t="shared" si="13"/>
        <v>-1.9257968911743514E-2</v>
      </c>
      <c r="BP34">
        <f>Original!AW32</f>
        <v>1526833.9118097799</v>
      </c>
      <c r="BQ34" s="5">
        <f t="shared" si="14"/>
        <v>1.6803270443935547E-3</v>
      </c>
      <c r="BR34">
        <f>Original!AX32</f>
        <v>0</v>
      </c>
      <c r="BS34" s="5">
        <f t="shared" si="15"/>
        <v>0</v>
      </c>
      <c r="BT34"/>
      <c r="BU34"/>
      <c r="BV34"/>
      <c r="BW34"/>
      <c r="BX34"/>
      <c r="BY34"/>
      <c r="BZ34"/>
      <c r="CA34"/>
    </row>
    <row r="35" spans="1:79" x14ac:dyDescent="0.2">
      <c r="A35" t="str">
        <f t="shared" si="0"/>
        <v>0_2_2016</v>
      </c>
      <c r="B35">
        <v>0</v>
      </c>
      <c r="C35">
        <v>2</v>
      </c>
      <c r="D35">
        <v>2016</v>
      </c>
      <c r="E35">
        <f>Original!E33</f>
        <v>881763265.63800001</v>
      </c>
      <c r="F35">
        <f>Original!F33</f>
        <v>841567595.51400006</v>
      </c>
      <c r="G35">
        <f>Original!G33</f>
        <v>-40195670.124000102</v>
      </c>
      <c r="H35">
        <f>Original!H33</f>
        <v>840399955.21459699</v>
      </c>
      <c r="I35">
        <f>Original!I33</f>
        <v>-23056100.8458285</v>
      </c>
      <c r="J35">
        <f>Original!J33</f>
        <v>11733256.764996501</v>
      </c>
      <c r="K35">
        <f>Original!K33</f>
        <v>4.9411903399610599</v>
      </c>
      <c r="L35">
        <f>Original!L33</f>
        <v>2602533.5889586499</v>
      </c>
      <c r="M35">
        <f>Original!M33</f>
        <v>2.3956500374083101</v>
      </c>
      <c r="N35">
        <f>Original!N33</f>
        <v>30937.317520138</v>
      </c>
      <c r="O35">
        <f>Original!O33</f>
        <v>1.8836079203123599</v>
      </c>
      <c r="P35">
        <f>Original!P33</f>
        <v>7.5201640647872097</v>
      </c>
      <c r="Q35">
        <f>Original!Q33</f>
        <v>0.24887644732522901</v>
      </c>
      <c r="R35">
        <f>Original!R33</f>
        <v>5.07760329177286</v>
      </c>
      <c r="S35">
        <f>Original!S33</f>
        <v>1.8657594957878401</v>
      </c>
      <c r="T35">
        <f>Original!T33</f>
        <v>0</v>
      </c>
      <c r="U35">
        <f>Original!U33</f>
        <v>0.57532924380212203</v>
      </c>
      <c r="V35">
        <f>Original!V33</f>
        <v>0</v>
      </c>
      <c r="W35">
        <f>Original!W33</f>
        <v>0</v>
      </c>
      <c r="X35">
        <f>Original!X33</f>
        <v>0</v>
      </c>
      <c r="Y35">
        <f>Original!Y33</f>
        <v>17921584.674833901</v>
      </c>
      <c r="Z35" s="5">
        <f t="shared" si="1"/>
        <v>2.0755641875513955E-2</v>
      </c>
      <c r="AA35">
        <f>Original!Z33</f>
        <v>-3518725.4166242001</v>
      </c>
      <c r="AB35" s="5">
        <f t="shared" si="1"/>
        <v>-4.0751644416956341E-3</v>
      </c>
      <c r="AC35">
        <f>Original!AA33</f>
        <v>5485861.0844358904</v>
      </c>
      <c r="AD35" s="5">
        <f t="shared" si="1"/>
        <v>6.3533761167481823E-3</v>
      </c>
      <c r="AE35">
        <f>Original!AB33</f>
        <v>-12745397.203339599</v>
      </c>
      <c r="AF35" s="5">
        <f t="shared" si="1"/>
        <v>-1.4760910082084891E-2</v>
      </c>
      <c r="AG35">
        <f>Original!AE33</f>
        <v>-934452.52677774895</v>
      </c>
      <c r="AH35" s="5">
        <f t="shared" si="16"/>
        <v>-1.0822236061916676E-3</v>
      </c>
      <c r="AI35">
        <f>Original!AF33</f>
        <v>-309148.69940164901</v>
      </c>
      <c r="AJ35" s="5">
        <f t="shared" si="2"/>
        <v>-3.5803640177377397E-4</v>
      </c>
      <c r="AK35">
        <f>Original!AC33</f>
        <v>-7475718.8135106796</v>
      </c>
      <c r="AL35" s="5">
        <f t="shared" si="3"/>
        <v>-8.6579030409713372E-3</v>
      </c>
      <c r="AM35">
        <f>Original!AD33</f>
        <v>454045.09299960302</v>
      </c>
      <c r="AN35" s="5">
        <f t="shared" si="4"/>
        <v>5.2584620816861609E-4</v>
      </c>
      <c r="AO35">
        <f>Original!AG33</f>
        <v>-3889835.5956337601</v>
      </c>
      <c r="AP35" s="5">
        <f t="shared" si="4"/>
        <v>-4.5049606964150399E-3</v>
      </c>
      <c r="AQ35">
        <f>Original!AH33</f>
        <v>-19544977.258650102</v>
      </c>
      <c r="AR35" s="5">
        <f t="shared" si="4"/>
        <v>-2.2635752128284701E-2</v>
      </c>
      <c r="AS35">
        <f>Original!AI33</f>
        <v>0</v>
      </c>
      <c r="AT35" s="5">
        <f t="shared" si="5"/>
        <v>0</v>
      </c>
      <c r="AU35">
        <f>Original!AJ33</f>
        <v>1047861.44229335</v>
      </c>
      <c r="AV35" s="5">
        <f t="shared" si="6"/>
        <v>1.2135666140026691E-3</v>
      </c>
      <c r="AW35">
        <f>Original!AK33</f>
        <v>0</v>
      </c>
      <c r="AX35" s="5">
        <f t="shared" si="7"/>
        <v>0</v>
      </c>
      <c r="AY35">
        <f>Original!AL33</f>
        <v>0</v>
      </c>
      <c r="AZ35" s="5">
        <f t="shared" si="8"/>
        <v>0</v>
      </c>
      <c r="BA35">
        <f>Original!AM33</f>
        <v>0</v>
      </c>
      <c r="BB35" s="5">
        <f t="shared" si="9"/>
        <v>0</v>
      </c>
      <c r="BC35">
        <f>Original!AN33</f>
        <v>-23508903.219374999</v>
      </c>
      <c r="BD35">
        <f>Original!AO33</f>
        <v>-23537893.4052721</v>
      </c>
      <c r="BE35" s="5">
        <f t="shared" si="10"/>
        <v>-2.7260094176263305E-2</v>
      </c>
      <c r="BF35">
        <f>Original!AP33</f>
        <v>-16657776.7187279</v>
      </c>
      <c r="BG35" s="5">
        <f t="shared" si="11"/>
        <v>-1.9291979715482084E-2</v>
      </c>
      <c r="BH35">
        <f>Original!AQ33</f>
        <v>0</v>
      </c>
      <c r="BI35" s="5">
        <f t="shared" si="12"/>
        <v>0</v>
      </c>
      <c r="BJ35">
        <f>Original!AR33</f>
        <v>-40195670.124000102</v>
      </c>
      <c r="BK35">
        <f>Original!AS33</f>
        <v>1.8657594957878401</v>
      </c>
      <c r="BL35">
        <f>Original!AT33</f>
        <v>0.57532924380212203</v>
      </c>
      <c r="BM35">
        <f>Original!AU33</f>
        <v>0</v>
      </c>
      <c r="BN35">
        <f>Original!AV33</f>
        <v>-19544977.258650102</v>
      </c>
      <c r="BO35" s="5">
        <f t="shared" si="13"/>
        <v>-2.2635752128284701E-2</v>
      </c>
      <c r="BP35">
        <f>Original!AW33</f>
        <v>1047861.44229335</v>
      </c>
      <c r="BQ35" s="5">
        <f t="shared" si="14"/>
        <v>1.2135666140026691E-3</v>
      </c>
      <c r="BR35">
        <f>Original!AX33</f>
        <v>0</v>
      </c>
      <c r="BS35" s="5">
        <f t="shared" si="15"/>
        <v>0</v>
      </c>
      <c r="BT35"/>
      <c r="BU35"/>
      <c r="BV35"/>
      <c r="BW35"/>
      <c r="BX35"/>
      <c r="BY35"/>
      <c r="BZ35"/>
      <c r="CA35"/>
    </row>
    <row r="36" spans="1:79" x14ac:dyDescent="0.2">
      <c r="A36" t="str">
        <f t="shared" si="0"/>
        <v>0_2_2017</v>
      </c>
      <c r="B36">
        <v>0</v>
      </c>
      <c r="C36">
        <v>2</v>
      </c>
      <c r="D36">
        <v>2017</v>
      </c>
      <c r="E36">
        <f>Original!E34</f>
        <v>841567595.51400006</v>
      </c>
      <c r="F36">
        <f>Original!F34</f>
        <v>810138006.53499997</v>
      </c>
      <c r="G36">
        <f>Original!G34</f>
        <v>-31429588.978999998</v>
      </c>
      <c r="H36">
        <f>Original!H34</f>
        <v>841678025.79806304</v>
      </c>
      <c r="I36">
        <f>Original!I34</f>
        <v>1278070.5834663999</v>
      </c>
      <c r="J36">
        <f>Original!J34</f>
        <v>11887597.9536594</v>
      </c>
      <c r="K36">
        <f>Original!K34</f>
        <v>4.8598288788391404</v>
      </c>
      <c r="L36">
        <f>Original!L34</f>
        <v>2634798.5283522401</v>
      </c>
      <c r="M36">
        <f>Original!M34</f>
        <v>2.6080274899967102</v>
      </c>
      <c r="N36">
        <f>Original!N34</f>
        <v>31096.289332861801</v>
      </c>
      <c r="O36">
        <f>Original!O34</f>
        <v>1.9196382990705001</v>
      </c>
      <c r="P36">
        <f>Original!P34</f>
        <v>7.2738930048334502</v>
      </c>
      <c r="Q36">
        <f>Original!Q34</f>
        <v>0.247601928643056</v>
      </c>
      <c r="R36">
        <f>Original!R34</f>
        <v>5.2691247315514396</v>
      </c>
      <c r="S36">
        <f>Original!S34</f>
        <v>2.7889508053782399</v>
      </c>
      <c r="T36">
        <f>Original!T34</f>
        <v>0</v>
      </c>
      <c r="U36">
        <f>Original!U34</f>
        <v>0.68960110654753104</v>
      </c>
      <c r="V36">
        <f>Original!V34</f>
        <v>0</v>
      </c>
      <c r="W36">
        <f>Original!W34</f>
        <v>0</v>
      </c>
      <c r="X36">
        <f>Original!X34</f>
        <v>0</v>
      </c>
      <c r="Y36">
        <f>Original!Y34</f>
        <v>6481550.0569794802</v>
      </c>
      <c r="Z36" s="5">
        <f t="shared" si="1"/>
        <v>7.7124588319669885E-3</v>
      </c>
      <c r="AA36">
        <f>Original!Z34</f>
        <v>2847647.6687229699</v>
      </c>
      <c r="AB36" s="5">
        <f t="shared" si="1"/>
        <v>3.3884433846689344E-3</v>
      </c>
      <c r="AC36">
        <f>Original!AA34</f>
        <v>5556156.74018675</v>
      </c>
      <c r="AD36" s="5">
        <f t="shared" si="1"/>
        <v>6.6113244125149667E-3</v>
      </c>
      <c r="AE36">
        <f>Original!AB34</f>
        <v>8767981.9544730708</v>
      </c>
      <c r="AF36" s="5">
        <f t="shared" si="1"/>
        <v>1.0433106165782883E-2</v>
      </c>
      <c r="AG36">
        <f>Original!AE34</f>
        <v>-1614523.8304262599</v>
      </c>
      <c r="AH36" s="5">
        <f t="shared" si="16"/>
        <v>-1.9211374541470432E-3</v>
      </c>
      <c r="AI36">
        <f>Original!AF34</f>
        <v>-421339.96988517698</v>
      </c>
      <c r="AJ36" s="5">
        <f t="shared" si="2"/>
        <v>-5.0135648778989691E-4</v>
      </c>
      <c r="AK36">
        <f>Original!AC34</f>
        <v>-1475831.15168304</v>
      </c>
      <c r="AL36" s="5">
        <f t="shared" si="3"/>
        <v>-1.7561057000606158E-3</v>
      </c>
      <c r="AM36">
        <f>Original!AD34</f>
        <v>998045.16163558699</v>
      </c>
      <c r="AN36" s="5">
        <f t="shared" si="4"/>
        <v>1.187583549288428E-3</v>
      </c>
      <c r="AO36">
        <f>Original!AG34</f>
        <v>-1524100.0776086701</v>
      </c>
      <c r="AP36" s="5">
        <f t="shared" si="4"/>
        <v>-1.8135413598629828E-3</v>
      </c>
      <c r="AQ36">
        <f>Original!AH34</f>
        <v>-18777181.737298898</v>
      </c>
      <c r="AR36" s="5">
        <f t="shared" si="4"/>
        <v>-2.234314937880277E-2</v>
      </c>
      <c r="AS36">
        <f>Original!AI34</f>
        <v>0</v>
      </c>
      <c r="AT36" s="5">
        <f t="shared" si="5"/>
        <v>0</v>
      </c>
      <c r="AU36">
        <f>Original!AJ34</f>
        <v>773650.40513380303</v>
      </c>
      <c r="AV36" s="5">
        <f t="shared" si="6"/>
        <v>9.2057406754174635E-4</v>
      </c>
      <c r="AW36">
        <f>Original!AK34</f>
        <v>0</v>
      </c>
      <c r="AX36" s="5">
        <f t="shared" si="7"/>
        <v>0</v>
      </c>
      <c r="AY36">
        <f>Original!AL34</f>
        <v>0</v>
      </c>
      <c r="AZ36" s="5">
        <f t="shared" si="8"/>
        <v>0</v>
      </c>
      <c r="BA36">
        <f>Original!AM34</f>
        <v>0</v>
      </c>
      <c r="BB36" s="5">
        <f t="shared" si="9"/>
        <v>0</v>
      </c>
      <c r="BC36">
        <f>Original!AN34</f>
        <v>1612055.22022955</v>
      </c>
      <c r="BD36">
        <f>Original!AO34</f>
        <v>1181040.9060577401</v>
      </c>
      <c r="BE36" s="5">
        <f t="shared" si="10"/>
        <v>1.4053319478773175E-3</v>
      </c>
      <c r="BF36">
        <f>Original!AP34</f>
        <v>-32610629.885057699</v>
      </c>
      <c r="BG36" s="5">
        <f t="shared" si="11"/>
        <v>-3.8803702549853825E-2</v>
      </c>
      <c r="BH36">
        <f>Original!AQ34</f>
        <v>0</v>
      </c>
      <c r="BI36" s="5">
        <f t="shared" si="12"/>
        <v>0</v>
      </c>
      <c r="BJ36">
        <f>Original!AR34</f>
        <v>-31429588.978999998</v>
      </c>
      <c r="BK36">
        <f>Original!AS34</f>
        <v>2.7889508053782399</v>
      </c>
      <c r="BL36">
        <f>Original!AT34</f>
        <v>0.68960110654753104</v>
      </c>
      <c r="BM36">
        <f>Original!AU34</f>
        <v>0</v>
      </c>
      <c r="BN36">
        <f>Original!AV34</f>
        <v>-18777181.737298898</v>
      </c>
      <c r="BO36" s="5">
        <f t="shared" si="13"/>
        <v>-2.234314937880277E-2</v>
      </c>
      <c r="BP36">
        <f>Original!AW34</f>
        <v>773650.40513380303</v>
      </c>
      <c r="BQ36" s="5">
        <f t="shared" si="14"/>
        <v>9.2057406754174635E-4</v>
      </c>
      <c r="BR36">
        <f>Original!AX34</f>
        <v>0</v>
      </c>
      <c r="BS36" s="5">
        <f t="shared" si="15"/>
        <v>0</v>
      </c>
      <c r="BT36"/>
      <c r="BU36"/>
      <c r="BV36"/>
      <c r="BW36"/>
      <c r="BX36"/>
      <c r="BY36"/>
      <c r="BZ36"/>
      <c r="CA36"/>
    </row>
    <row r="37" spans="1:79" x14ac:dyDescent="0.2">
      <c r="A37" t="str">
        <f t="shared" si="0"/>
        <v>0_2_2018</v>
      </c>
      <c r="B37">
        <v>0</v>
      </c>
      <c r="C37">
        <v>2</v>
      </c>
      <c r="D37">
        <v>2018</v>
      </c>
      <c r="E37">
        <f>Original!E35</f>
        <v>810138006.53499997</v>
      </c>
      <c r="F37">
        <f>Original!F35</f>
        <v>791862410.91799998</v>
      </c>
      <c r="G37">
        <f>Original!G35</f>
        <v>-18275595.616999801</v>
      </c>
      <c r="H37">
        <f>Original!H35</f>
        <v>837470286.33005202</v>
      </c>
      <c r="I37">
        <f>Original!I35</f>
        <v>-4207739.4680112004</v>
      </c>
      <c r="J37">
        <f>Original!J35</f>
        <v>12145797.748958001</v>
      </c>
      <c r="K37">
        <f>Original!K35</f>
        <v>4.86220097032946</v>
      </c>
      <c r="L37">
        <f>Original!L35</f>
        <v>2647936.3114092201</v>
      </c>
      <c r="M37">
        <f>Original!M35</f>
        <v>2.88725868801773</v>
      </c>
      <c r="N37">
        <f>Original!N35</f>
        <v>31525.8458101629</v>
      </c>
      <c r="O37">
        <f>Original!O35</f>
        <v>1.9550466718602899</v>
      </c>
      <c r="P37">
        <f>Original!P35</f>
        <v>7.0315319071023401</v>
      </c>
      <c r="Q37">
        <f>Original!Q35</f>
        <v>0.247089036662928</v>
      </c>
      <c r="R37">
        <f>Original!R35</f>
        <v>5.5597045506378002</v>
      </c>
      <c r="S37">
        <f>Original!S35</f>
        <v>3.7657895985604402</v>
      </c>
      <c r="T37">
        <f>Original!T35</f>
        <v>0</v>
      </c>
      <c r="U37">
        <f>Original!U35</f>
        <v>0.80616291235533299</v>
      </c>
      <c r="V37">
        <f>Original!V35</f>
        <v>0.40646436185162899</v>
      </c>
      <c r="W37">
        <f>Original!W35</f>
        <v>0</v>
      </c>
      <c r="X37">
        <f>Original!X35</f>
        <v>0</v>
      </c>
      <c r="Y37">
        <f>Original!Y35</f>
        <v>9017868.4079632498</v>
      </c>
      <c r="Z37" s="5">
        <f t="shared" si="1"/>
        <v>1.0714154500365718E-2</v>
      </c>
      <c r="AA37">
        <f>Original!Z35</f>
        <v>3402648.7567956201</v>
      </c>
      <c r="AB37" s="5">
        <f t="shared" si="1"/>
        <v>4.0426964379511911E-3</v>
      </c>
      <c r="AC37">
        <f>Original!AA35</f>
        <v>4876440.3042893903</v>
      </c>
      <c r="AD37" s="5">
        <f t="shared" si="1"/>
        <v>5.7937122686144062E-3</v>
      </c>
      <c r="AE37">
        <f>Original!AB35</f>
        <v>10235465.3786445</v>
      </c>
      <c r="AF37" s="5">
        <f t="shared" si="1"/>
        <v>1.2160784842801886E-2</v>
      </c>
      <c r="AG37">
        <f>Original!AE35</f>
        <v>-1356014.7362957799</v>
      </c>
      <c r="AH37" s="5">
        <f t="shared" si="16"/>
        <v>-1.6110848741833703E-3</v>
      </c>
      <c r="AI37">
        <f>Original!AF35</f>
        <v>-365900.74604925897</v>
      </c>
      <c r="AJ37" s="5">
        <f t="shared" si="2"/>
        <v>-4.3472769257854734E-4</v>
      </c>
      <c r="AK37">
        <f>Original!AC35</f>
        <v>-3497956.3147362</v>
      </c>
      <c r="AL37" s="5">
        <f t="shared" si="3"/>
        <v>-4.1559316122331989E-3</v>
      </c>
      <c r="AM37">
        <f>Original!AD35</f>
        <v>812157.91831396101</v>
      </c>
      <c r="AN37" s="5">
        <f t="shared" si="4"/>
        <v>9.6492707831345411E-4</v>
      </c>
      <c r="AO37">
        <f>Original!AG35</f>
        <v>-1988271.67122845</v>
      </c>
      <c r="AP37" s="5">
        <f t="shared" si="4"/>
        <v>-2.3622710945117153E-3</v>
      </c>
      <c r="AQ37">
        <f>Original!AH35</f>
        <v>-19310526.324768499</v>
      </c>
      <c r="AR37" s="5">
        <f t="shared" si="4"/>
        <v>-2.2942889956594301E-2</v>
      </c>
      <c r="AS37">
        <f>Original!AI35</f>
        <v>0</v>
      </c>
      <c r="AT37" s="5">
        <f t="shared" si="5"/>
        <v>0</v>
      </c>
      <c r="AU37">
        <f>Original!AJ35</f>
        <v>736322.96789924498</v>
      </c>
      <c r="AV37" s="5">
        <f t="shared" si="6"/>
        <v>8.7482736311320184E-4</v>
      </c>
      <c r="AW37">
        <f>Original!AK35</f>
        <v>-6840911.2255458198</v>
      </c>
      <c r="AX37" s="5">
        <f t="shared" si="7"/>
        <v>-8.1277056259837586E-3</v>
      </c>
      <c r="AY37">
        <f>Original!AL35</f>
        <v>0</v>
      </c>
      <c r="AZ37" s="5">
        <f t="shared" si="8"/>
        <v>0</v>
      </c>
      <c r="BA37">
        <f>Original!AM35</f>
        <v>0</v>
      </c>
      <c r="BB37" s="5">
        <f t="shared" si="9"/>
        <v>0</v>
      </c>
      <c r="BC37">
        <f>Original!AN35</f>
        <v>-4278677.2847179798</v>
      </c>
      <c r="BD37">
        <f>Original!AO35</f>
        <v>-4673985.4561266797</v>
      </c>
      <c r="BE37" s="5">
        <f t="shared" si="10"/>
        <v>-5.5531751012447969E-3</v>
      </c>
      <c r="BF37">
        <f>Original!AP35</f>
        <v>-13601610.1608731</v>
      </c>
      <c r="BG37" s="5">
        <f t="shared" si="11"/>
        <v>-1.616011080718938E-2</v>
      </c>
      <c r="BH37">
        <f>Original!AQ35</f>
        <v>0</v>
      </c>
      <c r="BI37" s="5">
        <f t="shared" si="12"/>
        <v>0</v>
      </c>
      <c r="BJ37">
        <f>Original!AR35</f>
        <v>-18275595.616999801</v>
      </c>
      <c r="BK37">
        <f>Original!AS35</f>
        <v>3.7657895985604402</v>
      </c>
      <c r="BL37">
        <f>Original!AT35</f>
        <v>0.80616291235533299</v>
      </c>
      <c r="BM37">
        <f>Original!AU35</f>
        <v>0.40646436185162899</v>
      </c>
      <c r="BN37">
        <f>Original!AV35</f>
        <v>-19310526.324768499</v>
      </c>
      <c r="BO37" s="5">
        <f t="shared" si="13"/>
        <v>-2.2942889956594301E-2</v>
      </c>
      <c r="BP37">
        <f>Original!AW35</f>
        <v>736322.96789924498</v>
      </c>
      <c r="BQ37" s="5">
        <f t="shared" si="14"/>
        <v>8.7482736311320184E-4</v>
      </c>
      <c r="BR37">
        <f>Original!AX35</f>
        <v>-6840911.2255458198</v>
      </c>
      <c r="BS37" s="5">
        <f t="shared" si="15"/>
        <v>-8.1277056259837586E-3</v>
      </c>
      <c r="BT37"/>
      <c r="BU37"/>
      <c r="BV37"/>
      <c r="BW37"/>
      <c r="BX37"/>
      <c r="BY37"/>
      <c r="BZ37"/>
      <c r="CA37"/>
    </row>
    <row r="38" spans="1:79" x14ac:dyDescent="0.2">
      <c r="A38" t="str">
        <f t="shared" si="0"/>
        <v>0_3_2002</v>
      </c>
      <c r="B38">
        <v>0</v>
      </c>
      <c r="C38">
        <v>3</v>
      </c>
      <c r="D38">
        <v>2002</v>
      </c>
      <c r="E38">
        <f>Original!E36</f>
        <v>0</v>
      </c>
      <c r="F38">
        <f>Original!F36</f>
        <v>131868854.2626</v>
      </c>
      <c r="G38">
        <f>Original!G36</f>
        <v>0</v>
      </c>
      <c r="H38">
        <f>Original!H36</f>
        <v>121289156.68871</v>
      </c>
      <c r="I38">
        <f>Original!I36</f>
        <v>0</v>
      </c>
      <c r="J38">
        <f>Original!J36</f>
        <v>0</v>
      </c>
      <c r="K38">
        <f>Original!K36</f>
        <v>0</v>
      </c>
      <c r="L38">
        <f>Original!L36</f>
        <v>0</v>
      </c>
      <c r="M38">
        <f>Original!M36</f>
        <v>0</v>
      </c>
      <c r="N38">
        <f>Original!N36</f>
        <v>0</v>
      </c>
      <c r="O38">
        <f>Original!O36</f>
        <v>0</v>
      </c>
      <c r="P38">
        <f>Original!P36</f>
        <v>0</v>
      </c>
      <c r="Q38">
        <f>Original!Q36</f>
        <v>0</v>
      </c>
      <c r="R38">
        <f>Original!R36</f>
        <v>0</v>
      </c>
      <c r="S38">
        <f>Original!S36</f>
        <v>0</v>
      </c>
      <c r="T38">
        <f>Original!T36</f>
        <v>0</v>
      </c>
      <c r="U38">
        <f>Original!U36</f>
        <v>0</v>
      </c>
      <c r="V38">
        <f>Original!V36</f>
        <v>0</v>
      </c>
      <c r="W38">
        <f>Original!W36</f>
        <v>0</v>
      </c>
      <c r="X38">
        <f>Original!X36</f>
        <v>0</v>
      </c>
      <c r="Y38">
        <f>Original!Y36</f>
        <v>0</v>
      </c>
      <c r="Z38" s="5"/>
      <c r="AA38">
        <f>Original!Z36</f>
        <v>0</v>
      </c>
      <c r="AB38" s="5"/>
      <c r="AC38">
        <f>Original!AA36</f>
        <v>0</v>
      </c>
      <c r="AD38" s="5"/>
      <c r="AE38">
        <f>Original!AB36</f>
        <v>0</v>
      </c>
      <c r="AF38" s="5"/>
      <c r="AG38">
        <f>Original!AE36</f>
        <v>0</v>
      </c>
      <c r="AH38" s="5"/>
      <c r="AI38">
        <f>Original!AF36</f>
        <v>0</v>
      </c>
      <c r="AJ38" s="5"/>
      <c r="AK38">
        <f>Original!AC36</f>
        <v>0</v>
      </c>
      <c r="AL38" s="5">
        <f t="shared" si="3"/>
        <v>0</v>
      </c>
      <c r="AM38">
        <f>Original!AD36</f>
        <v>0</v>
      </c>
      <c r="AN38" s="5">
        <f t="shared" si="4"/>
        <v>0</v>
      </c>
      <c r="AO38">
        <f>Original!AG36</f>
        <v>0</v>
      </c>
      <c r="AP38" s="5">
        <f t="shared" si="4"/>
        <v>0</v>
      </c>
      <c r="AQ38">
        <f>Original!AH36</f>
        <v>0</v>
      </c>
      <c r="AR38" s="5">
        <f t="shared" si="4"/>
        <v>0</v>
      </c>
      <c r="AS38">
        <f>Original!AI36</f>
        <v>0</v>
      </c>
      <c r="AT38" s="5">
        <f t="shared" si="5"/>
        <v>0</v>
      </c>
      <c r="AU38">
        <f>Original!AJ36</f>
        <v>0</v>
      </c>
      <c r="AV38" s="5">
        <f t="shared" si="6"/>
        <v>0</v>
      </c>
      <c r="AW38">
        <f>Original!AK36</f>
        <v>0</v>
      </c>
      <c r="AX38" s="5">
        <f t="shared" si="7"/>
        <v>0</v>
      </c>
      <c r="AY38">
        <f>Original!AL36</f>
        <v>0</v>
      </c>
      <c r="AZ38" s="5">
        <f t="shared" si="8"/>
        <v>0</v>
      </c>
      <c r="BA38">
        <f>Original!AM36</f>
        <v>0</v>
      </c>
      <c r="BB38" s="5">
        <f t="shared" si="9"/>
        <v>0</v>
      </c>
      <c r="BC38">
        <f>Original!AN36</f>
        <v>0</v>
      </c>
      <c r="BD38">
        <f>Original!AO36</f>
        <v>0</v>
      </c>
      <c r="BE38" s="5">
        <f t="shared" si="10"/>
        <v>0</v>
      </c>
      <c r="BF38">
        <f>Original!AP36</f>
        <v>0</v>
      </c>
      <c r="BG38" s="5">
        <f t="shared" si="11"/>
        <v>0</v>
      </c>
      <c r="BH38">
        <f>Original!AQ36</f>
        <v>131868854.2626</v>
      </c>
      <c r="BI38" s="5">
        <f t="shared" si="12"/>
        <v>0.15746093493116448</v>
      </c>
      <c r="BJ38">
        <f>Original!AR36</f>
        <v>131868854.2626</v>
      </c>
      <c r="BK38">
        <f>Original!AS36</f>
        <v>0</v>
      </c>
      <c r="BL38">
        <f>Original!AT36</f>
        <v>0</v>
      </c>
      <c r="BM38">
        <f>Original!AU36</f>
        <v>0</v>
      </c>
      <c r="BN38">
        <f>Original!AV36</f>
        <v>0</v>
      </c>
      <c r="BO38" s="5">
        <f t="shared" si="13"/>
        <v>0</v>
      </c>
      <c r="BP38">
        <f>Original!AW36</f>
        <v>0</v>
      </c>
      <c r="BQ38" s="5">
        <f t="shared" si="14"/>
        <v>0</v>
      </c>
      <c r="BR38">
        <f>Original!AX36</f>
        <v>0</v>
      </c>
      <c r="BS38" s="5">
        <f t="shared" si="15"/>
        <v>0</v>
      </c>
      <c r="BT38"/>
      <c r="BU38"/>
      <c r="BV38"/>
      <c r="BW38"/>
      <c r="BX38"/>
      <c r="BY38"/>
      <c r="BZ38"/>
      <c r="CA38"/>
    </row>
    <row r="39" spans="1:79" x14ac:dyDescent="0.2">
      <c r="A39" t="str">
        <f t="shared" si="0"/>
        <v>0_3_2003</v>
      </c>
      <c r="B39">
        <v>0</v>
      </c>
      <c r="C39">
        <v>3</v>
      </c>
      <c r="D39">
        <v>2003</v>
      </c>
      <c r="E39">
        <f>Original!E37</f>
        <v>131868854.2626</v>
      </c>
      <c r="F39">
        <f>Original!F37</f>
        <v>155958259.04890001</v>
      </c>
      <c r="G39">
        <f>Original!G37</f>
        <v>6177531.8459000001</v>
      </c>
      <c r="H39">
        <f>Original!H37</f>
        <v>150020222.727135</v>
      </c>
      <c r="I39">
        <f>Original!I37</f>
        <v>11589298.893657999</v>
      </c>
      <c r="J39">
        <f>Original!J37</f>
        <v>2174676.4527956699</v>
      </c>
      <c r="K39">
        <f>Original!K37</f>
        <v>3.01931774311835</v>
      </c>
      <c r="L39">
        <f>Original!L37</f>
        <v>610564.34880461695</v>
      </c>
      <c r="M39">
        <f>Original!M37</f>
        <v>2.1890859276368899</v>
      </c>
      <c r="N39">
        <f>Original!N37</f>
        <v>32897.984209361399</v>
      </c>
      <c r="O39">
        <f>Original!O37</f>
        <v>0.95545870504150898</v>
      </c>
      <c r="P39">
        <f>Original!P37</f>
        <v>6.548514019463</v>
      </c>
      <c r="Q39">
        <f>Original!Q37</f>
        <v>0.20028885199163601</v>
      </c>
      <c r="R39">
        <f>Original!R37</f>
        <v>3.3701601969846902</v>
      </c>
      <c r="S39">
        <f>Original!S37</f>
        <v>0</v>
      </c>
      <c r="T39">
        <f>Original!T37</f>
        <v>0</v>
      </c>
      <c r="U39">
        <f>Original!U37</f>
        <v>2.2092305262609999E-2</v>
      </c>
      <c r="V39">
        <f>Original!V37</f>
        <v>0</v>
      </c>
      <c r="W39">
        <f>Original!W37</f>
        <v>0</v>
      </c>
      <c r="X39">
        <f>Original!X37</f>
        <v>0</v>
      </c>
      <c r="Y39">
        <f>Original!Y37</f>
        <v>11324813.6611566</v>
      </c>
      <c r="Z39" s="5">
        <f t="shared" si="1"/>
        <v>9.3370371848011627E-2</v>
      </c>
      <c r="AA39">
        <f>Original!Z37</f>
        <v>1782786.8644413301</v>
      </c>
      <c r="AB39" s="5">
        <f t="shared" si="1"/>
        <v>1.4698650012192539E-2</v>
      </c>
      <c r="AC39">
        <f>Original!AA37</f>
        <v>1911344.5072923901</v>
      </c>
      <c r="AD39" s="5">
        <f t="shared" si="1"/>
        <v>1.5758576936913474E-2</v>
      </c>
      <c r="AE39">
        <f>Original!AB37</f>
        <v>1875981.7832353399</v>
      </c>
      <c r="AF39" s="5">
        <f t="shared" si="1"/>
        <v>1.546701976047264E-2</v>
      </c>
      <c r="AG39">
        <f>Original!AE37</f>
        <v>107808.972839571</v>
      </c>
      <c r="AH39" s="5">
        <f t="shared" si="16"/>
        <v>8.8885911801880153E-4</v>
      </c>
      <c r="AI39">
        <f>Original!AF37</f>
        <v>-588940.73554863397</v>
      </c>
      <c r="AJ39" s="5">
        <f t="shared" si="2"/>
        <v>-4.8556750795139669E-3</v>
      </c>
      <c r="AK39">
        <f>Original!AC37</f>
        <v>1305071.7005697701</v>
      </c>
      <c r="AL39" s="5">
        <f t="shared" si="3"/>
        <v>1.0760003088480954E-2</v>
      </c>
      <c r="AM39">
        <f>Original!AD37</f>
        <v>38575.657217510103</v>
      </c>
      <c r="AN39" s="5">
        <f t="shared" si="4"/>
        <v>3.1804703957596941E-4</v>
      </c>
      <c r="AO39">
        <f>Original!AG37</f>
        <v>0</v>
      </c>
      <c r="AP39" s="5">
        <f t="shared" si="4"/>
        <v>0</v>
      </c>
      <c r="AQ39">
        <f>Original!AH37</f>
        <v>0</v>
      </c>
      <c r="AR39" s="5">
        <f t="shared" si="4"/>
        <v>0</v>
      </c>
      <c r="AS39">
        <f>Original!AI37</f>
        <v>0</v>
      </c>
      <c r="AT39" s="5">
        <f t="shared" si="5"/>
        <v>0</v>
      </c>
      <c r="AU39">
        <f>Original!AJ37</f>
        <v>0</v>
      </c>
      <c r="AV39" s="5">
        <f t="shared" si="6"/>
        <v>0</v>
      </c>
      <c r="AW39">
        <f>Original!AK37</f>
        <v>0</v>
      </c>
      <c r="AX39" s="5">
        <f t="shared" si="7"/>
        <v>0</v>
      </c>
      <c r="AY39">
        <f>Original!AL37</f>
        <v>0</v>
      </c>
      <c r="AZ39" s="5">
        <f t="shared" si="8"/>
        <v>0</v>
      </c>
      <c r="BA39">
        <f>Original!AM37</f>
        <v>0</v>
      </c>
      <c r="BB39" s="5">
        <f t="shared" si="9"/>
        <v>0</v>
      </c>
      <c r="BC39">
        <f>Original!AN37</f>
        <v>17757442.411203898</v>
      </c>
      <c r="BD39">
        <f>Original!AO37</f>
        <v>19320522.3912623</v>
      </c>
      <c r="BE39" s="5">
        <f t="shared" si="10"/>
        <v>0.15929307218161834</v>
      </c>
      <c r="BF39">
        <f>Original!AP37</f>
        <v>-13142990.545362299</v>
      </c>
      <c r="BG39" s="5">
        <f t="shared" si="11"/>
        <v>-0.10836080408320369</v>
      </c>
      <c r="BH39">
        <f>Original!AQ37</f>
        <v>17911872.9403999</v>
      </c>
      <c r="BI39" s="5">
        <f t="shared" si="12"/>
        <v>0.14767909538996074</v>
      </c>
      <c r="BJ39">
        <f>Original!AR37</f>
        <v>24089404.7863</v>
      </c>
      <c r="BK39">
        <f>Original!AS37</f>
        <v>0</v>
      </c>
      <c r="BL39">
        <f>Original!AT37</f>
        <v>2.2092305262609999E-2</v>
      </c>
      <c r="BM39">
        <f>Original!AU37</f>
        <v>0</v>
      </c>
      <c r="BN39">
        <f>Original!AV37</f>
        <v>0</v>
      </c>
      <c r="BO39" s="5">
        <f t="shared" si="13"/>
        <v>0</v>
      </c>
      <c r="BP39">
        <f>Original!AW37</f>
        <v>0</v>
      </c>
      <c r="BQ39" s="5">
        <f t="shared" si="14"/>
        <v>0</v>
      </c>
      <c r="BR39">
        <f>Original!AX37</f>
        <v>0</v>
      </c>
      <c r="BS39" s="5">
        <f t="shared" si="15"/>
        <v>0</v>
      </c>
      <c r="BT39"/>
      <c r="BU39"/>
      <c r="BV39"/>
      <c r="BW39"/>
      <c r="BX39"/>
      <c r="BY39"/>
      <c r="BZ39"/>
      <c r="CA39"/>
    </row>
    <row r="40" spans="1:79" x14ac:dyDescent="0.2">
      <c r="A40" t="str">
        <f t="shared" si="0"/>
        <v>0_3_2004</v>
      </c>
      <c r="B40">
        <v>0</v>
      </c>
      <c r="C40">
        <v>3</v>
      </c>
      <c r="D40">
        <v>2004</v>
      </c>
      <c r="E40">
        <f>Original!E38</f>
        <v>155958259.04890001</v>
      </c>
      <c r="F40">
        <f>Original!F38</f>
        <v>183377253.29609901</v>
      </c>
      <c r="G40">
        <f>Original!G38</f>
        <v>-9974690.8005000092</v>
      </c>
      <c r="H40">
        <f>Original!H38</f>
        <v>184752123.17754999</v>
      </c>
      <c r="I40">
        <f>Original!I38</f>
        <v>736624.026270114</v>
      </c>
      <c r="J40">
        <f>Original!J38</f>
        <v>2029653.82904582</v>
      </c>
      <c r="K40">
        <f>Original!K38</f>
        <v>3.20459947552057</v>
      </c>
      <c r="L40">
        <f>Original!L38</f>
        <v>597404.10507905402</v>
      </c>
      <c r="M40">
        <f>Original!M38</f>
        <v>2.5064149533464199</v>
      </c>
      <c r="N40">
        <f>Original!N38</f>
        <v>31337.1710735491</v>
      </c>
      <c r="O40">
        <f>Original!O38</f>
        <v>0.95336835090296301</v>
      </c>
      <c r="P40">
        <f>Original!P38</f>
        <v>6.4502921951353702</v>
      </c>
      <c r="Q40">
        <f>Original!Q38</f>
        <v>0.193233921265413</v>
      </c>
      <c r="R40">
        <f>Original!R38</f>
        <v>3.33337009753172</v>
      </c>
      <c r="S40">
        <f>Original!S38</f>
        <v>0</v>
      </c>
      <c r="T40">
        <f>Original!T38</f>
        <v>0</v>
      </c>
      <c r="U40">
        <f>Original!U38</f>
        <v>2.2280221715673901E-2</v>
      </c>
      <c r="V40">
        <f>Original!V38</f>
        <v>0</v>
      </c>
      <c r="W40">
        <f>Original!W38</f>
        <v>0</v>
      </c>
      <c r="X40">
        <f>Original!X38</f>
        <v>0</v>
      </c>
      <c r="Y40">
        <f>Original!Y38</f>
        <v>-3873136.2291188799</v>
      </c>
      <c r="Z40" s="5">
        <f t="shared" si="1"/>
        <v>-2.5817427535510012E-2</v>
      </c>
      <c r="AA40">
        <f>Original!Z38</f>
        <v>-3242642.9222746799</v>
      </c>
      <c r="AB40" s="5">
        <f t="shared" si="1"/>
        <v>-2.1614705426564899E-2</v>
      </c>
      <c r="AC40">
        <f>Original!AA38</f>
        <v>2611902.3002010402</v>
      </c>
      <c r="AD40" s="5">
        <f t="shared" si="1"/>
        <v>1.7410334771677489E-2</v>
      </c>
      <c r="AE40">
        <f>Original!AB38</f>
        <v>2571175.9170424799</v>
      </c>
      <c r="AF40" s="5">
        <f t="shared" si="1"/>
        <v>1.713886215006543E-2</v>
      </c>
      <c r="AG40">
        <f>Original!AE38</f>
        <v>107504.207404731</v>
      </c>
      <c r="AH40" s="5">
        <f t="shared" si="16"/>
        <v>7.1659810557850952E-4</v>
      </c>
      <c r="AI40">
        <f>Original!AF38</f>
        <v>-616293.975070499</v>
      </c>
      <c r="AJ40" s="5">
        <f t="shared" si="2"/>
        <v>-4.1080726575872927E-3</v>
      </c>
      <c r="AK40">
        <f>Original!AC38</f>
        <v>2062025.25766804</v>
      </c>
      <c r="AL40" s="5">
        <f t="shared" si="3"/>
        <v>1.3744981977653536E-2</v>
      </c>
      <c r="AM40">
        <f>Original!AD38</f>
        <v>28057.769674929499</v>
      </c>
      <c r="AN40" s="5">
        <f t="shared" si="4"/>
        <v>1.8702658324912973E-4</v>
      </c>
      <c r="AO40">
        <f>Original!AG38</f>
        <v>0</v>
      </c>
      <c r="AP40" s="5">
        <f t="shared" si="4"/>
        <v>0</v>
      </c>
      <c r="AQ40">
        <f>Original!AH38</f>
        <v>0</v>
      </c>
      <c r="AR40" s="5">
        <f t="shared" si="4"/>
        <v>0</v>
      </c>
      <c r="AS40">
        <f>Original!AI38</f>
        <v>0</v>
      </c>
      <c r="AT40" s="5">
        <f t="shared" si="5"/>
        <v>0</v>
      </c>
      <c r="AU40">
        <f>Original!AJ38</f>
        <v>0</v>
      </c>
      <c r="AV40" s="5">
        <f t="shared" si="6"/>
        <v>0</v>
      </c>
      <c r="AW40">
        <f>Original!AK38</f>
        <v>0</v>
      </c>
      <c r="AX40" s="5">
        <f t="shared" si="7"/>
        <v>0</v>
      </c>
      <c r="AY40">
        <f>Original!AL38</f>
        <v>0</v>
      </c>
      <c r="AZ40" s="5">
        <f t="shared" si="8"/>
        <v>0</v>
      </c>
      <c r="BA40">
        <f>Original!AM38</f>
        <v>0</v>
      </c>
      <c r="BB40" s="5">
        <f t="shared" si="9"/>
        <v>0</v>
      </c>
      <c r="BC40">
        <f>Original!AN38</f>
        <v>-351407.67447283003</v>
      </c>
      <c r="BD40">
        <f>Original!AO38</f>
        <v>511986.44074544299</v>
      </c>
      <c r="BE40" s="5">
        <f t="shared" si="10"/>
        <v>3.412782833129584E-3</v>
      </c>
      <c r="BF40">
        <f>Original!AP38</f>
        <v>-10486677.2412454</v>
      </c>
      <c r="BG40" s="5">
        <f t="shared" si="11"/>
        <v>-6.9901757580503945E-2</v>
      </c>
      <c r="BH40">
        <f>Original!AQ38</f>
        <v>37393685.047699898</v>
      </c>
      <c r="BI40" s="5">
        <f t="shared" si="12"/>
        <v>0.24925762919118966</v>
      </c>
      <c r="BJ40">
        <f>Original!AR38</f>
        <v>27418994.2471999</v>
      </c>
      <c r="BK40">
        <f>Original!AS38</f>
        <v>0</v>
      </c>
      <c r="BL40">
        <f>Original!AT38</f>
        <v>2.2280221715673901E-2</v>
      </c>
      <c r="BM40">
        <f>Original!AU38</f>
        <v>0</v>
      </c>
      <c r="BN40">
        <f>Original!AV38</f>
        <v>0</v>
      </c>
      <c r="BO40" s="5">
        <f t="shared" si="13"/>
        <v>0</v>
      </c>
      <c r="BP40">
        <f>Original!AW38</f>
        <v>0</v>
      </c>
      <c r="BQ40" s="5">
        <f t="shared" si="14"/>
        <v>0</v>
      </c>
      <c r="BR40">
        <f>Original!AX38</f>
        <v>0</v>
      </c>
      <c r="BS40" s="5">
        <f t="shared" si="15"/>
        <v>0</v>
      </c>
      <c r="BT40"/>
      <c r="BU40"/>
      <c r="BV40"/>
      <c r="BW40"/>
      <c r="BX40"/>
      <c r="BY40"/>
      <c r="BZ40"/>
      <c r="CA40"/>
    </row>
    <row r="41" spans="1:79" x14ac:dyDescent="0.2">
      <c r="A41" t="str">
        <f t="shared" si="0"/>
        <v>0_3_2005</v>
      </c>
      <c r="B41">
        <v>0</v>
      </c>
      <c r="C41">
        <v>3</v>
      </c>
      <c r="D41">
        <v>2005</v>
      </c>
      <c r="E41">
        <f>Original!E39</f>
        <v>183377253.29609901</v>
      </c>
      <c r="F41">
        <f>Original!F39</f>
        <v>203845440.47749999</v>
      </c>
      <c r="G41">
        <f>Original!G39</f>
        <v>12138039.202400001</v>
      </c>
      <c r="H41">
        <f>Original!H39</f>
        <v>209806621.26617301</v>
      </c>
      <c r="I41">
        <f>Original!I39</f>
        <v>16482252.837592</v>
      </c>
      <c r="J41">
        <f>Original!J39</f>
        <v>2103942.14933583</v>
      </c>
      <c r="K41">
        <f>Original!K39</f>
        <v>2.7623276236298402</v>
      </c>
      <c r="L41">
        <f>Original!L39</f>
        <v>616793.601856792</v>
      </c>
      <c r="M41">
        <f>Original!M39</f>
        <v>2.9775369845743298</v>
      </c>
      <c r="N41">
        <f>Original!N39</f>
        <v>29419.1275071448</v>
      </c>
      <c r="O41">
        <f>Original!O39</f>
        <v>0.97400806492407799</v>
      </c>
      <c r="P41">
        <f>Original!P39</f>
        <v>6.8976864241900699</v>
      </c>
      <c r="Q41">
        <f>Original!Q39</f>
        <v>0.187004577083769</v>
      </c>
      <c r="R41">
        <f>Original!R39</f>
        <v>3.1785770154120101</v>
      </c>
      <c r="S41">
        <f>Original!S39</f>
        <v>0</v>
      </c>
      <c r="T41">
        <f>Original!T39</f>
        <v>0</v>
      </c>
      <c r="U41">
        <f>Original!U39</f>
        <v>1.8455172842704801E-2</v>
      </c>
      <c r="V41">
        <f>Original!V39</f>
        <v>0</v>
      </c>
      <c r="W41">
        <f>Original!W39</f>
        <v>0</v>
      </c>
      <c r="X41">
        <f>Original!X39</f>
        <v>0</v>
      </c>
      <c r="Y41">
        <f>Original!Y39</f>
        <v>3445700.3961584601</v>
      </c>
      <c r="Z41" s="5">
        <f t="shared" si="1"/>
        <v>1.8650396741839239E-2</v>
      </c>
      <c r="AA41">
        <f>Original!Z39</f>
        <v>1207248.32711484</v>
      </c>
      <c r="AB41" s="5">
        <f t="shared" si="1"/>
        <v>6.5344219397936417E-3</v>
      </c>
      <c r="AC41">
        <f>Original!AA39</f>
        <v>3279116.9748606398</v>
      </c>
      <c r="AD41" s="5">
        <f t="shared" si="1"/>
        <v>1.7748737705760229E-2</v>
      </c>
      <c r="AE41">
        <f>Original!AB39</f>
        <v>3983960.7587572802</v>
      </c>
      <c r="AF41" s="5">
        <f t="shared" si="1"/>
        <v>2.1563815831922132E-2</v>
      </c>
      <c r="AG41">
        <f>Original!AE39</f>
        <v>219017.39858178</v>
      </c>
      <c r="AH41" s="5">
        <f t="shared" si="16"/>
        <v>1.1854662063683051E-3</v>
      </c>
      <c r="AI41">
        <f>Original!AF39</f>
        <v>-644851.02757119201</v>
      </c>
      <c r="AJ41" s="5">
        <f t="shared" si="2"/>
        <v>-3.490357872377353E-3</v>
      </c>
      <c r="AK41">
        <f>Original!AC39</f>
        <v>2481541.2251505698</v>
      </c>
      <c r="AL41" s="5">
        <f t="shared" si="3"/>
        <v>1.3431733191860348E-2</v>
      </c>
      <c r="AM41">
        <f>Original!AD39</f>
        <v>50526.894965270498</v>
      </c>
      <c r="AN41" s="5">
        <f t="shared" si="4"/>
        <v>2.7348478651427065E-4</v>
      </c>
      <c r="AO41">
        <f>Original!AG39</f>
        <v>0</v>
      </c>
      <c r="AP41" s="5">
        <f t="shared" si="4"/>
        <v>0</v>
      </c>
      <c r="AQ41">
        <f>Original!AH39</f>
        <v>0</v>
      </c>
      <c r="AR41" s="5">
        <f t="shared" si="4"/>
        <v>0</v>
      </c>
      <c r="AS41">
        <f>Original!AI39</f>
        <v>0</v>
      </c>
      <c r="AT41" s="5">
        <f t="shared" si="5"/>
        <v>0</v>
      </c>
      <c r="AU41">
        <f>Original!AJ39</f>
        <v>0</v>
      </c>
      <c r="AV41" s="5">
        <f t="shared" si="6"/>
        <v>0</v>
      </c>
      <c r="AW41">
        <f>Original!AK39</f>
        <v>0</v>
      </c>
      <c r="AX41" s="5">
        <f t="shared" si="7"/>
        <v>0</v>
      </c>
      <c r="AY41">
        <f>Original!AL39</f>
        <v>0</v>
      </c>
      <c r="AZ41" s="5">
        <f t="shared" si="8"/>
        <v>0</v>
      </c>
      <c r="BA41">
        <f>Original!AM39</f>
        <v>0</v>
      </c>
      <c r="BB41" s="5">
        <f t="shared" si="9"/>
        <v>0</v>
      </c>
      <c r="BC41">
        <f>Original!AN39</f>
        <v>14022260.948017601</v>
      </c>
      <c r="BD41">
        <f>Original!AO39</f>
        <v>15228136.705455801</v>
      </c>
      <c r="BE41" s="5">
        <f t="shared" si="10"/>
        <v>8.2424691221660809E-2</v>
      </c>
      <c r="BF41">
        <f>Original!AP39</f>
        <v>-3090097.5030558398</v>
      </c>
      <c r="BG41" s="5">
        <f t="shared" si="11"/>
        <v>-1.6725640008403056E-2</v>
      </c>
      <c r="BH41">
        <f>Original!AQ39</f>
        <v>8330147.97899999</v>
      </c>
      <c r="BI41" s="5">
        <f t="shared" si="12"/>
        <v>4.5088239505613546E-2</v>
      </c>
      <c r="BJ41">
        <f>Original!AR39</f>
        <v>20468187.181400001</v>
      </c>
      <c r="BK41">
        <f>Original!AS39</f>
        <v>0</v>
      </c>
      <c r="BL41">
        <f>Original!AT39</f>
        <v>1.8455172842704801E-2</v>
      </c>
      <c r="BM41">
        <f>Original!AU39</f>
        <v>0</v>
      </c>
      <c r="BN41">
        <f>Original!AV39</f>
        <v>0</v>
      </c>
      <c r="BO41" s="5">
        <f t="shared" si="13"/>
        <v>0</v>
      </c>
      <c r="BP41">
        <f>Original!AW39</f>
        <v>0</v>
      </c>
      <c r="BQ41" s="5">
        <f t="shared" si="14"/>
        <v>0</v>
      </c>
      <c r="BR41">
        <f>Original!AX39</f>
        <v>0</v>
      </c>
      <c r="BS41" s="5">
        <f t="shared" si="15"/>
        <v>0</v>
      </c>
      <c r="BT41"/>
      <c r="BU41"/>
      <c r="BV41"/>
      <c r="BW41"/>
      <c r="BX41"/>
      <c r="BY41"/>
      <c r="BZ41"/>
      <c r="CA41"/>
    </row>
    <row r="42" spans="1:79" x14ac:dyDescent="0.2">
      <c r="A42" t="str">
        <f t="shared" si="0"/>
        <v>0_3_2006</v>
      </c>
      <c r="B42">
        <v>0</v>
      </c>
      <c r="C42">
        <v>3</v>
      </c>
      <c r="D42">
        <v>2006</v>
      </c>
      <c r="E42">
        <f>Original!E40</f>
        <v>203845440.47749999</v>
      </c>
      <c r="F42">
        <f>Original!F40</f>
        <v>237844128.64590001</v>
      </c>
      <c r="G42">
        <f>Original!G40</f>
        <v>17388339.521699999</v>
      </c>
      <c r="H42">
        <f>Original!H40</f>
        <v>246484503.21456999</v>
      </c>
      <c r="I42">
        <f>Original!I40</f>
        <v>18142703.614687901</v>
      </c>
      <c r="J42">
        <f>Original!J40</f>
        <v>2060262.4789815799</v>
      </c>
      <c r="K42">
        <f>Original!K40</f>
        <v>2.74871468288603</v>
      </c>
      <c r="L42">
        <f>Original!L40</f>
        <v>635125.17372613796</v>
      </c>
      <c r="M42">
        <f>Original!M40</f>
        <v>3.2590225520352698</v>
      </c>
      <c r="N42">
        <f>Original!N40</f>
        <v>27910.414674258798</v>
      </c>
      <c r="O42">
        <f>Original!O40</f>
        <v>0.95061551736302496</v>
      </c>
      <c r="P42">
        <f>Original!P40</f>
        <v>7.0438574177524798</v>
      </c>
      <c r="Q42">
        <f>Original!Q40</f>
        <v>0.167148786034922</v>
      </c>
      <c r="R42">
        <f>Original!R40</f>
        <v>3.5347218173339501</v>
      </c>
      <c r="S42">
        <f>Original!S40</f>
        <v>0</v>
      </c>
      <c r="T42">
        <f>Original!T40</f>
        <v>0</v>
      </c>
      <c r="U42">
        <f>Original!U40</f>
        <v>1.73970756407055E-2</v>
      </c>
      <c r="V42">
        <f>Original!V40</f>
        <v>0</v>
      </c>
      <c r="W42">
        <f>Original!W40</f>
        <v>0</v>
      </c>
      <c r="X42">
        <f>Original!X40</f>
        <v>0</v>
      </c>
      <c r="Y42">
        <f>Original!Y40</f>
        <v>6368557.94033801</v>
      </c>
      <c r="Z42" s="5">
        <f t="shared" si="1"/>
        <v>3.0354418282435822E-2</v>
      </c>
      <c r="AA42">
        <f>Original!Z40</f>
        <v>-396735.86894801899</v>
      </c>
      <c r="AB42" s="5">
        <f t="shared" si="1"/>
        <v>-1.8909597159219135E-3</v>
      </c>
      <c r="AC42">
        <f>Original!AA40</f>
        <v>3965294.2085427302</v>
      </c>
      <c r="AD42" s="5">
        <f t="shared" si="1"/>
        <v>1.8899757236508399E-2</v>
      </c>
      <c r="AE42">
        <f>Original!AB40</f>
        <v>2413244.2822123198</v>
      </c>
      <c r="AF42" s="5">
        <f t="shared" si="1"/>
        <v>1.1502231281589233E-2</v>
      </c>
      <c r="AG42">
        <f>Original!AE40</f>
        <v>229351.93525157499</v>
      </c>
      <c r="AH42" s="5">
        <f t="shared" si="16"/>
        <v>1.0931587090409584E-3</v>
      </c>
      <c r="AI42">
        <f>Original!AF40</f>
        <v>-727172.86194548802</v>
      </c>
      <c r="AJ42" s="5">
        <f t="shared" si="2"/>
        <v>-3.4659195098659628E-3</v>
      </c>
      <c r="AK42">
        <f>Original!AC40</f>
        <v>4048295.27185131</v>
      </c>
      <c r="AL42" s="5">
        <f t="shared" si="3"/>
        <v>1.9295364690685355E-2</v>
      </c>
      <c r="AM42">
        <f>Original!AD40</f>
        <v>14643.032379841199</v>
      </c>
      <c r="AN42" s="5">
        <f t="shared" si="4"/>
        <v>6.9792994575057699E-5</v>
      </c>
      <c r="AO42">
        <f>Original!AG40</f>
        <v>-585001.59132577199</v>
      </c>
      <c r="AP42" s="5">
        <f t="shared" si="4"/>
        <v>-2.7882894629126342E-3</v>
      </c>
      <c r="AQ42">
        <f>Original!AH40</f>
        <v>0</v>
      </c>
      <c r="AR42" s="5">
        <f t="shared" si="4"/>
        <v>0</v>
      </c>
      <c r="AS42">
        <f>Original!AI40</f>
        <v>0</v>
      </c>
      <c r="AT42" s="5">
        <f t="shared" si="5"/>
        <v>0</v>
      </c>
      <c r="AU42">
        <f>Original!AJ40</f>
        <v>0</v>
      </c>
      <c r="AV42" s="5">
        <f t="shared" si="6"/>
        <v>0</v>
      </c>
      <c r="AW42">
        <f>Original!AK40</f>
        <v>0</v>
      </c>
      <c r="AX42" s="5">
        <f t="shared" si="7"/>
        <v>0</v>
      </c>
      <c r="AY42">
        <f>Original!AL40</f>
        <v>0</v>
      </c>
      <c r="AZ42" s="5">
        <f t="shared" si="8"/>
        <v>0</v>
      </c>
      <c r="BA42">
        <f>Original!AM40</f>
        <v>0</v>
      </c>
      <c r="BB42" s="5">
        <f t="shared" si="9"/>
        <v>0</v>
      </c>
      <c r="BC42">
        <f>Original!AN40</f>
        <v>15330476.3483565</v>
      </c>
      <c r="BD42">
        <f>Original!AO40</f>
        <v>16567413.2420485</v>
      </c>
      <c r="BE42" s="5">
        <f t="shared" si="10"/>
        <v>7.8965159164496077E-2</v>
      </c>
      <c r="BF42">
        <f>Original!AP40</f>
        <v>820926.27965148201</v>
      </c>
      <c r="BG42" s="5">
        <f t="shared" si="11"/>
        <v>3.9127758442380461E-3</v>
      </c>
      <c r="BH42">
        <f>Original!AQ40</f>
        <v>16610348.6466999</v>
      </c>
      <c r="BI42" s="5">
        <f t="shared" si="12"/>
        <v>7.9169801917867197E-2</v>
      </c>
      <c r="BJ42">
        <f>Original!AR40</f>
        <v>33998688.168399997</v>
      </c>
      <c r="BK42">
        <f>Original!AS40</f>
        <v>0</v>
      </c>
      <c r="BL42">
        <f>Original!AT40</f>
        <v>1.73970756407055E-2</v>
      </c>
      <c r="BM42">
        <f>Original!AU40</f>
        <v>0</v>
      </c>
      <c r="BN42">
        <f>Original!AV40</f>
        <v>0</v>
      </c>
      <c r="BO42" s="5">
        <f t="shared" si="13"/>
        <v>0</v>
      </c>
      <c r="BP42">
        <f>Original!AW40</f>
        <v>0</v>
      </c>
      <c r="BQ42" s="5">
        <f t="shared" si="14"/>
        <v>0</v>
      </c>
      <c r="BR42">
        <f>Original!AX40</f>
        <v>0</v>
      </c>
      <c r="BS42" s="5">
        <f t="shared" si="15"/>
        <v>0</v>
      </c>
      <c r="BT42"/>
      <c r="BU42"/>
      <c r="BV42"/>
      <c r="BW42"/>
      <c r="BX42"/>
      <c r="BY42"/>
      <c r="BZ42"/>
      <c r="CA42"/>
    </row>
    <row r="43" spans="1:79" x14ac:dyDescent="0.2">
      <c r="A43" t="str">
        <f t="shared" si="0"/>
        <v>0_3_2007</v>
      </c>
      <c r="B43">
        <v>0</v>
      </c>
      <c r="C43">
        <v>3</v>
      </c>
      <c r="D43">
        <v>2007</v>
      </c>
      <c r="E43">
        <f>Original!E41</f>
        <v>237844128.64590001</v>
      </c>
      <c r="F43">
        <f>Original!F41</f>
        <v>259236389.59209999</v>
      </c>
      <c r="G43">
        <f>Original!G41</f>
        <v>10866052.3458999</v>
      </c>
      <c r="H43">
        <f>Original!H41</f>
        <v>267430580.740881</v>
      </c>
      <c r="I43">
        <f>Original!I41</f>
        <v>9368663.5710158907</v>
      </c>
      <c r="J43">
        <f>Original!J41</f>
        <v>2030638.1927095</v>
      </c>
      <c r="K43">
        <f>Original!K41</f>
        <v>2.6651359573687601</v>
      </c>
      <c r="L43">
        <f>Original!L41</f>
        <v>612258.43535092601</v>
      </c>
      <c r="M43">
        <f>Original!M41</f>
        <v>3.4374164418642699</v>
      </c>
      <c r="N43">
        <f>Original!N41</f>
        <v>28253.753865621198</v>
      </c>
      <c r="O43">
        <f>Original!O41</f>
        <v>0.98023944701427401</v>
      </c>
      <c r="P43">
        <f>Original!P41</f>
        <v>6.9922194936248401</v>
      </c>
      <c r="Q43">
        <f>Original!Q41</f>
        <v>0.16084485919126401</v>
      </c>
      <c r="R43">
        <f>Original!R41</f>
        <v>3.6576054063712702</v>
      </c>
      <c r="S43">
        <f>Original!S41</f>
        <v>0</v>
      </c>
      <c r="T43">
        <f>Original!T41</f>
        <v>0</v>
      </c>
      <c r="U43">
        <f>Original!U41</f>
        <v>1.6387578289993598E-2</v>
      </c>
      <c r="V43">
        <f>Original!V41</f>
        <v>0</v>
      </c>
      <c r="W43">
        <f>Original!W41</f>
        <v>0</v>
      </c>
      <c r="X43">
        <f>Original!X41</f>
        <v>0</v>
      </c>
      <c r="Y43">
        <f>Original!Y41</f>
        <v>6653780.1661427803</v>
      </c>
      <c r="Z43" s="5">
        <f t="shared" si="1"/>
        <v>2.6994720071105337E-2</v>
      </c>
      <c r="AA43">
        <f>Original!Z41</f>
        <v>-343940.70462443097</v>
      </c>
      <c r="AB43" s="5">
        <f t="shared" si="1"/>
        <v>-1.3953847002098274E-3</v>
      </c>
      <c r="AC43">
        <f>Original!AA41</f>
        <v>1435843.0362333299</v>
      </c>
      <c r="AD43" s="5">
        <f t="shared" si="1"/>
        <v>5.8252872594728522E-3</v>
      </c>
      <c r="AE43">
        <f>Original!AB41</f>
        <v>1681503.5987692501</v>
      </c>
      <c r="AF43" s="5">
        <f t="shared" si="1"/>
        <v>6.8219444907879892E-3</v>
      </c>
      <c r="AG43">
        <f>Original!AE41</f>
        <v>83889.963385306706</v>
      </c>
      <c r="AH43" s="5">
        <f t="shared" si="16"/>
        <v>3.4034579168767747E-4</v>
      </c>
      <c r="AI43">
        <f>Original!AF41</f>
        <v>-222013.12791324101</v>
      </c>
      <c r="AJ43" s="5">
        <f t="shared" si="2"/>
        <v>-9.0071840224362448E-4</v>
      </c>
      <c r="AK43">
        <f>Original!AC41</f>
        <v>-823397.32386931102</v>
      </c>
      <c r="AL43" s="5">
        <f t="shared" si="3"/>
        <v>-3.3405642672493943E-3</v>
      </c>
      <c r="AM43">
        <f>Original!AD41</f>
        <v>250473.965919401</v>
      </c>
      <c r="AN43" s="5">
        <f t="shared" si="4"/>
        <v>1.0161854504149419E-3</v>
      </c>
      <c r="AO43">
        <f>Original!AG41</f>
        <v>-128435.46341636901</v>
      </c>
      <c r="AP43" s="5">
        <f t="shared" si="4"/>
        <v>-5.2106912094413988E-4</v>
      </c>
      <c r="AQ43">
        <f>Original!AH41</f>
        <v>0</v>
      </c>
      <c r="AR43" s="5">
        <f t="shared" si="4"/>
        <v>0</v>
      </c>
      <c r="AS43">
        <f>Original!AI41</f>
        <v>0</v>
      </c>
      <c r="AT43" s="5">
        <f t="shared" si="5"/>
        <v>0</v>
      </c>
      <c r="AU43">
        <f>Original!AJ41</f>
        <v>0</v>
      </c>
      <c r="AV43" s="5">
        <f t="shared" si="6"/>
        <v>0</v>
      </c>
      <c r="AW43">
        <f>Original!AK41</f>
        <v>0</v>
      </c>
      <c r="AX43" s="5">
        <f t="shared" si="7"/>
        <v>0</v>
      </c>
      <c r="AY43">
        <f>Original!AL41</f>
        <v>0</v>
      </c>
      <c r="AZ43" s="5">
        <f t="shared" si="8"/>
        <v>0</v>
      </c>
      <c r="BA43">
        <f>Original!AM41</f>
        <v>0</v>
      </c>
      <c r="BB43" s="5">
        <f t="shared" si="9"/>
        <v>0</v>
      </c>
      <c r="BC43">
        <f>Original!AN41</f>
        <v>8587704.1106267292</v>
      </c>
      <c r="BD43">
        <f>Original!AO41</f>
        <v>8680143.8276828397</v>
      </c>
      <c r="BE43" s="5">
        <f t="shared" si="10"/>
        <v>3.5215779144243363E-2</v>
      </c>
      <c r="BF43">
        <f>Original!AP41</f>
        <v>2185908.5182171199</v>
      </c>
      <c r="BG43" s="5">
        <f t="shared" si="11"/>
        <v>8.8683405638456721E-3</v>
      </c>
      <c r="BH43">
        <f>Original!AQ41</f>
        <v>10526208.600299999</v>
      </c>
      <c r="BI43" s="5">
        <f t="shared" si="12"/>
        <v>4.2705356576257902E-2</v>
      </c>
      <c r="BJ43">
        <f>Original!AR41</f>
        <v>21392260.946199901</v>
      </c>
      <c r="BK43">
        <f>Original!AS41</f>
        <v>0</v>
      </c>
      <c r="BL43">
        <f>Original!AT41</f>
        <v>1.6387578289993598E-2</v>
      </c>
      <c r="BM43">
        <f>Original!AU41</f>
        <v>0</v>
      </c>
      <c r="BN43">
        <f>Original!AV41</f>
        <v>0</v>
      </c>
      <c r="BO43" s="5">
        <f t="shared" si="13"/>
        <v>0</v>
      </c>
      <c r="BP43">
        <f>Original!AW41</f>
        <v>0</v>
      </c>
      <c r="BQ43" s="5">
        <f t="shared" si="14"/>
        <v>0</v>
      </c>
      <c r="BR43">
        <f>Original!AX41</f>
        <v>0</v>
      </c>
      <c r="BS43" s="5">
        <f t="shared" si="15"/>
        <v>0</v>
      </c>
      <c r="BT43"/>
      <c r="BU43"/>
      <c r="BV43"/>
      <c r="BW43"/>
      <c r="BX43"/>
      <c r="BY43"/>
      <c r="BZ43"/>
      <c r="CA43"/>
    </row>
    <row r="44" spans="1:79" x14ac:dyDescent="0.2">
      <c r="A44" t="str">
        <f t="shared" si="0"/>
        <v>0_3_2008</v>
      </c>
      <c r="B44">
        <v>0</v>
      </c>
      <c r="C44">
        <v>3</v>
      </c>
      <c r="D44">
        <v>2008</v>
      </c>
      <c r="E44">
        <f>Original!E42</f>
        <v>259236389.59209999</v>
      </c>
      <c r="F44">
        <f>Original!F42</f>
        <v>277583870.45609897</v>
      </c>
      <c r="G44">
        <f>Original!G42</f>
        <v>18347480.864</v>
      </c>
      <c r="H44">
        <f>Original!H42</f>
        <v>275195555.80358398</v>
      </c>
      <c r="I44">
        <f>Original!I42</f>
        <v>7764975.0627024202</v>
      </c>
      <c r="J44">
        <f>Original!J42</f>
        <v>2037821.34253298</v>
      </c>
      <c r="K44">
        <f>Original!K42</f>
        <v>2.5969192285374798</v>
      </c>
      <c r="L44">
        <f>Original!L42</f>
        <v>610630.75610365102</v>
      </c>
      <c r="M44">
        <f>Original!M42</f>
        <v>3.8590093041554598</v>
      </c>
      <c r="N44">
        <f>Original!N42</f>
        <v>28310.783515516301</v>
      </c>
      <c r="O44">
        <f>Original!O42</f>
        <v>1.0299694053852699</v>
      </c>
      <c r="P44">
        <f>Original!P42</f>
        <v>7.0776442016340404</v>
      </c>
      <c r="Q44">
        <f>Original!Q42</f>
        <v>0.15615708367269801</v>
      </c>
      <c r="R44">
        <f>Original!R42</f>
        <v>3.7226920023474102</v>
      </c>
      <c r="S44">
        <f>Original!S42</f>
        <v>0</v>
      </c>
      <c r="T44">
        <f>Original!T42</f>
        <v>0</v>
      </c>
      <c r="U44">
        <f>Original!U42</f>
        <v>1.62241372926764E-2</v>
      </c>
      <c r="V44">
        <f>Original!V42</f>
        <v>0</v>
      </c>
      <c r="W44">
        <f>Original!W42</f>
        <v>0</v>
      </c>
      <c r="X44">
        <f>Original!X42</f>
        <v>0</v>
      </c>
      <c r="Y44">
        <f>Original!Y42</f>
        <v>1989829.9877346801</v>
      </c>
      <c r="Z44" s="5">
        <f t="shared" si="1"/>
        <v>7.4405476824008672E-3</v>
      </c>
      <c r="AA44">
        <f>Original!Z42</f>
        <v>702873.07963160798</v>
      </c>
      <c r="AB44" s="5">
        <f t="shared" si="1"/>
        <v>2.6282449736465862E-3</v>
      </c>
      <c r="AC44">
        <f>Original!AA42</f>
        <v>554006.45626558503</v>
      </c>
      <c r="AD44" s="5">
        <f t="shared" si="1"/>
        <v>2.0715897738051632E-3</v>
      </c>
      <c r="AE44">
        <f>Original!AB42</f>
        <v>4033919.7773413402</v>
      </c>
      <c r="AF44" s="5">
        <f t="shared" si="1"/>
        <v>1.5083988398656205E-2</v>
      </c>
      <c r="AG44">
        <f>Original!AE42</f>
        <v>23162.3177687067</v>
      </c>
      <c r="AH44" s="5">
        <f t="shared" si="16"/>
        <v>8.6610580228104684E-5</v>
      </c>
      <c r="AI44">
        <f>Original!AF42</f>
        <v>-123287.41785363801</v>
      </c>
      <c r="AJ44" s="5">
        <f t="shared" si="2"/>
        <v>-4.6100717992716668E-4</v>
      </c>
      <c r="AK44">
        <f>Original!AC42</f>
        <v>-423199.51262223098</v>
      </c>
      <c r="AL44" s="5">
        <f t="shared" si="3"/>
        <v>-1.5824649202414054E-3</v>
      </c>
      <c r="AM44">
        <f>Original!AD42</f>
        <v>439971.83997339499</v>
      </c>
      <c r="AN44" s="5">
        <f t="shared" si="4"/>
        <v>1.6451814850587069E-3</v>
      </c>
      <c r="AO44">
        <f>Original!AG42</f>
        <v>-106736.123362734</v>
      </c>
      <c r="AP44" s="5">
        <f t="shared" si="4"/>
        <v>-3.9911712066374646E-4</v>
      </c>
      <c r="AQ44">
        <f>Original!AH42</f>
        <v>0</v>
      </c>
      <c r="AR44" s="5">
        <f t="shared" si="4"/>
        <v>0</v>
      </c>
      <c r="AS44">
        <f>Original!AI42</f>
        <v>0</v>
      </c>
      <c r="AT44" s="5">
        <f t="shared" si="5"/>
        <v>0</v>
      </c>
      <c r="AU44">
        <f>Original!AJ42</f>
        <v>0</v>
      </c>
      <c r="AV44" s="5">
        <f t="shared" si="6"/>
        <v>0</v>
      </c>
      <c r="AW44">
        <f>Original!AK42</f>
        <v>0</v>
      </c>
      <c r="AX44" s="5">
        <f t="shared" si="7"/>
        <v>0</v>
      </c>
      <c r="AY44">
        <f>Original!AL42</f>
        <v>0</v>
      </c>
      <c r="AZ44" s="5">
        <f t="shared" si="8"/>
        <v>0</v>
      </c>
      <c r="BA44">
        <f>Original!AM42</f>
        <v>0</v>
      </c>
      <c r="BB44" s="5">
        <f t="shared" si="9"/>
        <v>0</v>
      </c>
      <c r="BC44">
        <f>Original!AN42</f>
        <v>7090540.4048767202</v>
      </c>
      <c r="BD44">
        <f>Original!AO42</f>
        <v>7221649.9095718302</v>
      </c>
      <c r="BE44" s="5">
        <f t="shared" si="10"/>
        <v>2.7003829889480874E-2</v>
      </c>
      <c r="BF44">
        <f>Original!AP42</f>
        <v>11125830.954428099</v>
      </c>
      <c r="BG44" s="5">
        <f t="shared" si="11"/>
        <v>4.1602687783893144E-2</v>
      </c>
      <c r="BH44">
        <f>Original!AQ42</f>
        <v>0</v>
      </c>
      <c r="BI44" s="5">
        <f t="shared" si="12"/>
        <v>0</v>
      </c>
      <c r="BJ44">
        <f>Original!AR42</f>
        <v>18347480.864</v>
      </c>
      <c r="BK44">
        <f>Original!AS42</f>
        <v>0</v>
      </c>
      <c r="BL44">
        <f>Original!AT42</f>
        <v>1.62241372926764E-2</v>
      </c>
      <c r="BM44">
        <f>Original!AU42</f>
        <v>0</v>
      </c>
      <c r="BN44">
        <f>Original!AV42</f>
        <v>0</v>
      </c>
      <c r="BO44" s="5">
        <f t="shared" si="13"/>
        <v>0</v>
      </c>
      <c r="BP44">
        <f>Original!AW42</f>
        <v>0</v>
      </c>
      <c r="BQ44" s="5">
        <f t="shared" si="14"/>
        <v>0</v>
      </c>
      <c r="BR44">
        <f>Original!AX42</f>
        <v>0</v>
      </c>
      <c r="BS44" s="5">
        <f t="shared" si="15"/>
        <v>0</v>
      </c>
      <c r="BT44"/>
      <c r="BU44"/>
      <c r="BV44"/>
      <c r="BW44"/>
      <c r="BX44"/>
      <c r="BY44"/>
      <c r="BZ44"/>
      <c r="CA44"/>
    </row>
    <row r="45" spans="1:79" x14ac:dyDescent="0.2">
      <c r="A45" t="str">
        <f t="shared" si="0"/>
        <v>0_3_2009</v>
      </c>
      <c r="B45">
        <v>0</v>
      </c>
      <c r="C45">
        <v>3</v>
      </c>
      <c r="D45">
        <v>2009</v>
      </c>
      <c r="E45">
        <f>Original!E43</f>
        <v>277583870.45609897</v>
      </c>
      <c r="F45">
        <f>Original!F43</f>
        <v>274774015.08329999</v>
      </c>
      <c r="G45">
        <f>Original!G43</f>
        <v>-5842005.3728000196</v>
      </c>
      <c r="H45">
        <f>Original!H43</f>
        <v>272358045.61880499</v>
      </c>
      <c r="I45">
        <f>Original!I43</f>
        <v>-5469394.6133213798</v>
      </c>
      <c r="J45">
        <f>Original!J43</f>
        <v>2078026.4003778801</v>
      </c>
      <c r="K45">
        <f>Original!K43</f>
        <v>2.7185524462926498</v>
      </c>
      <c r="L45">
        <f>Original!L43</f>
        <v>605965.73793073802</v>
      </c>
      <c r="M45">
        <f>Original!M43</f>
        <v>2.7954636252645102</v>
      </c>
      <c r="N45">
        <f>Original!N43</f>
        <v>26949.466229882699</v>
      </c>
      <c r="O45">
        <f>Original!O43</f>
        <v>1.02272326271918</v>
      </c>
      <c r="P45">
        <f>Original!P43</f>
        <v>7.2050961013869896</v>
      </c>
      <c r="Q45">
        <f>Original!Q43</f>
        <v>0.153588741901755</v>
      </c>
      <c r="R45">
        <f>Original!R43</f>
        <v>3.7247189708272499</v>
      </c>
      <c r="S45">
        <f>Original!S43</f>
        <v>0</v>
      </c>
      <c r="T45">
        <f>Original!T43</f>
        <v>0</v>
      </c>
      <c r="U45">
        <f>Original!U43</f>
        <v>1.6969681380478299E-2</v>
      </c>
      <c r="V45">
        <f>Original!V43</f>
        <v>0</v>
      </c>
      <c r="W45">
        <f>Original!W43</f>
        <v>0</v>
      </c>
      <c r="X45">
        <f>Original!X43</f>
        <v>0</v>
      </c>
      <c r="Y45">
        <f>Original!Y43</f>
        <v>5659647.1653747596</v>
      </c>
      <c r="Z45" s="5">
        <f t="shared" si="1"/>
        <v>2.0565910480815446E-2</v>
      </c>
      <c r="AA45">
        <f>Original!Z43</f>
        <v>-3191130.9723023698</v>
      </c>
      <c r="AB45" s="5">
        <f t="shared" si="1"/>
        <v>-1.1595866666466023E-2</v>
      </c>
      <c r="AC45">
        <f>Original!AA43</f>
        <v>-532847.145881281</v>
      </c>
      <c r="AD45" s="5">
        <f t="shared" si="1"/>
        <v>-1.9362490950311398E-3</v>
      </c>
      <c r="AE45">
        <f>Original!AB43</f>
        <v>-11465574.5859627</v>
      </c>
      <c r="AF45" s="5">
        <f t="shared" si="1"/>
        <v>-4.1663371170666916E-2</v>
      </c>
      <c r="AG45">
        <f>Original!AE43</f>
        <v>259721.07041704</v>
      </c>
      <c r="AH45" s="5">
        <f t="shared" si="16"/>
        <v>9.4376913049573868E-4</v>
      </c>
      <c r="AI45">
        <f>Original!AF43</f>
        <v>-187617.339081285</v>
      </c>
      <c r="AJ45" s="5">
        <f t="shared" si="2"/>
        <v>-6.8176006161666945E-4</v>
      </c>
      <c r="AK45">
        <f>Original!AC43</f>
        <v>4800356.2229716899</v>
      </c>
      <c r="AL45" s="5">
        <f t="shared" si="3"/>
        <v>1.7443436573510149E-2</v>
      </c>
      <c r="AM45">
        <f>Original!AD43</f>
        <v>13534.7608996382</v>
      </c>
      <c r="AN45" s="5">
        <f t="shared" si="4"/>
        <v>4.9182338210789999E-5</v>
      </c>
      <c r="AO45">
        <f>Original!AG43</f>
        <v>49447.067483649902</v>
      </c>
      <c r="AP45" s="5">
        <f t="shared" si="4"/>
        <v>1.796797456966997E-4</v>
      </c>
      <c r="AQ45">
        <f>Original!AH43</f>
        <v>0</v>
      </c>
      <c r="AR45" s="5">
        <f t="shared" si="4"/>
        <v>0</v>
      </c>
      <c r="AS45">
        <f>Original!AI43</f>
        <v>0</v>
      </c>
      <c r="AT45" s="5">
        <f t="shared" si="5"/>
        <v>0</v>
      </c>
      <c r="AU45">
        <f>Original!AJ43</f>
        <v>0</v>
      </c>
      <c r="AV45" s="5">
        <f t="shared" si="6"/>
        <v>0</v>
      </c>
      <c r="AW45">
        <f>Original!AK43</f>
        <v>0</v>
      </c>
      <c r="AX45" s="5">
        <f t="shared" si="7"/>
        <v>0</v>
      </c>
      <c r="AY45">
        <f>Original!AL43</f>
        <v>0</v>
      </c>
      <c r="AZ45" s="5">
        <f t="shared" si="8"/>
        <v>0</v>
      </c>
      <c r="BA45">
        <f>Original!AM43</f>
        <v>0</v>
      </c>
      <c r="BB45" s="5">
        <f t="shared" si="9"/>
        <v>0</v>
      </c>
      <c r="BC45">
        <f>Original!AN43</f>
        <v>-4594463.75608085</v>
      </c>
      <c r="BD45">
        <f>Original!AO43</f>
        <v>-4779108.3244417496</v>
      </c>
      <c r="BE45" s="5">
        <f t="shared" si="10"/>
        <v>-1.7366226393033594E-2</v>
      </c>
      <c r="BF45">
        <f>Original!AP43</f>
        <v>-1062897.04835827</v>
      </c>
      <c r="BG45" s="5">
        <f t="shared" si="11"/>
        <v>-3.862333624009881E-3</v>
      </c>
      <c r="BH45">
        <f>Original!AQ43</f>
        <v>3032149.9999999902</v>
      </c>
      <c r="BI45" s="5">
        <f t="shared" si="12"/>
        <v>1.1018164850613119E-2</v>
      </c>
      <c r="BJ45">
        <f>Original!AR43</f>
        <v>-2809855.37280002</v>
      </c>
      <c r="BK45">
        <f>Original!AS43</f>
        <v>0</v>
      </c>
      <c r="BL45">
        <f>Original!AT43</f>
        <v>1.6969681380478299E-2</v>
      </c>
      <c r="BM45">
        <f>Original!AU43</f>
        <v>0</v>
      </c>
      <c r="BN45">
        <f>Original!AV43</f>
        <v>0</v>
      </c>
      <c r="BO45" s="5">
        <f t="shared" si="13"/>
        <v>0</v>
      </c>
      <c r="BP45">
        <f>Original!AW43</f>
        <v>0</v>
      </c>
      <c r="BQ45" s="5">
        <f t="shared" si="14"/>
        <v>0</v>
      </c>
      <c r="BR45">
        <f>Original!AX43</f>
        <v>0</v>
      </c>
      <c r="BS45" s="5">
        <f t="shared" si="15"/>
        <v>0</v>
      </c>
      <c r="BT45"/>
      <c r="BU45"/>
      <c r="BV45"/>
      <c r="BW45"/>
      <c r="BX45"/>
      <c r="BY45"/>
      <c r="BZ45"/>
      <c r="CA45"/>
    </row>
    <row r="46" spans="1:79" x14ac:dyDescent="0.2">
      <c r="A46" t="str">
        <f t="shared" si="0"/>
        <v>0_3_2010</v>
      </c>
      <c r="B46">
        <v>0</v>
      </c>
      <c r="C46">
        <v>3</v>
      </c>
      <c r="D46">
        <v>2010</v>
      </c>
      <c r="E46">
        <f>Original!E44</f>
        <v>274774015.08329999</v>
      </c>
      <c r="F46">
        <f>Original!F44</f>
        <v>278629975.00760001</v>
      </c>
      <c r="G46">
        <f>Original!G44</f>
        <v>4678060.4779000096</v>
      </c>
      <c r="H46">
        <f>Original!H44</f>
        <v>279323438.77723199</v>
      </c>
      <c r="I46">
        <f>Original!I44</f>
        <v>7891839.204713</v>
      </c>
      <c r="J46">
        <f>Original!J44</f>
        <v>2055097.8534877601</v>
      </c>
      <c r="K46">
        <f>Original!K44</f>
        <v>2.6862971618019702</v>
      </c>
      <c r="L46">
        <f>Original!L44</f>
        <v>606666.16850062599</v>
      </c>
      <c r="M46">
        <f>Original!M44</f>
        <v>3.2430262392288198</v>
      </c>
      <c r="N46">
        <f>Original!N44</f>
        <v>26723.397794714001</v>
      </c>
      <c r="O46">
        <f>Original!O44</f>
        <v>1.0404001131596501</v>
      </c>
      <c r="P46">
        <f>Original!P44</f>
        <v>7.3695150038213999</v>
      </c>
      <c r="Q46">
        <f>Original!Q44</f>
        <v>0.15161621945426701</v>
      </c>
      <c r="R46">
        <f>Original!R44</f>
        <v>3.9015870407932698</v>
      </c>
      <c r="S46">
        <f>Original!S44</f>
        <v>0</v>
      </c>
      <c r="T46">
        <f>Original!T44</f>
        <v>0</v>
      </c>
      <c r="U46">
        <f>Original!U44</f>
        <v>3.2418235288003999E-2</v>
      </c>
      <c r="V46">
        <f>Original!V44</f>
        <v>0</v>
      </c>
      <c r="W46">
        <f>Original!W44</f>
        <v>0</v>
      </c>
      <c r="X46">
        <f>Original!X44</f>
        <v>0</v>
      </c>
      <c r="Y46">
        <f>Original!Y44</f>
        <v>861276.80551209697</v>
      </c>
      <c r="Z46" s="5">
        <f t="shared" si="1"/>
        <v>3.1622961736094569E-3</v>
      </c>
      <c r="AA46">
        <f>Original!Z44</f>
        <v>715159.80054018996</v>
      </c>
      <c r="AB46" s="5">
        <f t="shared" si="1"/>
        <v>2.6258075061279251E-3</v>
      </c>
      <c r="AC46">
        <f>Original!AA44</f>
        <v>1382255.76197901</v>
      </c>
      <c r="AD46" s="5">
        <f t="shared" si="1"/>
        <v>5.0751420206386292E-3</v>
      </c>
      <c r="AE46">
        <f>Original!AB44</f>
        <v>5373683.0011118297</v>
      </c>
      <c r="AF46" s="5">
        <f t="shared" si="1"/>
        <v>1.9730215749282066E-2</v>
      </c>
      <c r="AG46">
        <f>Original!AE44</f>
        <v>402101.91367277701</v>
      </c>
      <c r="AH46" s="5">
        <f t="shared" si="16"/>
        <v>1.476372444805845E-3</v>
      </c>
      <c r="AI46">
        <f>Original!AF44</f>
        <v>-321646.15419769299</v>
      </c>
      <c r="AJ46" s="5">
        <f t="shared" si="2"/>
        <v>-1.1809680652793055E-3</v>
      </c>
      <c r="AK46">
        <f>Original!AC44</f>
        <v>39333.1613218536</v>
      </c>
      <c r="AL46" s="5">
        <f t="shared" si="3"/>
        <v>1.4441710812136124E-4</v>
      </c>
      <c r="AM46">
        <f>Original!AD44</f>
        <v>158156.93623688101</v>
      </c>
      <c r="AN46" s="5">
        <f t="shared" si="4"/>
        <v>5.8069493000489155E-4</v>
      </c>
      <c r="AO46">
        <f>Original!AG44</f>
        <v>-408026.295914891</v>
      </c>
      <c r="AP46" s="5">
        <f t="shared" si="4"/>
        <v>-1.4981246285118695E-3</v>
      </c>
      <c r="AQ46">
        <f>Original!AH44</f>
        <v>0</v>
      </c>
      <c r="AR46" s="5">
        <f t="shared" si="4"/>
        <v>0</v>
      </c>
      <c r="AS46">
        <f>Original!AI44</f>
        <v>0</v>
      </c>
      <c r="AT46" s="5">
        <f t="shared" si="5"/>
        <v>0</v>
      </c>
      <c r="AU46">
        <f>Original!AJ44</f>
        <v>33543.415207714999</v>
      </c>
      <c r="AV46" s="5">
        <f t="shared" si="6"/>
        <v>1.2315925946488357E-4</v>
      </c>
      <c r="AW46">
        <f>Original!AK44</f>
        <v>0</v>
      </c>
      <c r="AX46" s="5">
        <f t="shared" si="7"/>
        <v>0</v>
      </c>
      <c r="AY46">
        <f>Original!AL44</f>
        <v>0</v>
      </c>
      <c r="AZ46" s="5">
        <f t="shared" si="8"/>
        <v>0</v>
      </c>
      <c r="BA46">
        <f>Original!AM44</f>
        <v>0</v>
      </c>
      <c r="BB46" s="5">
        <f t="shared" si="9"/>
        <v>0</v>
      </c>
      <c r="BC46">
        <f>Original!AN44</f>
        <v>8235838.34546977</v>
      </c>
      <c r="BD46">
        <f>Original!AO44</f>
        <v>8213011.0165564604</v>
      </c>
      <c r="BE46" s="5">
        <f t="shared" si="10"/>
        <v>3.0155198822550928E-2</v>
      </c>
      <c r="BF46">
        <f>Original!AP44</f>
        <v>-3534950.5386564499</v>
      </c>
      <c r="BG46" s="5">
        <f t="shared" si="11"/>
        <v>-1.297905678029428E-2</v>
      </c>
      <c r="BH46">
        <f>Original!AQ44</f>
        <v>0</v>
      </c>
      <c r="BI46" s="5">
        <f t="shared" si="12"/>
        <v>0</v>
      </c>
      <c r="BJ46">
        <f>Original!AR44</f>
        <v>4678060.4779000096</v>
      </c>
      <c r="BK46">
        <f>Original!AS44</f>
        <v>0</v>
      </c>
      <c r="BL46">
        <f>Original!AT44</f>
        <v>3.2418235288003999E-2</v>
      </c>
      <c r="BM46">
        <f>Original!AU44</f>
        <v>0</v>
      </c>
      <c r="BN46">
        <f>Original!AV44</f>
        <v>0</v>
      </c>
      <c r="BO46" s="5">
        <f t="shared" si="13"/>
        <v>0</v>
      </c>
      <c r="BP46">
        <f>Original!AW44</f>
        <v>33543.415207714999</v>
      </c>
      <c r="BQ46" s="5">
        <f t="shared" si="14"/>
        <v>1.2315925946488357E-4</v>
      </c>
      <c r="BR46">
        <f>Original!AX44</f>
        <v>0</v>
      </c>
      <c r="BS46" s="5">
        <f t="shared" si="15"/>
        <v>0</v>
      </c>
      <c r="BT46"/>
      <c r="BU46"/>
      <c r="BV46"/>
      <c r="BW46"/>
      <c r="BX46"/>
      <c r="BY46"/>
      <c r="BZ46"/>
      <c r="CA46"/>
    </row>
    <row r="47" spans="1:79" x14ac:dyDescent="0.2">
      <c r="A47" t="str">
        <f t="shared" si="0"/>
        <v>0_3_2011</v>
      </c>
      <c r="B47">
        <v>0</v>
      </c>
      <c r="C47">
        <v>3</v>
      </c>
      <c r="D47">
        <v>2011</v>
      </c>
      <c r="E47">
        <f>Original!E45</f>
        <v>278629975.00760001</v>
      </c>
      <c r="F47">
        <f>Original!F45</f>
        <v>297115860.68660003</v>
      </c>
      <c r="G47">
        <f>Original!G45</f>
        <v>16854344.679000001</v>
      </c>
      <c r="H47">
        <f>Original!H45</f>
        <v>291547571.06327599</v>
      </c>
      <c r="I47">
        <f>Original!I45</f>
        <v>10512833.6902146</v>
      </c>
      <c r="J47">
        <f>Original!J45</f>
        <v>2038774.3403365801</v>
      </c>
      <c r="K47">
        <f>Original!K45</f>
        <v>2.5971965536906101</v>
      </c>
      <c r="L47">
        <f>Original!L45</f>
        <v>605138.01417636697</v>
      </c>
      <c r="M47">
        <f>Original!M45</f>
        <v>3.9965014446963698</v>
      </c>
      <c r="N47">
        <f>Original!N45</f>
        <v>26662.795365030699</v>
      </c>
      <c r="O47">
        <f>Original!O45</f>
        <v>1.0206422086390401</v>
      </c>
      <c r="P47">
        <f>Original!P45</f>
        <v>7.5014980322064098</v>
      </c>
      <c r="Q47">
        <f>Original!Q45</f>
        <v>0.15082581473281401</v>
      </c>
      <c r="R47">
        <f>Original!R45</f>
        <v>3.9315548330498502</v>
      </c>
      <c r="S47">
        <f>Original!S45</f>
        <v>0</v>
      </c>
      <c r="T47">
        <f>Original!T45</f>
        <v>0</v>
      </c>
      <c r="U47">
        <f>Original!U45</f>
        <v>3.1164172909835499E-2</v>
      </c>
      <c r="V47">
        <f>Original!V45</f>
        <v>0</v>
      </c>
      <c r="W47">
        <f>Original!W45</f>
        <v>0</v>
      </c>
      <c r="X47">
        <f>Original!X45</f>
        <v>0</v>
      </c>
      <c r="Y47">
        <f>Original!Y45</f>
        <v>-18925.298890759801</v>
      </c>
      <c r="Z47" s="5">
        <f t="shared" si="1"/>
        <v>-6.7754066660525545E-5</v>
      </c>
      <c r="AA47">
        <f>Original!Z45</f>
        <v>1243088.91684528</v>
      </c>
      <c r="AB47" s="5">
        <f t="shared" si="1"/>
        <v>4.450356627023617E-3</v>
      </c>
      <c r="AC47">
        <f>Original!AA45</f>
        <v>821260.58252916601</v>
      </c>
      <c r="AD47" s="5">
        <f t="shared" si="1"/>
        <v>2.9401778315644453E-3</v>
      </c>
      <c r="AE47">
        <f>Original!AB45</f>
        <v>7771683.9129335601</v>
      </c>
      <c r="AF47" s="5">
        <f t="shared" si="1"/>
        <v>2.7823243000855681E-2</v>
      </c>
      <c r="AG47">
        <f>Original!AE45</f>
        <v>289805.35338236502</v>
      </c>
      <c r="AH47" s="5">
        <f t="shared" si="16"/>
        <v>1.0375260832066894E-3</v>
      </c>
      <c r="AI47">
        <f>Original!AF45</f>
        <v>-109150.15717540401</v>
      </c>
      <c r="AJ47" s="5">
        <f t="shared" si="2"/>
        <v>-3.9076619439177895E-4</v>
      </c>
      <c r="AK47">
        <f>Original!AC45</f>
        <v>514988.77990267199</v>
      </c>
      <c r="AL47" s="5">
        <f t="shared" si="3"/>
        <v>1.8437005578804629E-3</v>
      </c>
      <c r="AM47">
        <f>Original!AD45</f>
        <v>-166001.90607190601</v>
      </c>
      <c r="AN47" s="5">
        <f t="shared" si="4"/>
        <v>-5.9429995133454246E-4</v>
      </c>
      <c r="AO47">
        <f>Original!AG45</f>
        <v>-45461.684876029802</v>
      </c>
      <c r="AP47" s="5">
        <f t="shared" si="4"/>
        <v>-1.6275642701179375E-4</v>
      </c>
      <c r="AQ47">
        <f>Original!AH45</f>
        <v>0</v>
      </c>
      <c r="AR47" s="5">
        <f t="shared" si="4"/>
        <v>0</v>
      </c>
      <c r="AS47">
        <f>Original!AI45</f>
        <v>0</v>
      </c>
      <c r="AT47" s="5">
        <f t="shared" si="5"/>
        <v>0</v>
      </c>
      <c r="AU47">
        <f>Original!AJ45</f>
        <v>0</v>
      </c>
      <c r="AV47" s="5">
        <f t="shared" si="6"/>
        <v>0</v>
      </c>
      <c r="AW47">
        <f>Original!AK45</f>
        <v>0</v>
      </c>
      <c r="AX47" s="5">
        <f t="shared" si="7"/>
        <v>0</v>
      </c>
      <c r="AY47">
        <f>Original!AL45</f>
        <v>0</v>
      </c>
      <c r="AZ47" s="5">
        <f t="shared" si="8"/>
        <v>0</v>
      </c>
      <c r="BA47">
        <f>Original!AM45</f>
        <v>0</v>
      </c>
      <c r="BB47" s="5">
        <f t="shared" si="9"/>
        <v>0</v>
      </c>
      <c r="BC47">
        <f>Original!AN45</f>
        <v>10301288.4985789</v>
      </c>
      <c r="BD47">
        <f>Original!AO45</f>
        <v>10361730.691862701</v>
      </c>
      <c r="BE47" s="5">
        <f t="shared" si="10"/>
        <v>3.7095815292917333E-2</v>
      </c>
      <c r="BF47">
        <f>Original!AP45</f>
        <v>6492613.9871372497</v>
      </c>
      <c r="BG47" s="5">
        <f t="shared" si="11"/>
        <v>2.3244071516373123E-2</v>
      </c>
      <c r="BH47">
        <f>Original!AQ45</f>
        <v>642432.99999999895</v>
      </c>
      <c r="BI47" s="5">
        <f t="shared" si="12"/>
        <v>2.2999609442455587E-3</v>
      </c>
      <c r="BJ47">
        <f>Original!AR45</f>
        <v>17496777.679000001</v>
      </c>
      <c r="BK47">
        <f>Original!AS45</f>
        <v>0</v>
      </c>
      <c r="BL47">
        <f>Original!AT45</f>
        <v>3.1164172909835499E-2</v>
      </c>
      <c r="BM47">
        <f>Original!AU45</f>
        <v>0</v>
      </c>
      <c r="BN47">
        <f>Original!AV45</f>
        <v>0</v>
      </c>
      <c r="BO47" s="5">
        <f t="shared" si="13"/>
        <v>0</v>
      </c>
      <c r="BP47">
        <f>Original!AW45</f>
        <v>0</v>
      </c>
      <c r="BQ47" s="5">
        <f t="shared" si="14"/>
        <v>0</v>
      </c>
      <c r="BR47">
        <f>Original!AX45</f>
        <v>0</v>
      </c>
      <c r="BS47" s="5">
        <f t="shared" si="15"/>
        <v>0</v>
      </c>
      <c r="BT47"/>
      <c r="BU47"/>
      <c r="BV47"/>
      <c r="BW47"/>
      <c r="BX47"/>
      <c r="BY47"/>
      <c r="BZ47"/>
      <c r="CA47"/>
    </row>
    <row r="48" spans="1:79" x14ac:dyDescent="0.2">
      <c r="A48" t="str">
        <f t="shared" si="0"/>
        <v>0_3_2012</v>
      </c>
      <c r="B48">
        <v>0</v>
      </c>
      <c r="C48">
        <v>3</v>
      </c>
      <c r="D48">
        <v>2012</v>
      </c>
      <c r="E48">
        <f>Original!E46</f>
        <v>297115860.68660003</v>
      </c>
      <c r="F48">
        <f>Original!F46</f>
        <v>301331489.638699</v>
      </c>
      <c r="G48">
        <f>Original!G46</f>
        <v>1138128.42209989</v>
      </c>
      <c r="H48">
        <f>Original!H46</f>
        <v>291058555.65700799</v>
      </c>
      <c r="I48">
        <f>Original!I46</f>
        <v>-3508049.4877947201</v>
      </c>
      <c r="J48">
        <f>Original!J46</f>
        <v>2028692.5542788999</v>
      </c>
      <c r="K48">
        <f>Original!K46</f>
        <v>2.7892334324222601</v>
      </c>
      <c r="L48">
        <f>Original!L46</f>
        <v>615679.76400921994</v>
      </c>
      <c r="M48">
        <f>Original!M46</f>
        <v>4.0099435083306396</v>
      </c>
      <c r="N48">
        <f>Original!N46</f>
        <v>26326.121989236301</v>
      </c>
      <c r="O48">
        <f>Original!O46</f>
        <v>1.0914913611710999</v>
      </c>
      <c r="P48">
        <f>Original!P46</f>
        <v>7.3926186358612798</v>
      </c>
      <c r="Q48">
        <f>Original!Q46</f>
        <v>0.15023293862336901</v>
      </c>
      <c r="R48">
        <f>Original!R46</f>
        <v>3.9404661264417702</v>
      </c>
      <c r="S48">
        <f>Original!S46</f>
        <v>0</v>
      </c>
      <c r="T48">
        <f>Original!T46</f>
        <v>0</v>
      </c>
      <c r="U48">
        <f>Original!U46</f>
        <v>3.9726011387356097E-2</v>
      </c>
      <c r="V48">
        <f>Original!V46</f>
        <v>0</v>
      </c>
      <c r="W48">
        <f>Original!W46</f>
        <v>0</v>
      </c>
      <c r="X48">
        <f>Original!X46</f>
        <v>0</v>
      </c>
      <c r="Y48">
        <f>Original!Y46</f>
        <v>-2558721.7461383999</v>
      </c>
      <c r="Z48" s="5">
        <f t="shared" si="1"/>
        <v>-8.7763438975215057E-3</v>
      </c>
      <c r="AA48">
        <f>Original!Z46</f>
        <v>-4024036.2059806199</v>
      </c>
      <c r="AB48" s="5">
        <f t="shared" si="1"/>
        <v>-1.3802331438759486E-2</v>
      </c>
      <c r="AC48">
        <f>Original!AA46</f>
        <v>1121690.80585146</v>
      </c>
      <c r="AD48" s="5">
        <f t="shared" si="1"/>
        <v>3.8473680358942657E-3</v>
      </c>
      <c r="AE48">
        <f>Original!AB46</f>
        <v>100606.735962534</v>
      </c>
      <c r="AF48" s="5">
        <f t="shared" si="1"/>
        <v>3.4507828549426957E-4</v>
      </c>
      <c r="AG48">
        <f>Original!AE46</f>
        <v>-263877.44518988399</v>
      </c>
      <c r="AH48" s="5">
        <f t="shared" si="16"/>
        <v>-9.0509224353171988E-4</v>
      </c>
      <c r="AI48">
        <f>Original!AF46</f>
        <v>-90250.534292132506</v>
      </c>
      <c r="AJ48" s="5">
        <f t="shared" si="2"/>
        <v>-3.0955680393078973E-4</v>
      </c>
      <c r="AK48">
        <f>Original!AC46</f>
        <v>1361431.95849583</v>
      </c>
      <c r="AL48" s="5">
        <f t="shared" si="3"/>
        <v>4.6696734722593584E-3</v>
      </c>
      <c r="AM48">
        <f>Original!AD46</f>
        <v>475592.24434725201</v>
      </c>
      <c r="AN48" s="5">
        <f t="shared" si="4"/>
        <v>1.6312680726948397E-3</v>
      </c>
      <c r="AO48">
        <f>Original!AG46</f>
        <v>-13532.5179333291</v>
      </c>
      <c r="AP48" s="5">
        <f t="shared" si="4"/>
        <v>-4.6416157349471008E-5</v>
      </c>
      <c r="AQ48">
        <f>Original!AH46</f>
        <v>0</v>
      </c>
      <c r="AR48" s="5">
        <f t="shared" si="4"/>
        <v>0</v>
      </c>
      <c r="AS48">
        <f>Original!AI46</f>
        <v>0</v>
      </c>
      <c r="AT48" s="5">
        <f t="shared" si="5"/>
        <v>0</v>
      </c>
      <c r="AU48">
        <f>Original!AJ46</f>
        <v>21777.757806773199</v>
      </c>
      <c r="AV48" s="5">
        <f t="shared" si="6"/>
        <v>7.4697099095525195E-5</v>
      </c>
      <c r="AW48">
        <f>Original!AK46</f>
        <v>0</v>
      </c>
      <c r="AX48" s="5">
        <f t="shared" si="7"/>
        <v>0</v>
      </c>
      <c r="AY48">
        <f>Original!AL46</f>
        <v>0</v>
      </c>
      <c r="AZ48" s="5">
        <f t="shared" si="8"/>
        <v>0</v>
      </c>
      <c r="BA48">
        <f>Original!AM46</f>
        <v>0</v>
      </c>
      <c r="BB48" s="5">
        <f t="shared" si="9"/>
        <v>0</v>
      </c>
      <c r="BC48">
        <f>Original!AN46</f>
        <v>-3869318.9470705101</v>
      </c>
      <c r="BD48">
        <f>Original!AO46</f>
        <v>-3594476.1562357098</v>
      </c>
      <c r="BE48" s="5">
        <f t="shared" si="10"/>
        <v>-1.2328952503794254E-2</v>
      </c>
      <c r="BF48">
        <f>Original!AP46</f>
        <v>4732604.5783356102</v>
      </c>
      <c r="BG48" s="5">
        <f t="shared" si="11"/>
        <v>1.6232701102862113E-2</v>
      </c>
      <c r="BH48">
        <f>Original!AQ46</f>
        <v>3077500.52999999</v>
      </c>
      <c r="BI48" s="5">
        <f t="shared" si="12"/>
        <v>1.0555740590725296E-2</v>
      </c>
      <c r="BJ48">
        <f>Original!AR46</f>
        <v>4215628.9520998904</v>
      </c>
      <c r="BK48">
        <f>Original!AS46</f>
        <v>0</v>
      </c>
      <c r="BL48">
        <f>Original!AT46</f>
        <v>3.9726011387356097E-2</v>
      </c>
      <c r="BM48">
        <f>Original!AU46</f>
        <v>0</v>
      </c>
      <c r="BN48">
        <f>Original!AV46</f>
        <v>0</v>
      </c>
      <c r="BO48" s="5">
        <f t="shared" si="13"/>
        <v>0</v>
      </c>
      <c r="BP48">
        <f>Original!AW46</f>
        <v>21777.757806773199</v>
      </c>
      <c r="BQ48" s="5">
        <f t="shared" si="14"/>
        <v>7.4697099095525195E-5</v>
      </c>
      <c r="BR48">
        <f>Original!AX46</f>
        <v>0</v>
      </c>
      <c r="BS48" s="5">
        <f t="shared" si="15"/>
        <v>0</v>
      </c>
      <c r="BT48"/>
      <c r="BU48"/>
      <c r="BV48"/>
      <c r="BW48"/>
      <c r="BX48"/>
      <c r="BY48"/>
      <c r="BZ48"/>
      <c r="CA48"/>
    </row>
    <row r="49" spans="1:79" x14ac:dyDescent="0.2">
      <c r="A49" t="str">
        <f t="shared" si="0"/>
        <v>0_3_2013</v>
      </c>
      <c r="B49">
        <v>0</v>
      </c>
      <c r="C49">
        <v>3</v>
      </c>
      <c r="D49">
        <v>2013</v>
      </c>
      <c r="E49">
        <f>Original!E47</f>
        <v>301331489.638699</v>
      </c>
      <c r="F49">
        <f>Original!F47</f>
        <v>298829110.74150002</v>
      </c>
      <c r="G49">
        <f>Original!G47</f>
        <v>-2512436.6511999001</v>
      </c>
      <c r="H49">
        <f>Original!H47</f>
        <v>288178482.58996201</v>
      </c>
      <c r="I49">
        <f>Original!I47</f>
        <v>-2954318.1545013301</v>
      </c>
      <c r="J49">
        <f>Original!J47</f>
        <v>2005800.7473064</v>
      </c>
      <c r="K49">
        <f>Original!K47</f>
        <v>3.00290468846298</v>
      </c>
      <c r="L49">
        <f>Original!L47</f>
        <v>620313.460778084</v>
      </c>
      <c r="M49">
        <f>Original!M47</f>
        <v>3.8431710160004098</v>
      </c>
      <c r="N49">
        <f>Original!N47</f>
        <v>26200.2863868735</v>
      </c>
      <c r="O49">
        <f>Original!O47</f>
        <v>1.1674518851264</v>
      </c>
      <c r="P49">
        <f>Original!P47</f>
        <v>7.4872328567012296</v>
      </c>
      <c r="Q49">
        <f>Original!Q47</f>
        <v>0.14705632708535099</v>
      </c>
      <c r="R49">
        <f>Original!R47</f>
        <v>3.8651805526674599</v>
      </c>
      <c r="S49">
        <f>Original!S47</f>
        <v>0</v>
      </c>
      <c r="T49">
        <f>Original!T47</f>
        <v>0</v>
      </c>
      <c r="U49">
        <f>Original!U47</f>
        <v>4.0444146792001201E-2</v>
      </c>
      <c r="V49">
        <f>Original!V47</f>
        <v>0</v>
      </c>
      <c r="W49">
        <f>Original!W47</f>
        <v>0</v>
      </c>
      <c r="X49">
        <f>Original!X47</f>
        <v>0</v>
      </c>
      <c r="Y49">
        <f>Original!Y47</f>
        <v>50533.0154548297</v>
      </c>
      <c r="Z49" s="5">
        <f t="shared" si="1"/>
        <v>1.7361803826986382E-4</v>
      </c>
      <c r="AA49">
        <f>Original!Z47</f>
        <v>-4363948.2188931601</v>
      </c>
      <c r="AB49" s="5">
        <f t="shared" si="1"/>
        <v>-1.4993368633477883E-2</v>
      </c>
      <c r="AC49">
        <f>Original!AA47</f>
        <v>1879929.6188973901</v>
      </c>
      <c r="AD49" s="5">
        <f t="shared" si="1"/>
        <v>6.4589395582404898E-3</v>
      </c>
      <c r="AE49">
        <f>Original!AB47</f>
        <v>-1568085.9292632099</v>
      </c>
      <c r="AF49" s="5">
        <f t="shared" si="1"/>
        <v>-5.3875273507200689E-3</v>
      </c>
      <c r="AG49">
        <f>Original!AE47</f>
        <v>299206.31186956301</v>
      </c>
      <c r="AH49" s="5">
        <f t="shared" si="16"/>
        <v>1.0279935293232079E-3</v>
      </c>
      <c r="AI49">
        <f>Original!AF47</f>
        <v>-121385.77926564901</v>
      </c>
      <c r="AJ49" s="5">
        <f t="shared" si="2"/>
        <v>-4.1704934249963641E-4</v>
      </c>
      <c r="AK49">
        <f>Original!AC47</f>
        <v>-27576.521158081599</v>
      </c>
      <c r="AL49" s="5">
        <f t="shared" si="3"/>
        <v>-9.4745612599612383E-5</v>
      </c>
      <c r="AM49">
        <f>Original!AD47</f>
        <v>605554.06405517401</v>
      </c>
      <c r="AN49" s="5">
        <f t="shared" si="4"/>
        <v>2.0805231534536191E-3</v>
      </c>
      <c r="AO49">
        <f>Original!AG47</f>
        <v>249719.90810545601</v>
      </c>
      <c r="AP49" s="5">
        <f t="shared" si="4"/>
        <v>8.5797137123065138E-4</v>
      </c>
      <c r="AQ49">
        <f>Original!AH47</f>
        <v>0</v>
      </c>
      <c r="AR49" s="5">
        <f t="shared" si="4"/>
        <v>0</v>
      </c>
      <c r="AS49">
        <f>Original!AI47</f>
        <v>0</v>
      </c>
      <c r="AT49" s="5">
        <f t="shared" si="5"/>
        <v>0</v>
      </c>
      <c r="AU49">
        <f>Original!AJ47</f>
        <v>0</v>
      </c>
      <c r="AV49" s="5">
        <f t="shared" si="6"/>
        <v>0</v>
      </c>
      <c r="AW49">
        <f>Original!AK47</f>
        <v>0</v>
      </c>
      <c r="AX49" s="5">
        <f t="shared" si="7"/>
        <v>0</v>
      </c>
      <c r="AY49">
        <f>Original!AL47</f>
        <v>0</v>
      </c>
      <c r="AZ49" s="5">
        <f t="shared" si="8"/>
        <v>0</v>
      </c>
      <c r="BA49">
        <f>Original!AM47</f>
        <v>0</v>
      </c>
      <c r="BB49" s="5">
        <f t="shared" si="9"/>
        <v>0</v>
      </c>
      <c r="BC49">
        <f>Original!AN47</f>
        <v>-2996053.5301977</v>
      </c>
      <c r="BD49">
        <f>Original!AO47</f>
        <v>-3033640.3437985899</v>
      </c>
      <c r="BE49" s="5">
        <f t="shared" si="10"/>
        <v>-1.0422783611190325E-2</v>
      </c>
      <c r="BF49">
        <f>Original!AP47</f>
        <v>521203.69259869598</v>
      </c>
      <c r="BG49" s="5">
        <f t="shared" si="11"/>
        <v>1.7907176493134867E-3</v>
      </c>
      <c r="BH49">
        <f>Original!AQ47</f>
        <v>1039329.7539999899</v>
      </c>
      <c r="BI49" s="5">
        <f t="shared" si="12"/>
        <v>3.5708613741104621E-3</v>
      </c>
      <c r="BJ49">
        <f>Original!AR47</f>
        <v>-1473106.8971998999</v>
      </c>
      <c r="BK49">
        <f>Original!AS47</f>
        <v>0</v>
      </c>
      <c r="BL49">
        <f>Original!AT47</f>
        <v>4.0444146792001201E-2</v>
      </c>
      <c r="BM49">
        <f>Original!AU47</f>
        <v>0</v>
      </c>
      <c r="BN49">
        <f>Original!AV47</f>
        <v>0</v>
      </c>
      <c r="BO49" s="5">
        <f t="shared" si="13"/>
        <v>0</v>
      </c>
      <c r="BP49">
        <f>Original!AW47</f>
        <v>0</v>
      </c>
      <c r="BQ49" s="5">
        <f t="shared" si="14"/>
        <v>0</v>
      </c>
      <c r="BR49">
        <f>Original!AX47</f>
        <v>0</v>
      </c>
      <c r="BS49" s="5">
        <f t="shared" si="15"/>
        <v>0</v>
      </c>
      <c r="BT49"/>
      <c r="BU49"/>
      <c r="BV49"/>
      <c r="BW49"/>
      <c r="BX49"/>
      <c r="BY49"/>
      <c r="BZ49"/>
      <c r="CA49"/>
    </row>
    <row r="50" spans="1:79" x14ac:dyDescent="0.2">
      <c r="A50" t="str">
        <f t="shared" si="0"/>
        <v>0_3_2014</v>
      </c>
      <c r="B50">
        <v>0</v>
      </c>
      <c r="C50">
        <v>3</v>
      </c>
      <c r="D50">
        <v>2014</v>
      </c>
      <c r="E50">
        <f>Original!E48</f>
        <v>298829110.74150002</v>
      </c>
      <c r="F50">
        <f>Original!F48</f>
        <v>299270807.57059997</v>
      </c>
      <c r="G50">
        <f>Original!G48</f>
        <v>-600513.17090006103</v>
      </c>
      <c r="H50">
        <f>Original!H48</f>
        <v>291489612.866606</v>
      </c>
      <c r="I50">
        <f>Original!I48</f>
        <v>2264385.0432777298</v>
      </c>
      <c r="J50">
        <f>Original!J48</f>
        <v>2001500.2708739799</v>
      </c>
      <c r="K50">
        <f>Original!K48</f>
        <v>2.97992020859613</v>
      </c>
      <c r="L50">
        <f>Original!L48</f>
        <v>613010.182802069</v>
      </c>
      <c r="M50">
        <f>Original!M48</f>
        <v>3.6418357463703699</v>
      </c>
      <c r="N50">
        <f>Original!N48</f>
        <v>26630.0832768615</v>
      </c>
      <c r="O50">
        <f>Original!O48</f>
        <v>1.15672931458515</v>
      </c>
      <c r="P50">
        <f>Original!P48</f>
        <v>7.3868647888882704</v>
      </c>
      <c r="Q50">
        <f>Original!Q48</f>
        <v>0.14608292605447501</v>
      </c>
      <c r="R50">
        <f>Original!R48</f>
        <v>3.9888666466944098</v>
      </c>
      <c r="S50">
        <f>Original!S48</f>
        <v>0</v>
      </c>
      <c r="T50">
        <f>Original!T48</f>
        <v>0</v>
      </c>
      <c r="U50">
        <f>Original!U48</f>
        <v>6.1502140652884001E-2</v>
      </c>
      <c r="V50">
        <f>Original!V48</f>
        <v>0</v>
      </c>
      <c r="W50">
        <f>Original!W48</f>
        <v>0</v>
      </c>
      <c r="X50">
        <f>Original!X48</f>
        <v>0</v>
      </c>
      <c r="Y50">
        <f>Original!Y48</f>
        <v>4771913.6254310897</v>
      </c>
      <c r="Z50" s="5">
        <f t="shared" si="1"/>
        <v>1.655888247638829E-2</v>
      </c>
      <c r="AA50">
        <f>Original!Z48</f>
        <v>393729.23599354102</v>
      </c>
      <c r="AB50" s="5">
        <f t="shared" si="1"/>
        <v>1.3662686834039692E-3</v>
      </c>
      <c r="AC50">
        <f>Original!AA48</f>
        <v>1246704.8183011301</v>
      </c>
      <c r="AD50" s="5">
        <f t="shared" si="1"/>
        <v>4.3261551212864773E-3</v>
      </c>
      <c r="AE50">
        <f>Original!AB48</f>
        <v>-2291484.2129689502</v>
      </c>
      <c r="AF50" s="5">
        <f t="shared" si="1"/>
        <v>-7.9516145423994562E-3</v>
      </c>
      <c r="AG50">
        <f>Original!AE48</f>
        <v>-174823.55998662801</v>
      </c>
      <c r="AH50" s="5">
        <f t="shared" si="16"/>
        <v>-6.0665028983228309E-4</v>
      </c>
      <c r="AI50">
        <f>Original!AF48</f>
        <v>-102712.47364607699</v>
      </c>
      <c r="AJ50" s="5">
        <f t="shared" si="2"/>
        <v>-3.5641964911107741E-4</v>
      </c>
      <c r="AK50">
        <f>Original!AC48</f>
        <v>-1359697.7755962899</v>
      </c>
      <c r="AL50" s="5">
        <f t="shared" si="3"/>
        <v>-4.7182487858781295E-3</v>
      </c>
      <c r="AM50">
        <f>Original!AD48</f>
        <v>-79524.268461893895</v>
      </c>
      <c r="AN50" s="5">
        <f t="shared" si="4"/>
        <v>-2.7595491428499848E-4</v>
      </c>
      <c r="AO50">
        <f>Original!AG48</f>
        <v>-237692.299316366</v>
      </c>
      <c r="AP50" s="5">
        <f t="shared" si="4"/>
        <v>-8.2480932365297088E-4</v>
      </c>
      <c r="AQ50">
        <f>Original!AH48</f>
        <v>0</v>
      </c>
      <c r="AR50" s="5">
        <f t="shared" si="4"/>
        <v>0</v>
      </c>
      <c r="AS50">
        <f>Original!AI48</f>
        <v>0</v>
      </c>
      <c r="AT50" s="5">
        <f t="shared" si="5"/>
        <v>0</v>
      </c>
      <c r="AU50">
        <f>Original!AJ48</f>
        <v>50272.620978283499</v>
      </c>
      <c r="AV50" s="5">
        <f t="shared" si="6"/>
        <v>1.7444959986764335E-4</v>
      </c>
      <c r="AW50">
        <f>Original!AK48</f>
        <v>0</v>
      </c>
      <c r="AX50" s="5">
        <f t="shared" si="7"/>
        <v>0</v>
      </c>
      <c r="AY50">
        <f>Original!AL48</f>
        <v>0</v>
      </c>
      <c r="AZ50" s="5">
        <f t="shared" si="8"/>
        <v>0</v>
      </c>
      <c r="BA50">
        <f>Original!AM48</f>
        <v>0</v>
      </c>
      <c r="BB50" s="5">
        <f t="shared" si="9"/>
        <v>0</v>
      </c>
      <c r="BC50">
        <f>Original!AN48</f>
        <v>2216685.71072783</v>
      </c>
      <c r="BD50">
        <f>Original!AO48</f>
        <v>2408604.5873413002</v>
      </c>
      <c r="BE50" s="5">
        <f t="shared" si="10"/>
        <v>8.3580306402279529E-3</v>
      </c>
      <c r="BF50">
        <f>Original!AP48</f>
        <v>-3009117.7582413601</v>
      </c>
      <c r="BG50" s="5">
        <f t="shared" si="11"/>
        <v>-1.0441854406329555E-2</v>
      </c>
      <c r="BH50">
        <f>Original!AQ48</f>
        <v>0</v>
      </c>
      <c r="BI50" s="5">
        <f t="shared" si="12"/>
        <v>0</v>
      </c>
      <c r="BJ50">
        <f>Original!AR48</f>
        <v>-600513.17090006103</v>
      </c>
      <c r="BK50">
        <f>Original!AS48</f>
        <v>0</v>
      </c>
      <c r="BL50">
        <f>Original!AT48</f>
        <v>6.1502140652884001E-2</v>
      </c>
      <c r="BM50">
        <f>Original!AU48</f>
        <v>0</v>
      </c>
      <c r="BN50">
        <f>Original!AV48</f>
        <v>0</v>
      </c>
      <c r="BO50" s="5">
        <f t="shared" si="13"/>
        <v>0</v>
      </c>
      <c r="BP50">
        <f>Original!AW48</f>
        <v>50272.620978283499</v>
      </c>
      <c r="BQ50" s="5">
        <f t="shared" si="14"/>
        <v>1.7444959986764335E-4</v>
      </c>
      <c r="BR50">
        <f>Original!AX48</f>
        <v>0</v>
      </c>
      <c r="BS50" s="5">
        <f t="shared" si="15"/>
        <v>0</v>
      </c>
      <c r="BT50"/>
      <c r="BU50"/>
      <c r="BV50"/>
      <c r="BW50"/>
      <c r="BX50"/>
      <c r="BY50"/>
      <c r="BZ50"/>
      <c r="CA50"/>
    </row>
    <row r="51" spans="1:79" x14ac:dyDescent="0.2">
      <c r="A51" t="str">
        <f t="shared" si="0"/>
        <v>0_3_2015</v>
      </c>
      <c r="B51">
        <v>0</v>
      </c>
      <c r="C51">
        <v>3</v>
      </c>
      <c r="D51">
        <v>2015</v>
      </c>
      <c r="E51">
        <f>Original!E49</f>
        <v>299270807.57059997</v>
      </c>
      <c r="F51">
        <f>Original!F49</f>
        <v>288673104.84859997</v>
      </c>
      <c r="G51">
        <f>Original!G49</f>
        <v>-11045340.7219999</v>
      </c>
      <c r="H51">
        <f>Original!H49</f>
        <v>276817992.71609497</v>
      </c>
      <c r="I51">
        <f>Original!I49</f>
        <v>-15124507.6065071</v>
      </c>
      <c r="J51">
        <f>Original!J49</f>
        <v>2008919.70086118</v>
      </c>
      <c r="K51">
        <f>Original!K49</f>
        <v>2.9938135581901002</v>
      </c>
      <c r="L51">
        <f>Original!L49</f>
        <v>609618.712762087</v>
      </c>
      <c r="M51">
        <f>Original!M49</f>
        <v>2.6484397071331598</v>
      </c>
      <c r="N51">
        <f>Original!N49</f>
        <v>27447.604984461999</v>
      </c>
      <c r="O51">
        <f>Original!O49</f>
        <v>1.17055335380107</v>
      </c>
      <c r="P51">
        <f>Original!P49</f>
        <v>7.13050006506014</v>
      </c>
      <c r="Q51">
        <f>Original!Q49</f>
        <v>0.144456246247995</v>
      </c>
      <c r="R51">
        <f>Original!R49</f>
        <v>4.0386809853076899</v>
      </c>
      <c r="S51">
        <f>Original!S49</f>
        <v>0.52060438734187298</v>
      </c>
      <c r="T51">
        <f>Original!T49</f>
        <v>0</v>
      </c>
      <c r="U51">
        <f>Original!U49</f>
        <v>0.115713580265695</v>
      </c>
      <c r="V51">
        <f>Original!V49</f>
        <v>0</v>
      </c>
      <c r="W51">
        <f>Original!W49</f>
        <v>0</v>
      </c>
      <c r="X51">
        <f>Original!X49</f>
        <v>0</v>
      </c>
      <c r="Y51">
        <f>Original!Y49</f>
        <v>3782167.75727286</v>
      </c>
      <c r="Z51" s="5">
        <f t="shared" si="1"/>
        <v>1.2975308862905138E-2</v>
      </c>
      <c r="AA51">
        <f>Original!Z49</f>
        <v>-1198614.4055381999</v>
      </c>
      <c r="AB51" s="5">
        <f t="shared" si="1"/>
        <v>-4.1120312787499575E-3</v>
      </c>
      <c r="AC51">
        <f>Original!AA49</f>
        <v>1197316.7181253601</v>
      </c>
      <c r="AD51" s="5">
        <f t="shared" si="1"/>
        <v>4.1075793622645709E-3</v>
      </c>
      <c r="AE51">
        <f>Original!AB49</f>
        <v>-12094403.6346479</v>
      </c>
      <c r="AF51" s="5">
        <f t="shared" si="1"/>
        <v>-4.1491713943792044E-2</v>
      </c>
      <c r="AG51">
        <f>Original!AE49</f>
        <v>-490512.20740597101</v>
      </c>
      <c r="AH51" s="5">
        <f t="shared" si="16"/>
        <v>-1.6827776557185366E-3</v>
      </c>
      <c r="AI51">
        <f>Original!AF49</f>
        <v>-85505.839910661394</v>
      </c>
      <c r="AJ51" s="5">
        <f t="shared" si="2"/>
        <v>-2.9334094985330171E-4</v>
      </c>
      <c r="AK51">
        <f>Original!AC49</f>
        <v>-3067177.0762024201</v>
      </c>
      <c r="AL51" s="5">
        <f t="shared" si="3"/>
        <v>-1.0522423238477621E-2</v>
      </c>
      <c r="AM51">
        <f>Original!AD49</f>
        <v>160179.35529496</v>
      </c>
      <c r="AN51" s="5">
        <f t="shared" si="4"/>
        <v>5.4951994247651854E-4</v>
      </c>
      <c r="AO51">
        <f>Original!AG49</f>
        <v>-80750.106760555194</v>
      </c>
      <c r="AP51" s="5">
        <f t="shared" si="4"/>
        <v>-2.7702567500238425E-4</v>
      </c>
      <c r="AQ51">
        <f>Original!AH49</f>
        <v>-3760952.09078873</v>
      </c>
      <c r="AR51" s="5">
        <f t="shared" si="4"/>
        <v>-1.2902525252280085E-2</v>
      </c>
      <c r="AS51">
        <f>Original!AI49</f>
        <v>0</v>
      </c>
      <c r="AT51" s="5">
        <f t="shared" si="5"/>
        <v>0</v>
      </c>
      <c r="AU51">
        <f>Original!AJ49</f>
        <v>128178.916314121</v>
      </c>
      <c r="AV51" s="5">
        <f t="shared" si="6"/>
        <v>4.3973750918108818E-4</v>
      </c>
      <c r="AW51">
        <f>Original!AK49</f>
        <v>0</v>
      </c>
      <c r="AX51" s="5">
        <f t="shared" si="7"/>
        <v>0</v>
      </c>
      <c r="AY51">
        <f>Original!AL49</f>
        <v>0</v>
      </c>
      <c r="AZ51" s="5">
        <f t="shared" si="8"/>
        <v>0</v>
      </c>
      <c r="BA51">
        <f>Original!AM49</f>
        <v>0</v>
      </c>
      <c r="BB51" s="5">
        <f t="shared" si="9"/>
        <v>0</v>
      </c>
      <c r="BC51">
        <f>Original!AN49</f>
        <v>-15510072.614247199</v>
      </c>
      <c r="BD51">
        <f>Original!AO49</f>
        <v>-15405080.3653559</v>
      </c>
      <c r="BE51" s="5">
        <f t="shared" si="10"/>
        <v>-5.284950024070225E-2</v>
      </c>
      <c r="BF51">
        <f>Original!AP49</f>
        <v>4359739.64335596</v>
      </c>
      <c r="BG51" s="5">
        <f t="shared" si="11"/>
        <v>1.495675815162272E-2</v>
      </c>
      <c r="BH51">
        <f>Original!AQ49</f>
        <v>447637.99999999901</v>
      </c>
      <c r="BI51" s="5">
        <f t="shared" si="12"/>
        <v>1.5356910855168311E-3</v>
      </c>
      <c r="BJ51">
        <f>Original!AR49</f>
        <v>-10597702.7219999</v>
      </c>
      <c r="BK51">
        <f>Original!AS49</f>
        <v>0.52060438734187298</v>
      </c>
      <c r="BL51">
        <f>Original!AT49</f>
        <v>0.115713580265695</v>
      </c>
      <c r="BM51">
        <f>Original!AU49</f>
        <v>0</v>
      </c>
      <c r="BN51">
        <f>Original!AV49</f>
        <v>-3760952.09078873</v>
      </c>
      <c r="BO51" s="5">
        <f t="shared" si="13"/>
        <v>-1.2902525252280085E-2</v>
      </c>
      <c r="BP51">
        <f>Original!AW49</f>
        <v>128178.916314121</v>
      </c>
      <c r="BQ51" s="5">
        <f t="shared" si="14"/>
        <v>4.3973750918108818E-4</v>
      </c>
      <c r="BR51">
        <f>Original!AX49</f>
        <v>0</v>
      </c>
      <c r="BS51" s="5">
        <f t="shared" si="15"/>
        <v>0</v>
      </c>
      <c r="BT51"/>
      <c r="BU51"/>
      <c r="BV51"/>
      <c r="BW51"/>
      <c r="BX51"/>
      <c r="BY51"/>
      <c r="BZ51"/>
      <c r="CA51"/>
    </row>
    <row r="52" spans="1:79" x14ac:dyDescent="0.2">
      <c r="A52" t="str">
        <f t="shared" si="0"/>
        <v>0_3_2016</v>
      </c>
      <c r="B52">
        <v>0</v>
      </c>
      <c r="C52">
        <v>3</v>
      </c>
      <c r="D52">
        <v>2016</v>
      </c>
      <c r="E52">
        <f>Original!E50</f>
        <v>288673104.84859997</v>
      </c>
      <c r="F52">
        <f>Original!F50</f>
        <v>275683616.11149901</v>
      </c>
      <c r="G52">
        <f>Original!G50</f>
        <v>-12722764.5529</v>
      </c>
      <c r="H52">
        <f>Original!H50</f>
        <v>267537159.02473199</v>
      </c>
      <c r="I52">
        <f>Original!I50</f>
        <v>-8989742.42746998</v>
      </c>
      <c r="J52">
        <f>Original!J50</f>
        <v>2049131.0994198199</v>
      </c>
      <c r="K52">
        <f>Original!K50</f>
        <v>3.07234621299787</v>
      </c>
      <c r="L52">
        <f>Original!L50</f>
        <v>620853.17503846099</v>
      </c>
      <c r="M52">
        <f>Original!M50</f>
        <v>2.3548735286973499</v>
      </c>
      <c r="N52">
        <f>Original!N50</f>
        <v>27832.5416328557</v>
      </c>
      <c r="O52">
        <f>Original!O50</f>
        <v>1.23786024447915</v>
      </c>
      <c r="P52">
        <f>Original!P50</f>
        <v>7.0741226635976799</v>
      </c>
      <c r="Q52">
        <f>Original!Q50</f>
        <v>0.14372205804160401</v>
      </c>
      <c r="R52">
        <f>Original!R50</f>
        <v>4.5535099249193296</v>
      </c>
      <c r="S52">
        <f>Original!S50</f>
        <v>1.2756508138655001</v>
      </c>
      <c r="T52">
        <f>Original!T50</f>
        <v>0</v>
      </c>
      <c r="U52">
        <f>Original!U50</f>
        <v>0.20177842024649001</v>
      </c>
      <c r="V52">
        <f>Original!V50</f>
        <v>0</v>
      </c>
      <c r="W52">
        <f>Original!W50</f>
        <v>0</v>
      </c>
      <c r="X52">
        <f>Original!X50</f>
        <v>0</v>
      </c>
      <c r="Y52">
        <f>Original!Y50</f>
        <v>2948308.01602933</v>
      </c>
      <c r="Z52" s="5">
        <f t="shared" si="1"/>
        <v>1.0650709468344134E-2</v>
      </c>
      <c r="AA52">
        <f>Original!Z50</f>
        <v>-1788281.23539731</v>
      </c>
      <c r="AB52" s="5">
        <f t="shared" si="1"/>
        <v>-6.4601336706872755E-3</v>
      </c>
      <c r="AC52">
        <f>Original!AA50</f>
        <v>1084334.24519879</v>
      </c>
      <c r="AD52" s="5">
        <f t="shared" si="1"/>
        <v>3.9171378802348488E-3</v>
      </c>
      <c r="AE52">
        <f>Original!AB50</f>
        <v>-4010561.75062013</v>
      </c>
      <c r="AF52" s="5">
        <f t="shared" si="1"/>
        <v>-1.4488081902730106E-2</v>
      </c>
      <c r="AG52">
        <f>Original!AE50</f>
        <v>-61540.948739025502</v>
      </c>
      <c r="AH52" s="5">
        <f t="shared" si="16"/>
        <v>-2.2231556603382357E-4</v>
      </c>
      <c r="AI52">
        <f>Original!AF50</f>
        <v>-33315.686120422797</v>
      </c>
      <c r="AJ52" s="5">
        <f t="shared" si="2"/>
        <v>-1.2035231450649028E-4</v>
      </c>
      <c r="AK52">
        <f>Original!AC50</f>
        <v>-1285236.42466217</v>
      </c>
      <c r="AL52" s="5">
        <f t="shared" si="3"/>
        <v>-4.6428933757218255E-3</v>
      </c>
      <c r="AM52">
        <f>Original!AD50</f>
        <v>615745.75792008301</v>
      </c>
      <c r="AN52" s="5">
        <f t="shared" si="4"/>
        <v>2.2243704315549782E-3</v>
      </c>
      <c r="AO52">
        <f>Original!AG50</f>
        <v>-1266253.12748473</v>
      </c>
      <c r="AP52" s="5">
        <f t="shared" si="4"/>
        <v>-4.5743165574623663E-3</v>
      </c>
      <c r="AQ52">
        <f>Original!AH50</f>
        <v>-5250176.1876807604</v>
      </c>
      <c r="AR52" s="5">
        <f t="shared" si="4"/>
        <v>-1.8966166672067991E-2</v>
      </c>
      <c r="AS52">
        <f>Original!AI50</f>
        <v>0</v>
      </c>
      <c r="AT52" s="5">
        <f t="shared" si="5"/>
        <v>0</v>
      </c>
      <c r="AU52">
        <f>Original!AJ50</f>
        <v>190285.63391346199</v>
      </c>
      <c r="AV52" s="5">
        <f t="shared" si="6"/>
        <v>6.8740341639793366E-4</v>
      </c>
      <c r="AW52">
        <f>Original!AK50</f>
        <v>0</v>
      </c>
      <c r="AX52" s="5">
        <f t="shared" si="7"/>
        <v>0</v>
      </c>
      <c r="AY52">
        <f>Original!AL50</f>
        <v>0</v>
      </c>
      <c r="AZ52" s="5">
        <f t="shared" si="8"/>
        <v>0</v>
      </c>
      <c r="BA52">
        <f>Original!AM50</f>
        <v>0</v>
      </c>
      <c r="BB52" s="5">
        <f t="shared" si="9"/>
        <v>0</v>
      </c>
      <c r="BC52">
        <f>Original!AN50</f>
        <v>-8856691.7076428793</v>
      </c>
      <c r="BD52">
        <f>Original!AO50</f>
        <v>-8738276.4474403597</v>
      </c>
      <c r="BE52" s="5">
        <f t="shared" si="10"/>
        <v>-3.1566865873499605E-2</v>
      </c>
      <c r="BF52">
        <f>Original!AP50</f>
        <v>-3984488.1054596398</v>
      </c>
      <c r="BG52" s="5">
        <f t="shared" si="11"/>
        <v>-1.4393891330417016E-2</v>
      </c>
      <c r="BH52">
        <f>Original!AQ50</f>
        <v>145754.65739999901</v>
      </c>
      <c r="BI52" s="5">
        <f t="shared" si="12"/>
        <v>5.2653606786855526E-4</v>
      </c>
      <c r="BJ52">
        <f>Original!AR50</f>
        <v>-12577009.895500001</v>
      </c>
      <c r="BK52">
        <f>Original!AS50</f>
        <v>1.2756508138655001</v>
      </c>
      <c r="BL52">
        <f>Original!AT50</f>
        <v>0.20177842024649001</v>
      </c>
      <c r="BM52">
        <f>Original!AU50</f>
        <v>0</v>
      </c>
      <c r="BN52">
        <f>Original!AV50</f>
        <v>-5250176.1876807604</v>
      </c>
      <c r="BO52" s="5">
        <f t="shared" si="13"/>
        <v>-1.8966166672067991E-2</v>
      </c>
      <c r="BP52">
        <f>Original!AW50</f>
        <v>190285.63391346199</v>
      </c>
      <c r="BQ52" s="5">
        <f t="shared" si="14"/>
        <v>6.8740341639793366E-4</v>
      </c>
      <c r="BR52">
        <f>Original!AX50</f>
        <v>0</v>
      </c>
      <c r="BS52" s="5">
        <f t="shared" si="15"/>
        <v>0</v>
      </c>
      <c r="BT52"/>
      <c r="BU52"/>
      <c r="BV52"/>
      <c r="BW52"/>
      <c r="BX52"/>
      <c r="BY52"/>
      <c r="BZ52"/>
      <c r="CA52"/>
    </row>
    <row r="53" spans="1:79" x14ac:dyDescent="0.2">
      <c r="A53" t="str">
        <f t="shared" si="0"/>
        <v>0_3_2017</v>
      </c>
      <c r="B53">
        <v>0</v>
      </c>
      <c r="C53">
        <v>3</v>
      </c>
      <c r="D53">
        <v>2017</v>
      </c>
      <c r="E53">
        <f>Original!E51</f>
        <v>275683616.11149901</v>
      </c>
      <c r="F53">
        <f>Original!F51</f>
        <v>267438985.852999</v>
      </c>
      <c r="G53">
        <f>Original!G51</f>
        <v>-8608560.9304999802</v>
      </c>
      <c r="H53">
        <f>Original!H51</f>
        <v>266100842.92973101</v>
      </c>
      <c r="I53">
        <f>Original!I51</f>
        <v>-1879716.6101011001</v>
      </c>
      <c r="J53">
        <f>Original!J51</f>
        <v>2059764.5994617499</v>
      </c>
      <c r="K53">
        <f>Original!K51</f>
        <v>3.0903677858509302</v>
      </c>
      <c r="L53">
        <f>Original!L51</f>
        <v>624294.920937952</v>
      </c>
      <c r="M53">
        <f>Original!M51</f>
        <v>2.5715765913113202</v>
      </c>
      <c r="N53">
        <f>Original!N51</f>
        <v>28212.680026350601</v>
      </c>
      <c r="O53">
        <f>Original!O51</f>
        <v>1.24221171381465</v>
      </c>
      <c r="P53">
        <f>Original!P51</f>
        <v>6.9355114013638799</v>
      </c>
      <c r="Q53">
        <f>Original!Q51</f>
        <v>0.14333715690128601</v>
      </c>
      <c r="R53">
        <f>Original!R51</f>
        <v>4.8565736625900602</v>
      </c>
      <c r="S53">
        <f>Original!S51</f>
        <v>2.1778138224575199</v>
      </c>
      <c r="T53">
        <f>Original!T51</f>
        <v>0</v>
      </c>
      <c r="U53">
        <f>Original!U51</f>
        <v>0.37689401993869698</v>
      </c>
      <c r="V53">
        <f>Original!V51</f>
        <v>0</v>
      </c>
      <c r="W53">
        <f>Original!W51</f>
        <v>0</v>
      </c>
      <c r="X53">
        <f>Original!X51</f>
        <v>0</v>
      </c>
      <c r="Y53">
        <f>Original!Y51</f>
        <v>2008881.0295511901</v>
      </c>
      <c r="Z53" s="5">
        <f t="shared" si="1"/>
        <v>7.5087925612811138E-3</v>
      </c>
      <c r="AA53">
        <f>Original!Z51</f>
        <v>-196136.407413696</v>
      </c>
      <c r="AB53" s="5">
        <f t="shared" si="1"/>
        <v>-7.331183755134535E-4</v>
      </c>
      <c r="AC53">
        <f>Original!AA51</f>
        <v>1012187.8842060301</v>
      </c>
      <c r="AD53" s="5">
        <f t="shared" si="1"/>
        <v>3.7833543867170248E-3</v>
      </c>
      <c r="AE53">
        <f>Original!AB51</f>
        <v>2916014.0729372702</v>
      </c>
      <c r="AF53" s="5">
        <f t="shared" si="1"/>
        <v>1.0899473118303183E-2</v>
      </c>
      <c r="AG53">
        <f>Original!AE51</f>
        <v>-214147.50814547599</v>
      </c>
      <c r="AH53" s="5">
        <f t="shared" si="16"/>
        <v>-8.0044024137102953E-4</v>
      </c>
      <c r="AI53">
        <f>Original!AF51</f>
        <v>-85714.059704470594</v>
      </c>
      <c r="AJ53" s="5">
        <f t="shared" si="2"/>
        <v>-3.2038188645244195E-4</v>
      </c>
      <c r="AK53">
        <f>Original!AC51</f>
        <v>-1105960.54107453</v>
      </c>
      <c r="AL53" s="5">
        <f t="shared" si="3"/>
        <v>-4.1338576858113811E-3</v>
      </c>
      <c r="AM53">
        <f>Original!AD51</f>
        <v>24279.7525475726</v>
      </c>
      <c r="AN53" s="5">
        <f t="shared" si="4"/>
        <v>9.0752823406217383E-5</v>
      </c>
      <c r="AO53">
        <f>Original!AG51</f>
        <v>-634961.697300161</v>
      </c>
      <c r="AP53" s="5">
        <f t="shared" si="4"/>
        <v>-2.3733588994322209E-3</v>
      </c>
      <c r="AQ53">
        <f>Original!AH51</f>
        <v>-5985732.96530593</v>
      </c>
      <c r="AR53" s="5">
        <f t="shared" si="4"/>
        <v>-2.237346388489006E-2</v>
      </c>
      <c r="AS53">
        <f>Original!AI51</f>
        <v>0</v>
      </c>
      <c r="AT53" s="5">
        <f t="shared" si="5"/>
        <v>0</v>
      </c>
      <c r="AU53">
        <f>Original!AJ51</f>
        <v>370456.50706986903</v>
      </c>
      <c r="AV53" s="5">
        <f t="shared" si="6"/>
        <v>1.3846917879382237E-3</v>
      </c>
      <c r="AW53">
        <f>Original!AK51</f>
        <v>0</v>
      </c>
      <c r="AX53" s="5">
        <f t="shared" si="7"/>
        <v>0</v>
      </c>
      <c r="AY53">
        <f>Original!AL51</f>
        <v>0</v>
      </c>
      <c r="AZ53" s="5">
        <f t="shared" si="8"/>
        <v>0</v>
      </c>
      <c r="BA53">
        <f>Original!AM51</f>
        <v>0</v>
      </c>
      <c r="BB53" s="5">
        <f t="shared" si="9"/>
        <v>0</v>
      </c>
      <c r="BC53">
        <f>Original!AN51</f>
        <v>-1890833.9326323101</v>
      </c>
      <c r="BD53">
        <f>Original!AO51</f>
        <v>-2013915.3911019501</v>
      </c>
      <c r="BE53" s="5">
        <f t="shared" si="10"/>
        <v>-7.5276099904902456E-3</v>
      </c>
      <c r="BF53">
        <f>Original!AP51</f>
        <v>-6594645.5393980201</v>
      </c>
      <c r="BG53" s="5">
        <f t="shared" si="11"/>
        <v>-2.4649456409860396E-2</v>
      </c>
      <c r="BH53">
        <f>Original!AQ51</f>
        <v>0</v>
      </c>
      <c r="BI53" s="5">
        <f t="shared" si="12"/>
        <v>0</v>
      </c>
      <c r="BJ53">
        <f>Original!AR51</f>
        <v>-8608560.9304999802</v>
      </c>
      <c r="BK53">
        <f>Original!AS51</f>
        <v>2.1778138224575199</v>
      </c>
      <c r="BL53">
        <f>Original!AT51</f>
        <v>0.37689401993869698</v>
      </c>
      <c r="BM53">
        <f>Original!AU51</f>
        <v>0</v>
      </c>
      <c r="BN53">
        <f>Original!AV51</f>
        <v>-5985732.96530593</v>
      </c>
      <c r="BO53" s="5">
        <f t="shared" si="13"/>
        <v>-2.237346388489006E-2</v>
      </c>
      <c r="BP53">
        <f>Original!AW51</f>
        <v>370456.50706986903</v>
      </c>
      <c r="BQ53" s="5">
        <f t="shared" si="14"/>
        <v>1.3846917879382237E-3</v>
      </c>
      <c r="BR53">
        <f>Original!AX51</f>
        <v>0</v>
      </c>
      <c r="BS53" s="5">
        <f t="shared" si="15"/>
        <v>0</v>
      </c>
      <c r="BT53"/>
      <c r="BU53"/>
      <c r="BV53"/>
      <c r="BW53"/>
      <c r="BX53"/>
      <c r="BY53"/>
      <c r="BZ53"/>
      <c r="CA53"/>
    </row>
    <row r="54" spans="1:79" x14ac:dyDescent="0.2">
      <c r="A54" t="str">
        <f t="shared" si="0"/>
        <v>0_3_2018</v>
      </c>
      <c r="B54">
        <v>0</v>
      </c>
      <c r="C54">
        <v>3</v>
      </c>
      <c r="D54">
        <v>2018</v>
      </c>
      <c r="E54">
        <f>Original!E52</f>
        <v>267438985.852999</v>
      </c>
      <c r="F54">
        <f>Original!F52</f>
        <v>262581465.02949899</v>
      </c>
      <c r="G54">
        <f>Original!G52</f>
        <v>-4075915.3840000201</v>
      </c>
      <c r="H54">
        <f>Original!H52</f>
        <v>262951926.78027901</v>
      </c>
      <c r="I54">
        <f>Original!I52</f>
        <v>-2377098.10453944</v>
      </c>
      <c r="J54">
        <f>Original!J52</f>
        <v>2071579.80954872</v>
      </c>
      <c r="K54">
        <f>Original!K52</f>
        <v>3.0916223120934001</v>
      </c>
      <c r="L54">
        <f>Original!L52</f>
        <v>629413.44116778695</v>
      </c>
      <c r="M54">
        <f>Original!M52</f>
        <v>2.8249623930836898</v>
      </c>
      <c r="N54">
        <f>Original!N52</f>
        <v>28566.143607021499</v>
      </c>
      <c r="O54">
        <f>Original!O52</f>
        <v>1.2610736758224801</v>
      </c>
      <c r="P54">
        <f>Original!P52</f>
        <v>6.81797719282162</v>
      </c>
      <c r="Q54">
        <f>Original!Q52</f>
        <v>0.14250596887957701</v>
      </c>
      <c r="R54">
        <f>Original!R52</f>
        <v>5.1971694976222897</v>
      </c>
      <c r="S54">
        <f>Original!S52</f>
        <v>3.16191576329788</v>
      </c>
      <c r="T54">
        <f>Original!T52</f>
        <v>0</v>
      </c>
      <c r="U54">
        <f>Original!U52</f>
        <v>0.53645482601761996</v>
      </c>
      <c r="V54">
        <f>Original!V52</f>
        <v>8.1004755205763807E-2</v>
      </c>
      <c r="W54">
        <f>Original!W52</f>
        <v>0</v>
      </c>
      <c r="X54">
        <f>Original!X52</f>
        <v>0</v>
      </c>
      <c r="Y54">
        <f>Original!Y52</f>
        <v>1486621.9098203999</v>
      </c>
      <c r="Z54" s="5">
        <f t="shared" si="1"/>
        <v>5.586686210584349E-3</v>
      </c>
      <c r="AA54">
        <f>Original!Z52</f>
        <v>342563.60578764102</v>
      </c>
      <c r="AB54" s="5">
        <f t="shared" si="1"/>
        <v>1.2873450606772465E-3</v>
      </c>
      <c r="AC54">
        <f>Original!AA52</f>
        <v>1026049.29580965</v>
      </c>
      <c r="AD54" s="5">
        <f t="shared" si="1"/>
        <v>3.8558663870170372E-3</v>
      </c>
      <c r="AE54">
        <f>Original!AB52</f>
        <v>3210778.4547156701</v>
      </c>
      <c r="AF54" s="5">
        <f t="shared" si="1"/>
        <v>1.2066021360043332E-2</v>
      </c>
      <c r="AG54">
        <f>Original!AE52</f>
        <v>-165716.58475155599</v>
      </c>
      <c r="AH54" s="5">
        <f t="shared" si="16"/>
        <v>-6.2275858628270712E-4</v>
      </c>
      <c r="AI54">
        <f>Original!AF52</f>
        <v>-68026.677883386801</v>
      </c>
      <c r="AJ54" s="5">
        <f t="shared" si="2"/>
        <v>-2.5564247423804867E-4</v>
      </c>
      <c r="AK54">
        <f>Original!AC52</f>
        <v>-1280353.31572052</v>
      </c>
      <c r="AL54" s="5">
        <f t="shared" si="3"/>
        <v>-4.8115342350066193E-3</v>
      </c>
      <c r="AM54">
        <f>Original!AD52</f>
        <v>166937.981582862</v>
      </c>
      <c r="AN54" s="5">
        <f t="shared" si="4"/>
        <v>6.2734856359303282E-4</v>
      </c>
      <c r="AO54">
        <f>Original!AG52</f>
        <v>-780991.29265273805</v>
      </c>
      <c r="AP54" s="5">
        <f t="shared" si="4"/>
        <v>-2.9349448278860719E-3</v>
      </c>
      <c r="AQ54">
        <f>Original!AH52</f>
        <v>-6358295.2750580497</v>
      </c>
      <c r="AR54" s="5">
        <f t="shared" si="4"/>
        <v>-2.3894307154589053E-2</v>
      </c>
      <c r="AS54">
        <f>Original!AI52</f>
        <v>0</v>
      </c>
      <c r="AT54" s="5">
        <f t="shared" si="5"/>
        <v>0</v>
      </c>
      <c r="AU54">
        <f>Original!AJ52</f>
        <v>347716.08667329099</v>
      </c>
      <c r="AV54" s="5">
        <f t="shared" si="6"/>
        <v>1.3067079489301431E-3</v>
      </c>
      <c r="AW54">
        <f>Original!AK52</f>
        <v>-450057.19067655702</v>
      </c>
      <c r="AX54" s="5">
        <f t="shared" si="7"/>
        <v>-1.6913031380190072E-3</v>
      </c>
      <c r="AY54">
        <f>Original!AL52</f>
        <v>0</v>
      </c>
      <c r="AZ54" s="5">
        <f t="shared" si="8"/>
        <v>0</v>
      </c>
      <c r="BA54">
        <f>Original!AM52</f>
        <v>0</v>
      </c>
      <c r="BB54" s="5">
        <f t="shared" si="9"/>
        <v>0</v>
      </c>
      <c r="BC54">
        <f>Original!AN52</f>
        <v>-2522773.0023532901</v>
      </c>
      <c r="BD54">
        <f>Original!AO52</f>
        <v>-2574186.9563964899</v>
      </c>
      <c r="BE54" s="5">
        <f t="shared" si="10"/>
        <v>-9.6737271782196231E-3</v>
      </c>
      <c r="BF54">
        <f>Original!AP52</f>
        <v>-1501728.42760352</v>
      </c>
      <c r="BG54" s="5">
        <f t="shared" si="11"/>
        <v>-5.6434561088559944E-3</v>
      </c>
      <c r="BH54">
        <f>Original!AQ52</f>
        <v>0</v>
      </c>
      <c r="BI54" s="5">
        <f t="shared" si="12"/>
        <v>0</v>
      </c>
      <c r="BJ54">
        <f>Original!AR52</f>
        <v>-4075915.3840000201</v>
      </c>
      <c r="BK54">
        <f>Original!AS52</f>
        <v>3.16191576329788</v>
      </c>
      <c r="BL54">
        <f>Original!AT52</f>
        <v>0.53645482601761996</v>
      </c>
      <c r="BM54">
        <f>Original!AU52</f>
        <v>8.1004755205763807E-2</v>
      </c>
      <c r="BN54">
        <f>Original!AV52</f>
        <v>-6358295.2750580497</v>
      </c>
      <c r="BO54" s="5">
        <f t="shared" si="13"/>
        <v>-2.3894307154589053E-2</v>
      </c>
      <c r="BP54">
        <f>Original!AW52</f>
        <v>347716.08667329099</v>
      </c>
      <c r="BQ54" s="5">
        <f t="shared" si="14"/>
        <v>1.3067079489301431E-3</v>
      </c>
      <c r="BR54">
        <f>Original!AX52</f>
        <v>-450057.19067655702</v>
      </c>
      <c r="BS54" s="5">
        <f t="shared" si="15"/>
        <v>-1.6913031380190072E-3</v>
      </c>
      <c r="BT54"/>
      <c r="BU54"/>
      <c r="BV54"/>
      <c r="BW54"/>
      <c r="BX54"/>
      <c r="BY54"/>
      <c r="BZ54"/>
      <c r="CA54"/>
    </row>
    <row r="55" spans="1:79" x14ac:dyDescent="0.2">
      <c r="A55" t="str">
        <f t="shared" si="0"/>
        <v>0_10_2002</v>
      </c>
      <c r="B55">
        <v>0</v>
      </c>
      <c r="C55">
        <v>10</v>
      </c>
      <c r="D55">
        <v>2002</v>
      </c>
      <c r="E55">
        <f>Original!E53</f>
        <v>0</v>
      </c>
      <c r="F55">
        <f>Original!F53</f>
        <v>1323822038</v>
      </c>
      <c r="G55">
        <f>Original!G53</f>
        <v>0</v>
      </c>
      <c r="H55">
        <f>Original!H53</f>
        <v>1224374576.2605</v>
      </c>
      <c r="I55">
        <f>Original!I53</f>
        <v>0</v>
      </c>
      <c r="J55">
        <f>Original!J53</f>
        <v>0</v>
      </c>
      <c r="K55">
        <f>Original!K53</f>
        <v>0</v>
      </c>
      <c r="L55">
        <f>Original!L53</f>
        <v>0</v>
      </c>
      <c r="M55">
        <f>Original!M53</f>
        <v>0</v>
      </c>
      <c r="N55">
        <f>Original!N53</f>
        <v>0</v>
      </c>
      <c r="O55">
        <f>Original!O53</f>
        <v>0</v>
      </c>
      <c r="P55">
        <f>Original!P53</f>
        <v>0</v>
      </c>
      <c r="Q55">
        <f>Original!Q53</f>
        <v>0</v>
      </c>
      <c r="R55">
        <f>Original!R53</f>
        <v>0</v>
      </c>
      <c r="S55">
        <f>Original!S53</f>
        <v>0</v>
      </c>
      <c r="T55">
        <f>Original!T53</f>
        <v>0</v>
      </c>
      <c r="U55">
        <f>Original!U53</f>
        <v>0</v>
      </c>
      <c r="V55">
        <f>Original!V53</f>
        <v>0</v>
      </c>
      <c r="W55">
        <f>Original!W53</f>
        <v>0</v>
      </c>
      <c r="X55">
        <f>Original!X53</f>
        <v>0</v>
      </c>
      <c r="Y55">
        <f>Original!Y53</f>
        <v>0</v>
      </c>
      <c r="Z55" s="5"/>
      <c r="AA55">
        <f>Original!Z53</f>
        <v>0</v>
      </c>
      <c r="AB55" s="5"/>
      <c r="AC55">
        <f>Original!AA53</f>
        <v>0</v>
      </c>
      <c r="AD55" s="5"/>
      <c r="AE55">
        <f>Original!AB53</f>
        <v>0</v>
      </c>
      <c r="AF55" s="5"/>
      <c r="AG55">
        <f>Original!AE53</f>
        <v>0</v>
      </c>
      <c r="AH55" s="5"/>
      <c r="AI55">
        <f>Original!AF53</f>
        <v>0</v>
      </c>
      <c r="AJ55" s="5"/>
      <c r="AK55">
        <f>Original!AC53</f>
        <v>0</v>
      </c>
      <c r="AL55" s="5">
        <f t="shared" si="3"/>
        <v>0</v>
      </c>
      <c r="AM55">
        <f>Original!AD53</f>
        <v>0</v>
      </c>
      <c r="AN55" s="5">
        <f t="shared" si="4"/>
        <v>0</v>
      </c>
      <c r="AO55">
        <f>Original!AG53</f>
        <v>0</v>
      </c>
      <c r="AP55" s="5">
        <f t="shared" si="4"/>
        <v>0</v>
      </c>
      <c r="AQ55">
        <f>Original!AH53</f>
        <v>0</v>
      </c>
      <c r="AR55" s="5">
        <f t="shared" si="4"/>
        <v>0</v>
      </c>
      <c r="AS55">
        <f>Original!AI53</f>
        <v>0</v>
      </c>
      <c r="AT55" s="5">
        <f t="shared" si="5"/>
        <v>0</v>
      </c>
      <c r="AU55">
        <f>Original!AJ53</f>
        <v>0</v>
      </c>
      <c r="AV55" s="5">
        <f t="shared" si="6"/>
        <v>0</v>
      </c>
      <c r="AW55">
        <f>Original!AK53</f>
        <v>0</v>
      </c>
      <c r="AX55" s="5">
        <f t="shared" si="7"/>
        <v>0</v>
      </c>
      <c r="AY55">
        <f>Original!AL53</f>
        <v>0</v>
      </c>
      <c r="AZ55" s="5">
        <f t="shared" si="8"/>
        <v>0</v>
      </c>
      <c r="BA55">
        <f>Original!AM53</f>
        <v>0</v>
      </c>
      <c r="BB55" s="5">
        <f t="shared" si="9"/>
        <v>0</v>
      </c>
      <c r="BC55">
        <f>Original!AN53</f>
        <v>0</v>
      </c>
      <c r="BD55">
        <f>Original!AO53</f>
        <v>0</v>
      </c>
      <c r="BE55" s="5">
        <f t="shared" si="10"/>
        <v>0</v>
      </c>
      <c r="BF55">
        <f>Original!AP53</f>
        <v>0</v>
      </c>
      <c r="BG55" s="5">
        <f t="shared" si="11"/>
        <v>0</v>
      </c>
      <c r="BH55">
        <f>Original!AQ53</f>
        <v>1323822038</v>
      </c>
      <c r="BI55" s="5">
        <f t="shared" si="12"/>
        <v>5.0344641098833911</v>
      </c>
      <c r="BJ55">
        <f>Original!AR53</f>
        <v>1323822038</v>
      </c>
      <c r="BK55">
        <f>Original!AS53</f>
        <v>0</v>
      </c>
      <c r="BL55">
        <f>Original!AT53</f>
        <v>0</v>
      </c>
      <c r="BM55">
        <f>Original!AU53</f>
        <v>0</v>
      </c>
      <c r="BN55">
        <f>Original!AV53</f>
        <v>0</v>
      </c>
      <c r="BO55" s="5">
        <f t="shared" si="13"/>
        <v>0</v>
      </c>
      <c r="BP55">
        <f>Original!AW53</f>
        <v>0</v>
      </c>
      <c r="BQ55" s="5">
        <f t="shared" si="14"/>
        <v>0</v>
      </c>
      <c r="BR55">
        <f>Original!AX53</f>
        <v>0</v>
      </c>
      <c r="BS55" s="5">
        <f t="shared" si="15"/>
        <v>0</v>
      </c>
      <c r="BT55"/>
      <c r="BU55"/>
      <c r="BV55"/>
      <c r="BW55"/>
      <c r="BX55"/>
      <c r="BY55"/>
      <c r="BZ55"/>
      <c r="CA55"/>
    </row>
    <row r="56" spans="1:79" x14ac:dyDescent="0.2">
      <c r="A56" t="str">
        <f t="shared" si="0"/>
        <v>0_10_2003</v>
      </c>
      <c r="B56">
        <v>0</v>
      </c>
      <c r="C56">
        <v>10</v>
      </c>
      <c r="D56">
        <v>2003</v>
      </c>
      <c r="E56">
        <f>Original!E54</f>
        <v>1323822038</v>
      </c>
      <c r="F56">
        <f>Original!F54</f>
        <v>1281862733</v>
      </c>
      <c r="G56">
        <f>Original!G54</f>
        <v>-41959305.000000402</v>
      </c>
      <c r="H56">
        <f>Original!H54</f>
        <v>1177946265.5351801</v>
      </c>
      <c r="I56">
        <f>Original!I54</f>
        <v>-46428310.7253232</v>
      </c>
      <c r="J56">
        <f>Original!J54</f>
        <v>270698672.69999897</v>
      </c>
      <c r="K56">
        <f>Original!K54</f>
        <v>6.9156230000000001</v>
      </c>
      <c r="L56">
        <f>Original!L54</f>
        <v>26042245.269999899</v>
      </c>
      <c r="M56">
        <f>Original!M54</f>
        <v>2.2467999999999901</v>
      </c>
      <c r="N56">
        <f>Original!N54</f>
        <v>41148.635000000002</v>
      </c>
      <c r="O56">
        <f>Original!O54</f>
        <v>3.0865949941727502</v>
      </c>
      <c r="P56">
        <f>Original!P54</f>
        <v>31.36</v>
      </c>
      <c r="Q56">
        <f>Original!Q54</f>
        <v>0.77880399100855902</v>
      </c>
      <c r="R56">
        <f>Original!R54</f>
        <v>3.5</v>
      </c>
      <c r="S56">
        <f>Original!S54</f>
        <v>0</v>
      </c>
      <c r="T56">
        <f>Original!T54</f>
        <v>0</v>
      </c>
      <c r="U56">
        <f>Original!U54</f>
        <v>0</v>
      </c>
      <c r="V56">
        <f>Original!V54</f>
        <v>0</v>
      </c>
      <c r="W56">
        <f>Original!W54</f>
        <v>0</v>
      </c>
      <c r="X56">
        <f>Original!X54</f>
        <v>0</v>
      </c>
      <c r="Y56">
        <f>Original!Y54</f>
        <v>-50206029.804209098</v>
      </c>
      <c r="Z56" s="5">
        <f t="shared" si="1"/>
        <v>-4.100544945775416E-2</v>
      </c>
      <c r="AA56">
        <f>Original!Z54</f>
        <v>-22094004.929138798</v>
      </c>
      <c r="AB56" s="5">
        <f t="shared" si="1"/>
        <v>-1.8045135334824235E-2</v>
      </c>
      <c r="AC56">
        <f>Original!AA54</f>
        <v>8481640.1201220602</v>
      </c>
      <c r="AD56" s="5">
        <f t="shared" si="1"/>
        <v>6.9273245986753423E-3</v>
      </c>
      <c r="AE56">
        <f>Original!AB54</f>
        <v>19948552.8836192</v>
      </c>
      <c r="AF56" s="5">
        <f t="shared" si="1"/>
        <v>1.6292851281301771E-2</v>
      </c>
      <c r="AG56">
        <f>Original!AE54</f>
        <v>-3326471.51845983</v>
      </c>
      <c r="AH56" s="5">
        <f t="shared" si="16"/>
        <v>-2.716874053869675E-3</v>
      </c>
      <c r="AI56">
        <f>Original!AF54</f>
        <v>-10840514.077759299</v>
      </c>
      <c r="AJ56" s="5">
        <f t="shared" si="2"/>
        <v>-8.8539196157343715E-3</v>
      </c>
      <c r="AK56">
        <f>Original!AC54</f>
        <v>13826956.039798699</v>
      </c>
      <c r="AL56" s="5">
        <f t="shared" si="3"/>
        <v>1.1293076733126198E-2</v>
      </c>
      <c r="AM56">
        <f>Original!AD54</f>
        <v>-5494953.9166127704</v>
      </c>
      <c r="AN56" s="5">
        <f t="shared" si="4"/>
        <v>-4.4879679986459106E-3</v>
      </c>
      <c r="AO56">
        <f>Original!AG54</f>
        <v>0</v>
      </c>
      <c r="AP56" s="5">
        <f t="shared" si="4"/>
        <v>0</v>
      </c>
      <c r="AQ56">
        <f>Original!AH54</f>
        <v>0</v>
      </c>
      <c r="AR56" s="5">
        <f t="shared" si="4"/>
        <v>0</v>
      </c>
      <c r="AS56">
        <f>Original!AI54</f>
        <v>0</v>
      </c>
      <c r="AT56" s="5">
        <f t="shared" si="5"/>
        <v>0</v>
      </c>
      <c r="AU56">
        <f>Original!AJ54</f>
        <v>0</v>
      </c>
      <c r="AV56" s="5">
        <f t="shared" si="6"/>
        <v>0</v>
      </c>
      <c r="AW56">
        <f>Original!AK54</f>
        <v>0</v>
      </c>
      <c r="AX56" s="5">
        <f t="shared" si="7"/>
        <v>0</v>
      </c>
      <c r="AY56">
        <f>Original!AL54</f>
        <v>0</v>
      </c>
      <c r="AZ56" s="5">
        <f t="shared" si="8"/>
        <v>0</v>
      </c>
      <c r="BA56">
        <f>Original!AM54</f>
        <v>0</v>
      </c>
      <c r="BB56" s="5">
        <f t="shared" si="9"/>
        <v>0</v>
      </c>
      <c r="BC56">
        <f>Original!AN54</f>
        <v>-49704825.202639803</v>
      </c>
      <c r="BD56">
        <f>Original!AO54</f>
        <v>-50199360.650737099</v>
      </c>
      <c r="BE56" s="5">
        <f t="shared" si="10"/>
        <v>-4.100000246987863E-2</v>
      </c>
      <c r="BF56">
        <f>Original!AP54</f>
        <v>8240055.6507366402</v>
      </c>
      <c r="BG56" s="5">
        <f t="shared" si="11"/>
        <v>6.7300120490116026E-3</v>
      </c>
      <c r="BH56">
        <f>Original!AQ54</f>
        <v>0</v>
      </c>
      <c r="BI56" s="5">
        <f t="shared" si="12"/>
        <v>0</v>
      </c>
      <c r="BJ56">
        <f>Original!AR54</f>
        <v>-41959305.000000402</v>
      </c>
      <c r="BK56">
        <f>Original!AS54</f>
        <v>0</v>
      </c>
      <c r="BL56">
        <f>Original!AT54</f>
        <v>0</v>
      </c>
      <c r="BM56">
        <f>Original!AU54</f>
        <v>0</v>
      </c>
      <c r="BN56">
        <f>Original!AV54</f>
        <v>0</v>
      </c>
      <c r="BO56" s="5">
        <f t="shared" si="13"/>
        <v>0</v>
      </c>
      <c r="BP56">
        <f>Original!AW54</f>
        <v>0</v>
      </c>
      <c r="BQ56" s="5">
        <f t="shared" si="14"/>
        <v>0</v>
      </c>
      <c r="BR56">
        <f>Original!AX54</f>
        <v>0</v>
      </c>
      <c r="BS56" s="5">
        <f t="shared" si="15"/>
        <v>0</v>
      </c>
      <c r="BT56"/>
      <c r="BU56"/>
      <c r="BV56"/>
      <c r="BW56"/>
      <c r="BX56"/>
      <c r="BY56"/>
      <c r="BZ56"/>
      <c r="CA56"/>
    </row>
    <row r="57" spans="1:79" x14ac:dyDescent="0.2">
      <c r="A57" t="str">
        <f t="shared" si="0"/>
        <v>0_10_2004</v>
      </c>
      <c r="B57">
        <v>0</v>
      </c>
      <c r="C57">
        <v>10</v>
      </c>
      <c r="D57">
        <v>2004</v>
      </c>
      <c r="E57">
        <f>Original!E55</f>
        <v>1281862733</v>
      </c>
      <c r="F57">
        <f>Original!F55</f>
        <v>1289530121.99999</v>
      </c>
      <c r="G57">
        <f>Original!G55</f>
        <v>7667388.9999978496</v>
      </c>
      <c r="H57">
        <f>Original!H55</f>
        <v>1241841106.3176401</v>
      </c>
      <c r="I57">
        <f>Original!I55</f>
        <v>63894840.782461599</v>
      </c>
      <c r="J57">
        <f>Original!J55</f>
        <v>285674876.30000001</v>
      </c>
      <c r="K57">
        <f>Original!K55</f>
        <v>7.0407539999999997</v>
      </c>
      <c r="L57">
        <f>Original!L55</f>
        <v>26563773.749999899</v>
      </c>
      <c r="M57">
        <f>Original!M55</f>
        <v>2.5669</v>
      </c>
      <c r="N57">
        <f>Original!N55</f>
        <v>39531.589999999997</v>
      </c>
      <c r="O57">
        <f>Original!O55</f>
        <v>2.9462506947296001</v>
      </c>
      <c r="P57">
        <f>Original!P55</f>
        <v>31</v>
      </c>
      <c r="Q57">
        <f>Original!Q55</f>
        <v>0.75769629990336795</v>
      </c>
      <c r="R57">
        <f>Original!R55</f>
        <v>3.5</v>
      </c>
      <c r="S57">
        <f>Original!S55</f>
        <v>0</v>
      </c>
      <c r="T57">
        <f>Original!T55</f>
        <v>0</v>
      </c>
      <c r="U57">
        <f>Original!U55</f>
        <v>0</v>
      </c>
      <c r="V57">
        <f>Original!V55</f>
        <v>0</v>
      </c>
      <c r="W57">
        <f>Original!W55</f>
        <v>0</v>
      </c>
      <c r="X57">
        <f>Original!X55</f>
        <v>0</v>
      </c>
      <c r="Y57">
        <f>Original!Y55</f>
        <v>42592166.252868399</v>
      </c>
      <c r="Z57" s="5">
        <f t="shared" si="1"/>
        <v>3.6157987421877313E-2</v>
      </c>
      <c r="AA57">
        <f>Original!Z55</f>
        <v>-5399893.3314288901</v>
      </c>
      <c r="AB57" s="5">
        <f t="shared" si="1"/>
        <v>-4.5841593028656015E-3</v>
      </c>
      <c r="AC57">
        <f>Original!AA55</f>
        <v>12239724.296049301</v>
      </c>
      <c r="AD57" s="5">
        <f t="shared" si="1"/>
        <v>1.0390732289038997E-2</v>
      </c>
      <c r="AE57">
        <f>Original!AB55</f>
        <v>20706250.798570398</v>
      </c>
      <c r="AF57" s="5">
        <f t="shared" si="1"/>
        <v>1.7578264310013209E-2</v>
      </c>
      <c r="AG57">
        <f>Original!AE55</f>
        <v>-3312947.6854995</v>
      </c>
      <c r="AH57" s="5">
        <f t="shared" si="16"/>
        <v>-2.8124777695138054E-3</v>
      </c>
      <c r="AI57">
        <f>Original!AF55</f>
        <v>-10213678.252285801</v>
      </c>
      <c r="AJ57" s="5">
        <f t="shared" si="2"/>
        <v>-8.6707505691232759E-3</v>
      </c>
      <c r="AK57">
        <f>Original!AC55</f>
        <v>17409882.303770699</v>
      </c>
      <c r="AL57" s="5">
        <f t="shared" si="3"/>
        <v>1.4779861198389055E-2</v>
      </c>
      <c r="AM57">
        <f>Original!AD55</f>
        <v>-5210001.2808907703</v>
      </c>
      <c r="AN57" s="5">
        <f t="shared" si="4"/>
        <v>-4.4229532647855488E-3</v>
      </c>
      <c r="AO57">
        <f>Original!AG55</f>
        <v>0</v>
      </c>
      <c r="AP57" s="5">
        <f t="shared" si="4"/>
        <v>0</v>
      </c>
      <c r="AQ57">
        <f>Original!AH55</f>
        <v>0</v>
      </c>
      <c r="AR57" s="5">
        <f t="shared" si="4"/>
        <v>0</v>
      </c>
      <c r="AS57">
        <f>Original!AI55</f>
        <v>0</v>
      </c>
      <c r="AT57" s="5">
        <f t="shared" si="5"/>
        <v>0</v>
      </c>
      <c r="AU57">
        <f>Original!AJ55</f>
        <v>0</v>
      </c>
      <c r="AV57" s="5">
        <f t="shared" si="6"/>
        <v>0</v>
      </c>
      <c r="AW57">
        <f>Original!AK55</f>
        <v>0</v>
      </c>
      <c r="AX57" s="5">
        <f t="shared" si="7"/>
        <v>0</v>
      </c>
      <c r="AY57">
        <f>Original!AL55</f>
        <v>0</v>
      </c>
      <c r="AZ57" s="5">
        <f t="shared" si="8"/>
        <v>0</v>
      </c>
      <c r="BA57">
        <f>Original!AM55</f>
        <v>0</v>
      </c>
      <c r="BB57" s="5">
        <f t="shared" si="9"/>
        <v>0</v>
      </c>
      <c r="BC57">
        <f>Original!AN55</f>
        <v>68811503.101153895</v>
      </c>
      <c r="BD57">
        <f>Original!AO55</f>
        <v>69531537.7504033</v>
      </c>
      <c r="BE57" s="5">
        <f t="shared" si="10"/>
        <v>5.9027767042338572E-2</v>
      </c>
      <c r="BF57">
        <f>Original!AP55</f>
        <v>-61864148.750405401</v>
      </c>
      <c r="BG57" s="5">
        <f t="shared" si="11"/>
        <v>-5.2518650943978729E-2</v>
      </c>
      <c r="BH57">
        <f>Original!AQ55</f>
        <v>0</v>
      </c>
      <c r="BI57" s="5">
        <f t="shared" si="12"/>
        <v>0</v>
      </c>
      <c r="BJ57">
        <f>Original!AR55</f>
        <v>7667388.9999978496</v>
      </c>
      <c r="BK57">
        <f>Original!AS55</f>
        <v>0</v>
      </c>
      <c r="BL57">
        <f>Original!AT55</f>
        <v>0</v>
      </c>
      <c r="BM57">
        <f>Original!AU55</f>
        <v>0</v>
      </c>
      <c r="BN57">
        <f>Original!AV55</f>
        <v>0</v>
      </c>
      <c r="BO57" s="5">
        <f t="shared" si="13"/>
        <v>0</v>
      </c>
      <c r="BP57">
        <f>Original!AW55</f>
        <v>0</v>
      </c>
      <c r="BQ57" s="5">
        <f t="shared" si="14"/>
        <v>0</v>
      </c>
      <c r="BR57">
        <f>Original!AX55</f>
        <v>0</v>
      </c>
      <c r="BS57" s="5">
        <f t="shared" si="15"/>
        <v>0</v>
      </c>
      <c r="BT57"/>
      <c r="BU57"/>
      <c r="BV57"/>
      <c r="BW57"/>
      <c r="BX57"/>
      <c r="BY57"/>
      <c r="BZ57"/>
      <c r="CA57"/>
    </row>
    <row r="58" spans="1:79" x14ac:dyDescent="0.2">
      <c r="A58" t="str">
        <f t="shared" si="0"/>
        <v>0_10_2005</v>
      </c>
      <c r="B58">
        <v>0</v>
      </c>
      <c r="C58">
        <v>10</v>
      </c>
      <c r="D58">
        <v>2005</v>
      </c>
      <c r="E58">
        <f>Original!E56</f>
        <v>1289530121.99999</v>
      </c>
      <c r="F58">
        <f>Original!F56</f>
        <v>1349312532</v>
      </c>
      <c r="G58">
        <f>Original!G56</f>
        <v>59782410.000001602</v>
      </c>
      <c r="H58">
        <f>Original!H56</f>
        <v>1309799022.572</v>
      </c>
      <c r="I58">
        <f>Original!I56</f>
        <v>67957916.254360601</v>
      </c>
      <c r="J58">
        <f>Original!J56</f>
        <v>292395695.299999</v>
      </c>
      <c r="K58">
        <f>Original!K56</f>
        <v>6.750699</v>
      </c>
      <c r="L58">
        <f>Original!L56</f>
        <v>27081157.499999899</v>
      </c>
      <c r="M58">
        <f>Original!M56</f>
        <v>3.0314999999999901</v>
      </c>
      <c r="N58">
        <f>Original!N56</f>
        <v>38116.919999999896</v>
      </c>
      <c r="O58">
        <f>Original!O56</f>
        <v>2.8229971403892402</v>
      </c>
      <c r="P58">
        <f>Original!P56</f>
        <v>30.68</v>
      </c>
      <c r="Q58">
        <f>Original!Q56</f>
        <v>0.738640230756752</v>
      </c>
      <c r="R58">
        <f>Original!R56</f>
        <v>3.5</v>
      </c>
      <c r="S58">
        <f>Original!S56</f>
        <v>0</v>
      </c>
      <c r="T58">
        <f>Original!T56</f>
        <v>0</v>
      </c>
      <c r="U58">
        <f>Original!U56</f>
        <v>0</v>
      </c>
      <c r="V58">
        <f>Original!V56</f>
        <v>0</v>
      </c>
      <c r="W58">
        <f>Original!W56</f>
        <v>0</v>
      </c>
      <c r="X58">
        <f>Original!X56</f>
        <v>0</v>
      </c>
      <c r="Y58">
        <f>Original!Y56</f>
        <v>18331245.695295099</v>
      </c>
      <c r="Z58" s="5">
        <f t="shared" si="1"/>
        <v>1.4761345555432358E-2</v>
      </c>
      <c r="AA58">
        <f>Original!Z56</f>
        <v>12814689.8340331</v>
      </c>
      <c r="AB58" s="5">
        <f t="shared" si="1"/>
        <v>1.0319105857295835E-2</v>
      </c>
      <c r="AC58">
        <f>Original!AA56</f>
        <v>11976949.120663701</v>
      </c>
      <c r="AD58" s="5">
        <f t="shared" si="1"/>
        <v>9.6445101226985946E-3</v>
      </c>
      <c r="AE58">
        <f>Original!AB56</f>
        <v>27190856.287488598</v>
      </c>
      <c r="AF58" s="5">
        <f t="shared" si="1"/>
        <v>2.1895600128841022E-2</v>
      </c>
      <c r="AG58">
        <f>Original!AE56</f>
        <v>-2962882.5580150001</v>
      </c>
      <c r="AH58" s="5">
        <f t="shared" si="16"/>
        <v>-2.3858789525824805E-3</v>
      </c>
      <c r="AI58">
        <f>Original!AF56</f>
        <v>-9279687.7478058394</v>
      </c>
      <c r="AJ58" s="5">
        <f t="shared" si="2"/>
        <v>-7.4725242227827058E-3</v>
      </c>
      <c r="AK58">
        <f>Original!AC56</f>
        <v>15910180.287819199</v>
      </c>
      <c r="AL58" s="5">
        <f t="shared" si="3"/>
        <v>1.2811768113391528E-2</v>
      </c>
      <c r="AM58">
        <f>Original!AD56</f>
        <v>-4604050.7531434</v>
      </c>
      <c r="AN58" s="5">
        <f t="shared" si="4"/>
        <v>-3.7074394861960451E-3</v>
      </c>
      <c r="AO58">
        <f>Original!AG56</f>
        <v>0</v>
      </c>
      <c r="AP58" s="5">
        <f t="shared" si="4"/>
        <v>0</v>
      </c>
      <c r="AQ58">
        <f>Original!AH56</f>
        <v>0</v>
      </c>
      <c r="AR58" s="5">
        <f t="shared" si="4"/>
        <v>0</v>
      </c>
      <c r="AS58">
        <f>Original!AI56</f>
        <v>0</v>
      </c>
      <c r="AT58" s="5">
        <f t="shared" si="5"/>
        <v>0</v>
      </c>
      <c r="AU58">
        <f>Original!AJ56</f>
        <v>0</v>
      </c>
      <c r="AV58" s="5">
        <f t="shared" si="6"/>
        <v>0</v>
      </c>
      <c r="AW58">
        <f>Original!AK56</f>
        <v>0</v>
      </c>
      <c r="AX58" s="5">
        <f t="shared" si="7"/>
        <v>0</v>
      </c>
      <c r="AY58">
        <f>Original!AL56</f>
        <v>0</v>
      </c>
      <c r="AZ58" s="5">
        <f t="shared" si="8"/>
        <v>0</v>
      </c>
      <c r="BA58">
        <f>Original!AM56</f>
        <v>0</v>
      </c>
      <c r="BB58" s="5">
        <f t="shared" si="9"/>
        <v>0</v>
      </c>
      <c r="BC58">
        <f>Original!AN56</f>
        <v>69377300.166335493</v>
      </c>
      <c r="BD58">
        <f>Original!AO56</f>
        <v>70567627.043854594</v>
      </c>
      <c r="BE58" s="5">
        <f t="shared" si="10"/>
        <v>5.6825004974351924E-2</v>
      </c>
      <c r="BF58">
        <f>Original!AP56</f>
        <v>-10785217.043852899</v>
      </c>
      <c r="BG58" s="5">
        <f t="shared" si="11"/>
        <v>-8.6848607192861263E-3</v>
      </c>
      <c r="BH58">
        <f>Original!AQ56</f>
        <v>0</v>
      </c>
      <c r="BI58" s="5">
        <f t="shared" si="12"/>
        <v>0</v>
      </c>
      <c r="BJ58">
        <f>Original!AR56</f>
        <v>59782410.000001602</v>
      </c>
      <c r="BK58">
        <f>Original!AS56</f>
        <v>0</v>
      </c>
      <c r="BL58">
        <f>Original!AT56</f>
        <v>0</v>
      </c>
      <c r="BM58">
        <f>Original!AU56</f>
        <v>0</v>
      </c>
      <c r="BN58">
        <f>Original!AV56</f>
        <v>0</v>
      </c>
      <c r="BO58" s="5">
        <f t="shared" si="13"/>
        <v>0</v>
      </c>
      <c r="BP58">
        <f>Original!AW56</f>
        <v>0</v>
      </c>
      <c r="BQ58" s="5">
        <f t="shared" si="14"/>
        <v>0</v>
      </c>
      <c r="BR58">
        <f>Original!AX56</f>
        <v>0</v>
      </c>
      <c r="BS58" s="5">
        <f t="shared" si="15"/>
        <v>0</v>
      </c>
      <c r="BT58"/>
      <c r="BU58"/>
      <c r="BV58"/>
      <c r="BW58"/>
      <c r="BX58"/>
      <c r="BY58"/>
      <c r="BZ58"/>
      <c r="CA58"/>
    </row>
    <row r="59" spans="1:79" x14ac:dyDescent="0.2">
      <c r="A59" t="str">
        <f t="shared" si="0"/>
        <v>0_10_2006</v>
      </c>
      <c r="B59">
        <v>0</v>
      </c>
      <c r="C59">
        <v>10</v>
      </c>
      <c r="D59">
        <v>2006</v>
      </c>
      <c r="E59">
        <f>Original!E57</f>
        <v>1349312532</v>
      </c>
      <c r="F59">
        <f>Original!F57</f>
        <v>1305932854.99999</v>
      </c>
      <c r="G59">
        <f>Original!G57</f>
        <v>-43379677.0000019</v>
      </c>
      <c r="H59">
        <f>Original!H57</f>
        <v>1209125354.49635</v>
      </c>
      <c r="I59">
        <f>Original!I57</f>
        <v>-100673668.075652</v>
      </c>
      <c r="J59">
        <f>Original!J57</f>
        <v>271397714.49999899</v>
      </c>
      <c r="K59">
        <f>Original!K57</f>
        <v>8.6150000000000002</v>
      </c>
      <c r="L59">
        <f>Original!L57</f>
        <v>27655014.75</v>
      </c>
      <c r="M59">
        <f>Original!M57</f>
        <v>3.3499999999999899</v>
      </c>
      <c r="N59">
        <f>Original!N57</f>
        <v>36028.75</v>
      </c>
      <c r="O59">
        <f>Original!O57</f>
        <v>2.66095619765533</v>
      </c>
      <c r="P59">
        <f>Original!P57</f>
        <v>30.18</v>
      </c>
      <c r="Q59">
        <f>Original!Q57</f>
        <v>0.71580004948312603</v>
      </c>
      <c r="R59">
        <f>Original!R57</f>
        <v>3.7</v>
      </c>
      <c r="S59">
        <f>Original!S57</f>
        <v>0</v>
      </c>
      <c r="T59">
        <f>Original!T57</f>
        <v>0</v>
      </c>
      <c r="U59">
        <f>Original!U57</f>
        <v>0</v>
      </c>
      <c r="V59">
        <f>Original!V57</f>
        <v>0</v>
      </c>
      <c r="W59">
        <f>Original!W57</f>
        <v>0</v>
      </c>
      <c r="X59">
        <f>Original!X57</f>
        <v>0</v>
      </c>
      <c r="Y59">
        <f>Original!Y57</f>
        <v>-59678228.764715299</v>
      </c>
      <c r="Z59" s="5">
        <f t="shared" si="1"/>
        <v>-4.5562889982562013E-2</v>
      </c>
      <c r="AA59">
        <f>Original!Z57</f>
        <v>-76049661.9144824</v>
      </c>
      <c r="AB59" s="5">
        <f t="shared" si="1"/>
        <v>-5.806208479614431E-2</v>
      </c>
      <c r="AC59">
        <f>Original!AA57</f>
        <v>13628564.035231</v>
      </c>
      <c r="AD59" s="5">
        <f t="shared" si="1"/>
        <v>1.0405080321765039E-2</v>
      </c>
      <c r="AE59">
        <f>Original!AB57</f>
        <v>17598658.085892599</v>
      </c>
      <c r="AF59" s="5">
        <f t="shared" si="1"/>
        <v>1.3436151487832703E-2</v>
      </c>
      <c r="AG59">
        <f>Original!AE57</f>
        <v>-4840995.6749013197</v>
      </c>
      <c r="AH59" s="5">
        <f t="shared" si="16"/>
        <v>-3.6959835757055686E-3</v>
      </c>
      <c r="AI59">
        <f>Original!AF57</f>
        <v>-11629730.1735487</v>
      </c>
      <c r="AJ59" s="5">
        <f t="shared" si="2"/>
        <v>-8.8790188213088324E-3</v>
      </c>
      <c r="AK59">
        <f>Original!AC57</f>
        <v>25824877.2928297</v>
      </c>
      <c r="AL59" s="5">
        <f t="shared" si="3"/>
        <v>1.971667167846745E-2</v>
      </c>
      <c r="AM59">
        <f>Original!AD57</f>
        <v>-6329978.3758770498</v>
      </c>
      <c r="AN59" s="5">
        <f t="shared" si="4"/>
        <v>-4.8327859975396256E-3</v>
      </c>
      <c r="AO59">
        <f>Original!AG57</f>
        <v>-2347281.9632228599</v>
      </c>
      <c r="AP59" s="5">
        <f t="shared" si="4"/>
        <v>-1.7920932316880158E-3</v>
      </c>
      <c r="AQ59">
        <f>Original!AH57</f>
        <v>0</v>
      </c>
      <c r="AR59" s="5">
        <f t="shared" si="4"/>
        <v>0</v>
      </c>
      <c r="AS59">
        <f>Original!AI57</f>
        <v>0</v>
      </c>
      <c r="AT59" s="5">
        <f t="shared" si="5"/>
        <v>0</v>
      </c>
      <c r="AU59">
        <f>Original!AJ57</f>
        <v>0</v>
      </c>
      <c r="AV59" s="5">
        <f t="shared" si="6"/>
        <v>0</v>
      </c>
      <c r="AW59">
        <f>Original!AK57</f>
        <v>0</v>
      </c>
      <c r="AX59" s="5">
        <f t="shared" si="7"/>
        <v>0</v>
      </c>
      <c r="AY59">
        <f>Original!AL57</f>
        <v>0</v>
      </c>
      <c r="AZ59" s="5">
        <f t="shared" si="8"/>
        <v>0</v>
      </c>
      <c r="BA59">
        <f>Original!AM57</f>
        <v>0</v>
      </c>
      <c r="BB59" s="5">
        <f t="shared" si="9"/>
        <v>0</v>
      </c>
      <c r="BC59">
        <f>Original!AN57</f>
        <v>-103823777.452794</v>
      </c>
      <c r="BD59">
        <f>Original!AO57</f>
        <v>-103710752.28789</v>
      </c>
      <c r="BE59" s="5">
        <f t="shared" si="10"/>
        <v>-7.9180660926313221E-2</v>
      </c>
      <c r="BF59">
        <f>Original!AP57</f>
        <v>60331075.287887998</v>
      </c>
      <c r="BG59" s="5">
        <f t="shared" si="11"/>
        <v>4.6061322575595053E-2</v>
      </c>
      <c r="BH59">
        <f>Original!AQ57</f>
        <v>0</v>
      </c>
      <c r="BI59" s="5">
        <f t="shared" si="12"/>
        <v>0</v>
      </c>
      <c r="BJ59">
        <f>Original!AR57</f>
        <v>-43379677.0000019</v>
      </c>
      <c r="BK59">
        <f>Original!AS57</f>
        <v>0</v>
      </c>
      <c r="BL59">
        <f>Original!AT57</f>
        <v>0</v>
      </c>
      <c r="BM59">
        <f>Original!AU57</f>
        <v>0</v>
      </c>
      <c r="BN59">
        <f>Original!AV57</f>
        <v>0</v>
      </c>
      <c r="BO59" s="5">
        <f t="shared" si="13"/>
        <v>0</v>
      </c>
      <c r="BP59">
        <f>Original!AW57</f>
        <v>0</v>
      </c>
      <c r="BQ59" s="5">
        <f t="shared" si="14"/>
        <v>0</v>
      </c>
      <c r="BR59">
        <f>Original!AX57</f>
        <v>0</v>
      </c>
      <c r="BS59" s="5">
        <f t="shared" si="15"/>
        <v>0</v>
      </c>
      <c r="BT59"/>
      <c r="BU59"/>
      <c r="BV59"/>
      <c r="BW59"/>
      <c r="BX59"/>
      <c r="BY59"/>
      <c r="BZ59"/>
      <c r="CA59"/>
    </row>
    <row r="60" spans="1:79" x14ac:dyDescent="0.2">
      <c r="A60" t="str">
        <f t="shared" si="0"/>
        <v>0_10_2007</v>
      </c>
      <c r="B60">
        <v>0</v>
      </c>
      <c r="C60">
        <v>10</v>
      </c>
      <c r="D60">
        <v>2007</v>
      </c>
      <c r="E60">
        <f>Original!E58</f>
        <v>1305932854.99999</v>
      </c>
      <c r="F60">
        <f>Original!F58</f>
        <v>1255878227</v>
      </c>
      <c r="G60">
        <f>Original!G58</f>
        <v>-50054627.999998502</v>
      </c>
      <c r="H60">
        <f>Original!H58</f>
        <v>1357920450.26986</v>
      </c>
      <c r="I60">
        <f>Original!I58</f>
        <v>148795095.773514</v>
      </c>
      <c r="J60">
        <f>Original!J58</f>
        <v>302119347.69999897</v>
      </c>
      <c r="K60">
        <f>Original!K58</f>
        <v>6.9758919999999902</v>
      </c>
      <c r="L60">
        <f>Original!L58</f>
        <v>27714120</v>
      </c>
      <c r="M60">
        <f>Original!M58</f>
        <v>3.4605999999999999</v>
      </c>
      <c r="N60">
        <f>Original!N58</f>
        <v>36660.58</v>
      </c>
      <c r="O60">
        <f>Original!O58</f>
        <v>2.6754587641106</v>
      </c>
      <c r="P60">
        <f>Original!P58</f>
        <v>30.4</v>
      </c>
      <c r="Q60">
        <f>Original!Q58</f>
        <v>0.71140340863312601</v>
      </c>
      <c r="R60">
        <f>Original!R58</f>
        <v>3.6</v>
      </c>
      <c r="S60">
        <f>Original!S58</f>
        <v>0</v>
      </c>
      <c r="T60">
        <f>Original!T58</f>
        <v>0</v>
      </c>
      <c r="U60">
        <f>Original!U58</f>
        <v>0</v>
      </c>
      <c r="V60">
        <f>Original!V58</f>
        <v>0</v>
      </c>
      <c r="W60">
        <f>Original!W58</f>
        <v>0</v>
      </c>
      <c r="X60">
        <f>Original!X58</f>
        <v>0</v>
      </c>
      <c r="Y60">
        <f>Original!Y58</f>
        <v>87836972.435062394</v>
      </c>
      <c r="Z60" s="5">
        <f t="shared" si="1"/>
        <v>7.2645050497390382E-2</v>
      </c>
      <c r="AA60">
        <f>Original!Z58</f>
        <v>67373924.066118896</v>
      </c>
      <c r="AB60" s="5">
        <f t="shared" si="1"/>
        <v>5.5721206916699614E-2</v>
      </c>
      <c r="AC60">
        <f>Original!AA58</f>
        <v>1336932.9631330599</v>
      </c>
      <c r="AD60" s="5">
        <f t="shared" si="1"/>
        <v>1.1057025296520614E-3</v>
      </c>
      <c r="AE60">
        <f>Original!AB58</f>
        <v>5599844.9040260902</v>
      </c>
      <c r="AF60" s="5">
        <f t="shared" si="1"/>
        <v>4.6313187323399185E-3</v>
      </c>
      <c r="AG60">
        <f>Original!AE58</f>
        <v>2066899.4742221399</v>
      </c>
      <c r="AH60" s="5">
        <f t="shared" si="16"/>
        <v>1.7094170315228297E-3</v>
      </c>
      <c r="AI60">
        <f>Original!AF58</f>
        <v>-2174282.3529108702</v>
      </c>
      <c r="AJ60" s="5">
        <f t="shared" si="2"/>
        <v>-1.7982274086184781E-3</v>
      </c>
      <c r="AK60">
        <f>Original!AC58</f>
        <v>-7617263.5777576203</v>
      </c>
      <c r="AL60" s="5">
        <f t="shared" si="3"/>
        <v>-6.2998129593688995E-3</v>
      </c>
      <c r="AM60">
        <f>Original!AD58</f>
        <v>549721.47772953997</v>
      </c>
      <c r="AN60" s="5">
        <f t="shared" si="4"/>
        <v>4.5464390907468924E-4</v>
      </c>
      <c r="AO60">
        <f>Original!AG58</f>
        <v>1137393.23467327</v>
      </c>
      <c r="AP60" s="5">
        <f t="shared" si="4"/>
        <v>9.4067437296196693E-4</v>
      </c>
      <c r="AQ60">
        <f>Original!AH58</f>
        <v>0</v>
      </c>
      <c r="AR60" s="5">
        <f t="shared" si="4"/>
        <v>0</v>
      </c>
      <c r="AS60">
        <f>Original!AI58</f>
        <v>0</v>
      </c>
      <c r="AT60" s="5">
        <f t="shared" si="5"/>
        <v>0</v>
      </c>
      <c r="AU60">
        <f>Original!AJ58</f>
        <v>0</v>
      </c>
      <c r="AV60" s="5">
        <f t="shared" si="6"/>
        <v>0</v>
      </c>
      <c r="AW60">
        <f>Original!AK58</f>
        <v>0</v>
      </c>
      <c r="AX60" s="5">
        <f t="shared" si="7"/>
        <v>0</v>
      </c>
      <c r="AY60">
        <f>Original!AL58</f>
        <v>0</v>
      </c>
      <c r="AZ60" s="5">
        <f t="shared" si="8"/>
        <v>0</v>
      </c>
      <c r="BA60">
        <f>Original!AM58</f>
        <v>0</v>
      </c>
      <c r="BB60" s="5">
        <f t="shared" si="9"/>
        <v>0</v>
      </c>
      <c r="BC60">
        <f>Original!AN58</f>
        <v>156110142.62429601</v>
      </c>
      <c r="BD60">
        <f>Original!AO58</f>
        <v>160708237.16573501</v>
      </c>
      <c r="BE60" s="5">
        <f t="shared" si="10"/>
        <v>0.13291280061915212</v>
      </c>
      <c r="BF60">
        <f>Original!AP58</f>
        <v>-210762865.16573301</v>
      </c>
      <c r="BG60" s="5">
        <f t="shared" si="11"/>
        <v>-0.17431018577352084</v>
      </c>
      <c r="BH60">
        <f>Original!AQ58</f>
        <v>0</v>
      </c>
      <c r="BI60" s="5">
        <f t="shared" si="12"/>
        <v>0</v>
      </c>
      <c r="BJ60">
        <f>Original!AR58</f>
        <v>-50054627.999998502</v>
      </c>
      <c r="BK60">
        <f>Original!AS58</f>
        <v>0</v>
      </c>
      <c r="BL60">
        <f>Original!AT58</f>
        <v>0</v>
      </c>
      <c r="BM60">
        <f>Original!AU58</f>
        <v>0</v>
      </c>
      <c r="BN60">
        <f>Original!AV58</f>
        <v>0</v>
      </c>
      <c r="BO60" s="5">
        <f t="shared" si="13"/>
        <v>0</v>
      </c>
      <c r="BP60">
        <f>Original!AW58</f>
        <v>0</v>
      </c>
      <c r="BQ60" s="5">
        <f t="shared" si="14"/>
        <v>0</v>
      </c>
      <c r="BR60">
        <f>Original!AX58</f>
        <v>0</v>
      </c>
      <c r="BS60" s="5">
        <f t="shared" si="15"/>
        <v>0</v>
      </c>
      <c r="BT60"/>
      <c r="BU60"/>
      <c r="BV60"/>
      <c r="BW60"/>
      <c r="BX60"/>
      <c r="BY60"/>
      <c r="BZ60"/>
      <c r="CA60"/>
    </row>
    <row r="61" spans="1:79" x14ac:dyDescent="0.2">
      <c r="A61" t="str">
        <f t="shared" si="0"/>
        <v>0_10_2008</v>
      </c>
      <c r="B61">
        <v>0</v>
      </c>
      <c r="C61">
        <v>10</v>
      </c>
      <c r="D61">
        <v>2008</v>
      </c>
      <c r="E61">
        <f>Original!E59</f>
        <v>1255878227</v>
      </c>
      <c r="F61">
        <f>Original!F59</f>
        <v>1279870177</v>
      </c>
      <c r="G61">
        <f>Original!G59</f>
        <v>23991950.000000902</v>
      </c>
      <c r="H61">
        <f>Original!H59</f>
        <v>1400541065.38959</v>
      </c>
      <c r="I61">
        <f>Original!I59</f>
        <v>42620615.119730897</v>
      </c>
      <c r="J61">
        <f>Original!J59</f>
        <v>307251216</v>
      </c>
      <c r="K61">
        <f>Original!K59</f>
        <v>7.026084</v>
      </c>
      <c r="L61">
        <f>Original!L59</f>
        <v>27956797.669999901</v>
      </c>
      <c r="M61">
        <f>Original!M59</f>
        <v>3.9195000000000002</v>
      </c>
      <c r="N61">
        <f>Original!N59</f>
        <v>36716.94</v>
      </c>
      <c r="O61">
        <f>Original!O59</f>
        <v>2.9214336891463701</v>
      </c>
      <c r="P61">
        <f>Original!P59</f>
        <v>30.42</v>
      </c>
      <c r="Q61">
        <f>Original!Q59</f>
        <v>0.69981314054055799</v>
      </c>
      <c r="R61">
        <f>Original!R59</f>
        <v>3.7</v>
      </c>
      <c r="S61">
        <f>Original!S59</f>
        <v>0</v>
      </c>
      <c r="T61">
        <f>Original!T59</f>
        <v>0</v>
      </c>
      <c r="U61">
        <f>Original!U59</f>
        <v>0</v>
      </c>
      <c r="V61">
        <f>Original!V59</f>
        <v>0</v>
      </c>
      <c r="W61">
        <f>Original!W59</f>
        <v>0</v>
      </c>
      <c r="X61">
        <f>Original!X59</f>
        <v>0</v>
      </c>
      <c r="Y61">
        <f>Original!Y59</f>
        <v>12906389.634685</v>
      </c>
      <c r="Z61" s="5">
        <f t="shared" si="1"/>
        <v>9.5045255648960204E-3</v>
      </c>
      <c r="AA61">
        <f>Original!Z59</f>
        <v>-2118672.0437415098</v>
      </c>
      <c r="AB61" s="5">
        <f t="shared" si="1"/>
        <v>-1.5602328128429507E-3</v>
      </c>
      <c r="AC61">
        <f>Original!AA59</f>
        <v>5258567.5432642996</v>
      </c>
      <c r="AD61" s="5">
        <f t="shared" si="1"/>
        <v>3.8725151699565779E-3</v>
      </c>
      <c r="AE61">
        <f>Original!AB59</f>
        <v>21134259.577080801</v>
      </c>
      <c r="AF61" s="5">
        <f t="shared" si="1"/>
        <v>1.5563694893085071E-2</v>
      </c>
      <c r="AG61">
        <f>Original!AE59</f>
        <v>180568.13792411299</v>
      </c>
      <c r="AH61" s="5">
        <f t="shared" si="16"/>
        <v>1.3297401765193875E-4</v>
      </c>
      <c r="AI61">
        <f>Original!AF59</f>
        <v>-5504569.9077045303</v>
      </c>
      <c r="AJ61" s="5">
        <f t="shared" si="2"/>
        <v>-4.0536762713976396E-3</v>
      </c>
      <c r="AK61">
        <f>Original!AC59</f>
        <v>-649009.01956311194</v>
      </c>
      <c r="AL61" s="5">
        <f t="shared" si="3"/>
        <v>-4.7794332829594998E-4</v>
      </c>
      <c r="AM61">
        <f>Original!AD59</f>
        <v>8996527.0349796601</v>
      </c>
      <c r="AN61" s="5">
        <f t="shared" si="4"/>
        <v>6.6252239099807188E-3</v>
      </c>
      <c r="AO61">
        <f>Original!AG59</f>
        <v>-1092846.6935058499</v>
      </c>
      <c r="AP61" s="5">
        <f t="shared" si="4"/>
        <v>-8.0479434070579621E-4</v>
      </c>
      <c r="AQ61">
        <f>Original!AH59</f>
        <v>0</v>
      </c>
      <c r="AR61" s="5">
        <f t="shared" si="4"/>
        <v>0</v>
      </c>
      <c r="AS61">
        <f>Original!AI59</f>
        <v>0</v>
      </c>
      <c r="AT61" s="5">
        <f t="shared" si="5"/>
        <v>0</v>
      </c>
      <c r="AU61">
        <f>Original!AJ59</f>
        <v>0</v>
      </c>
      <c r="AV61" s="5">
        <f t="shared" si="6"/>
        <v>0</v>
      </c>
      <c r="AW61">
        <f>Original!AK59</f>
        <v>0</v>
      </c>
      <c r="AX61" s="5">
        <f t="shared" si="7"/>
        <v>0</v>
      </c>
      <c r="AY61">
        <f>Original!AL59</f>
        <v>0</v>
      </c>
      <c r="AZ61" s="5">
        <f t="shared" si="8"/>
        <v>0</v>
      </c>
      <c r="BA61">
        <f>Original!AM59</f>
        <v>0</v>
      </c>
      <c r="BB61" s="5">
        <f t="shared" si="9"/>
        <v>0</v>
      </c>
      <c r="BC61">
        <f>Original!AN59</f>
        <v>39111214.263418898</v>
      </c>
      <c r="BD61">
        <f>Original!AO59</f>
        <v>39417848.475276701</v>
      </c>
      <c r="BE61" s="5">
        <f t="shared" si="10"/>
        <v>2.9028098418757281E-2</v>
      </c>
      <c r="BF61">
        <f>Original!AP59</f>
        <v>-15425898.475275701</v>
      </c>
      <c r="BG61" s="5">
        <f t="shared" si="11"/>
        <v>-1.1359942677209189E-2</v>
      </c>
      <c r="BH61">
        <f>Original!AQ59</f>
        <v>0</v>
      </c>
      <c r="BI61" s="5">
        <f t="shared" si="12"/>
        <v>0</v>
      </c>
      <c r="BJ61">
        <f>Original!AR59</f>
        <v>23991950.000000902</v>
      </c>
      <c r="BK61">
        <f>Original!AS59</f>
        <v>0</v>
      </c>
      <c r="BL61">
        <f>Original!AT59</f>
        <v>0</v>
      </c>
      <c r="BM61">
        <f>Original!AU59</f>
        <v>0</v>
      </c>
      <c r="BN61">
        <f>Original!AV59</f>
        <v>0</v>
      </c>
      <c r="BO61" s="5">
        <f t="shared" si="13"/>
        <v>0</v>
      </c>
      <c r="BP61">
        <f>Original!AW59</f>
        <v>0</v>
      </c>
      <c r="BQ61" s="5">
        <f t="shared" si="14"/>
        <v>0</v>
      </c>
      <c r="BR61">
        <f>Original!AX59</f>
        <v>0</v>
      </c>
      <c r="BS61" s="5">
        <f t="shared" si="15"/>
        <v>0</v>
      </c>
      <c r="BT61"/>
      <c r="BU61"/>
      <c r="BV61"/>
      <c r="BW61"/>
      <c r="BX61"/>
      <c r="BY61"/>
      <c r="BZ61"/>
      <c r="CA61"/>
    </row>
    <row r="62" spans="1:79" x14ac:dyDescent="0.2">
      <c r="A62" t="str">
        <f t="shared" si="0"/>
        <v>0_10_2009</v>
      </c>
      <c r="B62">
        <v>0</v>
      </c>
      <c r="C62">
        <v>10</v>
      </c>
      <c r="D62">
        <v>2009</v>
      </c>
      <c r="E62">
        <f>Original!E60</f>
        <v>1279870177</v>
      </c>
      <c r="F62">
        <f>Original!F60</f>
        <v>1245049720</v>
      </c>
      <c r="G62">
        <f>Original!G60</f>
        <v>-34820456.9999988</v>
      </c>
      <c r="H62">
        <f>Original!H60</f>
        <v>1349135889.3122599</v>
      </c>
      <c r="I62">
        <f>Original!I60</f>
        <v>-51405176.077331699</v>
      </c>
      <c r="J62">
        <f>Original!J60</f>
        <v>311985807.69999897</v>
      </c>
      <c r="K62">
        <f>Original!K60</f>
        <v>7.2982259999999997</v>
      </c>
      <c r="L62">
        <f>Original!L60</f>
        <v>27734538</v>
      </c>
      <c r="M62">
        <f>Original!M60</f>
        <v>2.84309999999999</v>
      </c>
      <c r="N62">
        <f>Original!N60</f>
        <v>35494.29</v>
      </c>
      <c r="O62">
        <f>Original!O60</f>
        <v>2.9125114919949802</v>
      </c>
      <c r="P62">
        <f>Original!P60</f>
        <v>30.61</v>
      </c>
      <c r="Q62">
        <f>Original!Q60</f>
        <v>0.69306750843060905</v>
      </c>
      <c r="R62">
        <f>Original!R60</f>
        <v>3.9</v>
      </c>
      <c r="S62">
        <f>Original!S60</f>
        <v>0</v>
      </c>
      <c r="T62">
        <f>Original!T60</f>
        <v>0</v>
      </c>
      <c r="U62">
        <f>Original!U60</f>
        <v>0</v>
      </c>
      <c r="V62">
        <f>Original!V60</f>
        <v>0</v>
      </c>
      <c r="W62">
        <f>Original!W60</f>
        <v>0</v>
      </c>
      <c r="X62">
        <f>Original!X60</f>
        <v>0</v>
      </c>
      <c r="Y62">
        <f>Original!Y60</f>
        <v>11935705.447837099</v>
      </c>
      <c r="Z62" s="5">
        <f t="shared" si="1"/>
        <v>8.5222102677274449E-3</v>
      </c>
      <c r="AA62">
        <f>Original!Z60</f>
        <v>-11435100.7557796</v>
      </c>
      <c r="AB62" s="5">
        <f t="shared" si="1"/>
        <v>-8.1647736281111362E-3</v>
      </c>
      <c r="AC62">
        <f>Original!AA60</f>
        <v>-4886736.5143225295</v>
      </c>
      <c r="AD62" s="5">
        <f t="shared" si="1"/>
        <v>-3.4891776007747268E-3</v>
      </c>
      <c r="AE62">
        <f>Original!AB60</f>
        <v>-52741545.992458001</v>
      </c>
      <c r="AF62" s="5">
        <f t="shared" si="1"/>
        <v>-3.7657978973852389E-2</v>
      </c>
      <c r="AG62">
        <f>Original!AE60</f>
        <v>1749236.40182097</v>
      </c>
      <c r="AH62" s="5">
        <f t="shared" si="16"/>
        <v>1.2489718759759343E-3</v>
      </c>
      <c r="AI62">
        <f>Original!AF60</f>
        <v>-3267905.0097698299</v>
      </c>
      <c r="AJ62" s="5">
        <f t="shared" si="2"/>
        <v>-2.3333160951341282E-3</v>
      </c>
      <c r="AK62">
        <f>Original!AC60</f>
        <v>14668610.182190601</v>
      </c>
      <c r="AL62" s="5">
        <f t="shared" si="3"/>
        <v>1.0473530940779817E-2</v>
      </c>
      <c r="AM62">
        <f>Original!AD60</f>
        <v>-331334.84883080999</v>
      </c>
      <c r="AN62" s="5">
        <f t="shared" si="4"/>
        <v>-2.3657631826642814E-4</v>
      </c>
      <c r="AO62">
        <f>Original!AG60</f>
        <v>-2226479.1221393198</v>
      </c>
      <c r="AP62" s="5">
        <f t="shared" si="4"/>
        <v>-1.5897278395903213E-3</v>
      </c>
      <c r="AQ62">
        <f>Original!AH60</f>
        <v>0</v>
      </c>
      <c r="AR62" s="5">
        <f t="shared" si="4"/>
        <v>0</v>
      </c>
      <c r="AS62">
        <f>Original!AI60</f>
        <v>0</v>
      </c>
      <c r="AT62" s="5">
        <f t="shared" si="5"/>
        <v>0</v>
      </c>
      <c r="AU62">
        <f>Original!AJ60</f>
        <v>0</v>
      </c>
      <c r="AV62" s="5">
        <f t="shared" si="6"/>
        <v>0</v>
      </c>
      <c r="AW62">
        <f>Original!AK60</f>
        <v>0</v>
      </c>
      <c r="AX62" s="5">
        <f t="shared" si="7"/>
        <v>0</v>
      </c>
      <c r="AY62">
        <f>Original!AL60</f>
        <v>0</v>
      </c>
      <c r="AZ62" s="5">
        <f t="shared" si="8"/>
        <v>0</v>
      </c>
      <c r="BA62">
        <f>Original!AM60</f>
        <v>0</v>
      </c>
      <c r="BB62" s="5">
        <f t="shared" si="9"/>
        <v>0</v>
      </c>
      <c r="BC62">
        <f>Original!AN60</f>
        <v>-46535550.211451396</v>
      </c>
      <c r="BD62">
        <f>Original!AO60</f>
        <v>-46976096.1893031</v>
      </c>
      <c r="BE62" s="5">
        <f t="shared" si="10"/>
        <v>-3.3541391502316074E-2</v>
      </c>
      <c r="BF62">
        <f>Original!AP60</f>
        <v>12155639.1893043</v>
      </c>
      <c r="BG62" s="5">
        <f t="shared" si="11"/>
        <v>8.6792451072635647E-3</v>
      </c>
      <c r="BH62">
        <f>Original!AQ60</f>
        <v>0</v>
      </c>
      <c r="BI62" s="5">
        <f t="shared" si="12"/>
        <v>0</v>
      </c>
      <c r="BJ62">
        <f>Original!AR60</f>
        <v>-34820456.9999988</v>
      </c>
      <c r="BK62">
        <f>Original!AS60</f>
        <v>0</v>
      </c>
      <c r="BL62">
        <f>Original!AT60</f>
        <v>0</v>
      </c>
      <c r="BM62">
        <f>Original!AU60</f>
        <v>0</v>
      </c>
      <c r="BN62">
        <f>Original!AV60</f>
        <v>0</v>
      </c>
      <c r="BO62" s="5">
        <f t="shared" si="13"/>
        <v>0</v>
      </c>
      <c r="BP62">
        <f>Original!AW60</f>
        <v>0</v>
      </c>
      <c r="BQ62" s="5">
        <f t="shared" si="14"/>
        <v>0</v>
      </c>
      <c r="BR62">
        <f>Original!AX60</f>
        <v>0</v>
      </c>
      <c r="BS62" s="5">
        <f t="shared" si="15"/>
        <v>0</v>
      </c>
      <c r="BT62"/>
      <c r="BU62"/>
      <c r="BV62"/>
      <c r="BW62"/>
      <c r="BX62"/>
      <c r="BY62"/>
      <c r="BZ62"/>
      <c r="CA62"/>
    </row>
    <row r="63" spans="1:79" x14ac:dyDescent="0.2">
      <c r="A63" t="str">
        <f t="shared" si="0"/>
        <v>0_10_2010</v>
      </c>
      <c r="B63">
        <v>0</v>
      </c>
      <c r="C63">
        <v>10</v>
      </c>
      <c r="D63">
        <v>2010</v>
      </c>
      <c r="E63">
        <f>Original!E61</f>
        <v>1245049720</v>
      </c>
      <c r="F63">
        <f>Original!F61</f>
        <v>1222463994.99999</v>
      </c>
      <c r="G63">
        <f>Original!G61</f>
        <v>-22585725.000002299</v>
      </c>
      <c r="H63">
        <f>Original!H61</f>
        <v>1304179194.82622</v>
      </c>
      <c r="I63">
        <f>Original!I61</f>
        <v>-44956694.486039802</v>
      </c>
      <c r="J63">
        <f>Original!J61</f>
        <v>284108756.30000001</v>
      </c>
      <c r="K63">
        <f>Original!K61</f>
        <v>7.41899499999999</v>
      </c>
      <c r="L63">
        <f>Original!L61</f>
        <v>27553600.749999899</v>
      </c>
      <c r="M63">
        <f>Original!M61</f>
        <v>3.2889999999999899</v>
      </c>
      <c r="N63">
        <f>Original!N61</f>
        <v>35213</v>
      </c>
      <c r="O63">
        <f>Original!O61</f>
        <v>2.8418260206681998</v>
      </c>
      <c r="P63">
        <f>Original!P61</f>
        <v>30.93</v>
      </c>
      <c r="Q63">
        <f>Original!Q61</f>
        <v>0.69408651159993096</v>
      </c>
      <c r="R63">
        <f>Original!R61</f>
        <v>3.9</v>
      </c>
      <c r="S63">
        <f>Original!S61</f>
        <v>0</v>
      </c>
      <c r="T63">
        <f>Original!T61</f>
        <v>0</v>
      </c>
      <c r="U63">
        <f>Original!U61</f>
        <v>1</v>
      </c>
      <c r="V63">
        <f>Original!V61</f>
        <v>0</v>
      </c>
      <c r="W63">
        <f>Original!W61</f>
        <v>0</v>
      </c>
      <c r="X63">
        <f>Original!X61</f>
        <v>0</v>
      </c>
      <c r="Y63">
        <f>Original!Y61</f>
        <v>-68768075.722798407</v>
      </c>
      <c r="Z63" s="5">
        <f t="shared" si="1"/>
        <v>-5.0971941572063473E-2</v>
      </c>
      <c r="AA63">
        <f>Original!Z61</f>
        <v>-4832389.5983004104</v>
      </c>
      <c r="AB63" s="5">
        <f t="shared" si="1"/>
        <v>-3.5818405222055026E-3</v>
      </c>
      <c r="AC63">
        <f>Original!AA61</f>
        <v>-3899521.78870408</v>
      </c>
      <c r="AD63" s="5">
        <f t="shared" si="1"/>
        <v>-2.8903847415191909E-3</v>
      </c>
      <c r="AE63">
        <f>Original!AB61</f>
        <v>23511437.626775801</v>
      </c>
      <c r="AF63" s="5">
        <f t="shared" si="1"/>
        <v>1.742703445444704E-2</v>
      </c>
      <c r="AG63">
        <f>Original!AE61</f>
        <v>2867270.3502457598</v>
      </c>
      <c r="AH63" s="5">
        <f t="shared" si="16"/>
        <v>2.1252643065535742E-3</v>
      </c>
      <c r="AI63">
        <f>Original!AF61</f>
        <v>480930.125314668</v>
      </c>
      <c r="AJ63" s="5">
        <f t="shared" si="2"/>
        <v>3.5647270903142942E-4</v>
      </c>
      <c r="AK63">
        <f>Original!AC61</f>
        <v>3337855.5835886099</v>
      </c>
      <c r="AL63" s="5">
        <f t="shared" si="3"/>
        <v>2.4740692246280147E-3</v>
      </c>
      <c r="AM63">
        <f>Original!AD61</f>
        <v>-2551274.0493741701</v>
      </c>
      <c r="AN63" s="5">
        <f t="shared" si="4"/>
        <v>-1.8910430517675401E-3</v>
      </c>
      <c r="AO63">
        <f>Original!AG61</f>
        <v>0</v>
      </c>
      <c r="AP63" s="5">
        <f t="shared" si="4"/>
        <v>0</v>
      </c>
      <c r="AQ63">
        <f>Original!AH61</f>
        <v>0</v>
      </c>
      <c r="AR63" s="5">
        <f t="shared" si="4"/>
        <v>0</v>
      </c>
      <c r="AS63">
        <f>Original!AI61</f>
        <v>0</v>
      </c>
      <c r="AT63" s="5">
        <f t="shared" si="5"/>
        <v>0</v>
      </c>
      <c r="AU63">
        <f>Original!AJ61</f>
        <v>9915101.2995970491</v>
      </c>
      <c r="AV63" s="5">
        <f t="shared" si="6"/>
        <v>7.3492235868481753E-3</v>
      </c>
      <c r="AW63">
        <f>Original!AK61</f>
        <v>0</v>
      </c>
      <c r="AX63" s="5">
        <f t="shared" si="7"/>
        <v>0</v>
      </c>
      <c r="AY63">
        <f>Original!AL61</f>
        <v>0</v>
      </c>
      <c r="AZ63" s="5">
        <f t="shared" si="8"/>
        <v>0</v>
      </c>
      <c r="BA63">
        <f>Original!AM61</f>
        <v>0</v>
      </c>
      <c r="BB63" s="5">
        <f t="shared" si="9"/>
        <v>0</v>
      </c>
      <c r="BC63">
        <f>Original!AN61</f>
        <v>-39938666.173655003</v>
      </c>
      <c r="BD63">
        <f>Original!AO61</f>
        <v>-41488274.328320198</v>
      </c>
      <c r="BE63" s="5">
        <f t="shared" si="10"/>
        <v>-3.0751738692141234E-2</v>
      </c>
      <c r="BF63">
        <f>Original!AP61</f>
        <v>18902549.328317799</v>
      </c>
      <c r="BG63" s="5">
        <f t="shared" si="11"/>
        <v>1.4010856488261999E-2</v>
      </c>
      <c r="BH63">
        <f>Original!AQ61</f>
        <v>0</v>
      </c>
      <c r="BI63" s="5">
        <f t="shared" si="12"/>
        <v>0</v>
      </c>
      <c r="BJ63">
        <f>Original!AR61</f>
        <v>-22585725.000002299</v>
      </c>
      <c r="BK63">
        <f>Original!AS61</f>
        <v>0</v>
      </c>
      <c r="BL63">
        <f>Original!AT61</f>
        <v>1</v>
      </c>
      <c r="BM63">
        <f>Original!AU61</f>
        <v>0</v>
      </c>
      <c r="BN63">
        <f>Original!AV61</f>
        <v>0</v>
      </c>
      <c r="BO63" s="5">
        <f t="shared" si="13"/>
        <v>0</v>
      </c>
      <c r="BP63">
        <f>Original!AW61</f>
        <v>9915101.2995970491</v>
      </c>
      <c r="BQ63" s="5">
        <f t="shared" si="14"/>
        <v>7.3492235868481753E-3</v>
      </c>
      <c r="BR63">
        <f>Original!AX61</f>
        <v>0</v>
      </c>
      <c r="BS63" s="5">
        <f t="shared" si="15"/>
        <v>0</v>
      </c>
      <c r="BT63"/>
      <c r="BU63"/>
      <c r="BV63"/>
      <c r="BW63"/>
      <c r="BX63"/>
      <c r="BY63"/>
      <c r="BZ63"/>
      <c r="CA63"/>
    </row>
    <row r="64" spans="1:79" x14ac:dyDescent="0.2">
      <c r="A64" t="str">
        <f t="shared" si="0"/>
        <v>0_10_2011</v>
      </c>
      <c r="B64">
        <v>0</v>
      </c>
      <c r="C64">
        <v>10</v>
      </c>
      <c r="D64">
        <v>2011</v>
      </c>
      <c r="E64">
        <f>Original!E62</f>
        <v>1222463994.99999</v>
      </c>
      <c r="F64">
        <f>Original!F62</f>
        <v>1189791728</v>
      </c>
      <c r="G64">
        <f>Original!G62</f>
        <v>-32672266.999998499</v>
      </c>
      <c r="H64">
        <f>Original!H62</f>
        <v>1314549204.82636</v>
      </c>
      <c r="I64">
        <f>Original!I62</f>
        <v>10370010.0001409</v>
      </c>
      <c r="J64">
        <f>Original!J62</f>
        <v>276891484.30000001</v>
      </c>
      <c r="K64">
        <f>Original!K62</f>
        <v>7.9549120000000002</v>
      </c>
      <c r="L64">
        <f>Original!L62</f>
        <v>27682634.670000002</v>
      </c>
      <c r="M64">
        <f>Original!M62</f>
        <v>4.0655999999999999</v>
      </c>
      <c r="N64">
        <f>Original!N62</f>
        <v>34147.68</v>
      </c>
      <c r="O64">
        <f>Original!O62</f>
        <v>2.8267817983897601</v>
      </c>
      <c r="P64">
        <f>Original!P62</f>
        <v>31.3</v>
      </c>
      <c r="Q64">
        <f>Original!Q62</f>
        <v>0.68613917826660797</v>
      </c>
      <c r="R64">
        <f>Original!R62</f>
        <v>3.9</v>
      </c>
      <c r="S64">
        <f>Original!S62</f>
        <v>0</v>
      </c>
      <c r="T64">
        <f>Original!T62</f>
        <v>0</v>
      </c>
      <c r="U64">
        <f>Original!U62</f>
        <v>1</v>
      </c>
      <c r="V64">
        <f>Original!V62</f>
        <v>0</v>
      </c>
      <c r="W64">
        <f>Original!W62</f>
        <v>0</v>
      </c>
      <c r="X64">
        <f>Original!X62</f>
        <v>0</v>
      </c>
      <c r="Y64">
        <f>Original!Y62</f>
        <v>-18945829.680472501</v>
      </c>
      <c r="Z64" s="5">
        <f t="shared" si="1"/>
        <v>-1.4527014198380157E-2</v>
      </c>
      <c r="AA64">
        <f>Original!Z62</f>
        <v>-20136902.453330498</v>
      </c>
      <c r="AB64" s="5">
        <f t="shared" si="1"/>
        <v>-1.5440288062572345E-2</v>
      </c>
      <c r="AC64">
        <f>Original!AA62</f>
        <v>2740381.9449641099</v>
      </c>
      <c r="AD64" s="5">
        <f t="shared" si="1"/>
        <v>2.1012311466364572E-3</v>
      </c>
      <c r="AE64">
        <f>Original!AB62</f>
        <v>35166999.033206299</v>
      </c>
      <c r="AF64" s="5">
        <f t="shared" si="1"/>
        <v>2.6964852048488818E-2</v>
      </c>
      <c r="AG64">
        <f>Original!AE62</f>
        <v>3255726.0220109602</v>
      </c>
      <c r="AH64" s="5">
        <f t="shared" si="16"/>
        <v>2.4963793587006121E-3</v>
      </c>
      <c r="AI64">
        <f>Original!AF62</f>
        <v>-3676541.78593633</v>
      </c>
      <c r="AJ64" s="5">
        <f t="shared" si="2"/>
        <v>-2.8190464933971161E-3</v>
      </c>
      <c r="AK64">
        <f>Original!AC62</f>
        <v>12702533.1086183</v>
      </c>
      <c r="AL64" s="5">
        <f t="shared" si="3"/>
        <v>9.7398679253665708E-3</v>
      </c>
      <c r="AM64">
        <f>Original!AD62</f>
        <v>-533576.41420136602</v>
      </c>
      <c r="AN64" s="5">
        <f t="shared" si="4"/>
        <v>-4.091281445970807E-4</v>
      </c>
      <c r="AO64">
        <f>Original!AG62</f>
        <v>0</v>
      </c>
      <c r="AP64" s="5">
        <f t="shared" si="4"/>
        <v>0</v>
      </c>
      <c r="AQ64">
        <f>Original!AH62</f>
        <v>0</v>
      </c>
      <c r="AR64" s="5">
        <f t="shared" si="4"/>
        <v>0</v>
      </c>
      <c r="AS64">
        <f>Original!AI62</f>
        <v>0</v>
      </c>
      <c r="AT64" s="5">
        <f t="shared" si="5"/>
        <v>0</v>
      </c>
      <c r="AU64">
        <f>Original!AJ62</f>
        <v>0</v>
      </c>
      <c r="AV64" s="5">
        <f t="shared" si="6"/>
        <v>0</v>
      </c>
      <c r="AW64">
        <f>Original!AK62</f>
        <v>0</v>
      </c>
      <c r="AX64" s="5">
        <f t="shared" si="7"/>
        <v>0</v>
      </c>
      <c r="AY64">
        <f>Original!AL62</f>
        <v>0</v>
      </c>
      <c r="AZ64" s="5">
        <f t="shared" si="8"/>
        <v>0</v>
      </c>
      <c r="BA64">
        <f>Original!AM62</f>
        <v>0</v>
      </c>
      <c r="BB64" s="5">
        <f t="shared" si="9"/>
        <v>0</v>
      </c>
      <c r="BC64">
        <f>Original!AN62</f>
        <v>10572789.774858899</v>
      </c>
      <c r="BD64">
        <f>Original!AO62</f>
        <v>9720262.2946698796</v>
      </c>
      <c r="BE64" s="5">
        <f t="shared" si="10"/>
        <v>7.4531646672718853E-3</v>
      </c>
      <c r="BF64">
        <f>Original!AP62</f>
        <v>-42392529.294668399</v>
      </c>
      <c r="BG64" s="5">
        <f t="shared" si="11"/>
        <v>-3.2505141519541828E-2</v>
      </c>
      <c r="BH64">
        <f>Original!AQ62</f>
        <v>0</v>
      </c>
      <c r="BI64" s="5">
        <f t="shared" si="12"/>
        <v>0</v>
      </c>
      <c r="BJ64">
        <f>Original!AR62</f>
        <v>-32672266.999998499</v>
      </c>
      <c r="BK64">
        <f>Original!AS62</f>
        <v>0</v>
      </c>
      <c r="BL64">
        <f>Original!AT62</f>
        <v>1</v>
      </c>
      <c r="BM64">
        <f>Original!AU62</f>
        <v>0</v>
      </c>
      <c r="BN64">
        <f>Original!AV62</f>
        <v>0</v>
      </c>
      <c r="BO64" s="5">
        <f t="shared" si="13"/>
        <v>0</v>
      </c>
      <c r="BP64">
        <f>Original!AW62</f>
        <v>0</v>
      </c>
      <c r="BQ64" s="5">
        <f t="shared" si="14"/>
        <v>0</v>
      </c>
      <c r="BR64">
        <f>Original!AX62</f>
        <v>0</v>
      </c>
      <c r="BS64" s="5">
        <f t="shared" si="15"/>
        <v>0</v>
      </c>
      <c r="BT64"/>
      <c r="BU64"/>
      <c r="BV64"/>
      <c r="BW64"/>
      <c r="BX64"/>
      <c r="BY64"/>
      <c r="BZ64"/>
      <c r="CA64"/>
    </row>
    <row r="65" spans="1:83" x14ac:dyDescent="0.2">
      <c r="A65" t="str">
        <f t="shared" si="0"/>
        <v>0_10_2012</v>
      </c>
      <c r="B65">
        <v>0</v>
      </c>
      <c r="C65">
        <v>10</v>
      </c>
      <c r="D65">
        <v>2012</v>
      </c>
      <c r="E65">
        <f>Original!E63</f>
        <v>1189791728</v>
      </c>
      <c r="F65">
        <f>Original!F63</f>
        <v>1198669782</v>
      </c>
      <c r="G65">
        <f>Original!G63</f>
        <v>8878053.9999988005</v>
      </c>
      <c r="H65">
        <f>Original!H63</f>
        <v>1288846409.7119999</v>
      </c>
      <c r="I65">
        <f>Original!I63</f>
        <v>-25702795.114359599</v>
      </c>
      <c r="J65">
        <f>Original!J63</f>
        <v>275254101.49999899</v>
      </c>
      <c r="K65">
        <f>Original!K63</f>
        <v>7.7798749999999997</v>
      </c>
      <c r="L65">
        <f>Original!L63</f>
        <v>27909105.420000002</v>
      </c>
      <c r="M65">
        <f>Original!M63</f>
        <v>4.1093000000000002</v>
      </c>
      <c r="N65">
        <f>Original!N63</f>
        <v>33963.31</v>
      </c>
      <c r="O65">
        <f>Original!O63</f>
        <v>2.6874131264136198</v>
      </c>
      <c r="P65">
        <f>Original!P63</f>
        <v>31.509999999999899</v>
      </c>
      <c r="Q65">
        <f>Original!Q63</f>
        <v>0.68630248062319699</v>
      </c>
      <c r="R65">
        <f>Original!R63</f>
        <v>4.0999999999999996</v>
      </c>
      <c r="S65">
        <f>Original!S63</f>
        <v>1</v>
      </c>
      <c r="T65">
        <f>Original!T63</f>
        <v>0</v>
      </c>
      <c r="U65">
        <f>Original!U63</f>
        <v>1</v>
      </c>
      <c r="V65">
        <f>Original!V63</f>
        <v>0</v>
      </c>
      <c r="W65">
        <f>Original!W63</f>
        <v>0</v>
      </c>
      <c r="X65">
        <f>Original!X63</f>
        <v>0</v>
      </c>
      <c r="Y65">
        <f>Original!Y63</f>
        <v>-4275807.6381878499</v>
      </c>
      <c r="Z65" s="5">
        <f t="shared" si="1"/>
        <v>-3.2526797950881156E-3</v>
      </c>
      <c r="AA65">
        <f>Original!Z63</f>
        <v>6338166.1897302596</v>
      </c>
      <c r="AB65" s="5">
        <f t="shared" si="1"/>
        <v>4.8215511191667211E-3</v>
      </c>
      <c r="AC65">
        <f>Original!AA63</f>
        <v>4655126.7043845197</v>
      </c>
      <c r="AD65" s="5">
        <f t="shared" si="1"/>
        <v>3.5412342781032829E-3</v>
      </c>
      <c r="AE65">
        <f>Original!AB63</f>
        <v>1742994.61972546</v>
      </c>
      <c r="AF65" s="5">
        <f t="shared" si="1"/>
        <v>1.3259257343323971E-3</v>
      </c>
      <c r="AG65">
        <f>Original!AE63</f>
        <v>1797423.6525119699</v>
      </c>
      <c r="AH65" s="5">
        <f t="shared" si="16"/>
        <v>1.3673308278706793E-3</v>
      </c>
      <c r="AI65">
        <f>Original!AF63</f>
        <v>73639.821009173</v>
      </c>
      <c r="AJ65" s="5">
        <f t="shared" si="2"/>
        <v>5.6019067782936396E-5</v>
      </c>
      <c r="AK65">
        <f>Original!AC63</f>
        <v>2169437.7639812198</v>
      </c>
      <c r="AL65" s="5">
        <f t="shared" si="3"/>
        <v>1.6503283072372957E-3</v>
      </c>
      <c r="AM65">
        <f>Original!AD63</f>
        <v>-4802239.12811678</v>
      </c>
      <c r="AN65" s="5">
        <f t="shared" si="4"/>
        <v>-3.6531452078669906E-3</v>
      </c>
      <c r="AO65">
        <f>Original!AG63</f>
        <v>-2069777.45844145</v>
      </c>
      <c r="AP65" s="5">
        <f t="shared" si="4"/>
        <v>-1.5745150130875845E-3</v>
      </c>
      <c r="AQ65">
        <f>Original!AH63</f>
        <v>-28720802.266174901</v>
      </c>
      <c r="AR65" s="5">
        <f t="shared" si="4"/>
        <v>-2.1848404122665501E-2</v>
      </c>
      <c r="AS65">
        <f>Original!AI63</f>
        <v>0</v>
      </c>
      <c r="AT65" s="5">
        <f t="shared" si="5"/>
        <v>0</v>
      </c>
      <c r="AU65">
        <f>Original!AJ63</f>
        <v>0</v>
      </c>
      <c r="AV65" s="5">
        <f t="shared" si="6"/>
        <v>0</v>
      </c>
      <c r="AW65">
        <f>Original!AK63</f>
        <v>0</v>
      </c>
      <c r="AX65" s="5">
        <f t="shared" si="7"/>
        <v>0</v>
      </c>
      <c r="AY65">
        <f>Original!AL63</f>
        <v>0</v>
      </c>
      <c r="AZ65" s="5">
        <f t="shared" si="8"/>
        <v>0</v>
      </c>
      <c r="BA65">
        <f>Original!AM63</f>
        <v>0</v>
      </c>
      <c r="BB65" s="5">
        <f t="shared" si="9"/>
        <v>0</v>
      </c>
      <c r="BC65">
        <f>Original!AN63</f>
        <v>-23091837.7395784</v>
      </c>
      <c r="BD65">
        <f>Original!AO63</f>
        <v>-23263467.735757399</v>
      </c>
      <c r="BE65" s="5">
        <f t="shared" si="10"/>
        <v>-1.7696916669490734E-2</v>
      </c>
      <c r="BF65">
        <f>Original!AP63</f>
        <v>32141521.7357562</v>
      </c>
      <c r="BG65" s="5">
        <f t="shared" si="11"/>
        <v>2.4450603764202043E-2</v>
      </c>
      <c r="BH65">
        <f>Original!AQ63</f>
        <v>0</v>
      </c>
      <c r="BI65" s="5">
        <f t="shared" si="12"/>
        <v>0</v>
      </c>
      <c r="BJ65">
        <f>Original!AR63</f>
        <v>8878053.9999988005</v>
      </c>
      <c r="BK65">
        <f>Original!AS63</f>
        <v>1</v>
      </c>
      <c r="BL65">
        <f>Original!AT63</f>
        <v>1</v>
      </c>
      <c r="BM65">
        <f>Original!AU63</f>
        <v>0</v>
      </c>
      <c r="BN65">
        <f>Original!AV63</f>
        <v>-28720802.266174901</v>
      </c>
      <c r="BO65" s="5">
        <f t="shared" si="13"/>
        <v>-2.1848404122665501E-2</v>
      </c>
      <c r="BP65">
        <f>Original!AW63</f>
        <v>0</v>
      </c>
      <c r="BQ65" s="5">
        <f t="shared" si="14"/>
        <v>0</v>
      </c>
      <c r="BR65">
        <f>Original!AX63</f>
        <v>0</v>
      </c>
      <c r="BS65" s="5">
        <f t="shared" si="15"/>
        <v>0</v>
      </c>
      <c r="BT65"/>
      <c r="BU65"/>
      <c r="BV65"/>
      <c r="BW65"/>
      <c r="BX65"/>
      <c r="BY65"/>
      <c r="BZ65"/>
      <c r="CA65"/>
    </row>
    <row r="66" spans="1:83" x14ac:dyDescent="0.2">
      <c r="A66" t="str">
        <f t="shared" si="0"/>
        <v>0_10_2013</v>
      </c>
      <c r="B66">
        <v>0</v>
      </c>
      <c r="C66">
        <v>10</v>
      </c>
      <c r="D66">
        <v>2013</v>
      </c>
      <c r="E66">
        <f>Original!E64</f>
        <v>1198669782</v>
      </c>
      <c r="F66">
        <f>Original!F64</f>
        <v>1202744794.99999</v>
      </c>
      <c r="G66">
        <f>Original!G64</f>
        <v>4075012.9999988</v>
      </c>
      <c r="H66">
        <f>Original!H64</f>
        <v>1249155036.55709</v>
      </c>
      <c r="I66">
        <f>Original!I64</f>
        <v>-39691373.154915802</v>
      </c>
      <c r="J66">
        <f>Original!J64</f>
        <v>279698963.89999998</v>
      </c>
      <c r="K66">
        <f>Original!K64</f>
        <v>8.0854199999999903</v>
      </c>
      <c r="L66">
        <f>Original!L64</f>
        <v>28818049.079999998</v>
      </c>
      <c r="M66">
        <f>Original!M64</f>
        <v>3.9420000000000002</v>
      </c>
      <c r="N66">
        <f>Original!N64</f>
        <v>33700.32</v>
      </c>
      <c r="O66">
        <f>Original!O64</f>
        <v>2.71863427969279</v>
      </c>
      <c r="P66">
        <f>Original!P64</f>
        <v>29.93</v>
      </c>
      <c r="Q66">
        <f>Original!Q64</f>
        <v>0.66429372522682495</v>
      </c>
      <c r="R66">
        <f>Original!R64</f>
        <v>4.2</v>
      </c>
      <c r="S66">
        <f>Original!S64</f>
        <v>2</v>
      </c>
      <c r="T66">
        <f>Original!T64</f>
        <v>0</v>
      </c>
      <c r="U66">
        <f>Original!U64</f>
        <v>1</v>
      </c>
      <c r="V66">
        <f>Original!V64</f>
        <v>0</v>
      </c>
      <c r="W66">
        <f>Original!W64</f>
        <v>0</v>
      </c>
      <c r="X66">
        <f>Original!X64</f>
        <v>0</v>
      </c>
      <c r="Y66">
        <f>Original!Y64</f>
        <v>11712645.846915999</v>
      </c>
      <c r="Z66" s="5">
        <f t="shared" si="1"/>
        <v>9.0876971520084046E-3</v>
      </c>
      <c r="AA66">
        <f>Original!Z64</f>
        <v>-10985746.9421653</v>
      </c>
      <c r="AB66" s="5">
        <f t="shared" si="1"/>
        <v>-8.5237052758056157E-3</v>
      </c>
      <c r="AC66">
        <f>Original!AA64</f>
        <v>18553695.897230402</v>
      </c>
      <c r="AD66" s="5">
        <f t="shared" si="1"/>
        <v>1.4395583335159641E-2</v>
      </c>
      <c r="AE66">
        <f>Original!AB64</f>
        <v>-6781646.5601991797</v>
      </c>
      <c r="AF66" s="5">
        <f t="shared" si="1"/>
        <v>-5.2617957493589773E-3</v>
      </c>
      <c r="AG66">
        <f>Original!AE64</f>
        <v>-13537082.129693599</v>
      </c>
      <c r="AH66" s="5">
        <f t="shared" si="16"/>
        <v>-1.0503254714980769E-2</v>
      </c>
      <c r="AI66">
        <f>Original!AF64</f>
        <v>-9956825.7525553592</v>
      </c>
      <c r="AJ66" s="5">
        <f t="shared" si="2"/>
        <v>-7.725378041577715E-3</v>
      </c>
      <c r="AK66">
        <f>Original!AC64</f>
        <v>3139497.99452441</v>
      </c>
      <c r="AL66" s="5">
        <f t="shared" si="3"/>
        <v>2.43589769181725E-3</v>
      </c>
      <c r="AM66">
        <f>Original!AD64</f>
        <v>1086502.81110055</v>
      </c>
      <c r="AN66" s="5">
        <f t="shared" si="4"/>
        <v>8.4300410267142329E-4</v>
      </c>
      <c r="AO66">
        <f>Original!AG64</f>
        <v>-1043064.74919409</v>
      </c>
      <c r="AP66" s="5">
        <f t="shared" si="4"/>
        <v>-8.0930104730413057E-4</v>
      </c>
      <c r="AQ66">
        <f>Original!AH64</f>
        <v>-28935112.743749801</v>
      </c>
      <c r="AR66" s="5">
        <f t="shared" si="4"/>
        <v>-2.2450396358876863E-2</v>
      </c>
      <c r="AS66">
        <f>Original!AI64</f>
        <v>0</v>
      </c>
      <c r="AT66" s="5">
        <f t="shared" si="5"/>
        <v>0</v>
      </c>
      <c r="AU66">
        <f>Original!AJ64</f>
        <v>0</v>
      </c>
      <c r="AV66" s="5">
        <f t="shared" si="6"/>
        <v>0</v>
      </c>
      <c r="AW66">
        <f>Original!AK64</f>
        <v>0</v>
      </c>
      <c r="AX66" s="5">
        <f t="shared" si="7"/>
        <v>0</v>
      </c>
      <c r="AY66">
        <f>Original!AL64</f>
        <v>0</v>
      </c>
      <c r="AZ66" s="5">
        <f t="shared" si="8"/>
        <v>0</v>
      </c>
      <c r="BA66">
        <f>Original!AM64</f>
        <v>0</v>
      </c>
      <c r="BB66" s="5">
        <f t="shared" si="9"/>
        <v>0</v>
      </c>
      <c r="BC66">
        <f>Original!AN64</f>
        <v>-36747136.327786103</v>
      </c>
      <c r="BD66">
        <f>Original!AO64</f>
        <v>-36914289.591352098</v>
      </c>
      <c r="BE66" s="5">
        <f t="shared" si="10"/>
        <v>-2.8641341057543703E-2</v>
      </c>
      <c r="BF66">
        <f>Original!AP64</f>
        <v>40989302.591350898</v>
      </c>
      <c r="BG66" s="5">
        <f t="shared" si="11"/>
        <v>3.1803093279757201E-2</v>
      </c>
      <c r="BH66">
        <f>Original!AQ64</f>
        <v>0</v>
      </c>
      <c r="BI66" s="5">
        <f t="shared" si="12"/>
        <v>0</v>
      </c>
      <c r="BJ66">
        <f>Original!AR64</f>
        <v>4075012.9999988</v>
      </c>
      <c r="BK66">
        <f>Original!AS64</f>
        <v>2</v>
      </c>
      <c r="BL66">
        <f>Original!AT64</f>
        <v>1</v>
      </c>
      <c r="BM66">
        <f>Original!AU64</f>
        <v>0</v>
      </c>
      <c r="BN66">
        <f>Original!AV64</f>
        <v>-28935112.743749801</v>
      </c>
      <c r="BO66" s="5">
        <f t="shared" si="13"/>
        <v>-2.2450396358876863E-2</v>
      </c>
      <c r="BP66">
        <f>Original!AW64</f>
        <v>0</v>
      </c>
      <c r="BQ66" s="5">
        <f t="shared" si="14"/>
        <v>0</v>
      </c>
      <c r="BR66">
        <f>Original!AX64</f>
        <v>0</v>
      </c>
      <c r="BS66" s="5">
        <f t="shared" si="15"/>
        <v>0</v>
      </c>
      <c r="BT66"/>
      <c r="BU66"/>
      <c r="BV66"/>
      <c r="BW66"/>
      <c r="BX66"/>
      <c r="BY66"/>
      <c r="BZ66"/>
      <c r="CA66"/>
    </row>
    <row r="67" spans="1:83" x14ac:dyDescent="0.2">
      <c r="A67" t="str">
        <f t="shared" si="0"/>
        <v>0_10_2014</v>
      </c>
      <c r="B67">
        <v>0</v>
      </c>
      <c r="C67">
        <v>10</v>
      </c>
      <c r="D67">
        <v>2014</v>
      </c>
      <c r="E67">
        <f>Original!E65</f>
        <v>1202744794.99999</v>
      </c>
      <c r="F67">
        <f>Original!F65</f>
        <v>1192647739.99999</v>
      </c>
      <c r="G67">
        <f>Original!G65</f>
        <v>-10097054.999999</v>
      </c>
      <c r="H67">
        <f>Original!H65</f>
        <v>1230864443.75298</v>
      </c>
      <c r="I67">
        <f>Original!I65</f>
        <v>-18290592.804109499</v>
      </c>
      <c r="J67">
        <f>Original!J65</f>
        <v>282626037.69999897</v>
      </c>
      <c r="K67">
        <f>Original!K65</f>
        <v>8.0865279999999906</v>
      </c>
      <c r="L67">
        <f>Original!L65</f>
        <v>29110612.079999998</v>
      </c>
      <c r="M67">
        <f>Original!M65</f>
        <v>3.7524000000000002</v>
      </c>
      <c r="N67">
        <f>Original!N65</f>
        <v>33580.799999999901</v>
      </c>
      <c r="O67">
        <f>Original!O65</f>
        <v>2.76953287390366</v>
      </c>
      <c r="P67">
        <f>Original!P65</f>
        <v>30.2</v>
      </c>
      <c r="Q67">
        <f>Original!Q65</f>
        <v>0.66590503712185001</v>
      </c>
      <c r="R67">
        <f>Original!R65</f>
        <v>4.2</v>
      </c>
      <c r="S67">
        <f>Original!S65</f>
        <v>3</v>
      </c>
      <c r="T67">
        <f>Original!T65</f>
        <v>0</v>
      </c>
      <c r="U67">
        <f>Original!U65</f>
        <v>1</v>
      </c>
      <c r="V67">
        <f>Original!V65</f>
        <v>0</v>
      </c>
      <c r="W67">
        <f>Original!W65</f>
        <v>0</v>
      </c>
      <c r="X67">
        <f>Original!X65</f>
        <v>0</v>
      </c>
      <c r="Y67">
        <f>Original!Y65</f>
        <v>7624783.75163214</v>
      </c>
      <c r="Z67" s="5">
        <f t="shared" si="1"/>
        <v>6.1039530950837782E-3</v>
      </c>
      <c r="AA67">
        <f>Original!Z65</f>
        <v>-39475.270498616301</v>
      </c>
      <c r="AB67" s="5">
        <f t="shared" si="1"/>
        <v>-3.1601578141507309E-5</v>
      </c>
      <c r="AC67">
        <f>Original!AA65</f>
        <v>5836638.8061731802</v>
      </c>
      <c r="AD67" s="5">
        <f t="shared" si="1"/>
        <v>4.672469497669458E-3</v>
      </c>
      <c r="AE67">
        <f>Original!AB65</f>
        <v>-7991946.9193041697</v>
      </c>
      <c r="AF67" s="5">
        <f t="shared" si="1"/>
        <v>-6.3978823167791105E-3</v>
      </c>
      <c r="AG67">
        <f>Original!AE65</f>
        <v>2336636.44468062</v>
      </c>
      <c r="AH67" s="5">
        <f t="shared" si="16"/>
        <v>1.870573608797861E-3</v>
      </c>
      <c r="AI67">
        <f>Original!AF65</f>
        <v>734719.55928488099</v>
      </c>
      <c r="AJ67" s="5">
        <f t="shared" si="2"/>
        <v>5.8817323533346864E-4</v>
      </c>
      <c r="AK67">
        <f>Original!AC65</f>
        <v>1438756.41269644</v>
      </c>
      <c r="AL67" s="5">
        <f t="shared" si="3"/>
        <v>1.151783702255188E-3</v>
      </c>
      <c r="AM67">
        <f>Original!AD65</f>
        <v>1777811.25099569</v>
      </c>
      <c r="AN67" s="5">
        <f t="shared" si="4"/>
        <v>1.4232110498434826E-3</v>
      </c>
      <c r="AO67">
        <f>Original!AG65</f>
        <v>0</v>
      </c>
      <c r="AP67" s="5">
        <f t="shared" si="4"/>
        <v>0</v>
      </c>
      <c r="AQ67">
        <f>Original!AH65</f>
        <v>-29033480.9201716</v>
      </c>
      <c r="AR67" s="5">
        <f t="shared" si="4"/>
        <v>-2.3242495983679834E-2</v>
      </c>
      <c r="AS67">
        <f>Original!AI65</f>
        <v>0</v>
      </c>
      <c r="AT67" s="5">
        <f t="shared" si="5"/>
        <v>0</v>
      </c>
      <c r="AU67">
        <f>Original!AJ65</f>
        <v>0</v>
      </c>
      <c r="AV67" s="5">
        <f t="shared" si="6"/>
        <v>0</v>
      </c>
      <c r="AW67">
        <f>Original!AK65</f>
        <v>0</v>
      </c>
      <c r="AX67" s="5">
        <f t="shared" si="7"/>
        <v>0</v>
      </c>
      <c r="AY67">
        <f>Original!AL65</f>
        <v>0</v>
      </c>
      <c r="AZ67" s="5">
        <f t="shared" si="8"/>
        <v>0</v>
      </c>
      <c r="BA67">
        <f>Original!AM65</f>
        <v>0</v>
      </c>
      <c r="BB67" s="5">
        <f t="shared" si="9"/>
        <v>0</v>
      </c>
      <c r="BC67">
        <f>Original!AN65</f>
        <v>-17315556.8845114</v>
      </c>
      <c r="BD67">
        <f>Original!AO65</f>
        <v>-17611036.779902302</v>
      </c>
      <c r="BE67" s="5">
        <f t="shared" si="10"/>
        <v>-1.4098359502629621E-2</v>
      </c>
      <c r="BF67">
        <f>Original!AP65</f>
        <v>7513981.7799033001</v>
      </c>
      <c r="BG67" s="5">
        <f t="shared" si="11"/>
        <v>6.0152515580558117E-3</v>
      </c>
      <c r="BH67">
        <f>Original!AQ65</f>
        <v>0</v>
      </c>
      <c r="BI67" s="5">
        <f t="shared" si="12"/>
        <v>0</v>
      </c>
      <c r="BJ67">
        <f>Original!AR65</f>
        <v>-10097054.999999</v>
      </c>
      <c r="BK67">
        <f>Original!AS65</f>
        <v>3</v>
      </c>
      <c r="BL67">
        <f>Original!AT65</f>
        <v>1</v>
      </c>
      <c r="BM67">
        <f>Original!AU65</f>
        <v>0</v>
      </c>
      <c r="BN67">
        <f>Original!AV65</f>
        <v>-29033480.9201716</v>
      </c>
      <c r="BO67" s="5">
        <f t="shared" si="13"/>
        <v>-2.3242495983679834E-2</v>
      </c>
      <c r="BP67">
        <f>Original!AW65</f>
        <v>0</v>
      </c>
      <c r="BQ67" s="5">
        <f t="shared" si="14"/>
        <v>0</v>
      </c>
      <c r="BR67">
        <f>Original!AX65</f>
        <v>0</v>
      </c>
      <c r="BS67" s="5">
        <f t="shared" si="15"/>
        <v>0</v>
      </c>
      <c r="BT67"/>
      <c r="BU67"/>
      <c r="BV67"/>
      <c r="BW67"/>
      <c r="BX67"/>
      <c r="BY67"/>
      <c r="BZ67"/>
      <c r="CA67"/>
    </row>
    <row r="68" spans="1:83" x14ac:dyDescent="0.2">
      <c r="A68" t="str">
        <f t="shared" ref="A68:A71" si="17">CONCATENATE(B68,"_",C68,"_",D68)</f>
        <v>0_10_2015</v>
      </c>
      <c r="B68">
        <v>0</v>
      </c>
      <c r="C68">
        <v>10</v>
      </c>
      <c r="D68">
        <v>2015</v>
      </c>
      <c r="E68">
        <f>Original!E66</f>
        <v>1192647739.99999</v>
      </c>
      <c r="F68">
        <f>Original!F66</f>
        <v>1160473735.99999</v>
      </c>
      <c r="G68">
        <f>Original!G66</f>
        <v>-32174004.000001401</v>
      </c>
      <c r="H68">
        <f>Original!H66</f>
        <v>1138459748.48928</v>
      </c>
      <c r="I68">
        <f>Original!I66</f>
        <v>-92404695.263697594</v>
      </c>
      <c r="J68">
        <f>Original!J66</f>
        <v>280202617.09999901</v>
      </c>
      <c r="K68">
        <f>Original!K66</f>
        <v>8.3332960000000007</v>
      </c>
      <c r="L68">
        <f>Original!L66</f>
        <v>29378317.829999901</v>
      </c>
      <c r="M68">
        <f>Original!M66</f>
        <v>2.7029999999999998</v>
      </c>
      <c r="N68">
        <f>Original!N66</f>
        <v>34173.339999999902</v>
      </c>
      <c r="O68">
        <f>Original!O66</f>
        <v>2.817329338745</v>
      </c>
      <c r="P68">
        <f>Original!P66</f>
        <v>30.17</v>
      </c>
      <c r="Q68">
        <f>Original!Q66</f>
        <v>0.66804748020605098</v>
      </c>
      <c r="R68">
        <f>Original!R66</f>
        <v>4.0999999999999996</v>
      </c>
      <c r="S68">
        <f>Original!S66</f>
        <v>4</v>
      </c>
      <c r="T68">
        <f>Original!T66</f>
        <v>0</v>
      </c>
      <c r="U68">
        <f>Original!U66</f>
        <v>1</v>
      </c>
      <c r="V68">
        <f>Original!V66</f>
        <v>0</v>
      </c>
      <c r="W68">
        <f>Original!W66</f>
        <v>0</v>
      </c>
      <c r="X68">
        <f>Original!X66</f>
        <v>0</v>
      </c>
      <c r="Y68">
        <f>Original!Y66</f>
        <v>-6218186.0232816804</v>
      </c>
      <c r="Z68" s="5">
        <f t="shared" si="1"/>
        <v>-5.0518853272924647E-3</v>
      </c>
      <c r="AA68">
        <f>Original!Z66</f>
        <v>-8570317.5726068597</v>
      </c>
      <c r="AB68" s="5">
        <f t="shared" si="1"/>
        <v>-6.9628443782773055E-3</v>
      </c>
      <c r="AC68">
        <f>Original!AA66</f>
        <v>5243972.0680507002</v>
      </c>
      <c r="AD68" s="5">
        <f t="shared" si="1"/>
        <v>4.2603977185834635E-3</v>
      </c>
      <c r="AE68">
        <f>Original!AB66</f>
        <v>-49649692.904958598</v>
      </c>
      <c r="AF68" s="5">
        <f t="shared" si="1"/>
        <v>-4.0337254973077039E-2</v>
      </c>
      <c r="AG68">
        <f>Original!AE66</f>
        <v>-257169.221560051</v>
      </c>
      <c r="AH68" s="5">
        <f t="shared" si="16"/>
        <v>-2.0893382928174162E-4</v>
      </c>
      <c r="AI68">
        <f>Original!AF66</f>
        <v>968799.04375586601</v>
      </c>
      <c r="AJ68" s="5">
        <f t="shared" si="2"/>
        <v>7.8708833346581954E-4</v>
      </c>
      <c r="AK68">
        <f>Original!AC66</f>
        <v>-6998969.1036103703</v>
      </c>
      <c r="AL68" s="5">
        <f t="shared" si="3"/>
        <v>-5.6862225073868334E-3</v>
      </c>
      <c r="AM68">
        <f>Original!AD66</f>
        <v>1655368.8929301801</v>
      </c>
      <c r="AN68" s="5">
        <f t="shared" si="4"/>
        <v>1.3448831846038711E-3</v>
      </c>
      <c r="AO68">
        <f>Original!AG66</f>
        <v>1038728.34321514</v>
      </c>
      <c r="AP68" s="5">
        <f t="shared" si="4"/>
        <v>8.4390149417915971E-4</v>
      </c>
      <c r="AQ68">
        <f>Original!AH66</f>
        <v>-28789744.547409002</v>
      </c>
      <c r="AR68" s="5">
        <f t="shared" si="4"/>
        <v>-2.3389857992507552E-2</v>
      </c>
      <c r="AS68">
        <f>Original!AI66</f>
        <v>0</v>
      </c>
      <c r="AT68" s="5">
        <f t="shared" si="5"/>
        <v>0</v>
      </c>
      <c r="AU68">
        <f>Original!AJ66</f>
        <v>0</v>
      </c>
      <c r="AV68" s="5">
        <f t="shared" si="6"/>
        <v>0</v>
      </c>
      <c r="AW68">
        <f>Original!AK66</f>
        <v>0</v>
      </c>
      <c r="AX68" s="5">
        <f t="shared" si="7"/>
        <v>0</v>
      </c>
      <c r="AY68">
        <f>Original!AL66</f>
        <v>0</v>
      </c>
      <c r="AZ68" s="5">
        <f t="shared" si="8"/>
        <v>0</v>
      </c>
      <c r="BA68">
        <f>Original!AM66</f>
        <v>0</v>
      </c>
      <c r="BB68" s="5">
        <f t="shared" si="9"/>
        <v>0</v>
      </c>
      <c r="BC68">
        <f>Original!AN66</f>
        <v>-91577211.025474697</v>
      </c>
      <c r="BD68">
        <f>Original!AO66</f>
        <v>-89535652.387205094</v>
      </c>
      <c r="BE68" s="5">
        <f t="shared" si="10"/>
        <v>-7.2742090196549578E-2</v>
      </c>
      <c r="BF68">
        <f>Original!AP66</f>
        <v>57361648.387203597</v>
      </c>
      <c r="BG68" s="5">
        <f t="shared" si="11"/>
        <v>4.6602734101494125E-2</v>
      </c>
      <c r="BH68">
        <f>Original!AQ66</f>
        <v>0</v>
      </c>
      <c r="BI68" s="5">
        <f t="shared" si="12"/>
        <v>0</v>
      </c>
      <c r="BJ68">
        <f>Original!AR66</f>
        <v>-32174004.000001401</v>
      </c>
      <c r="BK68">
        <f>Original!AS66</f>
        <v>4</v>
      </c>
      <c r="BL68">
        <f>Original!AT66</f>
        <v>1</v>
      </c>
      <c r="BM68">
        <f>Original!AU66</f>
        <v>0</v>
      </c>
      <c r="BN68">
        <f>Original!AV66</f>
        <v>-28789744.547409002</v>
      </c>
      <c r="BO68" s="5">
        <f t="shared" si="13"/>
        <v>-2.3389857992507552E-2</v>
      </c>
      <c r="BP68">
        <f>Original!AW66</f>
        <v>0</v>
      </c>
      <c r="BQ68" s="5">
        <f t="shared" si="14"/>
        <v>0</v>
      </c>
      <c r="BR68">
        <f>Original!AX66</f>
        <v>0</v>
      </c>
      <c r="BS68" s="5">
        <f t="shared" si="15"/>
        <v>0</v>
      </c>
      <c r="BT68"/>
      <c r="BU68"/>
      <c r="BV68"/>
      <c r="BW68"/>
      <c r="BX68"/>
      <c r="BY68"/>
      <c r="BZ68"/>
      <c r="CA68"/>
    </row>
    <row r="69" spans="1:83" x14ac:dyDescent="0.2">
      <c r="A69" t="str">
        <f t="shared" si="17"/>
        <v>0_10_2016</v>
      </c>
      <c r="B69">
        <v>0</v>
      </c>
      <c r="C69">
        <v>10</v>
      </c>
      <c r="D69">
        <v>2016</v>
      </c>
      <c r="E69">
        <f>Original!E67</f>
        <v>1160473735.99999</v>
      </c>
      <c r="F69">
        <f>Original!F67</f>
        <v>1162084608.99999</v>
      </c>
      <c r="G69">
        <f>Original!G67</f>
        <v>1610873.0000004701</v>
      </c>
      <c r="H69">
        <f>Original!H67</f>
        <v>1071179187.0980901</v>
      </c>
      <c r="I69">
        <f>Original!I67</f>
        <v>-67280561.391187698</v>
      </c>
      <c r="J69">
        <f>Original!J67</f>
        <v>279086354.60000002</v>
      </c>
      <c r="K69">
        <f>Original!K67</f>
        <v>8.4443099999999909</v>
      </c>
      <c r="L69">
        <f>Original!L67</f>
        <v>29437697.499999899</v>
      </c>
      <c r="M69">
        <f>Original!M67</f>
        <v>2.4255</v>
      </c>
      <c r="N69">
        <f>Original!N67</f>
        <v>35302.049999999901</v>
      </c>
      <c r="O69">
        <f>Original!O67</f>
        <v>2.7022769193883298</v>
      </c>
      <c r="P69">
        <f>Original!P67</f>
        <v>29.8799999999999</v>
      </c>
      <c r="Q69">
        <f>Original!Q67</f>
        <v>0.67140437302771305</v>
      </c>
      <c r="R69">
        <f>Original!R67</f>
        <v>4.5</v>
      </c>
      <c r="S69">
        <f>Original!S67</f>
        <v>5</v>
      </c>
      <c r="T69">
        <f>Original!T67</f>
        <v>0</v>
      </c>
      <c r="U69">
        <f>Original!U67</f>
        <v>1</v>
      </c>
      <c r="V69">
        <f>Original!V67</f>
        <v>0</v>
      </c>
      <c r="W69">
        <f>Original!W67</f>
        <v>0</v>
      </c>
      <c r="X69">
        <f>Original!X67</f>
        <v>0</v>
      </c>
      <c r="Y69">
        <f>Original!Y67</f>
        <v>-2808476.4361259602</v>
      </c>
      <c r="Z69" s="5">
        <f t="shared" si="1"/>
        <v>-2.4669088563322233E-3</v>
      </c>
      <c r="AA69">
        <f>Original!Z67</f>
        <v>-3687291.7823208398</v>
      </c>
      <c r="AB69" s="5">
        <f t="shared" si="1"/>
        <v>-3.2388424687072371E-3</v>
      </c>
      <c r="AC69">
        <f>Original!AA67</f>
        <v>1123559.0180602199</v>
      </c>
      <c r="AD69" s="5">
        <f t="shared" si="1"/>
        <v>9.8691149999037466E-4</v>
      </c>
      <c r="AE69">
        <f>Original!AB67</f>
        <v>-15303594.0408353</v>
      </c>
      <c r="AF69" s="5">
        <f t="shared" si="1"/>
        <v>-1.3442367252020068E-2</v>
      </c>
      <c r="AG69">
        <f>Original!AE67</f>
        <v>-2416646.30536192</v>
      </c>
      <c r="AH69" s="5">
        <f t="shared" si="16"/>
        <v>-2.1227332003338505E-3</v>
      </c>
      <c r="AI69">
        <f>Original!AF67</f>
        <v>1477355.36688961</v>
      </c>
      <c r="AJ69" s="5">
        <f t="shared" si="2"/>
        <v>1.2976790517627344E-3</v>
      </c>
      <c r="AK69">
        <f>Original!AC67</f>
        <v>-12620002.0261331</v>
      </c>
      <c r="AL69" s="5">
        <f t="shared" si="3"/>
        <v>-1.1085154343734738E-2</v>
      </c>
      <c r="AM69">
        <f>Original!AD67</f>
        <v>-3868048.2224613102</v>
      </c>
      <c r="AN69" s="5">
        <f t="shared" si="4"/>
        <v>-3.3976152671134447E-3</v>
      </c>
      <c r="AO69">
        <f>Original!AG67</f>
        <v>-4034039.0934096002</v>
      </c>
      <c r="AP69" s="5">
        <f t="shared" si="4"/>
        <v>-3.5434182884047619E-3</v>
      </c>
      <c r="AQ69">
        <f>Original!AH67</f>
        <v>-28013084.9142575</v>
      </c>
      <c r="AR69" s="5">
        <f t="shared" ref="AR69" si="18">AQ69/$H68</f>
        <v>-2.4606126787908373E-2</v>
      </c>
      <c r="AS69">
        <f>Original!AI67</f>
        <v>0</v>
      </c>
      <c r="AT69" s="5">
        <f t="shared" si="5"/>
        <v>0</v>
      </c>
      <c r="AU69">
        <f>Original!AJ67</f>
        <v>0</v>
      </c>
      <c r="AV69" s="5">
        <f t="shared" si="6"/>
        <v>0</v>
      </c>
      <c r="AW69">
        <f>Original!AK67</f>
        <v>0</v>
      </c>
      <c r="AX69" s="5">
        <f t="shared" si="7"/>
        <v>0</v>
      </c>
      <c r="AY69">
        <f>Original!AL67</f>
        <v>0</v>
      </c>
      <c r="AZ69" s="5">
        <f t="shared" si="8"/>
        <v>0</v>
      </c>
      <c r="BA69">
        <f>Original!AM67</f>
        <v>0</v>
      </c>
      <c r="BB69" s="5">
        <f t="shared" si="9"/>
        <v>0</v>
      </c>
      <c r="BC69">
        <f>Original!AN67</f>
        <v>-70150268.435955793</v>
      </c>
      <c r="BD69">
        <f>Original!AO67</f>
        <v>-68581541.456705898</v>
      </c>
      <c r="BE69" s="5">
        <f t="shared" si="10"/>
        <v>-6.0240637886155073E-2</v>
      </c>
      <c r="BF69">
        <f>Original!AP67</f>
        <v>70192414.4567063</v>
      </c>
      <c r="BG69" s="5">
        <f t="shared" si="11"/>
        <v>6.165559612436948E-2</v>
      </c>
      <c r="BH69">
        <f>Original!AQ67</f>
        <v>0</v>
      </c>
      <c r="BI69" s="5">
        <f t="shared" si="12"/>
        <v>0</v>
      </c>
      <c r="BJ69">
        <f>Original!AR67</f>
        <v>1610873.0000004701</v>
      </c>
      <c r="BK69">
        <f>Original!AS67</f>
        <v>5</v>
      </c>
      <c r="BL69">
        <f>Original!AT67</f>
        <v>1</v>
      </c>
      <c r="BM69">
        <f>Original!AU67</f>
        <v>0</v>
      </c>
      <c r="BN69">
        <f>Original!AV67</f>
        <v>-28013084.9142575</v>
      </c>
      <c r="BO69" s="5">
        <f t="shared" si="13"/>
        <v>-2.4606126787908373E-2</v>
      </c>
      <c r="BP69">
        <f>Original!AW67</f>
        <v>0</v>
      </c>
      <c r="BQ69" s="5">
        <f t="shared" si="14"/>
        <v>0</v>
      </c>
      <c r="BR69">
        <f>Original!AX67</f>
        <v>0</v>
      </c>
      <c r="BS69" s="5">
        <f t="shared" si="15"/>
        <v>0</v>
      </c>
      <c r="BT69"/>
      <c r="BU69"/>
      <c r="BV69"/>
      <c r="BW69"/>
      <c r="BX69"/>
      <c r="BY69"/>
      <c r="BZ69"/>
      <c r="CA69"/>
    </row>
    <row r="70" spans="1:83" x14ac:dyDescent="0.2">
      <c r="A70" t="str">
        <f t="shared" si="17"/>
        <v>0_10_2017</v>
      </c>
      <c r="B70">
        <v>0</v>
      </c>
      <c r="C70">
        <v>10</v>
      </c>
      <c r="D70">
        <v>2017</v>
      </c>
      <c r="E70">
        <f>Original!E68</f>
        <v>1162084608.99999</v>
      </c>
      <c r="F70">
        <f>Original!F68</f>
        <v>1100306571</v>
      </c>
      <c r="G70">
        <f>Original!G68</f>
        <v>-61778037.999998502</v>
      </c>
      <c r="H70">
        <f>Original!H68</f>
        <v>1045079769.4676501</v>
      </c>
      <c r="I70">
        <f>Original!I68</f>
        <v>-26099417.630440801</v>
      </c>
      <c r="J70">
        <f>Original!J68</f>
        <v>274821215.5</v>
      </c>
      <c r="K70">
        <f>Original!K68</f>
        <v>8.6394000000000002</v>
      </c>
      <c r="L70">
        <f>Original!L68</f>
        <v>29668394.669999901</v>
      </c>
      <c r="M70">
        <f>Original!M68</f>
        <v>2.6928000000000001</v>
      </c>
      <c r="N70">
        <f>Original!N68</f>
        <v>35945.819999999898</v>
      </c>
      <c r="O70">
        <f>Original!O68</f>
        <v>2.7973006675499601</v>
      </c>
      <c r="P70">
        <f>Original!P68</f>
        <v>29.999999999999901</v>
      </c>
      <c r="Q70">
        <f>Original!Q68</f>
        <v>0.672815187691711</v>
      </c>
      <c r="R70">
        <f>Original!R68</f>
        <v>4.5</v>
      </c>
      <c r="S70">
        <f>Original!S68</f>
        <v>6</v>
      </c>
      <c r="T70">
        <f>Original!T68</f>
        <v>0</v>
      </c>
      <c r="U70">
        <f>Original!U68</f>
        <v>1</v>
      </c>
      <c r="V70">
        <f>Original!V68</f>
        <v>0</v>
      </c>
      <c r="W70">
        <f>Original!W68</f>
        <v>0</v>
      </c>
      <c r="X70">
        <f>Original!X68</f>
        <v>0</v>
      </c>
      <c r="Y70">
        <f>Original!Y68</f>
        <v>-10812962.746218801</v>
      </c>
      <c r="Z70" s="5">
        <f t="shared" ref="Z70:AH73" si="19">Y70/$H69</f>
        <v>-1.0094448133847691E-2</v>
      </c>
      <c r="AA70">
        <f>Original!Z68</f>
        <v>-6377509.6329443799</v>
      </c>
      <c r="AB70" s="5">
        <f t="shared" si="19"/>
        <v>-5.9537281061458657E-3</v>
      </c>
      <c r="AC70">
        <f>Original!AA68</f>
        <v>4355828.0518733999</v>
      </c>
      <c r="AD70" s="5">
        <f t="shared" si="19"/>
        <v>4.0663860018356835E-3</v>
      </c>
      <c r="AE70">
        <f>Original!AB68</f>
        <v>14976193.529149599</v>
      </c>
      <c r="AF70" s="5">
        <f t="shared" si="19"/>
        <v>1.3981034834817229E-2</v>
      </c>
      <c r="AG70">
        <f>Original!AE68</f>
        <v>1002856.27257334</v>
      </c>
      <c r="AH70" s="5">
        <f t="shared" si="19"/>
        <v>9.3621710041823876E-4</v>
      </c>
      <c r="AI70">
        <f>Original!AF68</f>
        <v>621526.59177475399</v>
      </c>
      <c r="AJ70" s="5">
        <f t="shared" ref="AJ70:AJ73" si="20">AI70/$H69</f>
        <v>5.8022653843613149E-4</v>
      </c>
      <c r="AK70">
        <f>Original!AC68</f>
        <v>-7045237.7522896603</v>
      </c>
      <c r="AL70" s="5">
        <f t="shared" ref="AL70:AL73" si="21">AK70/$H69</f>
        <v>-6.5770861095385659E-3</v>
      </c>
      <c r="AM70">
        <f>Original!AD68</f>
        <v>3208887.0686074002</v>
      </c>
      <c r="AN70" s="5">
        <f t="shared" ref="AN70:AR73" si="22">AM70/$H69</f>
        <v>2.9956585296438886E-3</v>
      </c>
      <c r="AO70">
        <f>Original!AG68</f>
        <v>0</v>
      </c>
      <c r="AP70" s="5">
        <f t="shared" si="22"/>
        <v>0</v>
      </c>
      <c r="AQ70">
        <f>Original!AH68</f>
        <v>-28051970.3459008</v>
      </c>
      <c r="AR70" s="5">
        <f t="shared" si="22"/>
        <v>-2.6187934459309118E-2</v>
      </c>
      <c r="AS70">
        <f>Original!AI68</f>
        <v>0</v>
      </c>
      <c r="AT70" s="5">
        <f t="shared" ref="AT70:AT73" si="23">AS70/$H69</f>
        <v>0</v>
      </c>
      <c r="AU70">
        <f>Original!AJ68</f>
        <v>0</v>
      </c>
      <c r="AV70" s="5">
        <f t="shared" ref="AV70:AV71" si="24">AU70/$H69</f>
        <v>0</v>
      </c>
      <c r="AW70">
        <f>Original!AK68</f>
        <v>0</v>
      </c>
      <c r="AX70" s="5">
        <f t="shared" ref="AX70:AX73" si="25">AW70/$H69</f>
        <v>0</v>
      </c>
      <c r="AY70">
        <f>Original!AL68</f>
        <v>0</v>
      </c>
      <c r="AZ70" s="5">
        <f t="shared" ref="AZ70:AZ73" si="26">AY70/$H69</f>
        <v>0</v>
      </c>
      <c r="BA70">
        <f>Original!AM68</f>
        <v>0</v>
      </c>
      <c r="BB70" s="5">
        <f t="shared" ref="BB70:BB73" si="27">BA70/$H69</f>
        <v>0</v>
      </c>
      <c r="BC70">
        <f>Original!AN68</f>
        <v>-28122388.9633752</v>
      </c>
      <c r="BD70">
        <f>Original!AO68</f>
        <v>-28314339.839223199</v>
      </c>
      <c r="BE70" s="5">
        <f t="shared" ref="BE70:BE133" si="28">BD70/$H69</f>
        <v>-2.6432869663878557E-2</v>
      </c>
      <c r="BF70">
        <f>Original!AP68</f>
        <v>-33463698.1607753</v>
      </c>
      <c r="BG70" s="5">
        <f t="shared" ref="BG70:BG133" si="29">BF70/$H69</f>
        <v>-3.1240056345223744E-2</v>
      </c>
      <c r="BH70">
        <f>Original!AQ68</f>
        <v>0</v>
      </c>
      <c r="BI70" s="5">
        <f t="shared" ref="BI70:BI133" si="30">BH70/$H69</f>
        <v>0</v>
      </c>
      <c r="BJ70">
        <f>Original!AR68</f>
        <v>-61778037.999998502</v>
      </c>
      <c r="BK70">
        <f>Original!AS68</f>
        <v>6</v>
      </c>
      <c r="BL70">
        <f>Original!AT68</f>
        <v>1</v>
      </c>
      <c r="BM70">
        <f>Original!AU68</f>
        <v>0</v>
      </c>
      <c r="BN70">
        <f>Original!AV68</f>
        <v>-28051970.3459008</v>
      </c>
      <c r="BO70" s="5">
        <f t="shared" ref="BO70:BO133" si="31">BN70/$H69</f>
        <v>-2.6187934459309118E-2</v>
      </c>
      <c r="BP70">
        <f>Original!AW68</f>
        <v>0</v>
      </c>
      <c r="BQ70" s="5">
        <f t="shared" ref="BQ70:BQ133" si="32">BP70/$H69</f>
        <v>0</v>
      </c>
      <c r="BR70">
        <f>Original!AX68</f>
        <v>0</v>
      </c>
      <c r="BS70" s="5">
        <f t="shared" ref="BS70:BS133" si="33">BR70/$H69</f>
        <v>0</v>
      </c>
      <c r="BT70"/>
      <c r="BU70"/>
      <c r="BV70"/>
      <c r="BW70"/>
      <c r="BX70"/>
      <c r="BY70"/>
      <c r="BZ70"/>
      <c r="CA70"/>
    </row>
    <row r="71" spans="1:83" x14ac:dyDescent="0.2">
      <c r="A71" t="str">
        <f t="shared" si="17"/>
        <v>0_10_2018</v>
      </c>
      <c r="B71">
        <v>0</v>
      </c>
      <c r="C71">
        <v>10</v>
      </c>
      <c r="D71">
        <v>2018</v>
      </c>
      <c r="E71">
        <f>Original!E69</f>
        <v>1100306571</v>
      </c>
      <c r="F71">
        <f>Original!F69</f>
        <v>1107464473.99999</v>
      </c>
      <c r="G71">
        <f>Original!G69</f>
        <v>7157902.9999992801</v>
      </c>
      <c r="H71">
        <f>Original!H69</f>
        <v>1006389794.88098</v>
      </c>
      <c r="I71">
        <f>Original!I69</f>
        <v>-38689974.586671397</v>
      </c>
      <c r="J71">
        <f>Original!J69</f>
        <v>274036302.39999998</v>
      </c>
      <c r="K71">
        <f>Original!K69</f>
        <v>8.5038999999999998</v>
      </c>
      <c r="L71">
        <f>Original!L69</f>
        <v>29807700.839999899</v>
      </c>
      <c r="M71">
        <f>Original!M69</f>
        <v>2.9199999999999902</v>
      </c>
      <c r="N71">
        <f>Original!N69</f>
        <v>36801.5</v>
      </c>
      <c r="O71">
        <f>Original!O69</f>
        <v>2.8392046196562601</v>
      </c>
      <c r="P71">
        <f>Original!P69</f>
        <v>30.01</v>
      </c>
      <c r="Q71">
        <f>Original!Q69</f>
        <v>0.674687690806556</v>
      </c>
      <c r="R71">
        <f>Original!R69</f>
        <v>4.5999999999999996</v>
      </c>
      <c r="S71">
        <f>Original!S69</f>
        <v>7</v>
      </c>
      <c r="T71">
        <f>Original!T69</f>
        <v>0</v>
      </c>
      <c r="U71">
        <f>Original!U69</f>
        <v>1</v>
      </c>
      <c r="V71">
        <f>Original!V69</f>
        <v>1</v>
      </c>
      <c r="W71">
        <f>Original!W69</f>
        <v>0</v>
      </c>
      <c r="X71">
        <f>Original!X69</f>
        <v>0</v>
      </c>
      <c r="Y71">
        <f>Original!Y69</f>
        <v>-1908665.72974862</v>
      </c>
      <c r="Z71" s="5">
        <f t="shared" si="19"/>
        <v>-1.8263349703160642E-3</v>
      </c>
      <c r="AA71">
        <f>Original!Z69</f>
        <v>4200408.9121214896</v>
      </c>
      <c r="AB71" s="5">
        <f t="shared" si="19"/>
        <v>4.0192232543752359E-3</v>
      </c>
      <c r="AC71">
        <f>Original!AA69</f>
        <v>2473079.6445756</v>
      </c>
      <c r="AD71" s="5">
        <f t="shared" si="19"/>
        <v>2.3664027539594939E-3</v>
      </c>
      <c r="AE71">
        <f>Original!AB69</f>
        <v>11253075.596127599</v>
      </c>
      <c r="AF71" s="5">
        <f t="shared" si="19"/>
        <v>1.0767671449481573E-2</v>
      </c>
      <c r="AG71">
        <f>Original!AE69</f>
        <v>79097.305546646996</v>
      </c>
      <c r="AH71" s="5">
        <f t="shared" si="19"/>
        <v>7.5685424077186119E-5</v>
      </c>
      <c r="AI71">
        <f>Original!AF69</f>
        <v>781135.284277478</v>
      </c>
      <c r="AJ71" s="5">
        <f t="shared" si="20"/>
        <v>7.4744082423045856E-4</v>
      </c>
      <c r="AK71">
        <f>Original!AC69</f>
        <v>-8675960.1897608694</v>
      </c>
      <c r="AL71" s="5">
        <f t="shared" si="21"/>
        <v>-8.301720541562382E-3</v>
      </c>
      <c r="AM71">
        <f>Original!AD69</f>
        <v>1338808.2379753699</v>
      </c>
      <c r="AN71" s="5">
        <f t="shared" si="22"/>
        <v>1.2810584197389461E-3</v>
      </c>
      <c r="AO71">
        <f>Original!AG69</f>
        <v>-957470.53504743497</v>
      </c>
      <c r="AP71" s="5">
        <f t="shared" si="22"/>
        <v>-9.1616981116681448E-4</v>
      </c>
      <c r="AQ71">
        <f>Original!AH69</f>
        <v>-26560688.492082</v>
      </c>
      <c r="AR71" s="5">
        <f t="shared" si="22"/>
        <v>-2.5414986748438988E-2</v>
      </c>
      <c r="AS71">
        <f>Original!AI69</f>
        <v>0</v>
      </c>
      <c r="AT71" s="5">
        <f t="shared" si="23"/>
        <v>0</v>
      </c>
      <c r="AU71">
        <f>Original!AJ69</f>
        <v>0</v>
      </c>
      <c r="AV71" s="5">
        <f t="shared" si="24"/>
        <v>0</v>
      </c>
      <c r="AW71">
        <f>Original!AK69</f>
        <v>-22858418.561882298</v>
      </c>
      <c r="AX71" s="5">
        <f t="shared" si="25"/>
        <v>-2.1872415130115931E-2</v>
      </c>
      <c r="AY71">
        <f>Original!AL69</f>
        <v>0</v>
      </c>
      <c r="AZ71" s="5">
        <f t="shared" si="26"/>
        <v>0</v>
      </c>
      <c r="BA71">
        <f>Original!AM69</f>
        <v>0</v>
      </c>
      <c r="BB71" s="5">
        <f t="shared" si="27"/>
        <v>0</v>
      </c>
      <c r="BC71">
        <f>Original!AN69</f>
        <v>-40835598.527897</v>
      </c>
      <c r="BD71">
        <f>Original!AO69</f>
        <v>-40734530.045703903</v>
      </c>
      <c r="BE71" s="5">
        <f t="shared" si="28"/>
        <v>-3.8977436207050048E-2</v>
      </c>
      <c r="BF71">
        <f>Original!AP69</f>
        <v>47892433.045703202</v>
      </c>
      <c r="BG71" s="5">
        <f t="shared" si="29"/>
        <v>4.5826581324121297E-2</v>
      </c>
      <c r="BH71">
        <f>Original!AQ69</f>
        <v>0</v>
      </c>
      <c r="BI71" s="5">
        <f t="shared" si="30"/>
        <v>0</v>
      </c>
      <c r="BJ71">
        <f>Original!AR69</f>
        <v>7157902.9999992801</v>
      </c>
      <c r="BK71">
        <f>Original!AS69</f>
        <v>7</v>
      </c>
      <c r="BL71">
        <f>Original!AT69</f>
        <v>1</v>
      </c>
      <c r="BM71">
        <f>Original!AU69</f>
        <v>1</v>
      </c>
      <c r="BN71">
        <f>Original!AV69</f>
        <v>-26560688.492082</v>
      </c>
      <c r="BO71" s="5">
        <f t="shared" si="31"/>
        <v>-2.5414986748438988E-2</v>
      </c>
      <c r="BP71">
        <f>Original!AW69</f>
        <v>0</v>
      </c>
      <c r="BQ71" s="5">
        <f t="shared" si="32"/>
        <v>0</v>
      </c>
      <c r="BR71">
        <f>Original!AX69</f>
        <v>-22858418.561882298</v>
      </c>
      <c r="BS71" s="5">
        <f t="shared" si="33"/>
        <v>-2.1872415130115931E-2</v>
      </c>
      <c r="BT71"/>
      <c r="BU71"/>
      <c r="BV71"/>
      <c r="BW71"/>
      <c r="BX71"/>
      <c r="BY71"/>
      <c r="BZ71"/>
      <c r="CA71"/>
    </row>
    <row r="72" spans="1:83" x14ac:dyDescent="0.2">
      <c r="Z72" s="5" t="e">
        <f>Y72/#REF!</f>
        <v>#REF!</v>
      </c>
      <c r="AB72" s="5" t="e">
        <f>AA72/#REF!</f>
        <v>#REF!</v>
      </c>
      <c r="AD72" s="5" t="e">
        <f>AC72/#REF!</f>
        <v>#REF!</v>
      </c>
      <c r="AF72" s="5" t="e">
        <f>AE72/#REF!</f>
        <v>#REF!</v>
      </c>
      <c r="AH72" s="5" t="e">
        <f>AG72/#REF!</f>
        <v>#REF!</v>
      </c>
      <c r="AJ72" s="5" t="e">
        <f>AI72/#REF!</f>
        <v>#REF!</v>
      </c>
      <c r="AK72" s="5"/>
      <c r="AL72" s="5">
        <f t="shared" si="21"/>
        <v>0</v>
      </c>
      <c r="AM72" s="5"/>
      <c r="AN72" s="5">
        <f t="shared" si="22"/>
        <v>0</v>
      </c>
      <c r="AO72" s="5"/>
      <c r="AP72" s="5">
        <f t="shared" si="22"/>
        <v>0</v>
      </c>
      <c r="AQ72" s="5"/>
      <c r="AR72" s="5">
        <f t="shared" si="22"/>
        <v>0</v>
      </c>
      <c r="AS72" s="5"/>
      <c r="AT72" s="5">
        <f t="shared" si="23"/>
        <v>0</v>
      </c>
      <c r="AU72" s="5"/>
      <c r="AV72" s="5"/>
      <c r="AW72" s="5"/>
      <c r="AX72" s="5">
        <f t="shared" si="25"/>
        <v>0</v>
      </c>
      <c r="AY72" s="5"/>
      <c r="AZ72" s="5">
        <f t="shared" si="26"/>
        <v>0</v>
      </c>
      <c r="BA72" s="5"/>
      <c r="BB72" s="5">
        <f t="shared" si="27"/>
        <v>0</v>
      </c>
      <c r="BC72">
        <f>Original!AN70</f>
        <v>0</v>
      </c>
      <c r="BD72">
        <f>Original!AO70</f>
        <v>0</v>
      </c>
      <c r="BE72" s="5">
        <f t="shared" si="28"/>
        <v>0</v>
      </c>
      <c r="BF72">
        <f>Original!AP70</f>
        <v>0</v>
      </c>
      <c r="BG72" s="5">
        <f t="shared" si="29"/>
        <v>0</v>
      </c>
      <c r="BH72">
        <f>Original!AQ70</f>
        <v>0</v>
      </c>
      <c r="BI72" s="5">
        <f t="shared" si="30"/>
        <v>0</v>
      </c>
      <c r="BJ72">
        <f>Original!AR70</f>
        <v>0</v>
      </c>
      <c r="BK72">
        <f>Original!AS70</f>
        <v>0</v>
      </c>
      <c r="BL72">
        <f>Original!AT70</f>
        <v>0</v>
      </c>
      <c r="BM72">
        <f>Original!AU70</f>
        <v>0</v>
      </c>
      <c r="BN72">
        <f>Original!AV70</f>
        <v>0</v>
      </c>
      <c r="BO72" s="5">
        <f t="shared" si="31"/>
        <v>0</v>
      </c>
      <c r="BP72">
        <f>Original!AW70</f>
        <v>0</v>
      </c>
      <c r="BQ72" s="5">
        <f t="shared" si="32"/>
        <v>0</v>
      </c>
      <c r="BR72">
        <f>Original!AX70</f>
        <v>0</v>
      </c>
      <c r="BS72" s="5">
        <f t="shared" si="33"/>
        <v>0</v>
      </c>
      <c r="BT72"/>
      <c r="BU72"/>
      <c r="BV72"/>
      <c r="BW72"/>
      <c r="BX72"/>
      <c r="BY72"/>
      <c r="BZ72"/>
    </row>
    <row r="73" spans="1:83" x14ac:dyDescent="0.2">
      <c r="C73" s="1" t="s">
        <v>25</v>
      </c>
      <c r="Z73" s="5" t="e">
        <f t="shared" si="19"/>
        <v>#DIV/0!</v>
      </c>
      <c r="AB73" s="5" t="e">
        <f t="shared" si="19"/>
        <v>#DIV/0!</v>
      </c>
      <c r="AD73" s="5" t="e">
        <f t="shared" si="19"/>
        <v>#DIV/0!</v>
      </c>
      <c r="AF73" s="5" t="e">
        <f t="shared" si="19"/>
        <v>#DIV/0!</v>
      </c>
      <c r="AH73" s="5" t="e">
        <f t="shared" ref="AH73" si="34">AG73/$H72</f>
        <v>#DIV/0!</v>
      </c>
      <c r="AJ73" s="5" t="e">
        <f t="shared" si="20"/>
        <v>#DIV/0!</v>
      </c>
      <c r="AK73" s="5"/>
      <c r="AL73" s="5" t="e">
        <f t="shared" si="21"/>
        <v>#DIV/0!</v>
      </c>
      <c r="AM73" s="5"/>
      <c r="AN73" s="5" t="e">
        <f t="shared" si="22"/>
        <v>#DIV/0!</v>
      </c>
      <c r="AO73" s="5"/>
      <c r="AP73" s="5" t="e">
        <f t="shared" si="22"/>
        <v>#DIV/0!</v>
      </c>
      <c r="AQ73" s="5"/>
      <c r="AR73" s="5" t="e">
        <f t="shared" si="22"/>
        <v>#DIV/0!</v>
      </c>
      <c r="AS73" s="5"/>
      <c r="AT73" s="5" t="e">
        <f t="shared" si="23"/>
        <v>#DIV/0!</v>
      </c>
      <c r="AU73" s="5"/>
      <c r="AV73" s="5"/>
      <c r="AW73" s="5"/>
      <c r="AX73" s="5" t="e">
        <f t="shared" si="25"/>
        <v>#DIV/0!</v>
      </c>
      <c r="AY73" s="5"/>
      <c r="AZ73" s="5" t="e">
        <f t="shared" si="26"/>
        <v>#DIV/0!</v>
      </c>
      <c r="BA73" s="5"/>
      <c r="BB73" s="5" t="e">
        <f t="shared" si="27"/>
        <v>#DIV/0!</v>
      </c>
      <c r="BC73">
        <f>Original!AN71</f>
        <v>0</v>
      </c>
      <c r="BD73">
        <f>Original!AO71</f>
        <v>0</v>
      </c>
      <c r="BE73" s="5" t="e">
        <f t="shared" si="28"/>
        <v>#DIV/0!</v>
      </c>
      <c r="BF73">
        <f>Original!AP71</f>
        <v>0</v>
      </c>
      <c r="BG73" s="5" t="e">
        <f t="shared" si="29"/>
        <v>#DIV/0!</v>
      </c>
      <c r="BH73">
        <f>Original!AQ71</f>
        <v>0</v>
      </c>
      <c r="BI73" s="5" t="e">
        <f t="shared" si="30"/>
        <v>#DIV/0!</v>
      </c>
      <c r="BJ73">
        <f>Original!AR71</f>
        <v>0</v>
      </c>
      <c r="BK73">
        <f>Original!AS71</f>
        <v>0</v>
      </c>
      <c r="BL73">
        <f>Original!AT71</f>
        <v>0</v>
      </c>
      <c r="BM73">
        <f>Original!AU71</f>
        <v>0</v>
      </c>
      <c r="BN73">
        <f>Original!AV71</f>
        <v>0</v>
      </c>
      <c r="BO73" s="5" t="e">
        <f t="shared" si="31"/>
        <v>#DIV/0!</v>
      </c>
      <c r="BP73">
        <f>Original!AW71</f>
        <v>0</v>
      </c>
      <c r="BQ73" s="5" t="e">
        <f t="shared" si="32"/>
        <v>#DIV/0!</v>
      </c>
      <c r="BR73">
        <f>Original!AX71</f>
        <v>0</v>
      </c>
      <c r="BS73" s="5" t="e">
        <f t="shared" si="33"/>
        <v>#DIV/0!</v>
      </c>
      <c r="BT73"/>
      <c r="BU73"/>
      <c r="BV73"/>
      <c r="BW73"/>
      <c r="BX73"/>
      <c r="BY73"/>
      <c r="BZ73"/>
    </row>
    <row r="74" spans="1:83" s="13" customFormat="1" ht="51" x14ac:dyDescent="0.2">
      <c r="B74" s="13" t="s">
        <v>1</v>
      </c>
      <c r="C74" s="13" t="s">
        <v>3</v>
      </c>
      <c r="D74" s="13" t="s">
        <v>2</v>
      </c>
      <c r="E74" s="53" t="s">
        <v>4</v>
      </c>
      <c r="F74" s="53" t="s">
        <v>5</v>
      </c>
      <c r="G74" s="53" t="s">
        <v>6</v>
      </c>
      <c r="H74" s="53" t="s">
        <v>7</v>
      </c>
      <c r="I74" s="53" t="s">
        <v>8</v>
      </c>
      <c r="J74" s="53" t="s">
        <v>9</v>
      </c>
      <c r="K74" s="54" t="s">
        <v>10</v>
      </c>
      <c r="L74" s="53" t="s">
        <v>11</v>
      </c>
      <c r="M74" t="s">
        <v>27</v>
      </c>
      <c r="N74" s="54" t="s">
        <v>12</v>
      </c>
      <c r="O74" s="54" t="s">
        <v>13</v>
      </c>
      <c r="P74" s="13" t="s">
        <v>26</v>
      </c>
      <c r="Q74" s="13" t="s">
        <v>88</v>
      </c>
      <c r="R74" s="13" t="s">
        <v>89</v>
      </c>
      <c r="S74" s="13" t="s">
        <v>90</v>
      </c>
      <c r="T74" s="13" t="s">
        <v>91</v>
      </c>
      <c r="U74" s="13" t="s">
        <v>92</v>
      </c>
      <c r="V74" s="13" t="s">
        <v>93</v>
      </c>
      <c r="W74" s="13" t="s">
        <v>94</v>
      </c>
      <c r="X74" s="13" t="s">
        <v>95</v>
      </c>
      <c r="Y74" s="53" t="s">
        <v>14</v>
      </c>
      <c r="Z74" s="13" t="s">
        <v>65</v>
      </c>
      <c r="AA74" s="53" t="s">
        <v>15</v>
      </c>
      <c r="AB74" s="13" t="s">
        <v>66</v>
      </c>
      <c r="AC74" s="53" t="s">
        <v>16</v>
      </c>
      <c r="AD74" s="13" t="s">
        <v>67</v>
      </c>
      <c r="AE74" s="53" t="s">
        <v>97</v>
      </c>
      <c r="AF74" s="13" t="s">
        <v>126</v>
      </c>
      <c r="AG74" s="53" t="s">
        <v>17</v>
      </c>
      <c r="AH74" s="13" t="s">
        <v>68</v>
      </c>
      <c r="AI74" s="53" t="s">
        <v>18</v>
      </c>
      <c r="AJ74" s="13" t="s">
        <v>69</v>
      </c>
      <c r="AK74" s="13" t="s">
        <v>98</v>
      </c>
      <c r="AL74" s="13" t="s">
        <v>113</v>
      </c>
      <c r="AM74" s="13" t="s">
        <v>99</v>
      </c>
      <c r="AN74" s="13" t="s">
        <v>114</v>
      </c>
      <c r="AO74" s="13" t="s">
        <v>100</v>
      </c>
      <c r="AP74" s="13" t="s">
        <v>115</v>
      </c>
      <c r="AQ74" s="13" t="s">
        <v>101</v>
      </c>
      <c r="AR74" s="13" t="s">
        <v>116</v>
      </c>
      <c r="AS74" s="13" t="s">
        <v>102</v>
      </c>
      <c r="AT74" s="13" t="s">
        <v>117</v>
      </c>
      <c r="AU74" s="13" t="s">
        <v>103</v>
      </c>
      <c r="AV74" s="13" t="s">
        <v>118</v>
      </c>
      <c r="AW74" s="13" t="s">
        <v>104</v>
      </c>
      <c r="AX74" s="13" t="s">
        <v>119</v>
      </c>
      <c r="AY74" s="13" t="s">
        <v>105</v>
      </c>
      <c r="AZ74" s="13" t="s">
        <v>120</v>
      </c>
      <c r="BA74" s="13" t="s">
        <v>106</v>
      </c>
      <c r="BB74" s="13" t="s">
        <v>121</v>
      </c>
      <c r="BC74" s="13" t="s">
        <v>19</v>
      </c>
      <c r="BD74" s="13" t="s">
        <v>143</v>
      </c>
      <c r="BE74" s="13" t="s">
        <v>157</v>
      </c>
      <c r="BF74" s="13" t="s">
        <v>144</v>
      </c>
      <c r="BG74" s="13" t="s">
        <v>158</v>
      </c>
      <c r="BH74" s="13" t="s">
        <v>145</v>
      </c>
      <c r="BI74" s="13" t="s">
        <v>159</v>
      </c>
      <c r="BJ74" s="13" t="s">
        <v>146</v>
      </c>
      <c r="BK74" s="25" t="s">
        <v>148</v>
      </c>
      <c r="BL74" s="25" t="s">
        <v>149</v>
      </c>
      <c r="BM74" s="25" t="s">
        <v>150</v>
      </c>
      <c r="BN74" s="25" t="s">
        <v>151</v>
      </c>
      <c r="BO74" s="25" t="s">
        <v>154</v>
      </c>
      <c r="BP74" s="25" t="s">
        <v>152</v>
      </c>
      <c r="BQ74" s="25" t="s">
        <v>155</v>
      </c>
      <c r="BR74" s="25" t="s">
        <v>153</v>
      </c>
      <c r="BS74" s="25" t="s">
        <v>156</v>
      </c>
      <c r="BT74" s="55"/>
      <c r="BU74" s="55"/>
      <c r="BV74" s="55"/>
      <c r="BW74" s="55"/>
      <c r="BX74" s="55"/>
      <c r="BY74" s="55"/>
      <c r="BZ74" s="55"/>
      <c r="CA74" s="55"/>
      <c r="CD74"/>
      <c r="CE74"/>
    </row>
    <row r="75" spans="1:83" x14ac:dyDescent="0.2">
      <c r="A75" t="str">
        <f t="shared" ref="A75:A138" si="35">CONCATENATE(B75,"_",C75,"_",D75)</f>
        <v>1_1_2002</v>
      </c>
      <c r="B75">
        <v>1</v>
      </c>
      <c r="C75">
        <v>1</v>
      </c>
      <c r="D75">
        <v>2002</v>
      </c>
      <c r="E75">
        <f>Original!E73</f>
        <v>0</v>
      </c>
      <c r="F75">
        <f>Original!F73</f>
        <v>1217256111.0269899</v>
      </c>
      <c r="G75">
        <f>Original!G73</f>
        <v>0</v>
      </c>
      <c r="H75">
        <f>Original!H73</f>
        <v>1124459914.6566601</v>
      </c>
      <c r="I75">
        <f>Original!I73</f>
        <v>0</v>
      </c>
      <c r="J75">
        <f>Original!J73</f>
        <v>0</v>
      </c>
      <c r="K75">
        <f>Original!K73</f>
        <v>0</v>
      </c>
      <c r="L75">
        <f>Original!L73</f>
        <v>0</v>
      </c>
      <c r="M75">
        <f>Original!M73</f>
        <v>0</v>
      </c>
      <c r="N75">
        <f>Original!N73</f>
        <v>0</v>
      </c>
      <c r="O75">
        <f>Original!O73</f>
        <v>0</v>
      </c>
      <c r="P75">
        <f>Original!P73</f>
        <v>0</v>
      </c>
      <c r="Q75">
        <f>Original!Q73</f>
        <v>0</v>
      </c>
      <c r="R75">
        <f>Original!R73</f>
        <v>0</v>
      </c>
      <c r="S75">
        <f>Original!S73</f>
        <v>0</v>
      </c>
      <c r="T75">
        <f>Original!T73</f>
        <v>0</v>
      </c>
      <c r="U75">
        <f>Original!U73</f>
        <v>0</v>
      </c>
      <c r="V75">
        <f>Original!V73</f>
        <v>0</v>
      </c>
      <c r="W75">
        <f>Original!W73</f>
        <v>0</v>
      </c>
      <c r="X75">
        <f>Original!X73</f>
        <v>0</v>
      </c>
      <c r="Y75">
        <f>Original!Y73</f>
        <v>0</v>
      </c>
      <c r="AA75">
        <f>Original!Z73</f>
        <v>0</v>
      </c>
      <c r="AC75">
        <f>Original!AA73</f>
        <v>0</v>
      </c>
      <c r="AE75">
        <f>Original!AB73</f>
        <v>0</v>
      </c>
      <c r="AG75">
        <f>Original!AE73</f>
        <v>0</v>
      </c>
      <c r="AI75">
        <f>Original!AF73</f>
        <v>0</v>
      </c>
      <c r="AK75">
        <f>Original!AC73</f>
        <v>0</v>
      </c>
      <c r="AM75">
        <f>Original!AD73</f>
        <v>0</v>
      </c>
      <c r="AO75">
        <f>Original!AG73</f>
        <v>0</v>
      </c>
      <c r="AQ75">
        <f>Original!AH73</f>
        <v>0</v>
      </c>
      <c r="AS75">
        <f>Original!AI73</f>
        <v>0</v>
      </c>
      <c r="AU75">
        <f>Original!AJ73</f>
        <v>0</v>
      </c>
      <c r="AW75">
        <f>Original!AK73</f>
        <v>0</v>
      </c>
      <c r="AY75">
        <f>Original!AL73</f>
        <v>0</v>
      </c>
      <c r="BA75">
        <f>Original!AM73</f>
        <v>0</v>
      </c>
      <c r="BC75">
        <f>Original!AN73</f>
        <v>0</v>
      </c>
      <c r="BD75">
        <f>Original!AO73</f>
        <v>0</v>
      </c>
      <c r="BE75" s="5"/>
      <c r="BF75">
        <f>Original!AP73</f>
        <v>0</v>
      </c>
      <c r="BG75" s="5"/>
      <c r="BH75">
        <f>Original!AQ73</f>
        <v>1217256111.0269899</v>
      </c>
      <c r="BI75" s="5"/>
      <c r="BJ75">
        <f>Original!AR73</f>
        <v>1217256111.0269899</v>
      </c>
      <c r="BK75">
        <f>Original!AS73</f>
        <v>0</v>
      </c>
      <c r="BL75">
        <f>Original!AT73</f>
        <v>0</v>
      </c>
      <c r="BM75">
        <f>Original!AU73</f>
        <v>0</v>
      </c>
      <c r="BN75">
        <f>Original!AV73</f>
        <v>0</v>
      </c>
      <c r="BO75" s="5"/>
      <c r="BP75">
        <f>Original!AW73</f>
        <v>0</v>
      </c>
      <c r="BQ75" s="5"/>
      <c r="BR75">
        <f>Original!AX73</f>
        <v>0</v>
      </c>
      <c r="BS75" s="5"/>
      <c r="BT75"/>
      <c r="BU75"/>
      <c r="BV75"/>
      <c r="BW75"/>
      <c r="BX75"/>
      <c r="BY75"/>
      <c r="BZ75"/>
    </row>
    <row r="76" spans="1:83" x14ac:dyDescent="0.2">
      <c r="A76" t="str">
        <f t="shared" si="35"/>
        <v>1_1_2003</v>
      </c>
      <c r="B76">
        <v>1</v>
      </c>
      <c r="C76">
        <v>1</v>
      </c>
      <c r="D76">
        <v>2003</v>
      </c>
      <c r="E76">
        <f>Original!E74</f>
        <v>1217256111.0269899</v>
      </c>
      <c r="F76">
        <f>Original!F74</f>
        <v>1210060392.4860001</v>
      </c>
      <c r="G76">
        <f>Original!G74</f>
        <v>-7195718.5409992198</v>
      </c>
      <c r="H76">
        <f>Original!H74</f>
        <v>1201430967.16874</v>
      </c>
      <c r="I76">
        <f>Original!I74</f>
        <v>76971052.512075499</v>
      </c>
      <c r="J76">
        <f>Original!J74</f>
        <v>55598614.7403014</v>
      </c>
      <c r="K76">
        <f>Original!K74</f>
        <v>8.1758497482229497</v>
      </c>
      <c r="L76">
        <f>Original!L74</f>
        <v>8024107.4338277401</v>
      </c>
      <c r="M76">
        <f>Original!M74</f>
        <v>2.2185508441321899</v>
      </c>
      <c r="N76">
        <f>Original!N74</f>
        <v>43194.727168249599</v>
      </c>
      <c r="O76">
        <f>Original!O74</f>
        <v>1.4576503356051</v>
      </c>
      <c r="P76">
        <f>Original!P74</f>
        <v>11.1197474204352</v>
      </c>
      <c r="Q76">
        <f>Original!Q74</f>
        <v>0.44649507431630098</v>
      </c>
      <c r="R76">
        <f>Original!R74</f>
        <v>3.8907260148106499</v>
      </c>
      <c r="S76">
        <f>Original!S74</f>
        <v>0</v>
      </c>
      <c r="T76">
        <f>Original!T74</f>
        <v>0</v>
      </c>
      <c r="U76">
        <f>Original!U74</f>
        <v>0</v>
      </c>
      <c r="V76">
        <f>Original!V74</f>
        <v>0</v>
      </c>
      <c r="W76">
        <f>Original!W74</f>
        <v>0</v>
      </c>
      <c r="X76">
        <f>Original!X74</f>
        <v>0</v>
      </c>
      <c r="Y76">
        <f>Original!Y74</f>
        <v>48417793.444683202</v>
      </c>
      <c r="Z76" s="5">
        <f>Y76/$H75</f>
        <v>4.3058710064793171E-2</v>
      </c>
      <c r="AA76">
        <f>Original!Z74</f>
        <v>3995095.49157965</v>
      </c>
      <c r="AB76" s="5">
        <f>AA76/$H75</f>
        <v>3.5529016548353377E-3</v>
      </c>
      <c r="AC76">
        <f>Original!AA74</f>
        <v>10934344.1654993</v>
      </c>
      <c r="AD76" s="5">
        <f>AC76/$H75</f>
        <v>9.7240853346363763E-3</v>
      </c>
      <c r="AE76">
        <f>Original!AB74</f>
        <v>18265133.406677999</v>
      </c>
      <c r="AF76" s="5">
        <f>AE76/$H75</f>
        <v>1.6243472238185591E-2</v>
      </c>
      <c r="AG76">
        <f>Original!AE74</f>
        <v>-713608.36648211605</v>
      </c>
      <c r="AH76" s="5">
        <f>AG76/$H75</f>
        <v>-6.3462321527042384E-4</v>
      </c>
      <c r="AI76">
        <f>Original!AF74</f>
        <v>-7584489.4137415402</v>
      </c>
      <c r="AJ76" s="5">
        <f>AI76/$H75</f>
        <v>-6.7450064825631158E-3</v>
      </c>
      <c r="AK76">
        <f>Original!AC74</f>
        <v>9897413.96007476</v>
      </c>
      <c r="AL76" s="5">
        <f>AK76/$H75</f>
        <v>8.801926890472404E-3</v>
      </c>
      <c r="AM76">
        <f>Original!AD74</f>
        <v>494873.442504393</v>
      </c>
      <c r="AN76" s="5">
        <f>AM76/$H75</f>
        <v>4.4009878525149245E-4</v>
      </c>
      <c r="AO76">
        <f>Original!AG74</f>
        <v>0</v>
      </c>
      <c r="AP76" s="5">
        <f>AO76/$H75</f>
        <v>0</v>
      </c>
      <c r="AQ76">
        <f>Original!AH74</f>
        <v>0</v>
      </c>
      <c r="AR76" s="5">
        <f>AQ76/$H75</f>
        <v>0</v>
      </c>
      <c r="AS76">
        <f>Original!AI74</f>
        <v>0</v>
      </c>
      <c r="AT76" s="5">
        <f>AS76/$H75</f>
        <v>0</v>
      </c>
      <c r="AU76">
        <f>Original!AJ74</f>
        <v>0</v>
      </c>
      <c r="AV76" s="5">
        <f>AU76/$H75</f>
        <v>0</v>
      </c>
      <c r="AW76">
        <f>Original!AK74</f>
        <v>0</v>
      </c>
      <c r="AX76" s="5">
        <f>AW76/$H75</f>
        <v>0</v>
      </c>
      <c r="AY76">
        <f>Original!AL74</f>
        <v>0</v>
      </c>
      <c r="AZ76" s="5">
        <f>AY76/$H75</f>
        <v>0</v>
      </c>
      <c r="BA76">
        <f>Original!AM74</f>
        <v>0</v>
      </c>
      <c r="BB76" s="5">
        <f>BA76/$H75</f>
        <v>0</v>
      </c>
      <c r="BC76">
        <f>Original!AN74</f>
        <v>83706556.130795702</v>
      </c>
      <c r="BD76">
        <f>Original!AO74</f>
        <v>84995095.529002503</v>
      </c>
      <c r="BE76" s="5">
        <f t="shared" si="28"/>
        <v>7.5587483752103959E-2</v>
      </c>
      <c r="BF76">
        <f>Original!AP74</f>
        <v>-92190814.070001706</v>
      </c>
      <c r="BG76" s="5">
        <f t="shared" si="29"/>
        <v>-8.1986750144091208E-2</v>
      </c>
      <c r="BH76">
        <f>Original!AQ74</f>
        <v>0</v>
      </c>
      <c r="BI76" s="5">
        <f t="shared" si="30"/>
        <v>0</v>
      </c>
      <c r="BJ76">
        <f>Original!AR74</f>
        <v>-7195718.5409992198</v>
      </c>
      <c r="BK76">
        <f>Original!AS74</f>
        <v>0</v>
      </c>
      <c r="BL76">
        <f>Original!AT74</f>
        <v>0</v>
      </c>
      <c r="BM76">
        <f>Original!AU74</f>
        <v>0</v>
      </c>
      <c r="BN76">
        <f>Original!AV74</f>
        <v>0</v>
      </c>
      <c r="BO76" s="5">
        <f t="shared" si="31"/>
        <v>0</v>
      </c>
      <c r="BP76">
        <f>Original!AW74</f>
        <v>0</v>
      </c>
      <c r="BQ76" s="5">
        <f t="shared" si="32"/>
        <v>0</v>
      </c>
      <c r="BR76">
        <f>Original!AX74</f>
        <v>0</v>
      </c>
      <c r="BS76" s="5">
        <f t="shared" si="33"/>
        <v>0</v>
      </c>
      <c r="BT76"/>
      <c r="BU76"/>
      <c r="BV76"/>
      <c r="BW76"/>
      <c r="BX76"/>
      <c r="BY76"/>
      <c r="BZ76"/>
    </row>
    <row r="77" spans="1:83" x14ac:dyDescent="0.2">
      <c r="A77" t="str">
        <f t="shared" si="35"/>
        <v>1_1_2004</v>
      </c>
      <c r="B77">
        <v>1</v>
      </c>
      <c r="C77">
        <v>1</v>
      </c>
      <c r="D77">
        <v>2004</v>
      </c>
      <c r="E77">
        <f>Original!E75</f>
        <v>1210060392.4860001</v>
      </c>
      <c r="F77">
        <f>Original!F75</f>
        <v>1282836170.9449999</v>
      </c>
      <c r="G77">
        <f>Original!G75</f>
        <v>62141084.459000297</v>
      </c>
      <c r="H77">
        <f>Original!H75</f>
        <v>1245916218.96474</v>
      </c>
      <c r="I77">
        <f>Original!I75</f>
        <v>32018737.876460802</v>
      </c>
      <c r="J77">
        <f>Original!J75</f>
        <v>55835259.771449499</v>
      </c>
      <c r="K77">
        <f>Original!K75</f>
        <v>7.9025819106314001</v>
      </c>
      <c r="L77">
        <f>Original!L75</f>
        <v>8200442.4749998301</v>
      </c>
      <c r="M77">
        <f>Original!M75</f>
        <v>2.5435590711768601</v>
      </c>
      <c r="N77">
        <f>Original!N75</f>
        <v>41816.1434864892</v>
      </c>
      <c r="O77">
        <f>Original!O75</f>
        <v>1.47400985207113</v>
      </c>
      <c r="P77">
        <f>Original!P75</f>
        <v>11.0664998585881</v>
      </c>
      <c r="Q77">
        <f>Original!Q75</f>
        <v>0.43451185673748799</v>
      </c>
      <c r="R77">
        <f>Original!R75</f>
        <v>3.8903937839924501</v>
      </c>
      <c r="S77">
        <f>Original!S75</f>
        <v>0</v>
      </c>
      <c r="T77">
        <f>Original!T75</f>
        <v>0</v>
      </c>
      <c r="U77">
        <f>Original!U75</f>
        <v>0</v>
      </c>
      <c r="V77">
        <f>Original!V75</f>
        <v>0</v>
      </c>
      <c r="W77">
        <f>Original!W75</f>
        <v>0</v>
      </c>
      <c r="X77">
        <f>Original!X75</f>
        <v>0</v>
      </c>
      <c r="Y77">
        <f>Original!Y75</f>
        <v>-5738957.32330787</v>
      </c>
      <c r="Z77" s="5">
        <f t="shared" ref="Z77:Z78" si="36">Y77/$H76</f>
        <v>-4.7767682706166157E-3</v>
      </c>
      <c r="AA77">
        <f>Original!Z75</f>
        <v>5634393.8297145599</v>
      </c>
      <c r="AB77" s="5">
        <f t="shared" ref="AB77:AB91" si="37">AA77/$H76</f>
        <v>4.6897358097839122E-3</v>
      </c>
      <c r="AC77">
        <f>Original!AA75</f>
        <v>13095185.624980001</v>
      </c>
      <c r="AD77" s="5">
        <f t="shared" ref="AD77:AD91" si="38">AC77/$H76</f>
        <v>1.0899657144546359E-2</v>
      </c>
      <c r="AE77">
        <f>Original!AB75</f>
        <v>20033037.1568074</v>
      </c>
      <c r="AF77" s="5">
        <f t="shared" ref="AF77:AF91" si="39">AE77/$H76</f>
        <v>1.667431396746558E-2</v>
      </c>
      <c r="AG77">
        <f>Original!AE75</f>
        <v>-710883.84757345996</v>
      </c>
      <c r="AH77" s="5">
        <f t="shared" ref="AH77:AH91" si="40">AG77/$H76</f>
        <v>-5.9169762308417082E-4</v>
      </c>
      <c r="AI77">
        <f>Original!AF75</f>
        <v>-7244668.3661675602</v>
      </c>
      <c r="AJ77" s="5">
        <f t="shared" ref="AJ77:AJ91" si="41">AI77/$H76</f>
        <v>-6.0300329891114354E-3</v>
      </c>
      <c r="AK77">
        <f>Original!AC75</f>
        <v>13467544.656219101</v>
      </c>
      <c r="AL77" s="5">
        <f t="shared" ref="AL77:AL140" si="42">AK77/$H76</f>
        <v>1.1209586754665027E-2</v>
      </c>
      <c r="AM77">
        <f>Original!AD75</f>
        <v>631315.090893046</v>
      </c>
      <c r="AN77" s="5">
        <f t="shared" ref="AN77:AN140" si="43">AM77/$H76</f>
        <v>5.2546930131223957E-4</v>
      </c>
      <c r="AO77">
        <f>Original!AG75</f>
        <v>0</v>
      </c>
      <c r="AP77" s="5">
        <f t="shared" ref="AP77:AP140" si="44">AO77/$H76</f>
        <v>0</v>
      </c>
      <c r="AQ77">
        <f>Original!AH75</f>
        <v>0</v>
      </c>
      <c r="AR77" s="5">
        <f t="shared" ref="AR77:AR140" si="45">AQ77/$H76</f>
        <v>0</v>
      </c>
      <c r="AS77">
        <f>Original!AI75</f>
        <v>0</v>
      </c>
      <c r="AT77" s="5">
        <f t="shared" ref="AT77:AT140" si="46">AS77/$H76</f>
        <v>0</v>
      </c>
      <c r="AU77">
        <f>Original!AJ75</f>
        <v>0</v>
      </c>
      <c r="AV77" s="5">
        <f t="shared" ref="AV77:AV140" si="47">AU77/$H76</f>
        <v>0</v>
      </c>
      <c r="AW77">
        <f>Original!AK75</f>
        <v>0</v>
      </c>
      <c r="AX77" s="5">
        <f t="shared" ref="AX77:AX140" si="48">AW77/$H76</f>
        <v>0</v>
      </c>
      <c r="AY77">
        <f>Original!AL75</f>
        <v>0</v>
      </c>
      <c r="AZ77" s="5">
        <f t="shared" ref="AZ77:AZ140" si="49">AY77/$H76</f>
        <v>0</v>
      </c>
      <c r="BA77">
        <f>Original!AM75</f>
        <v>0</v>
      </c>
      <c r="BB77" s="5">
        <f t="shared" ref="BB77:BB140" si="50">BA77/$H76</f>
        <v>0</v>
      </c>
      <c r="BC77">
        <f>Original!AN75</f>
        <v>39166966.821565397</v>
      </c>
      <c r="BD77">
        <f>Original!AO75</f>
        <v>39875458.759497397</v>
      </c>
      <c r="BE77" s="5">
        <f t="shared" si="28"/>
        <v>3.3189970834085321E-2</v>
      </c>
      <c r="BF77">
        <f>Original!AP75</f>
        <v>22265625.699502699</v>
      </c>
      <c r="BG77" s="5">
        <f t="shared" si="29"/>
        <v>1.8532588478198855E-2</v>
      </c>
      <c r="BH77">
        <f>Original!AQ75</f>
        <v>10634694</v>
      </c>
      <c r="BI77" s="5">
        <f t="shared" si="30"/>
        <v>8.8516896023259958E-3</v>
      </c>
      <c r="BJ77">
        <f>Original!AR75</f>
        <v>72775778.459000304</v>
      </c>
      <c r="BK77">
        <f>Original!AS75</f>
        <v>0</v>
      </c>
      <c r="BL77">
        <f>Original!AT75</f>
        <v>0</v>
      </c>
      <c r="BM77">
        <f>Original!AU75</f>
        <v>0</v>
      </c>
      <c r="BN77">
        <f>Original!AV75</f>
        <v>0</v>
      </c>
      <c r="BO77" s="5">
        <f t="shared" si="31"/>
        <v>0</v>
      </c>
      <c r="BP77">
        <f>Original!AW75</f>
        <v>0</v>
      </c>
      <c r="BQ77" s="5">
        <f t="shared" si="32"/>
        <v>0</v>
      </c>
      <c r="BR77">
        <f>Original!AX75</f>
        <v>0</v>
      </c>
      <c r="BS77" s="5">
        <f t="shared" si="33"/>
        <v>0</v>
      </c>
      <c r="BT77"/>
      <c r="BU77"/>
      <c r="BV77"/>
      <c r="BW77"/>
      <c r="BX77"/>
      <c r="BY77"/>
      <c r="BZ77"/>
    </row>
    <row r="78" spans="1:83" x14ac:dyDescent="0.2">
      <c r="A78" t="str">
        <f t="shared" si="35"/>
        <v>1_1_2005</v>
      </c>
      <c r="B78">
        <v>1</v>
      </c>
      <c r="C78">
        <v>1</v>
      </c>
      <c r="D78">
        <v>2005</v>
      </c>
      <c r="E78">
        <f>Original!E76</f>
        <v>1282836170.9449999</v>
      </c>
      <c r="F78">
        <f>Original!F76</f>
        <v>1322277913.8729899</v>
      </c>
      <c r="G78">
        <f>Original!G76</f>
        <v>39441742.9279982</v>
      </c>
      <c r="H78">
        <f>Original!H76</f>
        <v>1326611479.9447701</v>
      </c>
      <c r="I78">
        <f>Original!I76</f>
        <v>80695260.980032802</v>
      </c>
      <c r="J78">
        <f>Original!J76</f>
        <v>55135498.156942099</v>
      </c>
      <c r="K78">
        <f>Original!K76</f>
        <v>8.2051056534424003</v>
      </c>
      <c r="L78">
        <f>Original!L76</f>
        <v>8282119.3881940898</v>
      </c>
      <c r="M78">
        <f>Original!M76</f>
        <v>3.00647342692469</v>
      </c>
      <c r="N78">
        <f>Original!N76</f>
        <v>40495.7842714574</v>
      </c>
      <c r="O78">
        <f>Original!O76</f>
        <v>1.4994967395379599</v>
      </c>
      <c r="P78">
        <f>Original!P76</f>
        <v>10.9557196089487</v>
      </c>
      <c r="Q78">
        <f>Original!Q76</f>
        <v>0.411020228605049</v>
      </c>
      <c r="R78">
        <f>Original!R76</f>
        <v>3.8792470956342799</v>
      </c>
      <c r="S78">
        <f>Original!S76</f>
        <v>0</v>
      </c>
      <c r="T78">
        <f>Original!T76</f>
        <v>0</v>
      </c>
      <c r="U78">
        <f>Original!U76</f>
        <v>0</v>
      </c>
      <c r="V78">
        <f>Original!V76</f>
        <v>0</v>
      </c>
      <c r="W78">
        <f>Original!W76</f>
        <v>0</v>
      </c>
      <c r="X78">
        <f>Original!X76</f>
        <v>0</v>
      </c>
      <c r="Y78">
        <f>Original!Y76</f>
        <v>81387742.213046297</v>
      </c>
      <c r="Z78" s="5">
        <f t="shared" si="36"/>
        <v>6.5323607618394453E-2</v>
      </c>
      <c r="AA78">
        <f>Original!Z76</f>
        <v>-5442131.8778810501</v>
      </c>
      <c r="AB78" s="5">
        <f t="shared" si="37"/>
        <v>-4.3679757876521107E-3</v>
      </c>
      <c r="AC78">
        <f>Original!AA76</f>
        <v>14199918.551611001</v>
      </c>
      <c r="AD78" s="5">
        <f t="shared" si="38"/>
        <v>1.1397169677596809E-2</v>
      </c>
      <c r="AE78">
        <f>Original!AB76</f>
        <v>27161182.1789901</v>
      </c>
      <c r="AF78" s="5">
        <f t="shared" si="39"/>
        <v>2.1800167431449715E-2</v>
      </c>
      <c r="AG78">
        <f>Original!AE76</f>
        <v>-795385.39310435497</v>
      </c>
      <c r="AH78" s="5">
        <f t="shared" si="40"/>
        <v>-6.3839396341212949E-4</v>
      </c>
      <c r="AI78">
        <f>Original!AF76</f>
        <v>-6836229.4962613098</v>
      </c>
      <c r="AJ78" s="5">
        <f t="shared" si="41"/>
        <v>-5.4869094664661217E-3</v>
      </c>
      <c r="AK78">
        <f>Original!AC76</f>
        <v>13090764.7572005</v>
      </c>
      <c r="AL78" s="5">
        <f t="shared" si="42"/>
        <v>1.0506938233838799E-2</v>
      </c>
      <c r="AM78">
        <f>Original!AD76</f>
        <v>652581.60271279595</v>
      </c>
      <c r="AN78" s="5">
        <f t="shared" si="43"/>
        <v>5.2377647291167043E-4</v>
      </c>
      <c r="AO78">
        <f>Original!AG76</f>
        <v>0</v>
      </c>
      <c r="AP78" s="5">
        <f t="shared" si="44"/>
        <v>0</v>
      </c>
      <c r="AQ78">
        <f>Original!AH76</f>
        <v>0</v>
      </c>
      <c r="AR78" s="5">
        <f t="shared" si="45"/>
        <v>0</v>
      </c>
      <c r="AS78">
        <f>Original!AI76</f>
        <v>0</v>
      </c>
      <c r="AT78" s="5">
        <f t="shared" si="46"/>
        <v>0</v>
      </c>
      <c r="AU78">
        <f>Original!AJ76</f>
        <v>0</v>
      </c>
      <c r="AV78" s="5">
        <f t="shared" si="47"/>
        <v>0</v>
      </c>
      <c r="AW78">
        <f>Original!AK76</f>
        <v>0</v>
      </c>
      <c r="AX78" s="5">
        <f t="shared" si="48"/>
        <v>0</v>
      </c>
      <c r="AY78">
        <f>Original!AL76</f>
        <v>0</v>
      </c>
      <c r="AZ78" s="5">
        <f t="shared" si="49"/>
        <v>0</v>
      </c>
      <c r="BA78">
        <f>Original!AM76</f>
        <v>0</v>
      </c>
      <c r="BB78" s="5">
        <f t="shared" si="50"/>
        <v>0</v>
      </c>
      <c r="BC78">
        <f>Original!AN76</f>
        <v>123418442.536314</v>
      </c>
      <c r="BD78">
        <f>Original!AO76</f>
        <v>126645942.400437</v>
      </c>
      <c r="BE78" s="5">
        <f t="shared" si="28"/>
        <v>0.10164884321489126</v>
      </c>
      <c r="BF78">
        <f>Original!AP76</f>
        <v>-87204199.4724392</v>
      </c>
      <c r="BG78" s="5">
        <f t="shared" si="29"/>
        <v>-6.9992025262259727E-2</v>
      </c>
      <c r="BH78">
        <f>Original!AQ76</f>
        <v>0</v>
      </c>
      <c r="BI78" s="5">
        <f t="shared" si="30"/>
        <v>0</v>
      </c>
      <c r="BJ78">
        <f>Original!AR76</f>
        <v>39441742.9279982</v>
      </c>
      <c r="BK78">
        <f>Original!AS76</f>
        <v>0</v>
      </c>
      <c r="BL78">
        <f>Original!AT76</f>
        <v>0</v>
      </c>
      <c r="BM78">
        <f>Original!AU76</f>
        <v>0</v>
      </c>
      <c r="BN78">
        <f>Original!AV76</f>
        <v>0</v>
      </c>
      <c r="BO78" s="5">
        <f t="shared" si="31"/>
        <v>0</v>
      </c>
      <c r="BP78">
        <f>Original!AW76</f>
        <v>0</v>
      </c>
      <c r="BQ78" s="5">
        <f t="shared" si="32"/>
        <v>0</v>
      </c>
      <c r="BR78">
        <f>Original!AX76</f>
        <v>0</v>
      </c>
      <c r="BS78" s="5">
        <f t="shared" si="33"/>
        <v>0</v>
      </c>
      <c r="BT78"/>
      <c r="BU78"/>
      <c r="BV78"/>
      <c r="BW78"/>
      <c r="BX78"/>
      <c r="BY78"/>
      <c r="BZ78"/>
    </row>
    <row r="79" spans="1:83" x14ac:dyDescent="0.2">
      <c r="A79" t="str">
        <f t="shared" si="35"/>
        <v>1_1_2006</v>
      </c>
      <c r="B79">
        <v>1</v>
      </c>
      <c r="C79">
        <v>1</v>
      </c>
      <c r="D79">
        <v>2006</v>
      </c>
      <c r="E79">
        <f>Original!E77</f>
        <v>1322277913.8729899</v>
      </c>
      <c r="F79">
        <f>Original!F77</f>
        <v>1377657405.0039999</v>
      </c>
      <c r="G79">
        <f>Original!G77</f>
        <v>55379491.131001599</v>
      </c>
      <c r="H79">
        <f>Original!H77</f>
        <v>1395002092.2048299</v>
      </c>
      <c r="I79">
        <f>Original!I77</f>
        <v>68390612.260057405</v>
      </c>
      <c r="J79">
        <f>Original!J77</f>
        <v>56638205.044353403</v>
      </c>
      <c r="K79">
        <f>Original!K77</f>
        <v>8.2022585678023496</v>
      </c>
      <c r="L79">
        <f>Original!L77</f>
        <v>8530098.3090204801</v>
      </c>
      <c r="M79">
        <f>Original!M77</f>
        <v>3.2973563621656399</v>
      </c>
      <c r="N79">
        <f>Original!N77</f>
        <v>38714.3587068981</v>
      </c>
      <c r="O79">
        <f>Original!O77</f>
        <v>1.51012193282963</v>
      </c>
      <c r="P79">
        <f>Original!P77</f>
        <v>10.838959210300301</v>
      </c>
      <c r="Q79">
        <f>Original!Q77</f>
        <v>0.39934226951603102</v>
      </c>
      <c r="R79">
        <f>Original!R77</f>
        <v>4.1598814224532203</v>
      </c>
      <c r="S79">
        <f>Original!S77</f>
        <v>0</v>
      </c>
      <c r="T79">
        <f>Original!T77</f>
        <v>0</v>
      </c>
      <c r="U79">
        <f>Original!U77</f>
        <v>0</v>
      </c>
      <c r="V79">
        <f>Original!V77</f>
        <v>0</v>
      </c>
      <c r="W79">
        <f>Original!W77</f>
        <v>0</v>
      </c>
      <c r="X79">
        <f>Original!X77</f>
        <v>0</v>
      </c>
      <c r="Y79">
        <f>Original!Y77</f>
        <v>33210720.151365299</v>
      </c>
      <c r="Z79" s="5">
        <f>Y79/$H78</f>
        <v>2.5034247519664113E-2</v>
      </c>
      <c r="AA79">
        <f>Original!Z77</f>
        <v>-9061167.8577159103</v>
      </c>
      <c r="AB79" s="5">
        <f t="shared" si="37"/>
        <v>-6.8303101508613113E-3</v>
      </c>
      <c r="AC79">
        <f>Original!AA77</f>
        <v>18728348.6244854</v>
      </c>
      <c r="AD79" s="5">
        <f t="shared" si="38"/>
        <v>1.4117432954270157E-2</v>
      </c>
      <c r="AE79">
        <f>Original!AB77</f>
        <v>15920346.568059999</v>
      </c>
      <c r="AF79" s="5">
        <f t="shared" si="39"/>
        <v>1.2000760440217809E-2</v>
      </c>
      <c r="AG79">
        <f>Original!AE77</f>
        <v>-598537.278692552</v>
      </c>
      <c r="AH79" s="5">
        <f t="shared" si="40"/>
        <v>-4.5117752088009256E-4</v>
      </c>
      <c r="AI79">
        <f>Original!AF77</f>
        <v>-8066064.1832853798</v>
      </c>
      <c r="AJ79" s="5">
        <f t="shared" si="41"/>
        <v>-6.0802008012332204E-3</v>
      </c>
      <c r="AK79">
        <f>Original!AC77</f>
        <v>20850687.277862798</v>
      </c>
      <c r="AL79" s="5">
        <f t="shared" si="42"/>
        <v>1.5717252257406111E-2</v>
      </c>
      <c r="AM79">
        <f>Original!AD77</f>
        <v>665238.05338100903</v>
      </c>
      <c r="AN79" s="5">
        <f t="shared" si="43"/>
        <v>5.0145657823547887E-4</v>
      </c>
      <c r="AO79">
        <f>Original!AG77</f>
        <v>-3198005.6146347201</v>
      </c>
      <c r="AP79" s="5">
        <f t="shared" si="44"/>
        <v>-2.4106572745532552E-3</v>
      </c>
      <c r="AQ79">
        <f>Original!AH77</f>
        <v>0</v>
      </c>
      <c r="AR79" s="5">
        <f t="shared" si="45"/>
        <v>0</v>
      </c>
      <c r="AS79">
        <f>Original!AI77</f>
        <v>0</v>
      </c>
      <c r="AT79" s="5">
        <f t="shared" si="46"/>
        <v>0</v>
      </c>
      <c r="AU79">
        <f>Original!AJ77</f>
        <v>0</v>
      </c>
      <c r="AV79" s="5">
        <f t="shared" si="47"/>
        <v>0</v>
      </c>
      <c r="AW79">
        <f>Original!AK77</f>
        <v>0</v>
      </c>
      <c r="AX79" s="5">
        <f t="shared" si="48"/>
        <v>0</v>
      </c>
      <c r="AY79">
        <f>Original!AL77</f>
        <v>0</v>
      </c>
      <c r="AZ79" s="5">
        <f t="shared" si="49"/>
        <v>0</v>
      </c>
      <c r="BA79">
        <f>Original!AM77</f>
        <v>0</v>
      </c>
      <c r="BB79" s="5">
        <f t="shared" si="50"/>
        <v>0</v>
      </c>
      <c r="BC79">
        <f>Original!AN77</f>
        <v>68451565.740826204</v>
      </c>
      <c r="BD79">
        <f>Original!AO77</f>
        <v>68984600.970849797</v>
      </c>
      <c r="BE79" s="5">
        <f t="shared" si="28"/>
        <v>5.2000606065704925E-2</v>
      </c>
      <c r="BF79">
        <f>Original!AP77</f>
        <v>-13605109.8398482</v>
      </c>
      <c r="BG79" s="5">
        <f t="shared" si="29"/>
        <v>-1.02555345295328E-2</v>
      </c>
      <c r="BH79">
        <f>Original!AQ77</f>
        <v>0</v>
      </c>
      <c r="BI79" s="5">
        <f t="shared" si="30"/>
        <v>0</v>
      </c>
      <c r="BJ79">
        <f>Original!AR77</f>
        <v>55379491.131001599</v>
      </c>
      <c r="BK79">
        <f>Original!AS77</f>
        <v>0</v>
      </c>
      <c r="BL79">
        <f>Original!AT77</f>
        <v>0</v>
      </c>
      <c r="BM79">
        <f>Original!AU77</f>
        <v>0</v>
      </c>
      <c r="BN79">
        <f>Original!AV77</f>
        <v>0</v>
      </c>
      <c r="BO79" s="5">
        <f t="shared" si="31"/>
        <v>0</v>
      </c>
      <c r="BP79">
        <f>Original!AW77</f>
        <v>0</v>
      </c>
      <c r="BQ79" s="5">
        <f t="shared" si="32"/>
        <v>0</v>
      </c>
      <c r="BR79">
        <f>Original!AX77</f>
        <v>0</v>
      </c>
      <c r="BS79" s="5">
        <f t="shared" si="33"/>
        <v>0</v>
      </c>
      <c r="BT79"/>
      <c r="BU79"/>
      <c r="BV79"/>
      <c r="BW79"/>
      <c r="BX79"/>
      <c r="BY79"/>
      <c r="BZ79"/>
    </row>
    <row r="80" spans="1:83" x14ac:dyDescent="0.2">
      <c r="A80" t="str">
        <f t="shared" si="35"/>
        <v>1_1_2007</v>
      </c>
      <c r="B80">
        <v>1</v>
      </c>
      <c r="C80">
        <v>1</v>
      </c>
      <c r="D80">
        <v>2007</v>
      </c>
      <c r="E80">
        <f>Original!E78</f>
        <v>1377657405.0039999</v>
      </c>
      <c r="F80">
        <f>Original!F78</f>
        <v>1428449159.21</v>
      </c>
      <c r="G80">
        <f>Original!G78</f>
        <v>22915072.365999699</v>
      </c>
      <c r="H80">
        <f>Original!H78</f>
        <v>1472841292.46966</v>
      </c>
      <c r="I80">
        <f>Original!I78</f>
        <v>49962518.4248368</v>
      </c>
      <c r="J80">
        <f>Original!J78</f>
        <v>60284996.807962902</v>
      </c>
      <c r="K80">
        <f>Original!K78</f>
        <v>8.5161000464623893</v>
      </c>
      <c r="L80">
        <f>Original!L78</f>
        <v>8585458.4334870093</v>
      </c>
      <c r="M80">
        <f>Original!M78</f>
        <v>3.4594876557524401</v>
      </c>
      <c r="N80">
        <f>Original!N78</f>
        <v>39227.352628299697</v>
      </c>
      <c r="O80">
        <f>Original!O78</f>
        <v>1.52794527853402</v>
      </c>
      <c r="P80">
        <f>Original!P78</f>
        <v>10.6771807679701</v>
      </c>
      <c r="Q80">
        <f>Original!Q78</f>
        <v>0.392913483957538</v>
      </c>
      <c r="R80">
        <f>Original!R78</f>
        <v>4.3789447037704399</v>
      </c>
      <c r="S80">
        <f>Original!S78</f>
        <v>0</v>
      </c>
      <c r="T80">
        <f>Original!T78</f>
        <v>0</v>
      </c>
      <c r="U80">
        <f>Original!U78</f>
        <v>0</v>
      </c>
      <c r="V80">
        <f>Original!V78</f>
        <v>0</v>
      </c>
      <c r="W80">
        <f>Original!W78</f>
        <v>0</v>
      </c>
      <c r="X80">
        <f>Original!X78</f>
        <v>0</v>
      </c>
      <c r="Y80">
        <f>Original!Y78</f>
        <v>58307380.582359903</v>
      </c>
      <c r="Z80" s="5">
        <f t="shared" ref="Z80:Z91" si="51">Y80/$H79</f>
        <v>4.1797342748213277E-2</v>
      </c>
      <c r="AA80">
        <f>Original!Z78</f>
        <v>-6833862.4513726002</v>
      </c>
      <c r="AB80" s="5">
        <f t="shared" si="37"/>
        <v>-4.8988187828245744E-3</v>
      </c>
      <c r="AC80">
        <f>Original!AA78</f>
        <v>5637829.1260554101</v>
      </c>
      <c r="AD80" s="5">
        <f t="shared" si="38"/>
        <v>4.0414485093314117E-3</v>
      </c>
      <c r="AE80">
        <f>Original!AB78</f>
        <v>8739024.7412340008</v>
      </c>
      <c r="AF80" s="5">
        <f t="shared" si="39"/>
        <v>6.2645244692226872E-3</v>
      </c>
      <c r="AG80">
        <f>Original!AE78</f>
        <v>-1354162.0227375601</v>
      </c>
      <c r="AH80" s="5">
        <f t="shared" si="40"/>
        <v>-9.7072400844738424E-4</v>
      </c>
      <c r="AI80">
        <f>Original!AF78</f>
        <v>-2855146.8419430498</v>
      </c>
      <c r="AJ80" s="5">
        <f t="shared" si="41"/>
        <v>-2.046697175507766E-3</v>
      </c>
      <c r="AK80">
        <f>Original!AC78</f>
        <v>-6225867.9320011605</v>
      </c>
      <c r="AL80" s="5">
        <f t="shared" si="42"/>
        <v>-4.4629810713481058E-3</v>
      </c>
      <c r="AM80">
        <f>Original!AD78</f>
        <v>828756.09302134498</v>
      </c>
      <c r="AN80" s="5">
        <f t="shared" si="43"/>
        <v>5.9408949825406974E-4</v>
      </c>
      <c r="AO80">
        <f>Original!AG78</f>
        <v>-2613274.9600385502</v>
      </c>
      <c r="AP80" s="5">
        <f t="shared" si="44"/>
        <v>-1.8733125739676952E-3</v>
      </c>
      <c r="AQ80">
        <f>Original!AH78</f>
        <v>0</v>
      </c>
      <c r="AR80" s="5">
        <f t="shared" si="45"/>
        <v>0</v>
      </c>
      <c r="AS80">
        <f>Original!AI78</f>
        <v>0</v>
      </c>
      <c r="AT80" s="5">
        <f t="shared" si="46"/>
        <v>0</v>
      </c>
      <c r="AU80">
        <f>Original!AJ78</f>
        <v>0</v>
      </c>
      <c r="AV80" s="5">
        <f t="shared" si="47"/>
        <v>0</v>
      </c>
      <c r="AW80">
        <f>Original!AK78</f>
        <v>0</v>
      </c>
      <c r="AX80" s="5">
        <f t="shared" si="48"/>
        <v>0</v>
      </c>
      <c r="AY80">
        <f>Original!AL78</f>
        <v>0</v>
      </c>
      <c r="AZ80" s="5">
        <f t="shared" si="49"/>
        <v>0</v>
      </c>
      <c r="BA80">
        <f>Original!AM78</f>
        <v>0</v>
      </c>
      <c r="BB80" s="5">
        <f t="shared" si="50"/>
        <v>0</v>
      </c>
      <c r="BC80">
        <f>Original!AN78</f>
        <v>53630676.334577702</v>
      </c>
      <c r="BD80">
        <f>Original!AO78</f>
        <v>53279298.655005999</v>
      </c>
      <c r="BE80" s="5">
        <f t="shared" si="28"/>
        <v>3.8192988349427456E-2</v>
      </c>
      <c r="BF80">
        <f>Original!AP78</f>
        <v>-30364226.2890063</v>
      </c>
      <c r="BG80" s="5">
        <f t="shared" si="29"/>
        <v>-2.1766437813017906E-2</v>
      </c>
      <c r="BH80">
        <f>Original!AQ78</f>
        <v>27876681.84</v>
      </c>
      <c r="BI80" s="5">
        <f t="shared" si="30"/>
        <v>1.9983254502464812E-2</v>
      </c>
      <c r="BJ80">
        <f>Original!AR78</f>
        <v>50791754.205999702</v>
      </c>
      <c r="BK80">
        <f>Original!AS78</f>
        <v>0</v>
      </c>
      <c r="BL80">
        <f>Original!AT78</f>
        <v>0</v>
      </c>
      <c r="BM80">
        <f>Original!AU78</f>
        <v>0</v>
      </c>
      <c r="BN80">
        <f>Original!AV78</f>
        <v>0</v>
      </c>
      <c r="BO80" s="5">
        <f t="shared" si="31"/>
        <v>0</v>
      </c>
      <c r="BP80">
        <f>Original!AW78</f>
        <v>0</v>
      </c>
      <c r="BQ80" s="5">
        <f t="shared" si="32"/>
        <v>0</v>
      </c>
      <c r="BR80">
        <f>Original!AX78</f>
        <v>0</v>
      </c>
      <c r="BS80" s="5">
        <f t="shared" si="33"/>
        <v>0</v>
      </c>
      <c r="BT80"/>
      <c r="BU80"/>
      <c r="BV80"/>
      <c r="BW80"/>
      <c r="BX80"/>
      <c r="BY80"/>
      <c r="BZ80"/>
    </row>
    <row r="81" spans="1:78" x14ac:dyDescent="0.2">
      <c r="A81" t="str">
        <f t="shared" si="35"/>
        <v>1_1_2008</v>
      </c>
      <c r="B81">
        <v>1</v>
      </c>
      <c r="C81">
        <v>1</v>
      </c>
      <c r="D81">
        <v>2008</v>
      </c>
      <c r="E81">
        <f>Original!E79</f>
        <v>1400572477.3699999</v>
      </c>
      <c r="F81">
        <f>Original!F79</f>
        <v>1467305277.1300001</v>
      </c>
      <c r="G81">
        <f>Original!G79</f>
        <v>66732799.760000199</v>
      </c>
      <c r="H81">
        <f>Original!H79</f>
        <v>1491225140.3607399</v>
      </c>
      <c r="I81">
        <f>Original!I79</f>
        <v>46260529.731076598</v>
      </c>
      <c r="J81">
        <f>Original!J79</f>
        <v>61208030.080683403</v>
      </c>
      <c r="K81">
        <f>Original!K79</f>
        <v>8.8544799797316003</v>
      </c>
      <c r="L81">
        <f>Original!L79</f>
        <v>8592559.3754808605</v>
      </c>
      <c r="M81">
        <f>Original!M79</f>
        <v>3.89514276518622</v>
      </c>
      <c r="N81">
        <f>Original!N79</f>
        <v>39205.391267072497</v>
      </c>
      <c r="O81">
        <f>Original!O79</f>
        <v>1.5774365417301299</v>
      </c>
      <c r="P81">
        <f>Original!P79</f>
        <v>10.7455536615317</v>
      </c>
      <c r="Q81">
        <f>Original!Q79</f>
        <v>0.390536235615005</v>
      </c>
      <c r="R81">
        <f>Original!R79</f>
        <v>4.4886142100479098</v>
      </c>
      <c r="S81">
        <f>Original!S79</f>
        <v>0</v>
      </c>
      <c r="T81">
        <f>Original!T79</f>
        <v>0</v>
      </c>
      <c r="U81">
        <f>Original!U79</f>
        <v>0</v>
      </c>
      <c r="V81">
        <f>Original!V79</f>
        <v>0</v>
      </c>
      <c r="W81">
        <f>Original!W79</f>
        <v>0.202949198197694</v>
      </c>
      <c r="X81">
        <f>Original!X79</f>
        <v>0</v>
      </c>
      <c r="Y81">
        <f>Original!Y79</f>
        <v>24961402.408574499</v>
      </c>
      <c r="Z81" s="5">
        <f t="shared" si="51"/>
        <v>1.6947788289340546E-2</v>
      </c>
      <c r="AA81">
        <f>Original!Z79</f>
        <v>-10182839.337615101</v>
      </c>
      <c r="AB81" s="5">
        <f t="shared" si="37"/>
        <v>-6.9137383570639288E-3</v>
      </c>
      <c r="AC81">
        <f>Original!AA79</f>
        <v>4874702.7825535098</v>
      </c>
      <c r="AD81" s="5">
        <f t="shared" si="38"/>
        <v>3.3097271291054101E-3</v>
      </c>
      <c r="AE81">
        <f>Original!AB79</f>
        <v>22389494.9170883</v>
      </c>
      <c r="AF81" s="5">
        <f t="shared" si="39"/>
        <v>1.5201566544583767E-2</v>
      </c>
      <c r="AG81">
        <f>Original!AE79</f>
        <v>1460467.72423711</v>
      </c>
      <c r="AH81" s="5">
        <f t="shared" si="40"/>
        <v>9.9159884483425768E-4</v>
      </c>
      <c r="AI81">
        <f>Original!AF79</f>
        <v>-3949648.5192172001</v>
      </c>
      <c r="AJ81" s="5">
        <f t="shared" si="41"/>
        <v>-2.6816524899260733E-3</v>
      </c>
      <c r="AK81">
        <f>Original!AC79</f>
        <v>86046.803569259806</v>
      </c>
      <c r="AL81" s="5">
        <f t="shared" si="42"/>
        <v>5.8422318826339079E-5</v>
      </c>
      <c r="AM81">
        <f>Original!AD79</f>
        <v>2142494.4671444702</v>
      </c>
      <c r="AN81" s="5">
        <f t="shared" si="43"/>
        <v>1.454667572194378E-3</v>
      </c>
      <c r="AO81">
        <f>Original!AG79</f>
        <v>-1078392.6400993499</v>
      </c>
      <c r="AP81" s="5">
        <f t="shared" si="44"/>
        <v>-7.3218522974128545E-4</v>
      </c>
      <c r="AQ81">
        <f>Original!AH79</f>
        <v>0</v>
      </c>
      <c r="AR81" s="5">
        <f t="shared" si="45"/>
        <v>0</v>
      </c>
      <c r="AS81">
        <f>Original!AI79</f>
        <v>0</v>
      </c>
      <c r="AT81" s="5">
        <f t="shared" si="46"/>
        <v>0</v>
      </c>
      <c r="AU81">
        <f>Original!AJ79</f>
        <v>0</v>
      </c>
      <c r="AV81" s="5">
        <f t="shared" si="47"/>
        <v>0</v>
      </c>
      <c r="AW81">
        <f>Original!AK79</f>
        <v>0</v>
      </c>
      <c r="AX81" s="5">
        <f t="shared" si="48"/>
        <v>0</v>
      </c>
      <c r="AY81">
        <f>Original!AL79</f>
        <v>4940124.8543071896</v>
      </c>
      <c r="AZ81" s="5">
        <f t="shared" si="49"/>
        <v>3.3541460845544252E-3</v>
      </c>
      <c r="BA81">
        <f>Original!AM79</f>
        <v>0</v>
      </c>
      <c r="BB81" s="5">
        <f t="shared" si="50"/>
        <v>0</v>
      </c>
      <c r="BC81">
        <f>Original!AN79</f>
        <v>45643853.460542597</v>
      </c>
      <c r="BD81">
        <f>Original!AO79</f>
        <v>45861585.943700202</v>
      </c>
      <c r="BE81" s="5">
        <f t="shared" si="28"/>
        <v>3.1138172305584605E-2</v>
      </c>
      <c r="BF81">
        <f>Original!AP79</f>
        <v>20871213.8162999</v>
      </c>
      <c r="BG81" s="5">
        <f t="shared" si="29"/>
        <v>1.417071474232166E-2</v>
      </c>
      <c r="BH81">
        <f>Original!AQ79</f>
        <v>0</v>
      </c>
      <c r="BI81" s="5">
        <f t="shared" si="30"/>
        <v>0</v>
      </c>
      <c r="BJ81">
        <f>Original!AR79</f>
        <v>66732799.760000199</v>
      </c>
      <c r="BK81">
        <f>Original!AS79</f>
        <v>0</v>
      </c>
      <c r="BL81">
        <f>Original!AT79</f>
        <v>0.202949198197694</v>
      </c>
      <c r="BM81">
        <f>Original!AU79</f>
        <v>0</v>
      </c>
      <c r="BN81">
        <f>Original!AV79</f>
        <v>0</v>
      </c>
      <c r="BO81" s="5">
        <f t="shared" si="31"/>
        <v>0</v>
      </c>
      <c r="BP81">
        <f>Original!AW79</f>
        <v>4940124.8543071896</v>
      </c>
      <c r="BQ81" s="5">
        <f t="shared" si="32"/>
        <v>3.3541460845544252E-3</v>
      </c>
      <c r="BR81">
        <f>Original!AX79</f>
        <v>0</v>
      </c>
      <c r="BS81" s="5">
        <f t="shared" si="33"/>
        <v>0</v>
      </c>
      <c r="BT81"/>
      <c r="BU81"/>
      <c r="BV81"/>
      <c r="BW81"/>
      <c r="BX81"/>
      <c r="BY81"/>
      <c r="BZ81"/>
    </row>
    <row r="82" spans="1:78" x14ac:dyDescent="0.2">
      <c r="A82" t="str">
        <f t="shared" si="35"/>
        <v>1_1_2009</v>
      </c>
      <c r="B82">
        <v>1</v>
      </c>
      <c r="C82">
        <v>1</v>
      </c>
      <c r="D82">
        <v>2009</v>
      </c>
      <c r="E82">
        <f>Original!E80</f>
        <v>1467305277.1300001</v>
      </c>
      <c r="F82">
        <f>Original!F80</f>
        <v>1444866088.8599999</v>
      </c>
      <c r="G82">
        <f>Original!G80</f>
        <v>-33787529.270000003</v>
      </c>
      <c r="H82">
        <f>Original!H80</f>
        <v>1435639824.3029499</v>
      </c>
      <c r="I82">
        <f>Original!I80</f>
        <v>-70332894.746486396</v>
      </c>
      <c r="J82">
        <f>Original!J80</f>
        <v>61023023.214663297</v>
      </c>
      <c r="K82">
        <f>Original!K80</f>
        <v>9.5437260540258393</v>
      </c>
      <c r="L82">
        <f>Original!L80</f>
        <v>8550597.1732121892</v>
      </c>
      <c r="M82">
        <f>Original!M80</f>
        <v>2.8315597166060802</v>
      </c>
      <c r="N82">
        <f>Original!N80</f>
        <v>37594.708582028397</v>
      </c>
      <c r="O82">
        <f>Original!O80</f>
        <v>1.58286366284047</v>
      </c>
      <c r="P82">
        <f>Original!P80</f>
        <v>10.876136549916099</v>
      </c>
      <c r="Q82">
        <f>Original!Q80</f>
        <v>0.38105196121909102</v>
      </c>
      <c r="R82">
        <f>Original!R80</f>
        <v>4.6490875716080504</v>
      </c>
      <c r="S82">
        <f>Original!S80</f>
        <v>0</v>
      </c>
      <c r="T82">
        <f>Original!T80</f>
        <v>0</v>
      </c>
      <c r="U82">
        <f>Original!U80</f>
        <v>0</v>
      </c>
      <c r="V82">
        <f>Original!V80</f>
        <v>0</v>
      </c>
      <c r="W82">
        <f>Original!W80</f>
        <v>0.20087069282303499</v>
      </c>
      <c r="X82">
        <f>Original!X80</f>
        <v>0</v>
      </c>
      <c r="Y82">
        <f>Original!Y80</f>
        <v>2934994.3104082099</v>
      </c>
      <c r="Z82" s="5">
        <f t="shared" si="51"/>
        <v>1.9681765220898903E-3</v>
      </c>
      <c r="AA82">
        <f>Original!Z80</f>
        <v>-27606430.3928711</v>
      </c>
      <c r="AB82" s="5">
        <f t="shared" si="37"/>
        <v>-1.8512583811585197E-2</v>
      </c>
      <c r="AC82">
        <f>Original!AA80</f>
        <v>-814365.05718673405</v>
      </c>
      <c r="AD82" s="5">
        <f t="shared" si="38"/>
        <v>-5.4610469951554884E-4</v>
      </c>
      <c r="AE82">
        <f>Original!AB80</f>
        <v>-60090049.9173536</v>
      </c>
      <c r="AF82" s="5">
        <f t="shared" si="39"/>
        <v>-4.02957597018632E-2</v>
      </c>
      <c r="AG82">
        <f>Original!AE80</f>
        <v>1411216.25739223</v>
      </c>
      <c r="AH82" s="5">
        <f t="shared" si="40"/>
        <v>9.463468789500456E-4</v>
      </c>
      <c r="AI82">
        <f>Original!AF80</f>
        <v>-5044818.0802120203</v>
      </c>
      <c r="AJ82" s="5">
        <f t="shared" si="41"/>
        <v>-3.3830023003713823E-3</v>
      </c>
      <c r="AK82">
        <f>Original!AC80</f>
        <v>21711359.993244</v>
      </c>
      <c r="AL82" s="5">
        <f t="shared" si="42"/>
        <v>1.4559411188569312E-2</v>
      </c>
      <c r="AM82">
        <f>Original!AD80</f>
        <v>229523.71257444</v>
      </c>
      <c r="AN82" s="5">
        <f t="shared" si="43"/>
        <v>1.5391620377250097E-4</v>
      </c>
      <c r="AO82">
        <f>Original!AG80</f>
        <v>-2012647.07971418</v>
      </c>
      <c r="AP82" s="5">
        <f t="shared" si="44"/>
        <v>-1.3496601051316125E-3</v>
      </c>
      <c r="AQ82">
        <f>Original!AH80</f>
        <v>0</v>
      </c>
      <c r="AR82" s="5">
        <f t="shared" si="45"/>
        <v>0</v>
      </c>
      <c r="AS82">
        <f>Original!AI80</f>
        <v>0</v>
      </c>
      <c r="AT82" s="5">
        <f t="shared" si="46"/>
        <v>0</v>
      </c>
      <c r="AU82">
        <f>Original!AJ80</f>
        <v>0</v>
      </c>
      <c r="AV82" s="5">
        <f t="shared" si="47"/>
        <v>0</v>
      </c>
      <c r="AW82">
        <f>Original!AK80</f>
        <v>0</v>
      </c>
      <c r="AX82" s="5">
        <f t="shared" si="48"/>
        <v>0</v>
      </c>
      <c r="AY82">
        <f>Original!AL80</f>
        <v>0</v>
      </c>
      <c r="AZ82" s="5">
        <f t="shared" si="49"/>
        <v>0</v>
      </c>
      <c r="BA82">
        <f>Original!AM80</f>
        <v>0</v>
      </c>
      <c r="BB82" s="5">
        <f t="shared" si="50"/>
        <v>0</v>
      </c>
      <c r="BC82">
        <f>Original!AN80</f>
        <v>-69281216.253718793</v>
      </c>
      <c r="BD82">
        <f>Original!AO80</f>
        <v>-69320167.915737003</v>
      </c>
      <c r="BE82" s="5">
        <f t="shared" si="28"/>
        <v>-4.6485380402698867E-2</v>
      </c>
      <c r="BF82">
        <f>Original!AP80</f>
        <v>35532638.645737</v>
      </c>
      <c r="BG82" s="5">
        <f t="shared" si="29"/>
        <v>2.3827816259281515E-2</v>
      </c>
      <c r="BH82">
        <f>Original!AQ80</f>
        <v>11348341</v>
      </c>
      <c r="BI82" s="5">
        <f t="shared" si="30"/>
        <v>7.610078916222362E-3</v>
      </c>
      <c r="BJ82">
        <f>Original!AR80</f>
        <v>-22439188.27</v>
      </c>
      <c r="BK82">
        <f>Original!AS80</f>
        <v>0</v>
      </c>
      <c r="BL82">
        <f>Original!AT80</f>
        <v>0.20087069282303499</v>
      </c>
      <c r="BM82">
        <f>Original!AU80</f>
        <v>0</v>
      </c>
      <c r="BN82">
        <f>Original!AV80</f>
        <v>0</v>
      </c>
      <c r="BO82" s="5">
        <f t="shared" si="31"/>
        <v>0</v>
      </c>
      <c r="BP82">
        <f>Original!AW80</f>
        <v>0</v>
      </c>
      <c r="BQ82" s="5">
        <f t="shared" si="32"/>
        <v>0</v>
      </c>
      <c r="BR82">
        <f>Original!AX80</f>
        <v>0</v>
      </c>
      <c r="BS82" s="5">
        <f t="shared" si="33"/>
        <v>0</v>
      </c>
      <c r="BT82"/>
      <c r="BU82"/>
      <c r="BV82"/>
      <c r="BW82"/>
      <c r="BX82"/>
      <c r="BY82"/>
      <c r="BZ82"/>
    </row>
    <row r="83" spans="1:78" x14ac:dyDescent="0.2">
      <c r="A83" t="str">
        <f t="shared" si="35"/>
        <v>1_1_2010</v>
      </c>
      <c r="B83">
        <v>1</v>
      </c>
      <c r="C83">
        <v>1</v>
      </c>
      <c r="D83">
        <v>2010</v>
      </c>
      <c r="E83">
        <f>Original!E81</f>
        <v>1444866088.8599999</v>
      </c>
      <c r="F83">
        <f>Original!F81</f>
        <v>1441831082.9619999</v>
      </c>
      <c r="G83">
        <f>Original!G81</f>
        <v>-3035005.8980002501</v>
      </c>
      <c r="H83">
        <f>Original!H81</f>
        <v>1471906435.0457599</v>
      </c>
      <c r="I83">
        <f>Original!I81</f>
        <v>36266610.742811598</v>
      </c>
      <c r="J83">
        <f>Original!J81</f>
        <v>60958927.918602698</v>
      </c>
      <c r="K83">
        <f>Original!K81</f>
        <v>9.4390509750385707</v>
      </c>
      <c r="L83">
        <f>Original!L81</f>
        <v>8579363.8764565997</v>
      </c>
      <c r="M83">
        <f>Original!M81</f>
        <v>3.2909476194158001</v>
      </c>
      <c r="N83">
        <f>Original!N81</f>
        <v>36763.106049503098</v>
      </c>
      <c r="O83">
        <f>Original!O81</f>
        <v>1.6424630600167101</v>
      </c>
      <c r="P83">
        <f>Original!P81</f>
        <v>11.1537129218051</v>
      </c>
      <c r="Q83">
        <f>Original!Q81</f>
        <v>0.37856921620006301</v>
      </c>
      <c r="R83">
        <f>Original!R81</f>
        <v>4.8818707243058901</v>
      </c>
      <c r="S83">
        <f>Original!S81</f>
        <v>0</v>
      </c>
      <c r="T83">
        <f>Original!T81</f>
        <v>0</v>
      </c>
      <c r="U83">
        <f>Original!U81</f>
        <v>0</v>
      </c>
      <c r="V83">
        <f>Original!V81</f>
        <v>0</v>
      </c>
      <c r="W83">
        <f>Original!W81</f>
        <v>0.22592186437675399</v>
      </c>
      <c r="X83">
        <f>Original!X81</f>
        <v>0</v>
      </c>
      <c r="Y83">
        <f>Original!Y81</f>
        <v>-3767277.7870340501</v>
      </c>
      <c r="Z83" s="5">
        <f t="shared" si="51"/>
        <v>-2.6241106740426253E-3</v>
      </c>
      <c r="AA83">
        <f>Original!Z81</f>
        <v>-3146934.1964221899</v>
      </c>
      <c r="AB83" s="5">
        <f t="shared" si="37"/>
        <v>-2.1920081507561476E-3</v>
      </c>
      <c r="AC83">
        <f>Original!AA81</f>
        <v>2383479.8667393201</v>
      </c>
      <c r="AD83" s="5">
        <f t="shared" si="38"/>
        <v>1.6602213357354986E-3</v>
      </c>
      <c r="AE83">
        <f>Original!AB81</f>
        <v>28072041.6490646</v>
      </c>
      <c r="AF83" s="5">
        <f t="shared" si="39"/>
        <v>1.9553679950815306E-2</v>
      </c>
      <c r="AG83">
        <f>Original!AE81</f>
        <v>2969354.08750819</v>
      </c>
      <c r="AH83" s="5">
        <f t="shared" si="40"/>
        <v>2.0683140974790864E-3</v>
      </c>
      <c r="AI83">
        <f>Original!AF81</f>
        <v>-2964306.6097706198</v>
      </c>
      <c r="AJ83" s="5">
        <f t="shared" si="41"/>
        <v>-2.0647982589991802E-3</v>
      </c>
      <c r="AK83">
        <f>Original!AC81</f>
        <v>12136494.3996934</v>
      </c>
      <c r="AL83" s="5">
        <f t="shared" si="42"/>
        <v>8.4537181222219607E-3</v>
      </c>
      <c r="AM83">
        <f>Original!AD81</f>
        <v>2717032.4869949901</v>
      </c>
      <c r="AN83" s="5">
        <f t="shared" si="43"/>
        <v>1.8925585937365581E-3</v>
      </c>
      <c r="AO83">
        <f>Original!AG81</f>
        <v>-2928397.9303476899</v>
      </c>
      <c r="AP83" s="5">
        <f t="shared" si="44"/>
        <v>-2.0397859412750151E-3</v>
      </c>
      <c r="AQ83">
        <f>Original!AH81</f>
        <v>0</v>
      </c>
      <c r="AR83" s="5">
        <f t="shared" si="45"/>
        <v>0</v>
      </c>
      <c r="AS83">
        <f>Original!AI81</f>
        <v>0</v>
      </c>
      <c r="AT83" s="5">
        <f t="shared" si="46"/>
        <v>0</v>
      </c>
      <c r="AU83">
        <f>Original!AJ81</f>
        <v>0</v>
      </c>
      <c r="AV83" s="5">
        <f t="shared" si="47"/>
        <v>0</v>
      </c>
      <c r="AW83">
        <f>Original!AK81</f>
        <v>0</v>
      </c>
      <c r="AX83" s="5">
        <f t="shared" si="48"/>
        <v>0</v>
      </c>
      <c r="AY83">
        <f>Original!AL81</f>
        <v>516056.205016147</v>
      </c>
      <c r="AZ83" s="5">
        <f t="shared" si="49"/>
        <v>3.5946077580197331E-4</v>
      </c>
      <c r="BA83">
        <f>Original!AM81</f>
        <v>0</v>
      </c>
      <c r="BB83" s="5">
        <f t="shared" si="50"/>
        <v>0</v>
      </c>
      <c r="BC83">
        <f>Original!AN81</f>
        <v>35987542.171442099</v>
      </c>
      <c r="BD83">
        <f>Original!AO81</f>
        <v>36264800.661280997</v>
      </c>
      <c r="BE83" s="5">
        <f t="shared" si="28"/>
        <v>2.5260375232965374E-2</v>
      </c>
      <c r="BF83">
        <f>Original!AP81</f>
        <v>-39299806.5592812</v>
      </c>
      <c r="BG83" s="5">
        <f t="shared" si="29"/>
        <v>-2.7374419331368537E-2</v>
      </c>
      <c r="BH83">
        <f>Original!AQ81</f>
        <v>0</v>
      </c>
      <c r="BI83" s="5">
        <f t="shared" si="30"/>
        <v>0</v>
      </c>
      <c r="BJ83">
        <f>Original!AR81</f>
        <v>-3035005.8980002501</v>
      </c>
      <c r="BK83">
        <f>Original!AS81</f>
        <v>0</v>
      </c>
      <c r="BL83">
        <f>Original!AT81</f>
        <v>0.22592186437675399</v>
      </c>
      <c r="BM83">
        <f>Original!AU81</f>
        <v>0</v>
      </c>
      <c r="BN83">
        <f>Original!AV81</f>
        <v>0</v>
      </c>
      <c r="BO83" s="5">
        <f t="shared" si="31"/>
        <v>0</v>
      </c>
      <c r="BP83">
        <f>Original!AW81</f>
        <v>516056.205016147</v>
      </c>
      <c r="BQ83" s="5">
        <f t="shared" si="32"/>
        <v>3.5946077580197331E-4</v>
      </c>
      <c r="BR83">
        <f>Original!AX81</f>
        <v>0</v>
      </c>
      <c r="BS83" s="5">
        <f t="shared" si="33"/>
        <v>0</v>
      </c>
      <c r="BT83"/>
      <c r="BU83"/>
      <c r="BV83"/>
      <c r="BW83"/>
      <c r="BX83"/>
      <c r="BY83"/>
      <c r="BZ83"/>
    </row>
    <row r="84" spans="1:78" x14ac:dyDescent="0.2">
      <c r="A84" t="str">
        <f t="shared" si="35"/>
        <v>1_1_2011</v>
      </c>
      <c r="B84">
        <v>1</v>
      </c>
      <c r="C84">
        <v>1</v>
      </c>
      <c r="D84">
        <v>2011</v>
      </c>
      <c r="E84">
        <f>Original!E82</f>
        <v>1204497030.56199</v>
      </c>
      <c r="F84">
        <f>Original!F82</f>
        <v>1242931036.0999999</v>
      </c>
      <c r="G84">
        <f>Original!G82</f>
        <v>38434005.538000897</v>
      </c>
      <c r="H84">
        <f>Original!H82</f>
        <v>1246113814.4717</v>
      </c>
      <c r="I84">
        <f>Original!I82</f>
        <v>37121747.014725</v>
      </c>
      <c r="J84">
        <f>Original!J82</f>
        <v>62893251.180414997</v>
      </c>
      <c r="K84">
        <f>Original!K82</f>
        <v>8.2877235376927505</v>
      </c>
      <c r="L84">
        <f>Original!L82</f>
        <v>9031379.1745774392</v>
      </c>
      <c r="M84">
        <f>Original!M82</f>
        <v>4.0322869755884003</v>
      </c>
      <c r="N84">
        <f>Original!N82</f>
        <v>36105.908678632099</v>
      </c>
      <c r="O84">
        <f>Original!O82</f>
        <v>1.58364750588017</v>
      </c>
      <c r="P84">
        <f>Original!P82</f>
        <v>11.0434648089535</v>
      </c>
      <c r="Q84">
        <f>Original!Q82</f>
        <v>0.44597095530560399</v>
      </c>
      <c r="R84">
        <f>Original!R82</f>
        <v>4.87027576518018</v>
      </c>
      <c r="S84">
        <f>Original!S82</f>
        <v>0</v>
      </c>
      <c r="T84">
        <f>Original!T82</f>
        <v>0.15344799907539999</v>
      </c>
      <c r="U84">
        <f>Original!U82</f>
        <v>0</v>
      </c>
      <c r="V84">
        <f>Original!V82</f>
        <v>0</v>
      </c>
      <c r="W84">
        <f>Original!W82</f>
        <v>0.26707245837700799</v>
      </c>
      <c r="X84">
        <f>Original!X82</f>
        <v>0</v>
      </c>
      <c r="Y84">
        <f>Original!Y82</f>
        <v>250347.51365969901</v>
      </c>
      <c r="Z84" s="5">
        <f t="shared" si="51"/>
        <v>1.7008385023598052E-4</v>
      </c>
      <c r="AA84">
        <f>Original!Z82</f>
        <v>-7800044.7026268505</v>
      </c>
      <c r="AB84" s="5">
        <f t="shared" si="37"/>
        <v>-5.2992802510469054E-3</v>
      </c>
      <c r="AC84">
        <f>Original!AA82</f>
        <v>6407175.9379762895</v>
      </c>
      <c r="AD84" s="5">
        <f t="shared" si="38"/>
        <v>4.3529777337899186E-3</v>
      </c>
      <c r="AE84">
        <f>Original!AB82</f>
        <v>33180695.7162113</v>
      </c>
      <c r="AF84" s="5">
        <f t="shared" si="39"/>
        <v>2.2542666385706608E-2</v>
      </c>
      <c r="AG84">
        <f>Original!AE82</f>
        <v>3178062.63596708</v>
      </c>
      <c r="AH84" s="5">
        <f t="shared" si="40"/>
        <v>2.1591471851050625E-3</v>
      </c>
      <c r="AI84">
        <f>Original!AF82</f>
        <v>-3964707.7215745598</v>
      </c>
      <c r="AJ84" s="5">
        <f t="shared" si="41"/>
        <v>-2.6935867845779894E-3</v>
      </c>
      <c r="AK84">
        <f>Original!AC82</f>
        <v>5038894.6836987399</v>
      </c>
      <c r="AL84" s="5">
        <f t="shared" si="42"/>
        <v>3.423379750046467E-3</v>
      </c>
      <c r="AM84">
        <f>Original!AD82</f>
        <v>60019.481007904797</v>
      </c>
      <c r="AN84" s="5">
        <f t="shared" si="43"/>
        <v>4.0776695840750814E-5</v>
      </c>
      <c r="AO84">
        <f>Original!AG82</f>
        <v>1098434.4979463301</v>
      </c>
      <c r="AP84" s="5">
        <f t="shared" si="44"/>
        <v>7.4626652332842138E-4</v>
      </c>
      <c r="AQ84">
        <f>Original!AH82</f>
        <v>0</v>
      </c>
      <c r="AR84" s="5">
        <f t="shared" si="45"/>
        <v>0</v>
      </c>
      <c r="AS84">
        <f>Original!AI82</f>
        <v>-920923.038276162</v>
      </c>
      <c r="AT84" s="5">
        <f t="shared" si="46"/>
        <v>-6.2566683339999906E-4</v>
      </c>
      <c r="AU84">
        <f>Original!AJ82</f>
        <v>0</v>
      </c>
      <c r="AV84" s="5">
        <f t="shared" si="47"/>
        <v>0</v>
      </c>
      <c r="AW84">
        <f>Original!AK82</f>
        <v>0</v>
      </c>
      <c r="AX84" s="5">
        <f t="shared" si="48"/>
        <v>0</v>
      </c>
      <c r="AY84">
        <f>Original!AL82</f>
        <v>0</v>
      </c>
      <c r="AZ84" s="5">
        <f t="shared" si="49"/>
        <v>0</v>
      </c>
      <c r="BA84">
        <f>Original!AM82</f>
        <v>0</v>
      </c>
      <c r="BB84" s="5">
        <f t="shared" si="50"/>
        <v>0</v>
      </c>
      <c r="BC84">
        <f>Original!AN82</f>
        <v>36527955.003989801</v>
      </c>
      <c r="BD84">
        <f>Original!AO82</f>
        <v>36578835.578647301</v>
      </c>
      <c r="BE84" s="5">
        <f t="shared" si="28"/>
        <v>2.4851332060050479E-2</v>
      </c>
      <c r="BF84">
        <f>Original!AP82</f>
        <v>1855169.95935366</v>
      </c>
      <c r="BG84" s="5">
        <f t="shared" si="29"/>
        <v>1.2603857929977627E-3</v>
      </c>
      <c r="BH84">
        <f>Original!AQ82</f>
        <v>0</v>
      </c>
      <c r="BI84" s="5">
        <f t="shared" si="30"/>
        <v>0</v>
      </c>
      <c r="BJ84">
        <f>Original!AR82</f>
        <v>38434005.538000897</v>
      </c>
      <c r="BK84">
        <f>Original!AS82</f>
        <v>0.15344799907539999</v>
      </c>
      <c r="BL84">
        <f>Original!AT82</f>
        <v>0.26707245837700799</v>
      </c>
      <c r="BM84">
        <f>Original!AU82</f>
        <v>0</v>
      </c>
      <c r="BN84">
        <f>Original!AV82</f>
        <v>-920923.038276162</v>
      </c>
      <c r="BO84" s="5">
        <f t="shared" si="31"/>
        <v>-6.2566683339999906E-4</v>
      </c>
      <c r="BP84">
        <f>Original!AW82</f>
        <v>0</v>
      </c>
      <c r="BQ84" s="5">
        <f t="shared" si="32"/>
        <v>0</v>
      </c>
      <c r="BR84">
        <f>Original!AX82</f>
        <v>0</v>
      </c>
      <c r="BS84" s="5">
        <f t="shared" si="33"/>
        <v>0</v>
      </c>
      <c r="BT84"/>
      <c r="BU84"/>
      <c r="BV84"/>
      <c r="BW84"/>
      <c r="BX84"/>
      <c r="BY84"/>
      <c r="BZ84"/>
    </row>
    <row r="85" spans="1:78" x14ac:dyDescent="0.2">
      <c r="A85" t="str">
        <f t="shared" si="35"/>
        <v>1_1_2012</v>
      </c>
      <c r="B85">
        <v>1</v>
      </c>
      <c r="C85">
        <v>1</v>
      </c>
      <c r="D85">
        <v>2012</v>
      </c>
      <c r="E85">
        <f>Original!E83</f>
        <v>1242931036.0999999</v>
      </c>
      <c r="F85">
        <f>Original!F83</f>
        <v>1251588185.6900001</v>
      </c>
      <c r="G85">
        <f>Original!G83</f>
        <v>8657149.5899994299</v>
      </c>
      <c r="H85">
        <f>Original!H83</f>
        <v>1270452967.7225001</v>
      </c>
      <c r="I85">
        <f>Original!I83</f>
        <v>24339153.2507958</v>
      </c>
      <c r="J85">
        <f>Original!J83</f>
        <v>64861139.974055499</v>
      </c>
      <c r="K85">
        <f>Original!K83</f>
        <v>8.3168229524110195</v>
      </c>
      <c r="L85">
        <f>Original!L83</f>
        <v>9144685.9074929804</v>
      </c>
      <c r="M85">
        <f>Original!M83</f>
        <v>4.0562597128260096</v>
      </c>
      <c r="N85">
        <f>Original!N83</f>
        <v>35680.007815267301</v>
      </c>
      <c r="O85">
        <f>Original!O83</f>
        <v>1.6250580324243999</v>
      </c>
      <c r="P85">
        <f>Original!P83</f>
        <v>10.9656178097978</v>
      </c>
      <c r="Q85">
        <f>Original!Q83</f>
        <v>0.448314862380152</v>
      </c>
      <c r="R85">
        <f>Original!R83</f>
        <v>5.0047028609248798</v>
      </c>
      <c r="S85">
        <f>Original!S83</f>
        <v>0</v>
      </c>
      <c r="T85">
        <f>Original!T83</f>
        <v>0.78854754532104598</v>
      </c>
      <c r="U85">
        <f>Original!U83</f>
        <v>0</v>
      </c>
      <c r="V85">
        <f>Original!V83</f>
        <v>0</v>
      </c>
      <c r="W85">
        <f>Original!W83</f>
        <v>0.26900467327545202</v>
      </c>
      <c r="X85">
        <f>Original!X83</f>
        <v>0</v>
      </c>
      <c r="Y85">
        <f>Original!Y83</f>
        <v>20476178.215805199</v>
      </c>
      <c r="Z85" s="5">
        <f t="shared" si="51"/>
        <v>1.6432028902982863E-2</v>
      </c>
      <c r="AA85">
        <f>Original!Z83</f>
        <v>-3355814.1201738799</v>
      </c>
      <c r="AB85" s="5">
        <f t="shared" si="37"/>
        <v>-2.6930237681351797E-3</v>
      </c>
      <c r="AC85">
        <f>Original!AA83</f>
        <v>7718081.0624966202</v>
      </c>
      <c r="AD85" s="5">
        <f t="shared" si="38"/>
        <v>6.1937208085352646E-3</v>
      </c>
      <c r="AE85">
        <f>Original!AB83</f>
        <v>910831.33128674398</v>
      </c>
      <c r="AF85" s="5">
        <f t="shared" si="39"/>
        <v>7.3093751205454555E-4</v>
      </c>
      <c r="AG85">
        <f>Original!AE83</f>
        <v>-665485.52213014802</v>
      </c>
      <c r="AH85" s="5">
        <f t="shared" si="40"/>
        <v>-5.3404874771594273E-4</v>
      </c>
      <c r="AI85">
        <f>Original!AF83</f>
        <v>16651.119300987601</v>
      </c>
      <c r="AJ85" s="5">
        <f t="shared" si="41"/>
        <v>1.3362438573114589E-5</v>
      </c>
      <c r="AK85">
        <f>Original!AC83</f>
        <v>3721689.36585565</v>
      </c>
      <c r="AL85" s="5">
        <f t="shared" si="42"/>
        <v>2.9866367924293417E-3</v>
      </c>
      <c r="AM85">
        <f>Original!AD83</f>
        <v>1618865.94168445</v>
      </c>
      <c r="AN85" s="5">
        <f t="shared" si="43"/>
        <v>1.2991316867559015E-3</v>
      </c>
      <c r="AO85">
        <f>Original!AG83</f>
        <v>-1382427.6081145999</v>
      </c>
      <c r="AP85" s="5">
        <f t="shared" si="44"/>
        <v>-1.109391126283831E-3</v>
      </c>
      <c r="AQ85">
        <f>Original!AH83</f>
        <v>0</v>
      </c>
      <c r="AR85" s="5">
        <f t="shared" si="45"/>
        <v>0</v>
      </c>
      <c r="AS85">
        <f>Original!AI83</f>
        <v>-3910179.7791055799</v>
      </c>
      <c r="AT85" s="5">
        <f t="shared" si="46"/>
        <v>-3.137899390645414E-3</v>
      </c>
      <c r="AU85">
        <f>Original!AJ83</f>
        <v>0</v>
      </c>
      <c r="AV85" s="5">
        <f t="shared" si="47"/>
        <v>0</v>
      </c>
      <c r="AW85">
        <f>Original!AK83</f>
        <v>0</v>
      </c>
      <c r="AX85" s="5">
        <f t="shared" si="48"/>
        <v>0</v>
      </c>
      <c r="AY85">
        <f>Original!AL83</f>
        <v>187491.57122217701</v>
      </c>
      <c r="AZ85" s="5">
        <f t="shared" si="49"/>
        <v>1.5046103256761148E-4</v>
      </c>
      <c r="BA85">
        <f>Original!AM83</f>
        <v>0</v>
      </c>
      <c r="BB85" s="5">
        <f t="shared" si="50"/>
        <v>0</v>
      </c>
      <c r="BC85">
        <f>Original!AN83</f>
        <v>25335881.5781276</v>
      </c>
      <c r="BD85">
        <f>Original!AO83</f>
        <v>25513160.984881099</v>
      </c>
      <c r="BE85" s="5">
        <f t="shared" si="28"/>
        <v>2.0474181963625538E-2</v>
      </c>
      <c r="BF85">
        <f>Original!AP83</f>
        <v>-16856011.394881699</v>
      </c>
      <c r="BG85" s="5">
        <f t="shared" si="29"/>
        <v>-1.3526863436649999E-2</v>
      </c>
      <c r="BH85">
        <f>Original!AQ83</f>
        <v>0</v>
      </c>
      <c r="BI85" s="5">
        <f t="shared" si="30"/>
        <v>0</v>
      </c>
      <c r="BJ85">
        <f>Original!AR83</f>
        <v>8657149.5899994299</v>
      </c>
      <c r="BK85">
        <f>Original!AS83</f>
        <v>0.78854754532104598</v>
      </c>
      <c r="BL85">
        <f>Original!AT83</f>
        <v>0.26900467327545202</v>
      </c>
      <c r="BM85">
        <f>Original!AU83</f>
        <v>0</v>
      </c>
      <c r="BN85">
        <f>Original!AV83</f>
        <v>-3910179.7791055799</v>
      </c>
      <c r="BO85" s="5">
        <f t="shared" si="31"/>
        <v>-3.137899390645414E-3</v>
      </c>
      <c r="BP85">
        <f>Original!AW83</f>
        <v>187491.57122217701</v>
      </c>
      <c r="BQ85" s="5">
        <f t="shared" si="32"/>
        <v>1.5046103256761148E-4</v>
      </c>
      <c r="BR85">
        <f>Original!AX83</f>
        <v>0</v>
      </c>
      <c r="BS85" s="5">
        <f t="shared" si="33"/>
        <v>0</v>
      </c>
      <c r="BT85"/>
      <c r="BU85"/>
      <c r="BV85"/>
      <c r="BW85"/>
      <c r="BX85"/>
      <c r="BY85"/>
      <c r="BZ85"/>
    </row>
    <row r="86" spans="1:78" x14ac:dyDescent="0.2">
      <c r="A86" t="str">
        <f t="shared" si="35"/>
        <v>1_1_2013</v>
      </c>
      <c r="B86">
        <v>1</v>
      </c>
      <c r="C86">
        <v>1</v>
      </c>
      <c r="D86">
        <v>2013</v>
      </c>
      <c r="E86">
        <f>Original!E84</f>
        <v>1251588185.6900001</v>
      </c>
      <c r="F86">
        <f>Original!F84</f>
        <v>1254206265.9300001</v>
      </c>
      <c r="G86">
        <f>Original!G84</f>
        <v>2618080.2400007802</v>
      </c>
      <c r="H86">
        <f>Original!H84</f>
        <v>1268013697.7752299</v>
      </c>
      <c r="I86">
        <f>Original!I84</f>
        <v>-2439269.9472693498</v>
      </c>
      <c r="J86">
        <f>Original!J84</f>
        <v>67077574.840955399</v>
      </c>
      <c r="K86">
        <f>Original!K84</f>
        <v>8.7374887478153394</v>
      </c>
      <c r="L86">
        <f>Original!L84</f>
        <v>9281042.5455155093</v>
      </c>
      <c r="M86">
        <f>Original!M84</f>
        <v>3.89904378495239</v>
      </c>
      <c r="N86">
        <f>Original!N84</f>
        <v>35808.626351237297</v>
      </c>
      <c r="O86">
        <f>Original!O84</f>
        <v>1.6510456754724501</v>
      </c>
      <c r="P86">
        <f>Original!P84</f>
        <v>10.6422967265108</v>
      </c>
      <c r="Q86">
        <f>Original!Q84</f>
        <v>0.45084430518378399</v>
      </c>
      <c r="R86">
        <f>Original!R84</f>
        <v>4.97998462490904</v>
      </c>
      <c r="S86">
        <f>Original!S84</f>
        <v>0</v>
      </c>
      <c r="T86">
        <f>Original!T84</f>
        <v>1.7081717749927099</v>
      </c>
      <c r="U86">
        <f>Original!U84</f>
        <v>0</v>
      </c>
      <c r="V86">
        <f>Original!V84</f>
        <v>0</v>
      </c>
      <c r="W86">
        <f>Original!W84</f>
        <v>0.26080860772909997</v>
      </c>
      <c r="X86">
        <f>Original!X84</f>
        <v>0</v>
      </c>
      <c r="Y86">
        <f>Original!Y84</f>
        <v>23735031.1225188</v>
      </c>
      <c r="Z86" s="5">
        <f t="shared" si="51"/>
        <v>1.86823375012991E-2</v>
      </c>
      <c r="AA86">
        <f>Original!Z84</f>
        <v>-15592906.5289583</v>
      </c>
      <c r="AB86" s="5">
        <f t="shared" si="37"/>
        <v>-1.2273501597553194E-2</v>
      </c>
      <c r="AC86">
        <f>Original!AA84</f>
        <v>6941520.4052271899</v>
      </c>
      <c r="AD86" s="5">
        <f t="shared" si="38"/>
        <v>5.4638153332594664E-3</v>
      </c>
      <c r="AE86">
        <f>Original!AB84</f>
        <v>-6721111.9129717899</v>
      </c>
      <c r="AF86" s="5">
        <f t="shared" si="39"/>
        <v>-5.2903272169299662E-3</v>
      </c>
      <c r="AG86">
        <f>Original!AE84</f>
        <v>-3335522.6067679301</v>
      </c>
      <c r="AH86" s="5">
        <f t="shared" si="40"/>
        <v>-2.6254593373475394E-3</v>
      </c>
      <c r="AI86">
        <f>Original!AF84</f>
        <v>-82799.086513391099</v>
      </c>
      <c r="AJ86" s="5">
        <f t="shared" si="41"/>
        <v>-6.5172886062694901E-5</v>
      </c>
      <c r="AK86">
        <f>Original!AC84</f>
        <v>-2699110.7299084598</v>
      </c>
      <c r="AL86" s="5">
        <f t="shared" si="42"/>
        <v>-2.1245262898217068E-3</v>
      </c>
      <c r="AM86">
        <f>Original!AD84</f>
        <v>1117025.8220820201</v>
      </c>
      <c r="AN86" s="5">
        <f t="shared" si="43"/>
        <v>8.7923429710623307E-4</v>
      </c>
      <c r="AO86">
        <f>Original!AG84</f>
        <v>171064.759640487</v>
      </c>
      <c r="AP86" s="5">
        <f t="shared" si="44"/>
        <v>1.3464863634200428E-4</v>
      </c>
      <c r="AQ86">
        <f>Original!AH84</f>
        <v>0</v>
      </c>
      <c r="AR86" s="5">
        <f t="shared" si="45"/>
        <v>0</v>
      </c>
      <c r="AS86">
        <f>Original!AI84</f>
        <v>-5647458.9251225898</v>
      </c>
      <c r="AT86" s="5">
        <f t="shared" si="46"/>
        <v>-4.4452325812946907E-3</v>
      </c>
      <c r="AU86">
        <f>Original!AJ84</f>
        <v>0</v>
      </c>
      <c r="AV86" s="5">
        <f t="shared" si="47"/>
        <v>0</v>
      </c>
      <c r="AW86">
        <f>Original!AK84</f>
        <v>0</v>
      </c>
      <c r="AX86" s="5">
        <f t="shared" si="48"/>
        <v>0</v>
      </c>
      <c r="AY86">
        <f>Original!AL84</f>
        <v>0</v>
      </c>
      <c r="AZ86" s="5">
        <f t="shared" si="49"/>
        <v>0</v>
      </c>
      <c r="BA86">
        <f>Original!AM84</f>
        <v>0</v>
      </c>
      <c r="BB86" s="5">
        <f t="shared" si="50"/>
        <v>0</v>
      </c>
      <c r="BC86">
        <f>Original!AN84</f>
        <v>-2114267.6807739399</v>
      </c>
      <c r="BD86">
        <f>Original!AO84</f>
        <v>-2545661.4605117501</v>
      </c>
      <c r="BE86" s="5">
        <f t="shared" si="28"/>
        <v>-2.0037431728584768E-3</v>
      </c>
      <c r="BF86">
        <f>Original!AP84</f>
        <v>5163741.7005125303</v>
      </c>
      <c r="BG86" s="5">
        <f t="shared" si="29"/>
        <v>4.0644886758534659E-3</v>
      </c>
      <c r="BH86">
        <f>Original!AQ84</f>
        <v>0</v>
      </c>
      <c r="BI86" s="5">
        <f t="shared" si="30"/>
        <v>0</v>
      </c>
      <c r="BJ86">
        <f>Original!AR84</f>
        <v>2618080.2400007802</v>
      </c>
      <c r="BK86">
        <f>Original!AS84</f>
        <v>1.7081717749927099</v>
      </c>
      <c r="BL86">
        <f>Original!AT84</f>
        <v>0.26080860772909997</v>
      </c>
      <c r="BM86">
        <f>Original!AU84</f>
        <v>0</v>
      </c>
      <c r="BN86">
        <f>Original!AV84</f>
        <v>-5647458.9251225898</v>
      </c>
      <c r="BO86" s="5">
        <f t="shared" si="31"/>
        <v>-4.4452325812946907E-3</v>
      </c>
      <c r="BP86">
        <f>Original!AW84</f>
        <v>0</v>
      </c>
      <c r="BQ86" s="5">
        <f t="shared" si="32"/>
        <v>0</v>
      </c>
      <c r="BR86">
        <f>Original!AX84</f>
        <v>0</v>
      </c>
      <c r="BS86" s="5">
        <f t="shared" si="33"/>
        <v>0</v>
      </c>
      <c r="BT86"/>
      <c r="BU86"/>
      <c r="BV86"/>
      <c r="BW86"/>
      <c r="BX86"/>
      <c r="BY86"/>
      <c r="BZ86"/>
    </row>
    <row r="87" spans="1:78" x14ac:dyDescent="0.2">
      <c r="A87" t="str">
        <f t="shared" si="35"/>
        <v>1_1_2014</v>
      </c>
      <c r="B87">
        <v>1</v>
      </c>
      <c r="C87">
        <v>1</v>
      </c>
      <c r="D87">
        <v>2014</v>
      </c>
      <c r="E87">
        <f>Original!E85</f>
        <v>1254206265.9300001</v>
      </c>
      <c r="F87">
        <f>Original!F85</f>
        <v>1298539921.46</v>
      </c>
      <c r="G87">
        <f>Original!G85</f>
        <v>44333655.529999703</v>
      </c>
      <c r="H87">
        <f>Original!H85</f>
        <v>1309361095.2127399</v>
      </c>
      <c r="I87">
        <f>Original!I85</f>
        <v>41347397.437513299</v>
      </c>
      <c r="J87">
        <f>Original!J85</f>
        <v>68885001.202972904</v>
      </c>
      <c r="K87">
        <f>Original!K85</f>
        <v>8.5860600025900595</v>
      </c>
      <c r="L87">
        <f>Original!L85</f>
        <v>9352516.9856803194</v>
      </c>
      <c r="M87">
        <f>Original!M85</f>
        <v>3.6912250096637802</v>
      </c>
      <c r="N87">
        <f>Original!N85</f>
        <v>35841.6203818785</v>
      </c>
      <c r="O87">
        <f>Original!O85</f>
        <v>1.6893444957944099</v>
      </c>
      <c r="P87">
        <f>Original!P85</f>
        <v>10.547412268503299</v>
      </c>
      <c r="Q87">
        <f>Original!Q85</f>
        <v>0.45242929330139497</v>
      </c>
      <c r="R87">
        <f>Original!R85</f>
        <v>5.1873968245850799</v>
      </c>
      <c r="S87">
        <f>Original!S85</f>
        <v>0</v>
      </c>
      <c r="T87">
        <f>Original!T85</f>
        <v>2.6245114032891501</v>
      </c>
      <c r="U87">
        <f>Original!U85</f>
        <v>0</v>
      </c>
      <c r="V87">
        <f>Original!V85</f>
        <v>0</v>
      </c>
      <c r="W87">
        <f>Original!W85</f>
        <v>0.56675111644648102</v>
      </c>
      <c r="X87">
        <f>Original!X85</f>
        <v>0</v>
      </c>
      <c r="Y87">
        <f>Original!Y85</f>
        <v>36826575.217740402</v>
      </c>
      <c r="Z87" s="5">
        <f t="shared" si="51"/>
        <v>2.904272665378441E-2</v>
      </c>
      <c r="AA87">
        <f>Original!Z85</f>
        <v>6921776.9581060298</v>
      </c>
      <c r="AB87" s="5">
        <f t="shared" si="37"/>
        <v>5.4587556666387009E-3</v>
      </c>
      <c r="AC87">
        <f>Original!AA85</f>
        <v>7643015.6269923002</v>
      </c>
      <c r="AD87" s="5">
        <f t="shared" si="38"/>
        <v>6.0275497342041438E-3</v>
      </c>
      <c r="AE87">
        <f>Original!AB85</f>
        <v>-9294959.0843383297</v>
      </c>
      <c r="AF87" s="5">
        <f t="shared" si="39"/>
        <v>-7.3303301854283033E-3</v>
      </c>
      <c r="AG87">
        <f>Original!AE85</f>
        <v>-686881.20795882004</v>
      </c>
      <c r="AH87" s="5">
        <f t="shared" si="40"/>
        <v>-5.4169857089396965E-4</v>
      </c>
      <c r="AI87">
        <f>Original!AF85</f>
        <v>149469.37601481899</v>
      </c>
      <c r="AJ87" s="5">
        <f t="shared" si="41"/>
        <v>1.1787678341098975E-4</v>
      </c>
      <c r="AK87">
        <f>Original!AC85</f>
        <v>-1339881.26407013</v>
      </c>
      <c r="AL87" s="5">
        <f t="shared" si="42"/>
        <v>-1.0566772791342821E-3</v>
      </c>
      <c r="AM87">
        <f>Original!AD85</f>
        <v>1308585.2819199399</v>
      </c>
      <c r="AN87" s="5">
        <f t="shared" si="43"/>
        <v>1.0319961718204575E-3</v>
      </c>
      <c r="AO87">
        <f>Original!AG85</f>
        <v>-2158101.8527812702</v>
      </c>
      <c r="AP87" s="5">
        <f t="shared" si="44"/>
        <v>-1.7019546843758298E-3</v>
      </c>
      <c r="AQ87">
        <f>Original!AH85</f>
        <v>0</v>
      </c>
      <c r="AR87" s="5">
        <f t="shared" si="45"/>
        <v>0</v>
      </c>
      <c r="AS87">
        <f>Original!AI85</f>
        <v>-5760480.2232935699</v>
      </c>
      <c r="AT87" s="5">
        <f t="shared" si="46"/>
        <v>-4.5429164001938738E-3</v>
      </c>
      <c r="AU87">
        <f>Original!AJ85</f>
        <v>0</v>
      </c>
      <c r="AV87" s="5">
        <f t="shared" si="47"/>
        <v>0</v>
      </c>
      <c r="AW87">
        <f>Original!AK85</f>
        <v>0</v>
      </c>
      <c r="AX87" s="5">
        <f t="shared" si="48"/>
        <v>0</v>
      </c>
      <c r="AY87">
        <f>Original!AL85</f>
        <v>6733538.1486023003</v>
      </c>
      <c r="AZ87" s="5">
        <f t="shared" si="49"/>
        <v>5.3103039505144984E-3</v>
      </c>
      <c r="BA87">
        <f>Original!AM85</f>
        <v>0</v>
      </c>
      <c r="BB87" s="5">
        <f t="shared" si="50"/>
        <v>0</v>
      </c>
      <c r="BC87">
        <f>Original!AN85</f>
        <v>40342656.976933703</v>
      </c>
      <c r="BD87">
        <f>Original!AO85</f>
        <v>40480271.987442099</v>
      </c>
      <c r="BE87" s="5">
        <f t="shared" si="28"/>
        <v>3.1924159856053617E-2</v>
      </c>
      <c r="BF87">
        <f>Original!AP85</f>
        <v>3853383.5425576</v>
      </c>
      <c r="BG87" s="5">
        <f t="shared" si="29"/>
        <v>3.0389131831292382E-3</v>
      </c>
      <c r="BH87">
        <f>Original!AQ85</f>
        <v>0</v>
      </c>
      <c r="BI87" s="5">
        <f t="shared" si="30"/>
        <v>0</v>
      </c>
      <c r="BJ87">
        <f>Original!AR85</f>
        <v>44333655.529999703</v>
      </c>
      <c r="BK87">
        <f>Original!AS85</f>
        <v>2.6245114032891501</v>
      </c>
      <c r="BL87">
        <f>Original!AT85</f>
        <v>0.56675111644648102</v>
      </c>
      <c r="BM87">
        <f>Original!AU85</f>
        <v>0</v>
      </c>
      <c r="BN87">
        <f>Original!AV85</f>
        <v>-5760480.2232935699</v>
      </c>
      <c r="BO87" s="5">
        <f t="shared" si="31"/>
        <v>-4.5429164001938738E-3</v>
      </c>
      <c r="BP87">
        <f>Original!AW85</f>
        <v>6733538.1486023003</v>
      </c>
      <c r="BQ87" s="5">
        <f t="shared" si="32"/>
        <v>5.3103039505144984E-3</v>
      </c>
      <c r="BR87">
        <f>Original!AX85</f>
        <v>0</v>
      </c>
      <c r="BS87" s="5">
        <f t="shared" si="33"/>
        <v>0</v>
      </c>
      <c r="BT87"/>
      <c r="BU87"/>
      <c r="BV87"/>
      <c r="BW87"/>
      <c r="BX87"/>
      <c r="BY87"/>
      <c r="BZ87"/>
    </row>
    <row r="88" spans="1:78" x14ac:dyDescent="0.2">
      <c r="A88" t="str">
        <f t="shared" si="35"/>
        <v>1_1_2015</v>
      </c>
      <c r="B88">
        <v>1</v>
      </c>
      <c r="C88">
        <v>1</v>
      </c>
      <c r="D88">
        <v>2015</v>
      </c>
      <c r="E88">
        <f>Original!E86</f>
        <v>1298539921.46</v>
      </c>
      <c r="F88">
        <f>Original!F86</f>
        <v>1302950550.3799901</v>
      </c>
      <c r="G88">
        <f>Original!G86</f>
        <v>4410628.91999924</v>
      </c>
      <c r="H88">
        <f>Original!H86</f>
        <v>1265686092.2442701</v>
      </c>
      <c r="I88">
        <f>Original!I86</f>
        <v>-43675002.968472302</v>
      </c>
      <c r="J88">
        <f>Original!J86</f>
        <v>69649376.518639997</v>
      </c>
      <c r="K88">
        <f>Original!K86</f>
        <v>8.9759521035643601</v>
      </c>
      <c r="L88">
        <f>Original!L86</f>
        <v>9397275.9888953306</v>
      </c>
      <c r="M88">
        <f>Original!M86</f>
        <v>2.7345037682140401</v>
      </c>
      <c r="N88">
        <f>Original!N86</f>
        <v>36878.450036973198</v>
      </c>
      <c r="O88">
        <f>Original!O86</f>
        <v>1.71066170101583</v>
      </c>
      <c r="P88">
        <f>Original!P86</f>
        <v>10.5181163439202</v>
      </c>
      <c r="Q88">
        <f>Original!Q86</f>
        <v>0.455337982979517</v>
      </c>
      <c r="R88">
        <f>Original!R86</f>
        <v>5.2522133584285697</v>
      </c>
      <c r="S88">
        <f>Original!S86</f>
        <v>0</v>
      </c>
      <c r="T88">
        <f>Original!T86</f>
        <v>3.6343051791460601</v>
      </c>
      <c r="U88">
        <f>Original!U86</f>
        <v>0</v>
      </c>
      <c r="V88">
        <f>Original!V86</f>
        <v>0</v>
      </c>
      <c r="W88">
        <f>Original!W86</f>
        <v>0.95833278239211395</v>
      </c>
      <c r="X88">
        <f>Original!X86</f>
        <v>0</v>
      </c>
      <c r="Y88">
        <f>Original!Y86</f>
        <v>23569533.397698998</v>
      </c>
      <c r="Z88" s="5">
        <f t="shared" si="51"/>
        <v>1.8000789456684988E-2</v>
      </c>
      <c r="AA88">
        <f>Original!Z86</f>
        <v>-14948261.248977</v>
      </c>
      <c r="AB88" s="5">
        <f t="shared" si="37"/>
        <v>-1.1416454409429557E-2</v>
      </c>
      <c r="AC88">
        <f>Original!AA86</f>
        <v>7430206.8305905098</v>
      </c>
      <c r="AD88" s="5">
        <f t="shared" si="38"/>
        <v>5.6746812302249433E-3</v>
      </c>
      <c r="AE88">
        <f>Original!AB86</f>
        <v>-50056953.93502</v>
      </c>
      <c r="AF88" s="5">
        <f t="shared" si="39"/>
        <v>-3.8230060537186604E-2</v>
      </c>
      <c r="AG88">
        <f>Original!AE86</f>
        <v>-83678.2109599908</v>
      </c>
      <c r="AH88" s="5">
        <f t="shared" si="40"/>
        <v>-6.390766555225553E-5</v>
      </c>
      <c r="AI88">
        <f>Original!AF86</f>
        <v>434274.59511591302</v>
      </c>
      <c r="AJ88" s="5">
        <f t="shared" si="41"/>
        <v>3.3166908403166947E-4</v>
      </c>
      <c r="AK88">
        <f>Original!AC86</f>
        <v>-12617355.029455099</v>
      </c>
      <c r="AL88" s="5">
        <f t="shared" si="42"/>
        <v>-9.636268463746496E-3</v>
      </c>
      <c r="AM88">
        <f>Original!AD86</f>
        <v>1188236.6481283901</v>
      </c>
      <c r="AN88" s="5">
        <f t="shared" si="43"/>
        <v>9.0749347332282689E-4</v>
      </c>
      <c r="AO88">
        <f>Original!AG86</f>
        <v>-490588.98262976197</v>
      </c>
      <c r="AP88" s="5">
        <f t="shared" si="44"/>
        <v>-3.7467814220496062E-4</v>
      </c>
      <c r="AQ88">
        <f>Original!AH86</f>
        <v>0</v>
      </c>
      <c r="AR88" s="5">
        <f t="shared" si="45"/>
        <v>0</v>
      </c>
      <c r="AS88">
        <f>Original!AI86</f>
        <v>-6470110.2354640998</v>
      </c>
      <c r="AT88" s="5">
        <f t="shared" si="46"/>
        <v>-4.9414254472047387E-3</v>
      </c>
      <c r="AU88">
        <f>Original!AJ86</f>
        <v>0</v>
      </c>
      <c r="AV88" s="5">
        <f t="shared" si="47"/>
        <v>0</v>
      </c>
      <c r="AW88">
        <f>Original!AK86</f>
        <v>0</v>
      </c>
      <c r="AX88" s="5">
        <f t="shared" si="48"/>
        <v>0</v>
      </c>
      <c r="AY88">
        <f>Original!AL86</f>
        <v>8940977.1642597392</v>
      </c>
      <c r="AZ88" s="5">
        <f t="shared" si="49"/>
        <v>6.8285037618343496E-3</v>
      </c>
      <c r="BA88">
        <f>Original!AM86</f>
        <v>0</v>
      </c>
      <c r="BB88" s="5">
        <f t="shared" si="50"/>
        <v>0</v>
      </c>
      <c r="BC88">
        <f>Original!AN86</f>
        <v>-43103719.006712303</v>
      </c>
      <c r="BD88">
        <f>Original!AO86</f>
        <v>-43611378.802226797</v>
      </c>
      <c r="BE88" s="5">
        <f t="shared" si="28"/>
        <v>-3.330737331487689E-2</v>
      </c>
      <c r="BF88">
        <f>Original!AP86</f>
        <v>48022007.722226001</v>
      </c>
      <c r="BG88" s="5">
        <f t="shared" si="29"/>
        <v>3.6675908500568039E-2</v>
      </c>
      <c r="BH88">
        <f>Original!AQ86</f>
        <v>0</v>
      </c>
      <c r="BI88" s="5">
        <f t="shared" si="30"/>
        <v>0</v>
      </c>
      <c r="BJ88">
        <f>Original!AR86</f>
        <v>4410628.91999924</v>
      </c>
      <c r="BK88">
        <f>Original!AS86</f>
        <v>3.6343051791460601</v>
      </c>
      <c r="BL88">
        <f>Original!AT86</f>
        <v>0.95833278239211395</v>
      </c>
      <c r="BM88">
        <f>Original!AU86</f>
        <v>0</v>
      </c>
      <c r="BN88">
        <f>Original!AV86</f>
        <v>-6470110.2354640998</v>
      </c>
      <c r="BO88" s="5">
        <f t="shared" si="31"/>
        <v>-4.9414254472047387E-3</v>
      </c>
      <c r="BP88">
        <f>Original!AW86</f>
        <v>8940977.1642597392</v>
      </c>
      <c r="BQ88" s="5">
        <f t="shared" si="32"/>
        <v>6.8285037618343496E-3</v>
      </c>
      <c r="BR88">
        <f>Original!AX86</f>
        <v>0</v>
      </c>
      <c r="BS88" s="5">
        <f t="shared" si="33"/>
        <v>0</v>
      </c>
      <c r="BT88"/>
      <c r="BU88"/>
      <c r="BV88"/>
      <c r="BW88"/>
      <c r="BX88"/>
      <c r="BY88"/>
      <c r="BZ88"/>
    </row>
    <row r="89" spans="1:78" x14ac:dyDescent="0.2">
      <c r="A89" t="str">
        <f t="shared" si="35"/>
        <v>1_1_2016</v>
      </c>
      <c r="B89">
        <v>1</v>
      </c>
      <c r="C89">
        <v>1</v>
      </c>
      <c r="D89">
        <v>2016</v>
      </c>
      <c r="E89">
        <f>Original!E87</f>
        <v>1302950550.3799901</v>
      </c>
      <c r="F89">
        <f>Original!F87</f>
        <v>1264766434.85499</v>
      </c>
      <c r="G89">
        <f>Original!G87</f>
        <v>-38184115.525000602</v>
      </c>
      <c r="H89">
        <f>Original!H87</f>
        <v>1239530987.9260299</v>
      </c>
      <c r="I89">
        <f>Original!I87</f>
        <v>-26155104.318237901</v>
      </c>
      <c r="J89">
        <f>Original!J87</f>
        <v>69199252.879450694</v>
      </c>
      <c r="K89">
        <f>Original!K87</f>
        <v>9.0597870428701608</v>
      </c>
      <c r="L89">
        <f>Original!L87</f>
        <v>9459180.6455823891</v>
      </c>
      <c r="M89">
        <f>Original!M87</f>
        <v>2.4282547637418799</v>
      </c>
      <c r="N89">
        <f>Original!N87</f>
        <v>37529.4648644181</v>
      </c>
      <c r="O89">
        <f>Original!O87</f>
        <v>1.7474210875367699</v>
      </c>
      <c r="P89">
        <f>Original!P87</f>
        <v>10.401089364029399</v>
      </c>
      <c r="Q89">
        <f>Original!Q87</f>
        <v>0.454615968451554</v>
      </c>
      <c r="R89">
        <f>Original!R87</f>
        <v>5.82758837455152</v>
      </c>
      <c r="S89">
        <f>Original!S87</f>
        <v>0</v>
      </c>
      <c r="T89">
        <f>Original!T87</f>
        <v>4.6186910511184696</v>
      </c>
      <c r="U89">
        <f>Original!U87</f>
        <v>0</v>
      </c>
      <c r="V89">
        <f>Original!V87</f>
        <v>0</v>
      </c>
      <c r="W89">
        <f>Original!W87</f>
        <v>0.99153916040268297</v>
      </c>
      <c r="X89">
        <f>Original!X87</f>
        <v>0</v>
      </c>
      <c r="Y89">
        <f>Original!Y87</f>
        <v>9912621.4942050204</v>
      </c>
      <c r="Z89" s="5">
        <f t="shared" si="51"/>
        <v>7.8318167158085046E-3</v>
      </c>
      <c r="AA89">
        <f>Original!Z87</f>
        <v>-4023312.9670150802</v>
      </c>
      <c r="AB89" s="5">
        <f t="shared" si="37"/>
        <v>-3.1787605091568027E-3</v>
      </c>
      <c r="AC89">
        <f>Original!AA87</f>
        <v>5739478.9764943104</v>
      </c>
      <c r="AD89" s="5">
        <f t="shared" si="38"/>
        <v>4.5346780782881705E-3</v>
      </c>
      <c r="AE89">
        <f>Original!AB87</f>
        <v>-18603549.659718201</v>
      </c>
      <c r="AF89" s="5">
        <f t="shared" si="39"/>
        <v>-1.4698391468243947E-2</v>
      </c>
      <c r="AG89">
        <f>Original!AE87</f>
        <v>-833849.49294099305</v>
      </c>
      <c r="AH89" s="5">
        <f t="shared" si="40"/>
        <v>-6.5881224266471985E-4</v>
      </c>
      <c r="AI89">
        <f>Original!AF87</f>
        <v>640379.73931569001</v>
      </c>
      <c r="AJ89" s="5">
        <f t="shared" si="41"/>
        <v>5.0595463064636442E-4</v>
      </c>
      <c r="AK89">
        <f>Original!AC87</f>
        <v>-8457065.1715382393</v>
      </c>
      <c r="AL89" s="5">
        <f t="shared" si="42"/>
        <v>-6.6818030342282331E-3</v>
      </c>
      <c r="AM89">
        <f>Original!AD87</f>
        <v>1736150.07446075</v>
      </c>
      <c r="AN89" s="5">
        <f t="shared" si="43"/>
        <v>1.3717066854880815E-3</v>
      </c>
      <c r="AO89">
        <f>Original!AG87</f>
        <v>-6551886.2638860904</v>
      </c>
      <c r="AP89" s="5">
        <f t="shared" si="44"/>
        <v>-5.1765491491405392E-3</v>
      </c>
      <c r="AQ89">
        <f>Original!AH87</f>
        <v>0</v>
      </c>
      <c r="AR89" s="5">
        <f t="shared" si="45"/>
        <v>0</v>
      </c>
      <c r="AS89">
        <f>Original!AI87</f>
        <v>-6492086.6528606704</v>
      </c>
      <c r="AT89" s="5">
        <f t="shared" si="46"/>
        <v>-5.1293023543848302E-3</v>
      </c>
      <c r="AU89">
        <f>Original!AJ87</f>
        <v>0</v>
      </c>
      <c r="AV89" s="5">
        <f t="shared" si="47"/>
        <v>0</v>
      </c>
      <c r="AW89">
        <f>Original!AK87</f>
        <v>0</v>
      </c>
      <c r="AX89" s="5">
        <f t="shared" si="48"/>
        <v>0</v>
      </c>
      <c r="AY89">
        <f>Original!AL87</f>
        <v>741692.74885448301</v>
      </c>
      <c r="AZ89" s="5">
        <f t="shared" si="49"/>
        <v>5.8600055211110004E-4</v>
      </c>
      <c r="BA89">
        <f>Original!AM87</f>
        <v>0</v>
      </c>
      <c r="BB89" s="5">
        <f t="shared" si="50"/>
        <v>0</v>
      </c>
      <c r="BC89">
        <f>Original!AN87</f>
        <v>-26191427.1746291</v>
      </c>
      <c r="BD89">
        <f>Original!AO87</f>
        <v>-26401271.738506898</v>
      </c>
      <c r="BE89" s="5">
        <f t="shared" si="28"/>
        <v>-2.0859257204677892E-2</v>
      </c>
      <c r="BF89">
        <f>Original!AP87</f>
        <v>-11782843.7864937</v>
      </c>
      <c r="BG89" s="5">
        <f t="shared" si="29"/>
        <v>-9.3094518922940649E-3</v>
      </c>
      <c r="BH89">
        <f>Original!AQ87</f>
        <v>0</v>
      </c>
      <c r="BI89" s="5">
        <f t="shared" si="30"/>
        <v>0</v>
      </c>
      <c r="BJ89">
        <f>Original!AR87</f>
        <v>-38184115.525000602</v>
      </c>
      <c r="BK89">
        <f>Original!AS87</f>
        <v>4.6186910511184696</v>
      </c>
      <c r="BL89">
        <f>Original!AT87</f>
        <v>0.99153916040268297</v>
      </c>
      <c r="BM89">
        <f>Original!AU87</f>
        <v>0</v>
      </c>
      <c r="BN89">
        <f>Original!AV87</f>
        <v>-6492086.6528606704</v>
      </c>
      <c r="BO89" s="5">
        <f t="shared" si="31"/>
        <v>-5.1293023543848302E-3</v>
      </c>
      <c r="BP89">
        <f>Original!AW87</f>
        <v>741692.74885448301</v>
      </c>
      <c r="BQ89" s="5">
        <f t="shared" si="32"/>
        <v>5.8600055211110004E-4</v>
      </c>
      <c r="BR89">
        <f>Original!AX87</f>
        <v>0</v>
      </c>
      <c r="BS89" s="5">
        <f t="shared" si="33"/>
        <v>0</v>
      </c>
      <c r="BT89"/>
      <c r="BU89"/>
      <c r="BV89"/>
      <c r="BW89"/>
      <c r="BX89"/>
      <c r="BY89"/>
      <c r="BZ89"/>
    </row>
    <row r="90" spans="1:78" x14ac:dyDescent="0.2">
      <c r="A90" t="str">
        <f t="shared" si="35"/>
        <v>1_1_2017</v>
      </c>
      <c r="B90">
        <v>1</v>
      </c>
      <c r="C90">
        <v>1</v>
      </c>
      <c r="D90">
        <v>2017</v>
      </c>
      <c r="E90">
        <f>Original!E88</f>
        <v>1264766434.85499</v>
      </c>
      <c r="F90">
        <f>Original!F88</f>
        <v>1238946473.1819999</v>
      </c>
      <c r="G90">
        <f>Original!G88</f>
        <v>-25819961.672999099</v>
      </c>
      <c r="H90">
        <f>Original!H88</f>
        <v>1277091677.43099</v>
      </c>
      <c r="I90">
        <f>Original!I88</f>
        <v>37560689.504956298</v>
      </c>
      <c r="J90">
        <f>Original!J88</f>
        <v>71095430.862789005</v>
      </c>
      <c r="K90">
        <f>Original!K88</f>
        <v>8.4920040178379104</v>
      </c>
      <c r="L90">
        <f>Original!L88</f>
        <v>9538852.8327432293</v>
      </c>
      <c r="M90">
        <f>Original!M88</f>
        <v>2.6455167103003201</v>
      </c>
      <c r="N90">
        <f>Original!N88</f>
        <v>38104.9352597943</v>
      </c>
      <c r="O90">
        <f>Original!O88</f>
        <v>1.7316059764668501</v>
      </c>
      <c r="P90">
        <f>Original!P88</f>
        <v>10.2602817282679</v>
      </c>
      <c r="Q90">
        <f>Original!Q88</f>
        <v>0.45607885455862002</v>
      </c>
      <c r="R90">
        <f>Original!R88</f>
        <v>5.9964685514590501</v>
      </c>
      <c r="S90">
        <f>Original!S88</f>
        <v>0</v>
      </c>
      <c r="T90">
        <f>Original!T88</f>
        <v>5.6035433285415301</v>
      </c>
      <c r="U90">
        <f>Original!U88</f>
        <v>0</v>
      </c>
      <c r="V90">
        <f>Original!V88</f>
        <v>0</v>
      </c>
      <c r="W90">
        <f>Original!W88</f>
        <v>0.99215430932420501</v>
      </c>
      <c r="X90">
        <f>Original!X88</f>
        <v>0</v>
      </c>
      <c r="Y90">
        <f>Original!Y88</f>
        <v>21521374.7568659</v>
      </c>
      <c r="Z90" s="5">
        <f t="shared" si="51"/>
        <v>1.7362514504679901E-2</v>
      </c>
      <c r="AA90">
        <f>Original!Z88</f>
        <v>13163861.207028599</v>
      </c>
      <c r="AB90" s="5">
        <f t="shared" si="37"/>
        <v>1.0620033976765867E-2</v>
      </c>
      <c r="AC90">
        <f>Original!AA88</f>
        <v>6890573.9882892799</v>
      </c>
      <c r="AD90" s="5">
        <f t="shared" si="38"/>
        <v>5.5590171245484673E-3</v>
      </c>
      <c r="AE90">
        <f>Original!AB88</f>
        <v>13154974.053895799</v>
      </c>
      <c r="AF90" s="5">
        <f t="shared" si="39"/>
        <v>1.0612864205925632E-2</v>
      </c>
      <c r="AG90">
        <f>Original!AE88</f>
        <v>-1166237.7890192601</v>
      </c>
      <c r="AH90" s="5">
        <f t="shared" si="40"/>
        <v>-9.4087021654101343E-4</v>
      </c>
      <c r="AI90">
        <f>Original!AF88</f>
        <v>223200.77204431299</v>
      </c>
      <c r="AJ90" s="5">
        <f t="shared" si="41"/>
        <v>1.8006873101072702E-4</v>
      </c>
      <c r="AK90">
        <f>Original!AC88</f>
        <v>-7729101.2825871697</v>
      </c>
      <c r="AL90" s="5">
        <f t="shared" si="42"/>
        <v>-6.2355046851385459E-3</v>
      </c>
      <c r="AM90">
        <f>Original!AD88</f>
        <v>-92706.721139934903</v>
      </c>
      <c r="AN90" s="5">
        <f t="shared" si="43"/>
        <v>-7.4791773697445679E-5</v>
      </c>
      <c r="AO90">
        <f>Original!AG88</f>
        <v>-1736478.0643845</v>
      </c>
      <c r="AP90" s="5">
        <f t="shared" si="44"/>
        <v>-1.4009154117961638E-3</v>
      </c>
      <c r="AQ90">
        <f>Original!AH88</f>
        <v>0</v>
      </c>
      <c r="AR90" s="5">
        <f t="shared" si="45"/>
        <v>0</v>
      </c>
      <c r="AS90">
        <f>Original!AI88</f>
        <v>-6301830.3252672404</v>
      </c>
      <c r="AT90" s="5">
        <f t="shared" si="46"/>
        <v>-5.0840441962741048E-3</v>
      </c>
      <c r="AU90">
        <f>Original!AJ88</f>
        <v>0</v>
      </c>
      <c r="AV90" s="5">
        <f t="shared" si="47"/>
        <v>0</v>
      </c>
      <c r="AW90">
        <f>Original!AK88</f>
        <v>0</v>
      </c>
      <c r="AX90" s="5">
        <f t="shared" si="48"/>
        <v>0</v>
      </c>
      <c r="AY90">
        <f>Original!AL88</f>
        <v>0</v>
      </c>
      <c r="AZ90" s="5">
        <f t="shared" si="49"/>
        <v>0</v>
      </c>
      <c r="BA90">
        <f>Original!AM88</f>
        <v>0</v>
      </c>
      <c r="BB90" s="5">
        <f t="shared" si="50"/>
        <v>0</v>
      </c>
      <c r="BC90">
        <f>Original!AN88</f>
        <v>37927630.595725797</v>
      </c>
      <c r="BD90">
        <f>Original!AO88</f>
        <v>38014006.877929099</v>
      </c>
      <c r="BE90" s="5">
        <f t="shared" si="28"/>
        <v>3.0668056908793973E-2</v>
      </c>
      <c r="BF90">
        <f>Original!AP88</f>
        <v>-63833968.550928302</v>
      </c>
      <c r="BG90" s="5">
        <f t="shared" si="29"/>
        <v>-5.1498485453546121E-2</v>
      </c>
      <c r="BH90">
        <f>Original!AQ88</f>
        <v>0</v>
      </c>
      <c r="BI90" s="5">
        <f t="shared" si="30"/>
        <v>0</v>
      </c>
      <c r="BJ90">
        <f>Original!AR88</f>
        <v>-25819961.672999099</v>
      </c>
      <c r="BK90">
        <f>Original!AS88</f>
        <v>5.6035433285415301</v>
      </c>
      <c r="BL90">
        <f>Original!AT88</f>
        <v>0.99215430932420501</v>
      </c>
      <c r="BM90">
        <f>Original!AU88</f>
        <v>0</v>
      </c>
      <c r="BN90">
        <f>Original!AV88</f>
        <v>-6301830.3252672404</v>
      </c>
      <c r="BO90" s="5">
        <f t="shared" si="31"/>
        <v>-5.0840441962741048E-3</v>
      </c>
      <c r="BP90">
        <f>Original!AW88</f>
        <v>0</v>
      </c>
      <c r="BQ90" s="5">
        <f t="shared" si="32"/>
        <v>0</v>
      </c>
      <c r="BR90">
        <f>Original!AX88</f>
        <v>0</v>
      </c>
      <c r="BS90" s="5">
        <f t="shared" si="33"/>
        <v>0</v>
      </c>
      <c r="BT90"/>
      <c r="BU90"/>
      <c r="BV90"/>
      <c r="BW90"/>
      <c r="BX90"/>
      <c r="BY90"/>
      <c r="BZ90"/>
    </row>
    <row r="91" spans="1:78" x14ac:dyDescent="0.2">
      <c r="A91" t="str">
        <f t="shared" si="35"/>
        <v>1_1_2018</v>
      </c>
      <c r="B91">
        <v>1</v>
      </c>
      <c r="C91">
        <v>1</v>
      </c>
      <c r="D91">
        <v>2018</v>
      </c>
      <c r="E91">
        <f>Original!E89</f>
        <v>1238946473.1819999</v>
      </c>
      <c r="F91">
        <f>Original!F89</f>
        <v>1225133304.0680001</v>
      </c>
      <c r="G91">
        <f>Original!G89</f>
        <v>-13813169.113999801</v>
      </c>
      <c r="H91">
        <f>Original!H89</f>
        <v>1235464323.2572</v>
      </c>
      <c r="I91">
        <f>Original!I89</f>
        <v>-41627354.173785999</v>
      </c>
      <c r="J91">
        <f>Original!J89</f>
        <v>71622795.066129997</v>
      </c>
      <c r="K91">
        <f>Original!K89</f>
        <v>8.1735760865307903</v>
      </c>
      <c r="L91">
        <f>Original!L89</f>
        <v>9592399.9509204291</v>
      </c>
      <c r="M91">
        <f>Original!M89</f>
        <v>2.9186838426102799</v>
      </c>
      <c r="N91">
        <f>Original!N89</f>
        <v>38955.969471103803</v>
      </c>
      <c r="O91">
        <f>Original!O89</f>
        <v>1.7382401924041599</v>
      </c>
      <c r="P91">
        <f>Original!P89</f>
        <v>10.1100868711502</v>
      </c>
      <c r="Q91">
        <f>Original!Q89</f>
        <v>0.45515936156314102</v>
      </c>
      <c r="R91">
        <f>Original!R89</f>
        <v>6.2689487735783702</v>
      </c>
      <c r="S91">
        <f>Original!S89</f>
        <v>0</v>
      </c>
      <c r="T91">
        <f>Original!T89</f>
        <v>6.5973488613218496</v>
      </c>
      <c r="U91">
        <f>Original!U89</f>
        <v>0</v>
      </c>
      <c r="V91">
        <f>Original!V89</f>
        <v>0</v>
      </c>
      <c r="W91">
        <f>Original!W89</f>
        <v>1</v>
      </c>
      <c r="X91">
        <f>Original!X89</f>
        <v>0.60029698891821803</v>
      </c>
      <c r="Y91">
        <f>Original!Y89</f>
        <v>8456056.9557263609</v>
      </c>
      <c r="Z91" s="5">
        <f t="shared" si="51"/>
        <v>6.6213390198710297E-3</v>
      </c>
      <c r="AA91">
        <f>Original!Z89</f>
        <v>10789846.911223499</v>
      </c>
      <c r="AB91" s="5">
        <f t="shared" si="37"/>
        <v>8.4487645655388337E-3</v>
      </c>
      <c r="AC91">
        <f>Original!AA89</f>
        <v>5244601.4023276903</v>
      </c>
      <c r="AD91" s="5">
        <f t="shared" si="38"/>
        <v>4.106675734413822E-3</v>
      </c>
      <c r="AE91">
        <f>Original!AB89</f>
        <v>15268481.439786101</v>
      </c>
      <c r="AF91" s="5">
        <f t="shared" si="39"/>
        <v>1.1955665916248335E-2</v>
      </c>
      <c r="AG91">
        <f>Original!AE89</f>
        <v>-1054122.8877679</v>
      </c>
      <c r="AH91" s="5">
        <f t="shared" si="40"/>
        <v>-8.2540894001312726E-4</v>
      </c>
      <c r="AI91">
        <f>Original!AF89</f>
        <v>305494.922874037</v>
      </c>
      <c r="AJ91" s="5">
        <f t="shared" si="41"/>
        <v>2.392114272395648E-4</v>
      </c>
      <c r="AK91">
        <f>Original!AC89</f>
        <v>-8592537.6963512804</v>
      </c>
      <c r="AL91" s="5">
        <f t="shared" si="42"/>
        <v>-6.7282074170556911E-3</v>
      </c>
      <c r="AM91">
        <f>Original!AD89</f>
        <v>324060.77807495999</v>
      </c>
      <c r="AN91" s="5">
        <f t="shared" si="43"/>
        <v>2.5374903290172854E-4</v>
      </c>
      <c r="AO91">
        <f>Original!AG89</f>
        <v>-2847925.8069159202</v>
      </c>
      <c r="AP91" s="5">
        <f t="shared" si="44"/>
        <v>-2.2300089001009195E-3</v>
      </c>
      <c r="AQ91">
        <f>Original!AH89</f>
        <v>0</v>
      </c>
      <c r="AR91" s="5">
        <f t="shared" si="45"/>
        <v>0</v>
      </c>
      <c r="AS91">
        <f>Original!AI89</f>
        <v>-6173179.6803860702</v>
      </c>
      <c r="AT91" s="5">
        <f t="shared" si="46"/>
        <v>-4.8337795864460556E-3</v>
      </c>
      <c r="AU91">
        <f>Original!AJ89</f>
        <v>0</v>
      </c>
      <c r="AV91" s="5">
        <f t="shared" si="47"/>
        <v>0</v>
      </c>
      <c r="AW91">
        <f>Original!AK89</f>
        <v>0</v>
      </c>
      <c r="AX91" s="5">
        <f t="shared" si="48"/>
        <v>0</v>
      </c>
      <c r="AY91">
        <f>Original!AL89</f>
        <v>150445.39760812701</v>
      </c>
      <c r="AZ91" s="5">
        <f t="shared" si="49"/>
        <v>1.1780313055579881E-4</v>
      </c>
      <c r="BA91">
        <f>Original!AM89</f>
        <v>-61291995.694655798</v>
      </c>
      <c r="BB91" s="5">
        <f t="shared" si="50"/>
        <v>-4.7993418779418699E-2</v>
      </c>
      <c r="BC91">
        <f>Original!AN89</f>
        <v>-39420773.958456203</v>
      </c>
      <c r="BD91">
        <f>Original!AO89</f>
        <v>-40870712.438052297</v>
      </c>
      <c r="BE91" s="5">
        <f t="shared" si="28"/>
        <v>-3.2002958879403409E-2</v>
      </c>
      <c r="BF91">
        <f>Original!AP89</f>
        <v>27057543.324052501</v>
      </c>
      <c r="BG91" s="5">
        <f t="shared" si="29"/>
        <v>2.1186844924462836E-2</v>
      </c>
      <c r="BH91">
        <f>Original!AQ89</f>
        <v>0</v>
      </c>
      <c r="BI91" s="5">
        <f t="shared" si="30"/>
        <v>0</v>
      </c>
      <c r="BJ91">
        <f>Original!AR89</f>
        <v>-13813169.113999801</v>
      </c>
      <c r="BK91">
        <f>Original!AS89</f>
        <v>6.5973488613218496</v>
      </c>
      <c r="BL91">
        <f>Original!AT89</f>
        <v>1</v>
      </c>
      <c r="BM91">
        <f>Original!AU89</f>
        <v>0.60029698891821803</v>
      </c>
      <c r="BN91">
        <f>Original!AV89</f>
        <v>-6173179.6803860702</v>
      </c>
      <c r="BO91" s="5">
        <f t="shared" si="31"/>
        <v>-4.8337795864460556E-3</v>
      </c>
      <c r="BP91">
        <f>Original!AW89</f>
        <v>150445.39760812701</v>
      </c>
      <c r="BQ91" s="5">
        <f t="shared" si="32"/>
        <v>1.1780313055579881E-4</v>
      </c>
      <c r="BR91">
        <f>Original!AX89</f>
        <v>-61291995.694655798</v>
      </c>
      <c r="BS91" s="5">
        <f t="shared" si="33"/>
        <v>-4.7993418779418699E-2</v>
      </c>
      <c r="BT91"/>
      <c r="BU91"/>
      <c r="BV91"/>
      <c r="BW91"/>
      <c r="BX91"/>
      <c r="BY91"/>
      <c r="BZ91"/>
    </row>
    <row r="92" spans="1:78" x14ac:dyDescent="0.2">
      <c r="A92" t="str">
        <f t="shared" si="35"/>
        <v>1_2_2002</v>
      </c>
      <c r="B92">
        <v>1</v>
      </c>
      <c r="C92">
        <v>2</v>
      </c>
      <c r="D92">
        <v>2002</v>
      </c>
      <c r="E92">
        <f>Original!E90</f>
        <v>0</v>
      </c>
      <c r="F92">
        <f>Original!F90</f>
        <v>47403324.626399897</v>
      </c>
      <c r="G92">
        <f>Original!G90</f>
        <v>0</v>
      </c>
      <c r="H92">
        <f>Original!H90</f>
        <v>42587970.272910997</v>
      </c>
      <c r="I92">
        <f>Original!I90</f>
        <v>0</v>
      </c>
      <c r="J92">
        <f>Original!J90</f>
        <v>0</v>
      </c>
      <c r="K92">
        <f>Original!K90</f>
        <v>0</v>
      </c>
      <c r="L92">
        <f>Original!L90</f>
        <v>0</v>
      </c>
      <c r="M92">
        <f>Original!M90</f>
        <v>0</v>
      </c>
      <c r="N92">
        <f>Original!N90</f>
        <v>0</v>
      </c>
      <c r="O92">
        <f>Original!O90</f>
        <v>0</v>
      </c>
      <c r="P92">
        <f>Original!P90</f>
        <v>0</v>
      </c>
      <c r="Q92">
        <f>Original!Q90</f>
        <v>0</v>
      </c>
      <c r="R92">
        <f>Original!R90</f>
        <v>0</v>
      </c>
      <c r="S92">
        <f>Original!S90</f>
        <v>0</v>
      </c>
      <c r="T92">
        <f>Original!T90</f>
        <v>0</v>
      </c>
      <c r="U92">
        <f>Original!U90</f>
        <v>0</v>
      </c>
      <c r="V92">
        <f>Original!V90</f>
        <v>0</v>
      </c>
      <c r="W92">
        <f>Original!W90</f>
        <v>0</v>
      </c>
      <c r="X92">
        <f>Original!X90</f>
        <v>0</v>
      </c>
      <c r="Y92">
        <f>Original!Y90</f>
        <v>0</v>
      </c>
      <c r="Z92" s="5"/>
      <c r="AA92">
        <f>Original!Z90</f>
        <v>0</v>
      </c>
      <c r="AB92" s="5"/>
      <c r="AC92">
        <f>Original!AA90</f>
        <v>0</v>
      </c>
      <c r="AD92" s="5"/>
      <c r="AE92">
        <f>Original!AB90</f>
        <v>0</v>
      </c>
      <c r="AF92" s="5"/>
      <c r="AG92">
        <f>Original!AE90</f>
        <v>0</v>
      </c>
      <c r="AH92" s="5"/>
      <c r="AI92">
        <f>Original!AF90</f>
        <v>0</v>
      </c>
      <c r="AJ92" s="5"/>
      <c r="AK92">
        <f>Original!AC90</f>
        <v>0</v>
      </c>
      <c r="AL92" s="5">
        <f t="shared" si="42"/>
        <v>0</v>
      </c>
      <c r="AM92">
        <f>Original!AD90</f>
        <v>0</v>
      </c>
      <c r="AN92" s="5">
        <f t="shared" si="43"/>
        <v>0</v>
      </c>
      <c r="AO92">
        <f>Original!AG90</f>
        <v>0</v>
      </c>
      <c r="AP92" s="5">
        <f t="shared" si="44"/>
        <v>0</v>
      </c>
      <c r="AQ92">
        <f>Original!AH90</f>
        <v>0</v>
      </c>
      <c r="AR92" s="5">
        <f t="shared" si="45"/>
        <v>0</v>
      </c>
      <c r="AS92">
        <f>Original!AI90</f>
        <v>0</v>
      </c>
      <c r="AT92" s="5">
        <f t="shared" si="46"/>
        <v>0</v>
      </c>
      <c r="AU92">
        <f>Original!AJ90</f>
        <v>0</v>
      </c>
      <c r="AV92" s="5">
        <f t="shared" si="47"/>
        <v>0</v>
      </c>
      <c r="AW92">
        <f>Original!AK90</f>
        <v>0</v>
      </c>
      <c r="AX92" s="5">
        <f t="shared" si="48"/>
        <v>0</v>
      </c>
      <c r="AY92">
        <f>Original!AL90</f>
        <v>0</v>
      </c>
      <c r="AZ92" s="5">
        <f t="shared" si="49"/>
        <v>0</v>
      </c>
      <c r="BA92">
        <f>Original!AM90</f>
        <v>0</v>
      </c>
      <c r="BB92" s="5">
        <f t="shared" si="50"/>
        <v>0</v>
      </c>
      <c r="BC92">
        <f>Original!AN90</f>
        <v>0</v>
      </c>
      <c r="BD92">
        <f>Original!AO90</f>
        <v>0</v>
      </c>
      <c r="BE92" s="5">
        <f t="shared" si="28"/>
        <v>0</v>
      </c>
      <c r="BF92">
        <f>Original!AP90</f>
        <v>0</v>
      </c>
      <c r="BG92" s="5">
        <f t="shared" si="29"/>
        <v>0</v>
      </c>
      <c r="BH92">
        <f>Original!AQ90</f>
        <v>47403324.626399897</v>
      </c>
      <c r="BI92" s="5">
        <f t="shared" si="30"/>
        <v>3.8368833267014082E-2</v>
      </c>
      <c r="BJ92">
        <f>Original!AR90</f>
        <v>47403324.626399897</v>
      </c>
      <c r="BK92">
        <f>Original!AS90</f>
        <v>0</v>
      </c>
      <c r="BL92">
        <f>Original!AT90</f>
        <v>0</v>
      </c>
      <c r="BM92">
        <f>Original!AU90</f>
        <v>0</v>
      </c>
      <c r="BN92">
        <f>Original!AV90</f>
        <v>0</v>
      </c>
      <c r="BO92" s="5">
        <f t="shared" si="31"/>
        <v>0</v>
      </c>
      <c r="BP92">
        <f>Original!AW90</f>
        <v>0</v>
      </c>
      <c r="BQ92" s="5">
        <f t="shared" si="32"/>
        <v>0</v>
      </c>
      <c r="BR92">
        <f>Original!AX90</f>
        <v>0</v>
      </c>
      <c r="BS92" s="5">
        <f t="shared" si="33"/>
        <v>0</v>
      </c>
      <c r="BT92"/>
      <c r="BU92"/>
      <c r="BV92"/>
      <c r="BW92"/>
      <c r="BX92"/>
      <c r="BY92"/>
      <c r="BZ92"/>
    </row>
    <row r="93" spans="1:78" x14ac:dyDescent="0.2">
      <c r="A93" t="str">
        <f t="shared" si="35"/>
        <v>1_2_2003</v>
      </c>
      <c r="B93">
        <v>1</v>
      </c>
      <c r="C93">
        <v>2</v>
      </c>
      <c r="D93">
        <v>2003</v>
      </c>
      <c r="E93">
        <f>Original!E91</f>
        <v>47403324.626399897</v>
      </c>
      <c r="F93">
        <f>Original!F91</f>
        <v>47770157.107599899</v>
      </c>
      <c r="G93">
        <f>Original!G91</f>
        <v>-93131.518800020407</v>
      </c>
      <c r="H93">
        <f>Original!H91</f>
        <v>46459039.672273599</v>
      </c>
      <c r="I93">
        <f>Original!I91</f>
        <v>3478063.1881966102</v>
      </c>
      <c r="J93">
        <f>Original!J91</f>
        <v>3078293.3122504498</v>
      </c>
      <c r="K93">
        <f>Original!K91</f>
        <v>4.8984578163985502</v>
      </c>
      <c r="L93">
        <f>Original!L91</f>
        <v>2815664.5769466502</v>
      </c>
      <c r="M93">
        <f>Original!M91</f>
        <v>2.2254375534911701</v>
      </c>
      <c r="N93">
        <f>Original!N91</f>
        <v>34846.5063327221</v>
      </c>
      <c r="O93">
        <f>Original!O91</f>
        <v>0.64119380099697099</v>
      </c>
      <c r="P93">
        <f>Original!P91</f>
        <v>7.7184628436830902</v>
      </c>
      <c r="Q93">
        <f>Original!Q91</f>
        <v>0.35929601819639201</v>
      </c>
      <c r="R93">
        <f>Original!R91</f>
        <v>3.5447898418124302</v>
      </c>
      <c r="S93">
        <f>Original!S91</f>
        <v>0</v>
      </c>
      <c r="T93">
        <f>Original!T91</f>
        <v>0</v>
      </c>
      <c r="U93">
        <f>Original!U91</f>
        <v>0</v>
      </c>
      <c r="V93">
        <f>Original!V91</f>
        <v>0</v>
      </c>
      <c r="W93">
        <f>Original!W91</f>
        <v>0.315237150933454</v>
      </c>
      <c r="X93">
        <f>Original!X91</f>
        <v>0</v>
      </c>
      <c r="Y93">
        <f>Original!Y91</f>
        <v>570871.010592415</v>
      </c>
      <c r="Z93" s="5">
        <f t="shared" ref="Z93:Z108" si="52">Y93/$H92</f>
        <v>1.3404513221319915E-2</v>
      </c>
      <c r="AA93">
        <f>Original!Z91</f>
        <v>2269142.0106643401</v>
      </c>
      <c r="AB93" s="5">
        <f t="shared" ref="AB93:AB108" si="53">AA93/$H92</f>
        <v>5.3281290376678905E-2</v>
      </c>
      <c r="AC93">
        <f>Original!AA91</f>
        <v>414401.85682705801</v>
      </c>
      <c r="AD93" s="5">
        <f t="shared" ref="AD93:AD108" si="54">AC93/$H92</f>
        <v>9.7304908914771018E-3</v>
      </c>
      <c r="AE93">
        <f>Original!AB91</f>
        <v>699128.18662317505</v>
      </c>
      <c r="AF93" s="5">
        <f t="shared" ref="AF93:AF108" si="55">AE93/$H92</f>
        <v>1.6416095487599949E-2</v>
      </c>
      <c r="AG93">
        <f>Original!AE91</f>
        <v>15267.670219601599</v>
      </c>
      <c r="AH93" s="5">
        <f t="shared" ref="AH93:AH108" si="56">AG93/$H92</f>
        <v>3.5849724985163081E-4</v>
      </c>
      <c r="AI93">
        <f>Original!AF91</f>
        <v>-237009.28560850699</v>
      </c>
      <c r="AJ93" s="5">
        <f t="shared" ref="AJ93:AJ108" si="57">AI93/$H92</f>
        <v>-5.565169790664147E-3</v>
      </c>
      <c r="AK93">
        <f>Original!AC91</f>
        <v>308745.64392391097</v>
      </c>
      <c r="AL93" s="5">
        <f t="shared" si="42"/>
        <v>7.249597525907342E-3</v>
      </c>
      <c r="AM93">
        <f>Original!AD91</f>
        <v>188411.073639479</v>
      </c>
      <c r="AN93" s="5">
        <f t="shared" si="43"/>
        <v>4.4240444527435478E-3</v>
      </c>
      <c r="AO93">
        <f>Original!AG91</f>
        <v>0</v>
      </c>
      <c r="AP93" s="5">
        <f t="shared" si="44"/>
        <v>0</v>
      </c>
      <c r="AQ93">
        <f>Original!AH91</f>
        <v>0</v>
      </c>
      <c r="AR93" s="5">
        <f t="shared" si="45"/>
        <v>0</v>
      </c>
      <c r="AS93">
        <f>Original!AI91</f>
        <v>0</v>
      </c>
      <c r="AT93" s="5">
        <f t="shared" si="46"/>
        <v>0</v>
      </c>
      <c r="AU93">
        <f>Original!AJ91</f>
        <v>0</v>
      </c>
      <c r="AV93" s="5">
        <f t="shared" si="47"/>
        <v>0</v>
      </c>
      <c r="AW93">
        <f>Original!AK91</f>
        <v>0</v>
      </c>
      <c r="AX93" s="5">
        <f t="shared" si="48"/>
        <v>0</v>
      </c>
      <c r="AY93">
        <f>Original!AL91</f>
        <v>0</v>
      </c>
      <c r="AZ93" s="5">
        <f t="shared" si="49"/>
        <v>0</v>
      </c>
      <c r="BA93">
        <f>Original!AM91</f>
        <v>0</v>
      </c>
      <c r="BB93" s="5">
        <f t="shared" si="50"/>
        <v>0</v>
      </c>
      <c r="BC93">
        <f>Original!AN91</f>
        <v>4228958.1668814803</v>
      </c>
      <c r="BD93">
        <f>Original!AO91</f>
        <v>4435268.1135167796</v>
      </c>
      <c r="BE93" s="5">
        <f t="shared" si="28"/>
        <v>0.10414368388760542</v>
      </c>
      <c r="BF93">
        <f>Original!AP91</f>
        <v>-4528399.6323167998</v>
      </c>
      <c r="BG93" s="5">
        <f t="shared" si="29"/>
        <v>-0.10633048730188456</v>
      </c>
      <c r="BH93">
        <f>Original!AQ91</f>
        <v>459964</v>
      </c>
      <c r="BI93" s="5">
        <f t="shared" si="30"/>
        <v>1.0800326877577683E-2</v>
      </c>
      <c r="BJ93">
        <f>Original!AR91</f>
        <v>366832.48119997903</v>
      </c>
      <c r="BK93">
        <f>Original!AS91</f>
        <v>0</v>
      </c>
      <c r="BL93">
        <f>Original!AT91</f>
        <v>0.315237150933454</v>
      </c>
      <c r="BM93">
        <f>Original!AU91</f>
        <v>0</v>
      </c>
      <c r="BN93">
        <f>Original!AV91</f>
        <v>0</v>
      </c>
      <c r="BO93" s="5">
        <f t="shared" si="31"/>
        <v>0</v>
      </c>
      <c r="BP93">
        <f>Original!AW91</f>
        <v>0</v>
      </c>
      <c r="BQ93" s="5">
        <f t="shared" si="32"/>
        <v>0</v>
      </c>
      <c r="BR93">
        <f>Original!AX91</f>
        <v>0</v>
      </c>
      <c r="BS93" s="5">
        <f t="shared" si="33"/>
        <v>0</v>
      </c>
      <c r="BT93"/>
      <c r="BU93"/>
      <c r="BV93"/>
      <c r="BW93"/>
      <c r="BX93"/>
      <c r="BY93"/>
      <c r="BZ93"/>
    </row>
    <row r="94" spans="1:78" x14ac:dyDescent="0.2">
      <c r="A94" t="str">
        <f t="shared" si="35"/>
        <v>1_2_2004</v>
      </c>
      <c r="B94">
        <v>1</v>
      </c>
      <c r="C94">
        <v>2</v>
      </c>
      <c r="D94">
        <v>2004</v>
      </c>
      <c r="E94">
        <f>Original!E92</f>
        <v>47770157.107599899</v>
      </c>
      <c r="F94">
        <f>Original!F92</f>
        <v>53224928.5578999</v>
      </c>
      <c r="G94">
        <f>Original!G92</f>
        <v>5454771.4503000202</v>
      </c>
      <c r="H94">
        <f>Original!H92</f>
        <v>49952883.193141297</v>
      </c>
      <c r="I94">
        <f>Original!I92</f>
        <v>3493843.52086769</v>
      </c>
      <c r="J94">
        <f>Original!J92</f>
        <v>2956169.1555828601</v>
      </c>
      <c r="K94">
        <f>Original!K92</f>
        <v>4.4402331438015796</v>
      </c>
      <c r="L94">
        <f>Original!L92</f>
        <v>2839434.0596905798</v>
      </c>
      <c r="M94">
        <f>Original!M92</f>
        <v>2.53728590861569</v>
      </c>
      <c r="N94">
        <f>Original!N92</f>
        <v>33859.086399741398</v>
      </c>
      <c r="O94">
        <f>Original!O92</f>
        <v>0.79315667409968704</v>
      </c>
      <c r="P94">
        <f>Original!P92</f>
        <v>7.6620878262763297</v>
      </c>
      <c r="Q94">
        <f>Original!Q92</f>
        <v>0.352209757609105</v>
      </c>
      <c r="R94">
        <f>Original!R92</f>
        <v>3.5956422339664602</v>
      </c>
      <c r="S94">
        <f>Original!S92</f>
        <v>0</v>
      </c>
      <c r="T94">
        <f>Original!T92</f>
        <v>0</v>
      </c>
      <c r="U94">
        <f>Original!U92</f>
        <v>0</v>
      </c>
      <c r="V94">
        <f>Original!V92</f>
        <v>0</v>
      </c>
      <c r="W94">
        <f>Original!W92</f>
        <v>0.305904059873295</v>
      </c>
      <c r="X94">
        <f>Original!X92</f>
        <v>0</v>
      </c>
      <c r="Y94">
        <f>Original!Y92</f>
        <v>852911.43994441302</v>
      </c>
      <c r="Z94" s="5">
        <f t="shared" si="52"/>
        <v>1.8358352776142811E-2</v>
      </c>
      <c r="AA94">
        <f>Original!Z92</f>
        <v>890411.40498505102</v>
      </c>
      <c r="AB94" s="5">
        <f t="shared" si="53"/>
        <v>1.9165514639693289E-2</v>
      </c>
      <c r="AC94">
        <f>Original!AA92</f>
        <v>450360.75438761502</v>
      </c>
      <c r="AD94" s="5">
        <f t="shared" si="54"/>
        <v>9.6937163911372647E-3</v>
      </c>
      <c r="AE94">
        <f>Original!AB92</f>
        <v>745202.81249968999</v>
      </c>
      <c r="AF94" s="5">
        <f t="shared" si="55"/>
        <v>1.6039996042888964E-2</v>
      </c>
      <c r="AG94">
        <f>Original!AE92</f>
        <v>15899.1851807862</v>
      </c>
      <c r="AH94" s="5">
        <f t="shared" si="56"/>
        <v>3.4221941075279506E-4</v>
      </c>
      <c r="AI94">
        <f>Original!AF92</f>
        <v>-232318.30247277999</v>
      </c>
      <c r="AJ94" s="5">
        <f t="shared" si="57"/>
        <v>-5.0004973006668877E-3</v>
      </c>
      <c r="AK94">
        <f>Original!AC92</f>
        <v>444585.18623222102</v>
      </c>
      <c r="AL94" s="5">
        <f t="shared" si="42"/>
        <v>9.5694011191011785E-3</v>
      </c>
      <c r="AM94">
        <f>Original!AD92</f>
        <v>182138.88159647101</v>
      </c>
      <c r="AN94" s="5">
        <f t="shared" si="43"/>
        <v>3.9204185639930503E-3</v>
      </c>
      <c r="AO94">
        <f>Original!AG92</f>
        <v>0</v>
      </c>
      <c r="AP94" s="5">
        <f t="shared" si="44"/>
        <v>0</v>
      </c>
      <c r="AQ94">
        <f>Original!AH92</f>
        <v>0</v>
      </c>
      <c r="AR94" s="5">
        <f t="shared" si="45"/>
        <v>0</v>
      </c>
      <c r="AS94">
        <f>Original!AI92</f>
        <v>0</v>
      </c>
      <c r="AT94" s="5">
        <f t="shared" si="46"/>
        <v>0</v>
      </c>
      <c r="AU94">
        <f>Original!AJ92</f>
        <v>0</v>
      </c>
      <c r="AV94" s="5">
        <f t="shared" si="47"/>
        <v>0</v>
      </c>
      <c r="AW94">
        <f>Original!AK92</f>
        <v>0</v>
      </c>
      <c r="AX94" s="5">
        <f t="shared" si="48"/>
        <v>0</v>
      </c>
      <c r="AY94">
        <f>Original!AL92</f>
        <v>0</v>
      </c>
      <c r="AZ94" s="5">
        <f t="shared" si="49"/>
        <v>0</v>
      </c>
      <c r="BA94">
        <f>Original!AM92</f>
        <v>0</v>
      </c>
      <c r="BB94" s="5">
        <f t="shared" si="50"/>
        <v>0</v>
      </c>
      <c r="BC94">
        <f>Original!AN92</f>
        <v>3349191.3623534702</v>
      </c>
      <c r="BD94">
        <f>Original!AO92</f>
        <v>3435758.6877105599</v>
      </c>
      <c r="BE94" s="5">
        <f t="shared" si="28"/>
        <v>7.3952425877648831E-2</v>
      </c>
      <c r="BF94">
        <f>Original!AP92</f>
        <v>2019012.76258946</v>
      </c>
      <c r="BG94" s="5">
        <f t="shared" si="29"/>
        <v>4.345790995319241E-2</v>
      </c>
      <c r="BH94">
        <f>Original!AQ92</f>
        <v>0</v>
      </c>
      <c r="BI94" s="5">
        <f t="shared" si="30"/>
        <v>0</v>
      </c>
      <c r="BJ94">
        <f>Original!AR92</f>
        <v>5454771.4503000202</v>
      </c>
      <c r="BK94">
        <f>Original!AS92</f>
        <v>0</v>
      </c>
      <c r="BL94">
        <f>Original!AT92</f>
        <v>0.305904059873295</v>
      </c>
      <c r="BM94">
        <f>Original!AU92</f>
        <v>0</v>
      </c>
      <c r="BN94">
        <f>Original!AV92</f>
        <v>0</v>
      </c>
      <c r="BO94" s="5">
        <f t="shared" si="31"/>
        <v>0</v>
      </c>
      <c r="BP94">
        <f>Original!AW92</f>
        <v>0</v>
      </c>
      <c r="BQ94" s="5">
        <f t="shared" si="32"/>
        <v>0</v>
      </c>
      <c r="BR94">
        <f>Original!AX92</f>
        <v>0</v>
      </c>
      <c r="BS94" s="5">
        <f t="shared" si="33"/>
        <v>0</v>
      </c>
      <c r="BT94"/>
      <c r="BU94"/>
      <c r="BV94"/>
      <c r="BW94"/>
      <c r="BX94"/>
      <c r="BY94"/>
      <c r="BZ94"/>
    </row>
    <row r="95" spans="1:78" x14ac:dyDescent="0.2">
      <c r="A95" t="str">
        <f t="shared" si="35"/>
        <v>1_2_2005</v>
      </c>
      <c r="B95">
        <v>1</v>
      </c>
      <c r="C95">
        <v>2</v>
      </c>
      <c r="D95">
        <v>2005</v>
      </c>
      <c r="E95">
        <f>Original!E93</f>
        <v>53224928.5578999</v>
      </c>
      <c r="F95">
        <f>Original!F93</f>
        <v>60478554.922999904</v>
      </c>
      <c r="G95">
        <f>Original!G93</f>
        <v>7253626.3650999703</v>
      </c>
      <c r="H95">
        <f>Original!H93</f>
        <v>55031032.855765</v>
      </c>
      <c r="I95">
        <f>Original!I93</f>
        <v>5078149.6626237398</v>
      </c>
      <c r="J95">
        <f>Original!J93</f>
        <v>3099041.21171558</v>
      </c>
      <c r="K95">
        <f>Original!K93</f>
        <v>4.1160147944049097</v>
      </c>
      <c r="L95">
        <f>Original!L93</f>
        <v>2925330.6838699202</v>
      </c>
      <c r="M95">
        <f>Original!M93</f>
        <v>2.9991478595394399</v>
      </c>
      <c r="N95">
        <f>Original!N93</f>
        <v>33134.301886131099</v>
      </c>
      <c r="O95">
        <f>Original!O93</f>
        <v>0.91068849436042798</v>
      </c>
      <c r="P95">
        <f>Original!P93</f>
        <v>7.5510028899664103</v>
      </c>
      <c r="Q95">
        <f>Original!Q93</f>
        <v>0.34924963728444902</v>
      </c>
      <c r="R95">
        <f>Original!R93</f>
        <v>3.6434737382388902</v>
      </c>
      <c r="S95">
        <f>Original!S93</f>
        <v>0</v>
      </c>
      <c r="T95">
        <f>Original!T93</f>
        <v>0</v>
      </c>
      <c r="U95">
        <f>Original!U93</f>
        <v>0</v>
      </c>
      <c r="V95">
        <f>Original!V93</f>
        <v>0</v>
      </c>
      <c r="W95">
        <f>Original!W93</f>
        <v>0.28107327534927301</v>
      </c>
      <c r="X95">
        <f>Original!X93</f>
        <v>0</v>
      </c>
      <c r="Y95">
        <f>Original!Y93</f>
        <v>2406405.82297584</v>
      </c>
      <c r="Z95" s="5">
        <f t="shared" si="52"/>
        <v>4.8173512100823997E-2</v>
      </c>
      <c r="AA95">
        <f>Original!Z93</f>
        <v>561198.23299973202</v>
      </c>
      <c r="AB95" s="5">
        <f t="shared" si="53"/>
        <v>1.1234551383748485E-2</v>
      </c>
      <c r="AC95">
        <f>Original!AA93</f>
        <v>569508.685407863</v>
      </c>
      <c r="AD95" s="5">
        <f t="shared" si="54"/>
        <v>1.140091720443593E-2</v>
      </c>
      <c r="AE95">
        <f>Original!AB93</f>
        <v>1106360.37323692</v>
      </c>
      <c r="AF95" s="5">
        <f t="shared" si="55"/>
        <v>2.2148078399383105E-2</v>
      </c>
      <c r="AG95">
        <f>Original!AE93</f>
        <v>8575.2627241343198</v>
      </c>
      <c r="AH95" s="5">
        <f t="shared" si="56"/>
        <v>1.7166702252156954E-4</v>
      </c>
      <c r="AI95">
        <f>Original!AF93</f>
        <v>-238114.06335011101</v>
      </c>
      <c r="AJ95" s="5">
        <f t="shared" si="57"/>
        <v>-4.766773169617663E-3</v>
      </c>
      <c r="AK95">
        <f>Original!AC93</f>
        <v>434303.59610575601</v>
      </c>
      <c r="AL95" s="5">
        <f t="shared" si="42"/>
        <v>8.6942648420619568E-3</v>
      </c>
      <c r="AM95">
        <f>Original!AD93</f>
        <v>174301.796678632</v>
      </c>
      <c r="AN95" s="5">
        <f t="shared" si="43"/>
        <v>3.4893240497190009E-3</v>
      </c>
      <c r="AO95">
        <f>Original!AG93</f>
        <v>0</v>
      </c>
      <c r="AP95" s="5">
        <f t="shared" si="44"/>
        <v>0</v>
      </c>
      <c r="AQ95">
        <f>Original!AH93</f>
        <v>0</v>
      </c>
      <c r="AR95" s="5">
        <f t="shared" si="45"/>
        <v>0</v>
      </c>
      <c r="AS95">
        <f>Original!AI93</f>
        <v>0</v>
      </c>
      <c r="AT95" s="5">
        <f t="shared" si="46"/>
        <v>0</v>
      </c>
      <c r="AU95">
        <f>Original!AJ93</f>
        <v>0</v>
      </c>
      <c r="AV95" s="5">
        <f t="shared" si="47"/>
        <v>0</v>
      </c>
      <c r="AW95">
        <f>Original!AK93</f>
        <v>0</v>
      </c>
      <c r="AX95" s="5">
        <f t="shared" si="48"/>
        <v>0</v>
      </c>
      <c r="AY95">
        <f>Original!AL93</f>
        <v>0</v>
      </c>
      <c r="AZ95" s="5">
        <f t="shared" si="49"/>
        <v>0</v>
      </c>
      <c r="BA95">
        <f>Original!AM93</f>
        <v>0</v>
      </c>
      <c r="BB95" s="5">
        <f t="shared" si="50"/>
        <v>0</v>
      </c>
      <c r="BC95">
        <f>Original!AN93</f>
        <v>5022539.7067787703</v>
      </c>
      <c r="BD95">
        <f>Original!AO93</f>
        <v>5195728.8026490696</v>
      </c>
      <c r="BE95" s="5">
        <f t="shared" si="28"/>
        <v>0.10401259087608503</v>
      </c>
      <c r="BF95">
        <f>Original!AP93</f>
        <v>2057897.5624509</v>
      </c>
      <c r="BG95" s="5">
        <f t="shared" si="29"/>
        <v>4.1196772456438636E-2</v>
      </c>
      <c r="BH95">
        <f>Original!AQ93</f>
        <v>0</v>
      </c>
      <c r="BI95" s="5">
        <f t="shared" si="30"/>
        <v>0</v>
      </c>
      <c r="BJ95">
        <f>Original!AR93</f>
        <v>7253626.3650999703</v>
      </c>
      <c r="BK95">
        <f>Original!AS93</f>
        <v>0</v>
      </c>
      <c r="BL95">
        <f>Original!AT93</f>
        <v>0.28107327534927301</v>
      </c>
      <c r="BM95">
        <f>Original!AU93</f>
        <v>0</v>
      </c>
      <c r="BN95">
        <f>Original!AV93</f>
        <v>0</v>
      </c>
      <c r="BO95" s="5">
        <f t="shared" si="31"/>
        <v>0</v>
      </c>
      <c r="BP95">
        <f>Original!AW93</f>
        <v>0</v>
      </c>
      <c r="BQ95" s="5">
        <f t="shared" si="32"/>
        <v>0</v>
      </c>
      <c r="BR95">
        <f>Original!AX93</f>
        <v>0</v>
      </c>
      <c r="BS95" s="5">
        <f t="shared" si="33"/>
        <v>0</v>
      </c>
      <c r="BT95"/>
      <c r="BU95"/>
      <c r="BV95"/>
      <c r="BW95"/>
      <c r="BX95"/>
      <c r="BY95"/>
      <c r="BZ95"/>
    </row>
    <row r="96" spans="1:78" x14ac:dyDescent="0.2">
      <c r="A96" t="str">
        <f t="shared" si="35"/>
        <v>1_2_2006</v>
      </c>
      <c r="B96">
        <v>1</v>
      </c>
      <c r="C96">
        <v>2</v>
      </c>
      <c r="D96">
        <v>2006</v>
      </c>
      <c r="E96">
        <f>Original!E94</f>
        <v>60478554.922999904</v>
      </c>
      <c r="F96">
        <f>Original!F94</f>
        <v>67460493.815999895</v>
      </c>
      <c r="G96">
        <f>Original!G94</f>
        <v>6308829.8929999899</v>
      </c>
      <c r="H96">
        <f>Original!H94</f>
        <v>60296064.658154398</v>
      </c>
      <c r="I96">
        <f>Original!I94</f>
        <v>4855776.8302597897</v>
      </c>
      <c r="J96">
        <f>Original!J94</f>
        <v>3306257.0054992801</v>
      </c>
      <c r="K96">
        <f>Original!K94</f>
        <v>3.9444063454098299</v>
      </c>
      <c r="L96">
        <f>Original!L94</f>
        <v>3040201.43162876</v>
      </c>
      <c r="M96">
        <f>Original!M94</f>
        <v>3.2806751602776698</v>
      </c>
      <c r="N96">
        <f>Original!N94</f>
        <v>31824.821046241999</v>
      </c>
      <c r="O96">
        <f>Original!O94</f>
        <v>1.04713650726542</v>
      </c>
      <c r="P96">
        <f>Original!P94</f>
        <v>7.67697186240009</v>
      </c>
      <c r="Q96">
        <f>Original!Q94</f>
        <v>0.335589306953613</v>
      </c>
      <c r="R96">
        <f>Original!R94</f>
        <v>3.6928654867638699</v>
      </c>
      <c r="S96">
        <f>Original!S94</f>
        <v>0</v>
      </c>
      <c r="T96">
        <f>Original!T94</f>
        <v>0</v>
      </c>
      <c r="U96">
        <f>Original!U94</f>
        <v>0</v>
      </c>
      <c r="V96">
        <f>Original!V94</f>
        <v>0</v>
      </c>
      <c r="W96">
        <f>Original!W94</f>
        <v>0.266263719768144</v>
      </c>
      <c r="X96">
        <f>Original!X94</f>
        <v>0</v>
      </c>
      <c r="Y96">
        <f>Original!Y94</f>
        <v>2543932.6457863101</v>
      </c>
      <c r="Z96" s="5">
        <f t="shared" si="52"/>
        <v>4.6227237865113228E-2</v>
      </c>
      <c r="AA96">
        <f>Original!Z94</f>
        <v>497683.356482098</v>
      </c>
      <c r="AB96" s="5">
        <f t="shared" si="53"/>
        <v>9.0436855471441712E-3</v>
      </c>
      <c r="AC96">
        <f>Original!AA94</f>
        <v>740697.08663361997</v>
      </c>
      <c r="AD96" s="5">
        <f t="shared" si="54"/>
        <v>1.345962538219061E-2</v>
      </c>
      <c r="AE96">
        <f>Original!AB94</f>
        <v>715291.79972386197</v>
      </c>
      <c r="AF96" s="5">
        <f t="shared" si="55"/>
        <v>1.2997971555406281E-2</v>
      </c>
      <c r="AG96">
        <f>Original!AE94</f>
        <v>48087.2619190486</v>
      </c>
      <c r="AH96" s="5">
        <f t="shared" si="56"/>
        <v>8.7382081388666908E-4</v>
      </c>
      <c r="AI96">
        <f>Original!AF94</f>
        <v>-288147.77603296598</v>
      </c>
      <c r="AJ96" s="5">
        <f t="shared" si="57"/>
        <v>-5.2360960912399062E-3</v>
      </c>
      <c r="AK96">
        <f>Original!AC94</f>
        <v>826831.01773244794</v>
      </c>
      <c r="AL96" s="5">
        <f t="shared" si="42"/>
        <v>1.5024813724640639E-2</v>
      </c>
      <c r="AM96">
        <f>Original!AD94</f>
        <v>232649.68230905701</v>
      </c>
      <c r="AN96" s="5">
        <f t="shared" si="43"/>
        <v>4.227608864235316E-3</v>
      </c>
      <c r="AO96">
        <f>Original!AG94</f>
        <v>-35743.757556967503</v>
      </c>
      <c r="AP96" s="5">
        <f t="shared" si="44"/>
        <v>-6.4952001992495806E-4</v>
      </c>
      <c r="AQ96">
        <f>Original!AH94</f>
        <v>0</v>
      </c>
      <c r="AR96" s="5">
        <f t="shared" si="45"/>
        <v>0</v>
      </c>
      <c r="AS96">
        <f>Original!AI94</f>
        <v>0</v>
      </c>
      <c r="AT96" s="5">
        <f t="shared" si="46"/>
        <v>0</v>
      </c>
      <c r="AU96">
        <f>Original!AJ94</f>
        <v>0</v>
      </c>
      <c r="AV96" s="5">
        <f t="shared" si="47"/>
        <v>0</v>
      </c>
      <c r="AW96">
        <f>Original!AK94</f>
        <v>0</v>
      </c>
      <c r="AX96" s="5">
        <f t="shared" si="48"/>
        <v>0</v>
      </c>
      <c r="AY96">
        <f>Original!AL94</f>
        <v>0</v>
      </c>
      <c r="AZ96" s="5">
        <f t="shared" si="49"/>
        <v>0</v>
      </c>
      <c r="BA96">
        <f>Original!AM94</f>
        <v>0</v>
      </c>
      <c r="BB96" s="5">
        <f t="shared" si="50"/>
        <v>0</v>
      </c>
      <c r="BC96">
        <f>Original!AN94</f>
        <v>5281281.3169965101</v>
      </c>
      <c r="BD96">
        <f>Original!AO94</f>
        <v>5417249.1794747496</v>
      </c>
      <c r="BE96" s="5">
        <f t="shared" si="28"/>
        <v>9.8439896515721007E-2</v>
      </c>
      <c r="BF96">
        <f>Original!AP94</f>
        <v>891580.71352523402</v>
      </c>
      <c r="BG96" s="5">
        <f t="shared" si="29"/>
        <v>1.620141704158171E-2</v>
      </c>
      <c r="BH96">
        <f>Original!AQ94</f>
        <v>673108.99999999895</v>
      </c>
      <c r="BI96" s="5">
        <f t="shared" si="30"/>
        <v>1.2231444061102784E-2</v>
      </c>
      <c r="BJ96">
        <f>Original!AR94</f>
        <v>6981938.8929999899</v>
      </c>
      <c r="BK96">
        <f>Original!AS94</f>
        <v>0</v>
      </c>
      <c r="BL96">
        <f>Original!AT94</f>
        <v>0.266263719768144</v>
      </c>
      <c r="BM96">
        <f>Original!AU94</f>
        <v>0</v>
      </c>
      <c r="BN96">
        <f>Original!AV94</f>
        <v>0</v>
      </c>
      <c r="BO96" s="5">
        <f t="shared" si="31"/>
        <v>0</v>
      </c>
      <c r="BP96">
        <f>Original!AW94</f>
        <v>0</v>
      </c>
      <c r="BQ96" s="5">
        <f t="shared" si="32"/>
        <v>0</v>
      </c>
      <c r="BR96">
        <f>Original!AX94</f>
        <v>0</v>
      </c>
      <c r="BS96" s="5">
        <f t="shared" si="33"/>
        <v>0</v>
      </c>
      <c r="BT96"/>
      <c r="BU96"/>
      <c r="BV96"/>
      <c r="BW96"/>
      <c r="BX96"/>
      <c r="BY96"/>
      <c r="BZ96"/>
    </row>
    <row r="97" spans="1:78" x14ac:dyDescent="0.2">
      <c r="A97" t="str">
        <f t="shared" si="35"/>
        <v>1_2_2007</v>
      </c>
      <c r="B97">
        <v>1</v>
      </c>
      <c r="C97">
        <v>2</v>
      </c>
      <c r="D97">
        <v>2007</v>
      </c>
      <c r="E97">
        <f>Original!E95</f>
        <v>67460493.815999895</v>
      </c>
      <c r="F97">
        <f>Original!F95</f>
        <v>72892598.371399999</v>
      </c>
      <c r="G97">
        <f>Original!G95</f>
        <v>3949848.06640012</v>
      </c>
      <c r="H97">
        <f>Original!H95</f>
        <v>64494845.8452821</v>
      </c>
      <c r="I97">
        <f>Original!I95</f>
        <v>1666522.4557355801</v>
      </c>
      <c r="J97">
        <f>Original!J95</f>
        <v>3718071.9022188201</v>
      </c>
      <c r="K97">
        <f>Original!K95</f>
        <v>4.5103153798582598</v>
      </c>
      <c r="L97">
        <f>Original!L95</f>
        <v>3058793.98052064</v>
      </c>
      <c r="M97">
        <f>Original!M95</f>
        <v>3.48385238597512</v>
      </c>
      <c r="N97">
        <f>Original!N95</f>
        <v>32301.7094402695</v>
      </c>
      <c r="O97">
        <f>Original!O95</f>
        <v>1.03676831704154</v>
      </c>
      <c r="P97">
        <f>Original!P95</f>
        <v>7.3836932962616499</v>
      </c>
      <c r="Q97">
        <f>Original!Q95</f>
        <v>0.32938544903122802</v>
      </c>
      <c r="R97">
        <f>Original!R95</f>
        <v>4.0120290291413099</v>
      </c>
      <c r="S97">
        <f>Original!S95</f>
        <v>0</v>
      </c>
      <c r="T97">
        <f>Original!T95</f>
        <v>0</v>
      </c>
      <c r="U97">
        <f>Original!U95</f>
        <v>0</v>
      </c>
      <c r="V97">
        <f>Original!V95</f>
        <v>0</v>
      </c>
      <c r="W97">
        <f>Original!W95</f>
        <v>0.277296295088241</v>
      </c>
      <c r="X97">
        <f>Original!X95</f>
        <v>0</v>
      </c>
      <c r="Y97">
        <f>Original!Y95</f>
        <v>3446223.1404581601</v>
      </c>
      <c r="Z97" s="5">
        <f t="shared" si="52"/>
        <v>5.7155025953954941E-2</v>
      </c>
      <c r="AA97">
        <f>Original!Z95</f>
        <v>-1433825.6136396299</v>
      </c>
      <c r="AB97" s="5">
        <f t="shared" si="53"/>
        <v>-2.3779754479311948E-2</v>
      </c>
      <c r="AC97">
        <f>Original!AA95</f>
        <v>229240.941824537</v>
      </c>
      <c r="AD97" s="5">
        <f t="shared" si="54"/>
        <v>3.8019221175412915E-3</v>
      </c>
      <c r="AE97">
        <f>Original!AB95</f>
        <v>544992.27817782003</v>
      </c>
      <c r="AF97" s="5">
        <f t="shared" si="55"/>
        <v>9.0386044473652997E-3</v>
      </c>
      <c r="AG97">
        <f>Original!AE95</f>
        <v>-125972.94853368901</v>
      </c>
      <c r="AH97" s="5">
        <f t="shared" si="56"/>
        <v>-2.0892399735851172E-3</v>
      </c>
      <c r="AI97">
        <f>Original!AF95</f>
        <v>-127334.632539354</v>
      </c>
      <c r="AJ97" s="5">
        <f t="shared" si="57"/>
        <v>-2.1118232717387362E-3</v>
      </c>
      <c r="AK97">
        <f>Original!AC95</f>
        <v>-344994.48911218898</v>
      </c>
      <c r="AL97" s="5">
        <f t="shared" si="42"/>
        <v>-5.7216750557124822E-3</v>
      </c>
      <c r="AM97">
        <f>Original!AD95</f>
        <v>14330.571847008099</v>
      </c>
      <c r="AN97" s="5">
        <f t="shared" si="43"/>
        <v>2.3767010215765453E-4</v>
      </c>
      <c r="AO97">
        <f>Original!AG95</f>
        <v>-202155.50560957799</v>
      </c>
      <c r="AP97" s="5">
        <f t="shared" si="44"/>
        <v>-3.3527147543656252E-3</v>
      </c>
      <c r="AQ97">
        <f>Original!AH95</f>
        <v>0</v>
      </c>
      <c r="AR97" s="5">
        <f t="shared" si="45"/>
        <v>0</v>
      </c>
      <c r="AS97">
        <f>Original!AI95</f>
        <v>0</v>
      </c>
      <c r="AT97" s="5">
        <f t="shared" si="46"/>
        <v>0</v>
      </c>
      <c r="AU97">
        <f>Original!AJ95</f>
        <v>0</v>
      </c>
      <c r="AV97" s="5">
        <f t="shared" si="47"/>
        <v>0</v>
      </c>
      <c r="AW97">
        <f>Original!AK95</f>
        <v>0</v>
      </c>
      <c r="AX97" s="5">
        <f t="shared" si="48"/>
        <v>0</v>
      </c>
      <c r="AY97">
        <f>Original!AL95</f>
        <v>0</v>
      </c>
      <c r="AZ97" s="5">
        <f t="shared" si="49"/>
        <v>0</v>
      </c>
      <c r="BA97">
        <f>Original!AM95</f>
        <v>0</v>
      </c>
      <c r="BB97" s="5">
        <f t="shared" si="50"/>
        <v>0</v>
      </c>
      <c r="BC97">
        <f>Original!AN95</f>
        <v>2000503.7428730801</v>
      </c>
      <c r="BD97">
        <f>Original!AO95</f>
        <v>2010718.5725497799</v>
      </c>
      <c r="BE97" s="5">
        <f t="shared" si="28"/>
        <v>3.3347426303017465E-2</v>
      </c>
      <c r="BF97">
        <f>Original!AP95</f>
        <v>1939129.4938503299</v>
      </c>
      <c r="BG97" s="5">
        <f t="shared" si="29"/>
        <v>3.2160133581588285E-2</v>
      </c>
      <c r="BH97">
        <f>Original!AQ95</f>
        <v>1482256.4890000001</v>
      </c>
      <c r="BI97" s="5">
        <f t="shared" si="30"/>
        <v>2.4582972328353121E-2</v>
      </c>
      <c r="BJ97">
        <f>Original!AR95</f>
        <v>5432104.5554001201</v>
      </c>
      <c r="BK97">
        <f>Original!AS95</f>
        <v>0</v>
      </c>
      <c r="BL97">
        <f>Original!AT95</f>
        <v>0.277296295088241</v>
      </c>
      <c r="BM97">
        <f>Original!AU95</f>
        <v>0</v>
      </c>
      <c r="BN97">
        <f>Original!AV95</f>
        <v>0</v>
      </c>
      <c r="BO97" s="5">
        <f t="shared" si="31"/>
        <v>0</v>
      </c>
      <c r="BP97">
        <f>Original!AW95</f>
        <v>0</v>
      </c>
      <c r="BQ97" s="5">
        <f t="shared" si="32"/>
        <v>0</v>
      </c>
      <c r="BR97">
        <f>Original!AX95</f>
        <v>0</v>
      </c>
      <c r="BS97" s="5">
        <f t="shared" si="33"/>
        <v>0</v>
      </c>
      <c r="BT97"/>
      <c r="BU97"/>
      <c r="BV97"/>
      <c r="BW97"/>
      <c r="BX97"/>
      <c r="BY97"/>
      <c r="BZ97"/>
    </row>
    <row r="98" spans="1:78" x14ac:dyDescent="0.2">
      <c r="A98" t="str">
        <f t="shared" si="35"/>
        <v>1_2_2008</v>
      </c>
      <c r="B98">
        <v>1</v>
      </c>
      <c r="C98">
        <v>2</v>
      </c>
      <c r="D98">
        <v>2008</v>
      </c>
      <c r="E98">
        <f>Original!E96</f>
        <v>72892598.371399999</v>
      </c>
      <c r="F98">
        <f>Original!F96</f>
        <v>86115341.449200004</v>
      </c>
      <c r="G98">
        <f>Original!G96</f>
        <v>8736104.4847999308</v>
      </c>
      <c r="H98">
        <f>Original!H96</f>
        <v>76281173.647308007</v>
      </c>
      <c r="I98">
        <f>Original!I96</f>
        <v>7997746.6328348499</v>
      </c>
      <c r="J98">
        <f>Original!J96</f>
        <v>4293563.0378180398</v>
      </c>
      <c r="K98">
        <f>Original!K96</f>
        <v>4.74136388293915</v>
      </c>
      <c r="L98">
        <f>Original!L96</f>
        <v>3150801.3020653198</v>
      </c>
      <c r="M98">
        <f>Original!M96</f>
        <v>3.86813677287702</v>
      </c>
      <c r="N98">
        <f>Original!N96</f>
        <v>31928.971066952501</v>
      </c>
      <c r="O98">
        <f>Original!O96</f>
        <v>1.0319714487870999</v>
      </c>
      <c r="P98">
        <f>Original!P96</f>
        <v>7.62465500118567</v>
      </c>
      <c r="Q98">
        <f>Original!Q96</f>
        <v>0.31196972451912403</v>
      </c>
      <c r="R98">
        <f>Original!R96</f>
        <v>3.9482787840634899</v>
      </c>
      <c r="S98">
        <f>Original!S96</f>
        <v>0</v>
      </c>
      <c r="T98">
        <f>Original!T96</f>
        <v>0</v>
      </c>
      <c r="U98">
        <f>Original!U96</f>
        <v>0</v>
      </c>
      <c r="V98">
        <f>Original!V96</f>
        <v>0</v>
      </c>
      <c r="W98">
        <f>Original!W96</f>
        <v>0.32588304616288999</v>
      </c>
      <c r="X98">
        <f>Original!X96</f>
        <v>0</v>
      </c>
      <c r="Y98">
        <f>Original!Y96</f>
        <v>6454983.0188553501</v>
      </c>
      <c r="Z98" s="5">
        <f t="shared" si="52"/>
        <v>0.10008525385641405</v>
      </c>
      <c r="AA98">
        <f>Original!Z96</f>
        <v>-652778.409805606</v>
      </c>
      <c r="AB98" s="5">
        <f t="shared" si="53"/>
        <v>-1.0121404295958291E-2</v>
      </c>
      <c r="AC98">
        <f>Original!AA96</f>
        <v>48444.989478303003</v>
      </c>
      <c r="AD98" s="5">
        <f t="shared" si="54"/>
        <v>7.51145131729109E-4</v>
      </c>
      <c r="AE98">
        <f>Original!AB96</f>
        <v>1041774.0244057199</v>
      </c>
      <c r="AF98" s="5">
        <f t="shared" si="55"/>
        <v>1.6152826024343887E-2</v>
      </c>
      <c r="AG98">
        <f>Original!AE96</f>
        <v>83232.108898685503</v>
      </c>
      <c r="AH98" s="5">
        <f t="shared" si="56"/>
        <v>1.2905234179232334E-3</v>
      </c>
      <c r="AI98">
        <f>Original!AF96</f>
        <v>-118118.978478961</v>
      </c>
      <c r="AJ98" s="5">
        <f t="shared" si="57"/>
        <v>-1.8314483418150785E-3</v>
      </c>
      <c r="AK98">
        <f>Original!AC96</f>
        <v>242733.479339254</v>
      </c>
      <c r="AL98" s="5">
        <f t="shared" si="42"/>
        <v>3.7636105049627055E-3</v>
      </c>
      <c r="AM98">
        <f>Original!AD96</f>
        <v>52116.358067983099</v>
      </c>
      <c r="AN98" s="5">
        <f t="shared" si="43"/>
        <v>8.0807012382052993E-4</v>
      </c>
      <c r="AO98">
        <f>Original!AG96</f>
        <v>10291.077381237399</v>
      </c>
      <c r="AP98" s="5">
        <f t="shared" si="44"/>
        <v>1.5956433799260266E-4</v>
      </c>
      <c r="AQ98">
        <f>Original!AH96</f>
        <v>0</v>
      </c>
      <c r="AR98" s="5">
        <f t="shared" si="45"/>
        <v>0</v>
      </c>
      <c r="AS98">
        <f>Original!AI96</f>
        <v>0</v>
      </c>
      <c r="AT98" s="5">
        <f t="shared" si="46"/>
        <v>0</v>
      </c>
      <c r="AU98">
        <f>Original!AJ96</f>
        <v>0</v>
      </c>
      <c r="AV98" s="5">
        <f t="shared" si="47"/>
        <v>0</v>
      </c>
      <c r="AW98">
        <f>Original!AK96</f>
        <v>0</v>
      </c>
      <c r="AX98" s="5">
        <f t="shared" si="48"/>
        <v>0</v>
      </c>
      <c r="AY98">
        <f>Original!AL96</f>
        <v>0</v>
      </c>
      <c r="AZ98" s="5">
        <f t="shared" si="49"/>
        <v>0</v>
      </c>
      <c r="BA98">
        <f>Original!AM96</f>
        <v>0</v>
      </c>
      <c r="BB98" s="5">
        <f t="shared" si="50"/>
        <v>0</v>
      </c>
      <c r="BC98">
        <f>Original!AN96</f>
        <v>7162677.6681419704</v>
      </c>
      <c r="BD98">
        <f>Original!AO96</f>
        <v>7108579.9529913003</v>
      </c>
      <c r="BE98" s="5">
        <f t="shared" si="28"/>
        <v>0.11021934946622257</v>
      </c>
      <c r="BF98">
        <f>Original!AP96</f>
        <v>1627524.5318086201</v>
      </c>
      <c r="BG98" s="5">
        <f t="shared" si="29"/>
        <v>2.5234954987146094E-2</v>
      </c>
      <c r="BH98">
        <f>Original!AQ96</f>
        <v>4486638.5929999901</v>
      </c>
      <c r="BI98" s="5">
        <f t="shared" si="30"/>
        <v>6.9565847226971775E-2</v>
      </c>
      <c r="BJ98">
        <f>Original!AR96</f>
        <v>13222743.0777999</v>
      </c>
      <c r="BK98">
        <f>Original!AS96</f>
        <v>0</v>
      </c>
      <c r="BL98">
        <f>Original!AT96</f>
        <v>0.32588304616288999</v>
      </c>
      <c r="BM98">
        <f>Original!AU96</f>
        <v>0</v>
      </c>
      <c r="BN98">
        <f>Original!AV96</f>
        <v>0</v>
      </c>
      <c r="BO98" s="5">
        <f t="shared" si="31"/>
        <v>0</v>
      </c>
      <c r="BP98">
        <f>Original!AW96</f>
        <v>0</v>
      </c>
      <c r="BQ98" s="5">
        <f t="shared" si="32"/>
        <v>0</v>
      </c>
      <c r="BR98">
        <f>Original!AX96</f>
        <v>0</v>
      </c>
      <c r="BS98" s="5">
        <f t="shared" si="33"/>
        <v>0</v>
      </c>
      <c r="BT98"/>
      <c r="BU98"/>
      <c r="BV98"/>
      <c r="BW98"/>
      <c r="BX98"/>
      <c r="BY98"/>
      <c r="BZ98"/>
    </row>
    <row r="99" spans="1:78" x14ac:dyDescent="0.2">
      <c r="A99" t="str">
        <f t="shared" si="35"/>
        <v>1_2_2009</v>
      </c>
      <c r="B99">
        <v>1</v>
      </c>
      <c r="C99">
        <v>2</v>
      </c>
      <c r="D99">
        <v>2009</v>
      </c>
      <c r="E99">
        <f>Original!E97</f>
        <v>86115341.449200004</v>
      </c>
      <c r="F99">
        <f>Original!F97</f>
        <v>76169010.006999999</v>
      </c>
      <c r="G99">
        <f>Original!G97</f>
        <v>-9946331.4421999902</v>
      </c>
      <c r="H99">
        <f>Original!H97</f>
        <v>71830756.122637004</v>
      </c>
      <c r="I99">
        <f>Original!I97</f>
        <v>-4450417.5246709697</v>
      </c>
      <c r="J99">
        <f>Original!J97</f>
        <v>3857198.2094952101</v>
      </c>
      <c r="K99">
        <f>Original!K97</f>
        <v>5.7786370626602697</v>
      </c>
      <c r="L99">
        <f>Original!L97</f>
        <v>2935827.1870810902</v>
      </c>
      <c r="M99">
        <f>Original!M97</f>
        <v>2.80912535803825</v>
      </c>
      <c r="N99">
        <f>Original!N97</f>
        <v>30650.910530095101</v>
      </c>
      <c r="O99">
        <f>Original!O97</f>
        <v>1.0357760075738001</v>
      </c>
      <c r="P99">
        <f>Original!P97</f>
        <v>7.9012671271394801</v>
      </c>
      <c r="Q99">
        <f>Original!Q97</f>
        <v>0.30736833914474698</v>
      </c>
      <c r="R99">
        <f>Original!R97</f>
        <v>4.0521357228566304</v>
      </c>
      <c r="S99">
        <f>Original!S97</f>
        <v>0</v>
      </c>
      <c r="T99">
        <f>Original!T97</f>
        <v>0</v>
      </c>
      <c r="U99">
        <f>Original!U97</f>
        <v>0</v>
      </c>
      <c r="V99">
        <f>Original!V97</f>
        <v>0</v>
      </c>
      <c r="W99">
        <f>Original!W97</f>
        <v>0.26311626498474999</v>
      </c>
      <c r="X99">
        <f>Original!X97</f>
        <v>0</v>
      </c>
      <c r="Y99">
        <f>Original!Y97</f>
        <v>431154.78679385799</v>
      </c>
      <c r="Z99" s="5">
        <f t="shared" si="52"/>
        <v>5.6521782004474129E-3</v>
      </c>
      <c r="AA99">
        <f>Original!Z97</f>
        <v>-3311618.4757038699</v>
      </c>
      <c r="AB99" s="5">
        <f t="shared" si="53"/>
        <v>-4.3413313106788289E-2</v>
      </c>
      <c r="AC99">
        <f>Original!AA97</f>
        <v>-256638.372521796</v>
      </c>
      <c r="AD99" s="5">
        <f t="shared" si="54"/>
        <v>-3.3643736750614728E-3</v>
      </c>
      <c r="AE99">
        <f>Original!AB97</f>
        <v>-3533805.8072657702</v>
      </c>
      <c r="AF99" s="5">
        <f t="shared" si="55"/>
        <v>-4.6326054494187502E-2</v>
      </c>
      <c r="AG99">
        <f>Original!AE97</f>
        <v>211412.70187530699</v>
      </c>
      <c r="AH99" s="5">
        <f t="shared" si="56"/>
        <v>2.7714925160012638E-3</v>
      </c>
      <c r="AI99">
        <f>Original!AF97</f>
        <v>-165716.55504782501</v>
      </c>
      <c r="AJ99" s="5">
        <f t="shared" si="57"/>
        <v>-2.1724436990708676E-3</v>
      </c>
      <c r="AK99">
        <f>Original!AC97</f>
        <v>1134466.2634606599</v>
      </c>
      <c r="AL99" s="5">
        <f t="shared" si="42"/>
        <v>1.4872165820441537E-2</v>
      </c>
      <c r="AM99">
        <f>Original!AD97</f>
        <v>46192.828051790297</v>
      </c>
      <c r="AN99" s="5">
        <f t="shared" si="43"/>
        <v>6.0556000705189021E-4</v>
      </c>
      <c r="AO99">
        <f>Original!AG97</f>
        <v>-54937.041441549598</v>
      </c>
      <c r="AP99" s="5">
        <f t="shared" si="44"/>
        <v>-7.2019135016924778E-4</v>
      </c>
      <c r="AQ99">
        <f>Original!AH97</f>
        <v>0</v>
      </c>
      <c r="AR99" s="5">
        <f t="shared" si="45"/>
        <v>0</v>
      </c>
      <c r="AS99">
        <f>Original!AI97</f>
        <v>0</v>
      </c>
      <c r="AT99" s="5">
        <f t="shared" si="46"/>
        <v>0</v>
      </c>
      <c r="AU99">
        <f>Original!AJ97</f>
        <v>0</v>
      </c>
      <c r="AV99" s="5">
        <f t="shared" si="47"/>
        <v>0</v>
      </c>
      <c r="AW99">
        <f>Original!AK97</f>
        <v>0</v>
      </c>
      <c r="AX99" s="5">
        <f t="shared" si="48"/>
        <v>0</v>
      </c>
      <c r="AY99">
        <f>Original!AL97</f>
        <v>0</v>
      </c>
      <c r="AZ99" s="5">
        <f t="shared" si="49"/>
        <v>0</v>
      </c>
      <c r="BA99">
        <f>Original!AM97</f>
        <v>0</v>
      </c>
      <c r="BB99" s="5">
        <f t="shared" si="50"/>
        <v>0</v>
      </c>
      <c r="BC99">
        <f>Original!AN97</f>
        <v>-5499489.6717991997</v>
      </c>
      <c r="BD99">
        <f>Original!AO97</f>
        <v>-5382756.1881454103</v>
      </c>
      <c r="BE99" s="5">
        <f t="shared" si="28"/>
        <v>-7.0564674490104284E-2</v>
      </c>
      <c r="BF99">
        <f>Original!AP97</f>
        <v>-4563575.2540545696</v>
      </c>
      <c r="BG99" s="5">
        <f t="shared" si="29"/>
        <v>-5.9825708439602908E-2</v>
      </c>
      <c r="BH99">
        <f>Original!AQ97</f>
        <v>0</v>
      </c>
      <c r="BI99" s="5">
        <f t="shared" si="30"/>
        <v>0</v>
      </c>
      <c r="BJ99">
        <f>Original!AR97</f>
        <v>-9946331.4421999902</v>
      </c>
      <c r="BK99">
        <f>Original!AS97</f>
        <v>0</v>
      </c>
      <c r="BL99">
        <f>Original!AT97</f>
        <v>0.26311626498474999</v>
      </c>
      <c r="BM99">
        <f>Original!AU97</f>
        <v>0</v>
      </c>
      <c r="BN99">
        <f>Original!AV97</f>
        <v>0</v>
      </c>
      <c r="BO99" s="5">
        <f t="shared" si="31"/>
        <v>0</v>
      </c>
      <c r="BP99">
        <f>Original!AW97</f>
        <v>0</v>
      </c>
      <c r="BQ99" s="5">
        <f t="shared" si="32"/>
        <v>0</v>
      </c>
      <c r="BR99">
        <f>Original!AX97</f>
        <v>0</v>
      </c>
      <c r="BS99" s="5">
        <f t="shared" si="33"/>
        <v>0</v>
      </c>
      <c r="BT99"/>
      <c r="BU99"/>
      <c r="BV99"/>
      <c r="BW99"/>
      <c r="BX99"/>
      <c r="BY99"/>
      <c r="BZ99"/>
    </row>
    <row r="100" spans="1:78" x14ac:dyDescent="0.2">
      <c r="A100" t="str">
        <f t="shared" si="35"/>
        <v>1_2_2010</v>
      </c>
      <c r="B100">
        <v>1</v>
      </c>
      <c r="C100">
        <v>2</v>
      </c>
      <c r="D100">
        <v>2010</v>
      </c>
      <c r="E100">
        <f>Original!E98</f>
        <v>76169010.006999999</v>
      </c>
      <c r="F100">
        <f>Original!F98</f>
        <v>72829066.898399904</v>
      </c>
      <c r="G100">
        <f>Original!G98</f>
        <v>-4040356.10860004</v>
      </c>
      <c r="H100">
        <f>Original!H98</f>
        <v>73843291.273140401</v>
      </c>
      <c r="I100">
        <f>Original!I98</f>
        <v>1111961.6160973201</v>
      </c>
      <c r="J100">
        <f>Original!J98</f>
        <v>3659130.8539117398</v>
      </c>
      <c r="K100">
        <f>Original!K98</f>
        <v>5.8249020209912103</v>
      </c>
      <c r="L100">
        <f>Original!L98</f>
        <v>2900140.2604378099</v>
      </c>
      <c r="M100">
        <f>Original!M98</f>
        <v>3.28578771391782</v>
      </c>
      <c r="N100">
        <f>Original!N98</f>
        <v>29942.505389605401</v>
      </c>
      <c r="O100">
        <f>Original!O98</f>
        <v>1.0587347212253</v>
      </c>
      <c r="P100">
        <f>Original!P98</f>
        <v>7.8326789697953396</v>
      </c>
      <c r="Q100">
        <f>Original!Q98</f>
        <v>0.31341222876646901</v>
      </c>
      <c r="R100">
        <f>Original!R98</f>
        <v>4.0408954394367704</v>
      </c>
      <c r="S100">
        <f>Original!S98</f>
        <v>0</v>
      </c>
      <c r="T100">
        <f>Original!T98</f>
        <v>0</v>
      </c>
      <c r="U100">
        <f>Original!U98</f>
        <v>0</v>
      </c>
      <c r="V100">
        <f>Original!V98</f>
        <v>0</v>
      </c>
      <c r="W100">
        <f>Original!W98</f>
        <v>0.23810363293855599</v>
      </c>
      <c r="X100">
        <f>Original!X98</f>
        <v>0</v>
      </c>
      <c r="Y100">
        <f>Original!Y98</f>
        <v>-568376.20636927197</v>
      </c>
      <c r="Z100" s="5">
        <f t="shared" si="52"/>
        <v>-7.9127136765605038E-3</v>
      </c>
      <c r="AA100">
        <f>Original!Z98</f>
        <v>-331277.56460268702</v>
      </c>
      <c r="AB100" s="5">
        <f t="shared" si="53"/>
        <v>-4.6119181042323324E-3</v>
      </c>
      <c r="AC100">
        <f>Original!AA98</f>
        <v>72261.844323347206</v>
      </c>
      <c r="AD100" s="5">
        <f t="shared" si="54"/>
        <v>1.0060014431697503E-3</v>
      </c>
      <c r="AE100">
        <f>Original!AB98</f>
        <v>1520312.98796256</v>
      </c>
      <c r="AF100" s="5">
        <f t="shared" si="55"/>
        <v>2.1165209306260431E-2</v>
      </c>
      <c r="AG100">
        <f>Original!AE98</f>
        <v>27462.416143804399</v>
      </c>
      <c r="AH100" s="5">
        <f t="shared" si="56"/>
        <v>3.8232113409634284E-4</v>
      </c>
      <c r="AI100">
        <f>Original!AF98</f>
        <v>-74279.559841077702</v>
      </c>
      <c r="AJ100" s="5">
        <f t="shared" si="57"/>
        <v>-1.0340912980821174E-3</v>
      </c>
      <c r="AK100">
        <f>Original!AC98</f>
        <v>655775.67848917295</v>
      </c>
      <c r="AL100" s="5">
        <f t="shared" si="42"/>
        <v>9.1294553181309121E-3</v>
      </c>
      <c r="AM100">
        <f>Original!AD98</f>
        <v>37819.596793450699</v>
      </c>
      <c r="AN100" s="5">
        <f t="shared" si="43"/>
        <v>5.2650979656793692E-4</v>
      </c>
      <c r="AO100">
        <f>Original!AG98</f>
        <v>50114.254524395103</v>
      </c>
      <c r="AP100" s="5">
        <f t="shared" si="44"/>
        <v>6.9767126547902111E-4</v>
      </c>
      <c r="AQ100">
        <f>Original!AH98</f>
        <v>0</v>
      </c>
      <c r="AR100" s="5">
        <f t="shared" si="45"/>
        <v>0</v>
      </c>
      <c r="AS100">
        <f>Original!AI98</f>
        <v>0</v>
      </c>
      <c r="AT100" s="5">
        <f t="shared" si="46"/>
        <v>0</v>
      </c>
      <c r="AU100">
        <f>Original!AJ98</f>
        <v>0</v>
      </c>
      <c r="AV100" s="5">
        <f t="shared" si="47"/>
        <v>0</v>
      </c>
      <c r="AW100">
        <f>Original!AK98</f>
        <v>0</v>
      </c>
      <c r="AX100" s="5">
        <f t="shared" si="48"/>
        <v>0</v>
      </c>
      <c r="AY100">
        <f>Original!AL98</f>
        <v>0</v>
      </c>
      <c r="AZ100" s="5">
        <f t="shared" si="49"/>
        <v>0</v>
      </c>
      <c r="BA100">
        <f>Original!AM98</f>
        <v>0</v>
      </c>
      <c r="BB100" s="5">
        <f t="shared" si="50"/>
        <v>0</v>
      </c>
      <c r="BC100">
        <f>Original!AN98</f>
        <v>1389813.44742369</v>
      </c>
      <c r="BD100">
        <f>Original!AO98</f>
        <v>1437272.3060481199</v>
      </c>
      <c r="BE100" s="5">
        <f t="shared" si="28"/>
        <v>2.0009149055792451E-2</v>
      </c>
      <c r="BF100">
        <f>Original!AP98</f>
        <v>-5477628.4146481603</v>
      </c>
      <c r="BG100" s="5">
        <f t="shared" si="29"/>
        <v>-7.6257423843571662E-2</v>
      </c>
      <c r="BH100">
        <f>Original!AQ98</f>
        <v>700412.99999999895</v>
      </c>
      <c r="BI100" s="5">
        <f t="shared" si="30"/>
        <v>9.7508788408711775E-3</v>
      </c>
      <c r="BJ100">
        <f>Original!AR98</f>
        <v>-3339943.10860004</v>
      </c>
      <c r="BK100">
        <f>Original!AS98</f>
        <v>0</v>
      </c>
      <c r="BL100">
        <f>Original!AT98</f>
        <v>0.23810363293855599</v>
      </c>
      <c r="BM100">
        <f>Original!AU98</f>
        <v>0</v>
      </c>
      <c r="BN100">
        <f>Original!AV98</f>
        <v>0</v>
      </c>
      <c r="BO100" s="5">
        <f t="shared" si="31"/>
        <v>0</v>
      </c>
      <c r="BP100">
        <f>Original!AW98</f>
        <v>0</v>
      </c>
      <c r="BQ100" s="5">
        <f t="shared" si="32"/>
        <v>0</v>
      </c>
      <c r="BR100">
        <f>Original!AX98</f>
        <v>0</v>
      </c>
      <c r="BS100" s="5">
        <f t="shared" si="33"/>
        <v>0</v>
      </c>
      <c r="BT100"/>
      <c r="BU100"/>
      <c r="BV100"/>
      <c r="BW100"/>
      <c r="BX100"/>
      <c r="BY100"/>
      <c r="BZ100"/>
    </row>
    <row r="101" spans="1:78" x14ac:dyDescent="0.2">
      <c r="A101" t="str">
        <f t="shared" si="35"/>
        <v>1_2_2011</v>
      </c>
      <c r="B101">
        <v>1</v>
      </c>
      <c r="C101">
        <v>2</v>
      </c>
      <c r="D101">
        <v>2011</v>
      </c>
      <c r="E101">
        <f>Original!E99</f>
        <v>72829066.898399904</v>
      </c>
      <c r="F101">
        <f>Original!F99</f>
        <v>76879438.598599896</v>
      </c>
      <c r="G101">
        <f>Original!G99</f>
        <v>4050371.7002000101</v>
      </c>
      <c r="H101">
        <f>Original!H99</f>
        <v>79792999.853475302</v>
      </c>
      <c r="I101">
        <f>Original!I99</f>
        <v>5949708.5803350098</v>
      </c>
      <c r="J101">
        <f>Original!J99</f>
        <v>3777688.8268319601</v>
      </c>
      <c r="K101">
        <f>Original!K99</f>
        <v>6.2847121319750698</v>
      </c>
      <c r="L101">
        <f>Original!L99</f>
        <v>2830441.8059040201</v>
      </c>
      <c r="M101">
        <f>Original!M99</f>
        <v>3.9976367882630002</v>
      </c>
      <c r="N101">
        <f>Original!N99</f>
        <v>29258.041519244602</v>
      </c>
      <c r="O101">
        <f>Original!O99</f>
        <v>1.0533875119560501</v>
      </c>
      <c r="P101">
        <f>Original!P99</f>
        <v>8.3185876728228898</v>
      </c>
      <c r="Q101">
        <f>Original!Q99</f>
        <v>0.308612394346717</v>
      </c>
      <c r="R101">
        <f>Original!R99</f>
        <v>4.0797024086942804</v>
      </c>
      <c r="S101">
        <f>Original!S99</f>
        <v>0</v>
      </c>
      <c r="T101">
        <f>Original!T99</f>
        <v>0</v>
      </c>
      <c r="U101">
        <f>Original!U99</f>
        <v>0</v>
      </c>
      <c r="V101">
        <f>Original!V99</f>
        <v>0</v>
      </c>
      <c r="W101">
        <f>Original!W99</f>
        <v>0.216620556487544</v>
      </c>
      <c r="X101">
        <f>Original!X99</f>
        <v>0</v>
      </c>
      <c r="Y101">
        <f>Original!Y99</f>
        <v>3366433.2812939598</v>
      </c>
      <c r="Z101" s="5">
        <f t="shared" si="52"/>
        <v>4.5588884558812437E-2</v>
      </c>
      <c r="AA101">
        <f>Original!Z99</f>
        <v>-303723.350374314</v>
      </c>
      <c r="AB101" s="5">
        <f t="shared" si="53"/>
        <v>-4.1130798091171981E-3</v>
      </c>
      <c r="AC101">
        <f>Original!AA99</f>
        <v>224419.42509122199</v>
      </c>
      <c r="AD101" s="5">
        <f t="shared" si="54"/>
        <v>3.0391308570078841E-3</v>
      </c>
      <c r="AE101">
        <f>Original!AB99</f>
        <v>1964099.4445988699</v>
      </c>
      <c r="AF101" s="5">
        <f t="shared" si="55"/>
        <v>2.6598211032249686E-2</v>
      </c>
      <c r="AG101">
        <f>Original!AE99</f>
        <v>234572.09012399899</v>
      </c>
      <c r="AH101" s="5">
        <f t="shared" si="56"/>
        <v>3.1766201922979798E-3</v>
      </c>
      <c r="AI101">
        <f>Original!AF99</f>
        <v>-127775.066303564</v>
      </c>
      <c r="AJ101" s="5">
        <f t="shared" si="57"/>
        <v>-1.7303544316698222E-3</v>
      </c>
      <c r="AK101">
        <f>Original!AC99</f>
        <v>503181.85366508499</v>
      </c>
      <c r="AL101" s="5">
        <f t="shared" si="42"/>
        <v>6.814185080183598E-3</v>
      </c>
      <c r="AM101">
        <f>Original!AD99</f>
        <v>-12755.782365156399</v>
      </c>
      <c r="AN101" s="5">
        <f t="shared" si="43"/>
        <v>-1.7274124900492024E-4</v>
      </c>
      <c r="AO101">
        <f>Original!AG99</f>
        <v>-58330.495154508098</v>
      </c>
      <c r="AP101" s="5">
        <f t="shared" si="44"/>
        <v>-7.8992274245670178E-4</v>
      </c>
      <c r="AQ101">
        <f>Original!AH99</f>
        <v>0</v>
      </c>
      <c r="AR101" s="5">
        <f t="shared" si="45"/>
        <v>0</v>
      </c>
      <c r="AS101">
        <f>Original!AI99</f>
        <v>0</v>
      </c>
      <c r="AT101" s="5">
        <f t="shared" si="46"/>
        <v>0</v>
      </c>
      <c r="AU101">
        <f>Original!AJ99</f>
        <v>0</v>
      </c>
      <c r="AV101" s="5">
        <f t="shared" si="47"/>
        <v>0</v>
      </c>
      <c r="AW101">
        <f>Original!AK99</f>
        <v>0</v>
      </c>
      <c r="AX101" s="5">
        <f t="shared" si="48"/>
        <v>0</v>
      </c>
      <c r="AY101">
        <f>Original!AL99</f>
        <v>0</v>
      </c>
      <c r="AZ101" s="5">
        <f t="shared" si="49"/>
        <v>0</v>
      </c>
      <c r="BA101">
        <f>Original!AM99</f>
        <v>0</v>
      </c>
      <c r="BB101" s="5">
        <f t="shared" si="50"/>
        <v>0</v>
      </c>
      <c r="BC101">
        <f>Original!AN99</f>
        <v>5790121.4005755996</v>
      </c>
      <c r="BD101">
        <f>Original!AO99</f>
        <v>5861330.4439790295</v>
      </c>
      <c r="BE101" s="5">
        <f t="shared" si="28"/>
        <v>7.9375259998886546E-2</v>
      </c>
      <c r="BF101">
        <f>Original!AP99</f>
        <v>-1810958.7437790099</v>
      </c>
      <c r="BG101" s="5">
        <f t="shared" si="29"/>
        <v>-2.4524350317490846E-2</v>
      </c>
      <c r="BH101">
        <f>Original!AQ99</f>
        <v>0</v>
      </c>
      <c r="BI101" s="5">
        <f t="shared" si="30"/>
        <v>0</v>
      </c>
      <c r="BJ101">
        <f>Original!AR99</f>
        <v>4050371.7002000101</v>
      </c>
      <c r="BK101">
        <f>Original!AS99</f>
        <v>0</v>
      </c>
      <c r="BL101">
        <f>Original!AT99</f>
        <v>0.216620556487544</v>
      </c>
      <c r="BM101">
        <f>Original!AU99</f>
        <v>0</v>
      </c>
      <c r="BN101">
        <f>Original!AV99</f>
        <v>0</v>
      </c>
      <c r="BO101" s="5">
        <f t="shared" si="31"/>
        <v>0</v>
      </c>
      <c r="BP101">
        <f>Original!AW99</f>
        <v>0</v>
      </c>
      <c r="BQ101" s="5">
        <f t="shared" si="32"/>
        <v>0</v>
      </c>
      <c r="BR101">
        <f>Original!AX99</f>
        <v>0</v>
      </c>
      <c r="BS101" s="5">
        <f t="shared" si="33"/>
        <v>0</v>
      </c>
      <c r="BT101"/>
      <c r="BU101"/>
      <c r="BV101"/>
      <c r="BW101"/>
      <c r="BX101"/>
      <c r="BY101"/>
      <c r="BZ101"/>
    </row>
    <row r="102" spans="1:78" x14ac:dyDescent="0.2">
      <c r="A102" t="str">
        <f t="shared" si="35"/>
        <v>1_2_2012</v>
      </c>
      <c r="B102">
        <v>1</v>
      </c>
      <c r="C102">
        <v>2</v>
      </c>
      <c r="D102">
        <v>2012</v>
      </c>
      <c r="E102">
        <f>Original!E100</f>
        <v>76879438.598599896</v>
      </c>
      <c r="F102">
        <f>Original!F100</f>
        <v>83351590.231399998</v>
      </c>
      <c r="G102">
        <f>Original!G100</f>
        <v>4820841.6328000501</v>
      </c>
      <c r="H102">
        <f>Original!H100</f>
        <v>86444604.604062796</v>
      </c>
      <c r="I102">
        <f>Original!I100</f>
        <v>4891281.6747453697</v>
      </c>
      <c r="J102">
        <f>Original!J100</f>
        <v>4217213.3624224104</v>
      </c>
      <c r="K102">
        <f>Original!K100</f>
        <v>6.33791411468858</v>
      </c>
      <c r="L102">
        <f>Original!L100</f>
        <v>2805645.4920648802</v>
      </c>
      <c r="M102">
        <f>Original!M100</f>
        <v>4.0041408615723304</v>
      </c>
      <c r="N102">
        <f>Original!N100</f>
        <v>28841.241371451099</v>
      </c>
      <c r="O102">
        <f>Original!O100</f>
        <v>1.0385061715499999</v>
      </c>
      <c r="P102">
        <f>Original!P100</f>
        <v>8.3968163556696798</v>
      </c>
      <c r="Q102">
        <f>Original!Q100</f>
        <v>0.30857585181042602</v>
      </c>
      <c r="R102">
        <f>Original!R100</f>
        <v>4.3168517212359498</v>
      </c>
      <c r="S102">
        <f>Original!S100</f>
        <v>0</v>
      </c>
      <c r="T102">
        <f>Original!T100</f>
        <v>0</v>
      </c>
      <c r="U102">
        <f>Original!U100</f>
        <v>0</v>
      </c>
      <c r="V102">
        <f>Original!V100</f>
        <v>0</v>
      </c>
      <c r="W102">
        <f>Original!W100</f>
        <v>0.27086849592810602</v>
      </c>
      <c r="X102">
        <f>Original!X100</f>
        <v>0</v>
      </c>
      <c r="Y102">
        <f>Original!Y100</f>
        <v>3887882.8667627499</v>
      </c>
      <c r="Z102" s="5">
        <f t="shared" si="52"/>
        <v>4.872461085436202E-2</v>
      </c>
      <c r="AA102">
        <f>Original!Z100</f>
        <v>290758.00262863998</v>
      </c>
      <c r="AB102" s="5">
        <f t="shared" si="53"/>
        <v>3.6439036402010436E-3</v>
      </c>
      <c r="AC102">
        <f>Original!AA100</f>
        <v>355397.719977987</v>
      </c>
      <c r="AD102" s="5">
        <f t="shared" si="54"/>
        <v>4.4539962231098899E-3</v>
      </c>
      <c r="AE102">
        <f>Original!AB100</f>
        <v>35315.092637048598</v>
      </c>
      <c r="AF102" s="5">
        <f t="shared" si="55"/>
        <v>4.4258384447129522E-4</v>
      </c>
      <c r="AG102">
        <f>Original!AE100</f>
        <v>8998.6064875880402</v>
      </c>
      <c r="AH102" s="5">
        <f t="shared" si="56"/>
        <v>1.1277438502264952E-4</v>
      </c>
      <c r="AI102">
        <f>Original!AF100</f>
        <v>-26619.266443903001</v>
      </c>
      <c r="AJ102" s="5">
        <f t="shared" si="57"/>
        <v>-3.3360403159154599E-4</v>
      </c>
      <c r="AK102">
        <f>Original!AC100</f>
        <v>349341.497699917</v>
      </c>
      <c r="AL102" s="5">
        <f t="shared" si="42"/>
        <v>4.3780970553985478E-3</v>
      </c>
      <c r="AM102">
        <f>Original!AD100</f>
        <v>-14474.3398836122</v>
      </c>
      <c r="AN102" s="5">
        <f t="shared" si="43"/>
        <v>-1.813986178009547E-4</v>
      </c>
      <c r="AO102">
        <f>Original!AG100</f>
        <v>-200544.32493526701</v>
      </c>
      <c r="AP102" s="5">
        <f t="shared" si="44"/>
        <v>-2.5133072488003785E-3</v>
      </c>
      <c r="AQ102">
        <f>Original!AH100</f>
        <v>0</v>
      </c>
      <c r="AR102" s="5">
        <f t="shared" si="45"/>
        <v>0</v>
      </c>
      <c r="AS102">
        <f>Original!AI100</f>
        <v>0</v>
      </c>
      <c r="AT102" s="5">
        <f t="shared" si="46"/>
        <v>0</v>
      </c>
      <c r="AU102">
        <f>Original!AJ100</f>
        <v>0</v>
      </c>
      <c r="AV102" s="5">
        <f t="shared" si="47"/>
        <v>0</v>
      </c>
      <c r="AW102">
        <f>Original!AK100</f>
        <v>0</v>
      </c>
      <c r="AX102" s="5">
        <f t="shared" si="48"/>
        <v>0</v>
      </c>
      <c r="AY102">
        <f>Original!AL100</f>
        <v>75063.045446071497</v>
      </c>
      <c r="AZ102" s="5">
        <f t="shared" si="49"/>
        <v>9.4072218846152585E-4</v>
      </c>
      <c r="BA102">
        <f>Original!AM100</f>
        <v>0</v>
      </c>
      <c r="BB102" s="5">
        <f t="shared" si="50"/>
        <v>0</v>
      </c>
      <c r="BC102">
        <f>Original!AN100</f>
        <v>4761118.9003772195</v>
      </c>
      <c r="BD102">
        <f>Original!AO100</f>
        <v>4724363.2473791596</v>
      </c>
      <c r="BE102" s="5">
        <f t="shared" si="28"/>
        <v>5.9207740729820359E-2</v>
      </c>
      <c r="BF102">
        <f>Original!AP100</f>
        <v>96478.385420888895</v>
      </c>
      <c r="BG102" s="5">
        <f t="shared" si="29"/>
        <v>1.2091083879294316E-3</v>
      </c>
      <c r="BH102">
        <f>Original!AQ100</f>
        <v>1651310</v>
      </c>
      <c r="BI102" s="5">
        <f t="shared" si="30"/>
        <v>2.0694923151558624E-2</v>
      </c>
      <c r="BJ102">
        <f>Original!AR100</f>
        <v>6472151.6328000501</v>
      </c>
      <c r="BK102">
        <f>Original!AS100</f>
        <v>0</v>
      </c>
      <c r="BL102">
        <f>Original!AT100</f>
        <v>0.27086849592810602</v>
      </c>
      <c r="BM102">
        <f>Original!AU100</f>
        <v>0</v>
      </c>
      <c r="BN102">
        <f>Original!AV100</f>
        <v>0</v>
      </c>
      <c r="BO102" s="5">
        <f t="shared" si="31"/>
        <v>0</v>
      </c>
      <c r="BP102">
        <f>Original!AW100</f>
        <v>75063.045446071497</v>
      </c>
      <c r="BQ102" s="5">
        <f t="shared" si="32"/>
        <v>9.4072218846152585E-4</v>
      </c>
      <c r="BR102">
        <f>Original!AX100</f>
        <v>0</v>
      </c>
      <c r="BS102" s="5">
        <f t="shared" si="33"/>
        <v>0</v>
      </c>
      <c r="BT102"/>
      <c r="BU102"/>
      <c r="BV102"/>
      <c r="BW102"/>
      <c r="BX102"/>
      <c r="BY102"/>
      <c r="BZ102"/>
    </row>
    <row r="103" spans="1:78" x14ac:dyDescent="0.2">
      <c r="A103" t="str">
        <f t="shared" si="35"/>
        <v>1_2_2013</v>
      </c>
      <c r="B103">
        <v>1</v>
      </c>
      <c r="C103">
        <v>2</v>
      </c>
      <c r="D103">
        <v>2013</v>
      </c>
      <c r="E103">
        <f>Original!E101</f>
        <v>83351590.231399998</v>
      </c>
      <c r="F103">
        <f>Original!F101</f>
        <v>87337629.020399898</v>
      </c>
      <c r="G103">
        <f>Original!G101</f>
        <v>3986038.7889999398</v>
      </c>
      <c r="H103">
        <f>Original!H101</f>
        <v>92074994.497170106</v>
      </c>
      <c r="I103">
        <f>Original!I101</f>
        <v>5630389.8931072904</v>
      </c>
      <c r="J103">
        <f>Original!J101</f>
        <v>5199753.3384708604</v>
      </c>
      <c r="K103">
        <f>Original!K101</f>
        <v>6.8512615934552796</v>
      </c>
      <c r="L103">
        <f>Original!L101</f>
        <v>2812337.9604165899</v>
      </c>
      <c r="M103">
        <f>Original!M101</f>
        <v>3.84977045255232</v>
      </c>
      <c r="N103">
        <f>Original!N101</f>
        <v>29485.394739307299</v>
      </c>
      <c r="O103">
        <f>Original!O101</f>
        <v>1.13087604465428</v>
      </c>
      <c r="P103">
        <f>Original!P101</f>
        <v>8.12165025760223</v>
      </c>
      <c r="Q103">
        <f>Original!Q101</f>
        <v>0.313352137578495</v>
      </c>
      <c r="R103">
        <f>Original!R101</f>
        <v>4.3529653826222603</v>
      </c>
      <c r="S103">
        <f>Original!S101</f>
        <v>0</v>
      </c>
      <c r="T103">
        <f>Original!T101</f>
        <v>0</v>
      </c>
      <c r="U103">
        <f>Original!U101</f>
        <v>0</v>
      </c>
      <c r="V103">
        <f>Original!V101</f>
        <v>0</v>
      </c>
      <c r="W103">
        <f>Original!W101</f>
        <v>0.49513639156044198</v>
      </c>
      <c r="X103">
        <f>Original!X101</f>
        <v>0</v>
      </c>
      <c r="Y103">
        <f>Original!Y101</f>
        <v>6593265.1735025998</v>
      </c>
      <c r="Z103" s="5">
        <f t="shared" si="52"/>
        <v>7.6271563780080306E-2</v>
      </c>
      <c r="AA103">
        <f>Original!Z101</f>
        <v>-1235471.0129511999</v>
      </c>
      <c r="AB103" s="5">
        <f t="shared" si="53"/>
        <v>-1.4292054647134497E-2</v>
      </c>
      <c r="AC103">
        <f>Original!AA101</f>
        <v>540430.46646579797</v>
      </c>
      <c r="AD103" s="5">
        <f t="shared" si="54"/>
        <v>6.2517547386687728E-3</v>
      </c>
      <c r="AE103">
        <f>Original!AB101</f>
        <v>-429390.39827082399</v>
      </c>
      <c r="AF103" s="5">
        <f t="shared" si="55"/>
        <v>-4.9672319080818969E-3</v>
      </c>
      <c r="AG103">
        <f>Original!AE101</f>
        <v>-94646.098214098602</v>
      </c>
      <c r="AH103" s="5">
        <f t="shared" si="56"/>
        <v>-1.0948757143097666E-3</v>
      </c>
      <c r="AI103">
        <f>Original!AF101</f>
        <v>76883.5023886196</v>
      </c>
      <c r="AJ103" s="5">
        <f t="shared" si="57"/>
        <v>8.8939619471642732E-4</v>
      </c>
      <c r="AK103">
        <f>Original!AC101</f>
        <v>-582015.33359029097</v>
      </c>
      <c r="AL103" s="5">
        <f t="shared" si="42"/>
        <v>-6.7328127215812023E-3</v>
      </c>
      <c r="AM103">
        <f>Original!AD101</f>
        <v>192987.759741649</v>
      </c>
      <c r="AN103" s="5">
        <f t="shared" si="43"/>
        <v>2.2325020818312448E-3</v>
      </c>
      <c r="AO103">
        <f>Original!AG101</f>
        <v>-10481.976292904201</v>
      </c>
      <c r="AP103" s="5">
        <f t="shared" si="44"/>
        <v>-1.2125657050447727E-4</v>
      </c>
      <c r="AQ103">
        <f>Original!AH101</f>
        <v>0</v>
      </c>
      <c r="AR103" s="5">
        <f t="shared" si="45"/>
        <v>0</v>
      </c>
      <c r="AS103">
        <f>Original!AI101</f>
        <v>0</v>
      </c>
      <c r="AT103" s="5">
        <f t="shared" si="46"/>
        <v>0</v>
      </c>
      <c r="AU103">
        <f>Original!AJ101</f>
        <v>0</v>
      </c>
      <c r="AV103" s="5">
        <f t="shared" si="47"/>
        <v>0</v>
      </c>
      <c r="AW103">
        <f>Original!AK101</f>
        <v>0</v>
      </c>
      <c r="AX103" s="5">
        <f t="shared" si="48"/>
        <v>0</v>
      </c>
      <c r="AY103">
        <f>Original!AL101</f>
        <v>341843.50613618398</v>
      </c>
      <c r="AZ103" s="5">
        <f t="shared" si="49"/>
        <v>3.954480533538327E-3</v>
      </c>
      <c r="BA103">
        <f>Original!AM101</f>
        <v>0</v>
      </c>
      <c r="BB103" s="5">
        <f t="shared" si="50"/>
        <v>0</v>
      </c>
      <c r="BC103">
        <f>Original!AN101</f>
        <v>5393405.5889155297</v>
      </c>
      <c r="BD103">
        <f>Original!AO101</f>
        <v>5319788.7839246197</v>
      </c>
      <c r="BE103" s="5">
        <f t="shared" si="28"/>
        <v>6.1539859061077777E-2</v>
      </c>
      <c r="BF103">
        <f>Original!AP101</f>
        <v>-1333749.9949246801</v>
      </c>
      <c r="BG103" s="5">
        <f t="shared" si="29"/>
        <v>-1.542895593118365E-2</v>
      </c>
      <c r="BH103">
        <f>Original!AQ101</f>
        <v>0</v>
      </c>
      <c r="BI103" s="5">
        <f t="shared" si="30"/>
        <v>0</v>
      </c>
      <c r="BJ103">
        <f>Original!AR101</f>
        <v>3986038.7889999398</v>
      </c>
      <c r="BK103">
        <f>Original!AS101</f>
        <v>0</v>
      </c>
      <c r="BL103">
        <f>Original!AT101</f>
        <v>0.49513639156044198</v>
      </c>
      <c r="BM103">
        <f>Original!AU101</f>
        <v>0</v>
      </c>
      <c r="BN103">
        <f>Original!AV101</f>
        <v>0</v>
      </c>
      <c r="BO103" s="5">
        <f t="shared" si="31"/>
        <v>0</v>
      </c>
      <c r="BP103">
        <f>Original!AW101</f>
        <v>341843.50613618398</v>
      </c>
      <c r="BQ103" s="5">
        <f t="shared" si="32"/>
        <v>3.954480533538327E-3</v>
      </c>
      <c r="BR103">
        <f>Original!AX101</f>
        <v>0</v>
      </c>
      <c r="BS103" s="5">
        <f t="shared" si="33"/>
        <v>0</v>
      </c>
      <c r="BT103"/>
      <c r="BU103"/>
      <c r="BV103"/>
      <c r="BW103"/>
      <c r="BX103"/>
      <c r="BY103"/>
      <c r="BZ103"/>
    </row>
    <row r="104" spans="1:78" x14ac:dyDescent="0.2">
      <c r="A104" t="str">
        <f t="shared" si="35"/>
        <v>1_2_2014</v>
      </c>
      <c r="B104">
        <v>1</v>
      </c>
      <c r="C104">
        <v>2</v>
      </c>
      <c r="D104">
        <v>2014</v>
      </c>
      <c r="E104">
        <f>Original!E102</f>
        <v>87337629.020399898</v>
      </c>
      <c r="F104">
        <f>Original!F102</f>
        <v>86656810.080799907</v>
      </c>
      <c r="G104">
        <f>Original!G102</f>
        <v>-1297229.9396000199</v>
      </c>
      <c r="H104">
        <f>Original!H102</f>
        <v>93764500.601624995</v>
      </c>
      <c r="I104">
        <f>Original!I102</f>
        <v>885753.74492880295</v>
      </c>
      <c r="J104">
        <f>Original!J102</f>
        <v>5491127.2189236097</v>
      </c>
      <c r="K104">
        <f>Original!K102</f>
        <v>6.9811539028804601</v>
      </c>
      <c r="L104">
        <f>Original!L102</f>
        <v>2793322.9257591902</v>
      </c>
      <c r="M104">
        <f>Original!M102</f>
        <v>3.637342935735</v>
      </c>
      <c r="N104">
        <f>Original!N102</f>
        <v>29553.877044503599</v>
      </c>
      <c r="O104">
        <f>Original!O102</f>
        <v>1.1287741528159501</v>
      </c>
      <c r="P104">
        <f>Original!P102</f>
        <v>7.9677528873792003</v>
      </c>
      <c r="Q104">
        <f>Original!Q102</f>
        <v>0.31771121103452798</v>
      </c>
      <c r="R104">
        <f>Original!R102</f>
        <v>4.4368134903452496</v>
      </c>
      <c r="S104">
        <f>Original!S102</f>
        <v>0</v>
      </c>
      <c r="T104">
        <f>Original!T102</f>
        <v>0.232346447683622</v>
      </c>
      <c r="U104">
        <f>Original!U102</f>
        <v>0</v>
      </c>
      <c r="V104">
        <f>Original!V102</f>
        <v>0</v>
      </c>
      <c r="W104">
        <f>Original!W102</f>
        <v>0.51749366408198605</v>
      </c>
      <c r="X104">
        <f>Original!X102</f>
        <v>0</v>
      </c>
      <c r="Y104">
        <f>Original!Y102</f>
        <v>1478982.2356421</v>
      </c>
      <c r="Z104" s="5">
        <f t="shared" si="52"/>
        <v>1.6062800152407894E-2</v>
      </c>
      <c r="AA104">
        <f>Original!Z102</f>
        <v>28055.483746423601</v>
      </c>
      <c r="AB104" s="5">
        <f t="shared" si="53"/>
        <v>3.0470252971110279E-4</v>
      </c>
      <c r="AC104">
        <f>Original!AA102</f>
        <v>441355.20236091898</v>
      </c>
      <c r="AD104" s="5">
        <f t="shared" si="54"/>
        <v>4.7934317538784526E-3</v>
      </c>
      <c r="AE104">
        <f>Original!AB102</f>
        <v>-639412.91073140805</v>
      </c>
      <c r="AF104" s="5">
        <f t="shared" si="55"/>
        <v>-6.9444794889568003E-3</v>
      </c>
      <c r="AG104">
        <f>Original!AE102</f>
        <v>-7920.3084635114401</v>
      </c>
      <c r="AH104" s="5">
        <f t="shared" si="56"/>
        <v>-8.6020189376767963E-5</v>
      </c>
      <c r="AI104">
        <f>Original!AF102</f>
        <v>-25156.260042358699</v>
      </c>
      <c r="AJ104" s="5">
        <f t="shared" si="57"/>
        <v>-2.732148959632234E-4</v>
      </c>
      <c r="AK104">
        <f>Original!AC102</f>
        <v>-83127.603431155701</v>
      </c>
      <c r="AL104" s="5">
        <f t="shared" si="42"/>
        <v>-9.028249622508596E-4</v>
      </c>
      <c r="AM104">
        <f>Original!AD102</f>
        <v>1012.70483764312</v>
      </c>
      <c r="AN104" s="5">
        <f t="shared" si="43"/>
        <v>1.0998695608656758E-5</v>
      </c>
      <c r="AO104">
        <f>Original!AG102</f>
        <v>-46884.824403129103</v>
      </c>
      <c r="AP104" s="5">
        <f t="shared" si="44"/>
        <v>-5.0920257621704331E-4</v>
      </c>
      <c r="AQ104">
        <f>Original!AH102</f>
        <v>0</v>
      </c>
      <c r="AR104" s="5">
        <f t="shared" si="45"/>
        <v>0</v>
      </c>
      <c r="AS104">
        <f>Original!AI102</f>
        <v>-101109.929849256</v>
      </c>
      <c r="AT104" s="5">
        <f t="shared" si="46"/>
        <v>-1.0981258310296569E-3</v>
      </c>
      <c r="AU104">
        <f>Original!AJ102</f>
        <v>0</v>
      </c>
      <c r="AV104" s="5">
        <f t="shared" si="47"/>
        <v>0</v>
      </c>
      <c r="AW104">
        <f>Original!AK102</f>
        <v>0</v>
      </c>
      <c r="AX104" s="5">
        <f t="shared" si="48"/>
        <v>0</v>
      </c>
      <c r="AY104">
        <f>Original!AL102</f>
        <v>5157.1107033991302</v>
      </c>
      <c r="AZ104" s="5">
        <f t="shared" si="49"/>
        <v>5.600989423417921E-5</v>
      </c>
      <c r="BA104">
        <f>Original!AM102</f>
        <v>0</v>
      </c>
      <c r="BB104" s="5">
        <f t="shared" si="50"/>
        <v>0</v>
      </c>
      <c r="BC104">
        <f>Original!AN102</f>
        <v>1050950.90036967</v>
      </c>
      <c r="BD104">
        <f>Original!AO102</f>
        <v>1028838.45929434</v>
      </c>
      <c r="BE104" s="5">
        <f t="shared" si="28"/>
        <v>1.1173918227341963E-2</v>
      </c>
      <c r="BF104">
        <f>Original!AP102</f>
        <v>-2326068.3988943598</v>
      </c>
      <c r="BG104" s="5">
        <f t="shared" si="29"/>
        <v>-2.526275903243036E-2</v>
      </c>
      <c r="BH104">
        <f>Original!AQ102</f>
        <v>616410.99999999895</v>
      </c>
      <c r="BI104" s="5">
        <f t="shared" si="30"/>
        <v>6.6946623604625267E-3</v>
      </c>
      <c r="BJ104">
        <f>Original!AR102</f>
        <v>-680818.939600021</v>
      </c>
      <c r="BK104">
        <f>Original!AS102</f>
        <v>0.232346447683622</v>
      </c>
      <c r="BL104">
        <f>Original!AT102</f>
        <v>0.51749366408198605</v>
      </c>
      <c r="BM104">
        <f>Original!AU102</f>
        <v>0</v>
      </c>
      <c r="BN104">
        <f>Original!AV102</f>
        <v>-101109.929849256</v>
      </c>
      <c r="BO104" s="5">
        <f t="shared" si="31"/>
        <v>-1.0981258310296569E-3</v>
      </c>
      <c r="BP104">
        <f>Original!AW102</f>
        <v>5157.1107033991302</v>
      </c>
      <c r="BQ104" s="5">
        <f t="shared" si="32"/>
        <v>5.600989423417921E-5</v>
      </c>
      <c r="BR104">
        <f>Original!AX102</f>
        <v>0</v>
      </c>
      <c r="BS104" s="5">
        <f t="shared" si="33"/>
        <v>0</v>
      </c>
      <c r="BT104"/>
      <c r="BU104"/>
      <c r="BV104"/>
      <c r="BW104"/>
      <c r="BX104"/>
      <c r="BY104"/>
      <c r="BZ104"/>
    </row>
    <row r="105" spans="1:78" x14ac:dyDescent="0.2">
      <c r="A105" t="str">
        <f t="shared" si="35"/>
        <v>1_2_2015</v>
      </c>
      <c r="B105">
        <v>1</v>
      </c>
      <c r="C105">
        <v>2</v>
      </c>
      <c r="D105">
        <v>2015</v>
      </c>
      <c r="E105">
        <f>Original!E103</f>
        <v>86656810.080799907</v>
      </c>
      <c r="F105">
        <f>Original!F103</f>
        <v>86880456.186599895</v>
      </c>
      <c r="G105">
        <f>Original!G103</f>
        <v>-759409.04839999601</v>
      </c>
      <c r="H105">
        <f>Original!H103</f>
        <v>89853601.773710996</v>
      </c>
      <c r="I105">
        <f>Original!I103</f>
        <v>-4799479.0225899396</v>
      </c>
      <c r="J105">
        <f>Original!J103</f>
        <v>5758234.5756876301</v>
      </c>
      <c r="K105">
        <f>Original!K103</f>
        <v>7.41049533341483</v>
      </c>
      <c r="L105">
        <f>Original!L103</f>
        <v>2832504.4672665298</v>
      </c>
      <c r="M105">
        <f>Original!M103</f>
        <v>2.6683517970494401</v>
      </c>
      <c r="N105">
        <f>Original!N103</f>
        <v>31134.711068742199</v>
      </c>
      <c r="O105">
        <f>Original!O103</f>
        <v>1.2205508193880099</v>
      </c>
      <c r="P105">
        <f>Original!P103</f>
        <v>7.5861430277224304</v>
      </c>
      <c r="Q105">
        <f>Original!Q103</f>
        <v>0.31693436594443303</v>
      </c>
      <c r="R105">
        <f>Original!R103</f>
        <v>4.6685315098151197</v>
      </c>
      <c r="S105">
        <f>Original!S103</f>
        <v>0</v>
      </c>
      <c r="T105">
        <f>Original!T103</f>
        <v>1.14396414990775</v>
      </c>
      <c r="U105">
        <f>Original!U103</f>
        <v>0</v>
      </c>
      <c r="V105">
        <f>Original!V103</f>
        <v>0</v>
      </c>
      <c r="W105">
        <f>Original!W103</f>
        <v>0.642816525880197</v>
      </c>
      <c r="X105">
        <f>Original!X103</f>
        <v>0</v>
      </c>
      <c r="Y105">
        <f>Original!Y103</f>
        <v>894561.46223366505</v>
      </c>
      <c r="Z105" s="5">
        <f t="shared" si="52"/>
        <v>9.5405132698820321E-3</v>
      </c>
      <c r="AA105">
        <f>Original!Z103</f>
        <v>-700788.21496437199</v>
      </c>
      <c r="AB105" s="5">
        <f t="shared" si="53"/>
        <v>-7.4739182789635306E-3</v>
      </c>
      <c r="AC105">
        <f>Original!AA103</f>
        <v>498174.96607051999</v>
      </c>
      <c r="AD105" s="5">
        <f t="shared" si="54"/>
        <v>5.3130445197709115E-3</v>
      </c>
      <c r="AE105">
        <f>Original!AB103</f>
        <v>-3414457.7485189</v>
      </c>
      <c r="AF105" s="5">
        <f t="shared" si="55"/>
        <v>-3.6415250191816469E-2</v>
      </c>
      <c r="AG105">
        <f>Original!AE103</f>
        <v>-144970.09801101999</v>
      </c>
      <c r="AH105" s="5">
        <f t="shared" si="56"/>
        <v>-1.546108570736712E-3</v>
      </c>
      <c r="AI105">
        <f>Original!AF103</f>
        <v>-28316.851270745501</v>
      </c>
      <c r="AJ105" s="5">
        <f t="shared" si="57"/>
        <v>-3.0199970232929233E-4</v>
      </c>
      <c r="AK105">
        <f>Original!AC103</f>
        <v>-1494346.5586258899</v>
      </c>
      <c r="AL105" s="5">
        <f t="shared" si="42"/>
        <v>-1.5937231564586311E-2</v>
      </c>
      <c r="AM105">
        <f>Original!AD103</f>
        <v>126437.976407975</v>
      </c>
      <c r="AN105" s="5">
        <f t="shared" si="43"/>
        <v>1.3484631773934255E-3</v>
      </c>
      <c r="AO105">
        <f>Original!AG103</f>
        <v>-137255.46569096099</v>
      </c>
      <c r="AP105" s="5">
        <f t="shared" si="44"/>
        <v>-1.4638318853114254E-3</v>
      </c>
      <c r="AQ105">
        <f>Original!AH103</f>
        <v>0</v>
      </c>
      <c r="AR105" s="5">
        <f t="shared" si="45"/>
        <v>0</v>
      </c>
      <c r="AS105">
        <f>Original!AI103</f>
        <v>-394627.42809218401</v>
      </c>
      <c r="AT105" s="5">
        <f t="shared" si="46"/>
        <v>-4.2087082590972057E-3</v>
      </c>
      <c r="AU105">
        <f>Original!AJ103</f>
        <v>0</v>
      </c>
      <c r="AV105" s="5">
        <f t="shared" si="47"/>
        <v>0</v>
      </c>
      <c r="AW105">
        <f>Original!AK103</f>
        <v>0</v>
      </c>
      <c r="AX105" s="5">
        <f t="shared" si="48"/>
        <v>0</v>
      </c>
      <c r="AY105">
        <f>Original!AL103</f>
        <v>157343.563397133</v>
      </c>
      <c r="AZ105" s="5">
        <f t="shared" si="49"/>
        <v>1.6780717903637631E-3</v>
      </c>
      <c r="BA105">
        <f>Original!AM103</f>
        <v>0</v>
      </c>
      <c r="BB105" s="5">
        <f t="shared" si="50"/>
        <v>0</v>
      </c>
      <c r="BC105">
        <f>Original!AN103</f>
        <v>-4638244.3970647799</v>
      </c>
      <c r="BD105">
        <f>Original!AO103</f>
        <v>-4615609.9530591499</v>
      </c>
      <c r="BE105" s="5">
        <f t="shared" si="28"/>
        <v>-4.9225558963614406E-2</v>
      </c>
      <c r="BF105">
        <f>Original!AP103</f>
        <v>3856200.9046591502</v>
      </c>
      <c r="BG105" s="5">
        <f t="shared" si="29"/>
        <v>4.1126448495074901E-2</v>
      </c>
      <c r="BH105">
        <f>Original!AQ103</f>
        <v>983055.15419999999</v>
      </c>
      <c r="BI105" s="5">
        <f t="shared" si="30"/>
        <v>1.0484300005784524E-2</v>
      </c>
      <c r="BJ105">
        <f>Original!AR103</f>
        <v>223646.10580000299</v>
      </c>
      <c r="BK105">
        <f>Original!AS103</f>
        <v>1.14396414990775</v>
      </c>
      <c r="BL105">
        <f>Original!AT103</f>
        <v>0.642816525880197</v>
      </c>
      <c r="BM105">
        <f>Original!AU103</f>
        <v>0</v>
      </c>
      <c r="BN105">
        <f>Original!AV103</f>
        <v>-394627.42809218401</v>
      </c>
      <c r="BO105" s="5">
        <f t="shared" si="31"/>
        <v>-4.2087082590972057E-3</v>
      </c>
      <c r="BP105">
        <f>Original!AW103</f>
        <v>157343.563397133</v>
      </c>
      <c r="BQ105" s="5">
        <f t="shared" si="32"/>
        <v>1.6780717903637631E-3</v>
      </c>
      <c r="BR105">
        <f>Original!AX103</f>
        <v>0</v>
      </c>
      <c r="BS105" s="5">
        <f t="shared" si="33"/>
        <v>0</v>
      </c>
      <c r="BT105"/>
      <c r="BU105"/>
      <c r="BV105"/>
      <c r="BW105"/>
      <c r="BX105"/>
      <c r="BY105"/>
      <c r="BZ105"/>
    </row>
    <row r="106" spans="1:78" x14ac:dyDescent="0.2">
      <c r="A106" t="str">
        <f t="shared" si="35"/>
        <v>1_2_2016</v>
      </c>
      <c r="B106">
        <v>1</v>
      </c>
      <c r="C106">
        <v>2</v>
      </c>
      <c r="D106">
        <v>2016</v>
      </c>
      <c r="E106">
        <f>Original!E104</f>
        <v>86880456.186599895</v>
      </c>
      <c r="F106">
        <f>Original!F104</f>
        <v>86699955.039000005</v>
      </c>
      <c r="G106">
        <f>Original!G104</f>
        <v>-1362648.14759994</v>
      </c>
      <c r="H106">
        <f>Original!H104</f>
        <v>91055267.646081999</v>
      </c>
      <c r="I106">
        <f>Original!I104</f>
        <v>129506.96784687</v>
      </c>
      <c r="J106">
        <f>Original!J104</f>
        <v>5732922.6766145602</v>
      </c>
      <c r="K106">
        <f>Original!K104</f>
        <v>6.92656946918963</v>
      </c>
      <c r="L106">
        <f>Original!L104</f>
        <v>2816091.1883668299</v>
      </c>
      <c r="M106">
        <f>Original!M104</f>
        <v>2.3674320402935498</v>
      </c>
      <c r="N106">
        <f>Original!N104</f>
        <v>31620.580931119999</v>
      </c>
      <c r="O106">
        <f>Original!O104</f>
        <v>1.2934977000507599</v>
      </c>
      <c r="P106">
        <f>Original!P104</f>
        <v>7.3670223133549797</v>
      </c>
      <c r="Q106">
        <f>Original!Q104</f>
        <v>0.31631363411992702</v>
      </c>
      <c r="R106">
        <f>Original!R104</f>
        <v>5.29800213228269</v>
      </c>
      <c r="S106">
        <f>Original!S104</f>
        <v>0</v>
      </c>
      <c r="T106">
        <f>Original!T104</f>
        <v>2.1492202454756399</v>
      </c>
      <c r="U106">
        <f>Original!U104</f>
        <v>0</v>
      </c>
      <c r="V106">
        <f>Original!V104</f>
        <v>0</v>
      </c>
      <c r="W106">
        <f>Original!W104</f>
        <v>0.72158891285459503</v>
      </c>
      <c r="X106">
        <f>Original!X104</f>
        <v>0</v>
      </c>
      <c r="Y106">
        <f>Original!Y104</f>
        <v>1763094.5438868101</v>
      </c>
      <c r="Z106" s="5">
        <f t="shared" si="52"/>
        <v>1.9621857210877541E-2</v>
      </c>
      <c r="AA106">
        <f>Original!Z104</f>
        <v>922776.81212728505</v>
      </c>
      <c r="AB106" s="5">
        <f t="shared" si="53"/>
        <v>1.0269780998331302E-2</v>
      </c>
      <c r="AC106">
        <f>Original!AA104</f>
        <v>419378.64401361899</v>
      </c>
      <c r="AD106" s="5">
        <f t="shared" si="54"/>
        <v>4.6673548498344011E-3</v>
      </c>
      <c r="AE106">
        <f>Original!AB104</f>
        <v>-1266176.3478734901</v>
      </c>
      <c r="AF106" s="5">
        <f t="shared" si="55"/>
        <v>-1.4091548061281422E-2</v>
      </c>
      <c r="AG106">
        <f>Original!AE104</f>
        <v>-189795.72433828199</v>
      </c>
      <c r="AH106" s="5">
        <f t="shared" si="56"/>
        <v>-2.1122773110004772E-3</v>
      </c>
      <c r="AI106">
        <f>Original!AF104</f>
        <v>-28135.5818622117</v>
      </c>
      <c r="AJ106" s="5">
        <f t="shared" si="57"/>
        <v>-3.1312692320413466E-4</v>
      </c>
      <c r="AK106">
        <f>Original!AC104</f>
        <v>-555762.92922663002</v>
      </c>
      <c r="AL106" s="5">
        <f t="shared" si="42"/>
        <v>-6.1852048026552553E-3</v>
      </c>
      <c r="AM106">
        <f>Original!AD104</f>
        <v>84562.703289082507</v>
      </c>
      <c r="AN106" s="5">
        <f t="shared" si="43"/>
        <v>9.4111645632243891E-4</v>
      </c>
      <c r="AO106">
        <f>Original!AG104</f>
        <v>-494865.91399464197</v>
      </c>
      <c r="AP106" s="5">
        <f t="shared" si="44"/>
        <v>-5.5074688629724788E-3</v>
      </c>
      <c r="AQ106">
        <f>Original!AH104</f>
        <v>0</v>
      </c>
      <c r="AR106" s="5">
        <f t="shared" si="45"/>
        <v>0</v>
      </c>
      <c r="AS106">
        <f>Original!AI104</f>
        <v>-432890.91043322702</v>
      </c>
      <c r="AT106" s="5">
        <f t="shared" si="46"/>
        <v>-4.8177357600358373E-3</v>
      </c>
      <c r="AU106">
        <f>Original!AJ104</f>
        <v>0</v>
      </c>
      <c r="AV106" s="5">
        <f t="shared" si="47"/>
        <v>0</v>
      </c>
      <c r="AW106">
        <f>Original!AK104</f>
        <v>0</v>
      </c>
      <c r="AX106" s="5">
        <f t="shared" si="48"/>
        <v>0</v>
      </c>
      <c r="AY106">
        <f>Original!AL104</f>
        <v>132475.060712201</v>
      </c>
      <c r="AZ106" s="5">
        <f t="shared" si="49"/>
        <v>1.4743433551593034E-3</v>
      </c>
      <c r="BA106">
        <f>Original!AM104</f>
        <v>0</v>
      </c>
      <c r="BB106" s="5">
        <f t="shared" si="50"/>
        <v>0</v>
      </c>
      <c r="BC106">
        <f>Original!AN104</f>
        <v>354660.35630051902</v>
      </c>
      <c r="BD106">
        <f>Original!AO104</f>
        <v>334046.83526096301</v>
      </c>
      <c r="BE106" s="5">
        <f t="shared" si="28"/>
        <v>3.7176788539009585E-3</v>
      </c>
      <c r="BF106">
        <f>Original!AP104</f>
        <v>-1696694.9828609</v>
      </c>
      <c r="BG106" s="5">
        <f t="shared" si="29"/>
        <v>-1.8882882259231952E-2</v>
      </c>
      <c r="BH106">
        <f>Original!AQ104</f>
        <v>1182146.99999999</v>
      </c>
      <c r="BI106" s="5">
        <f t="shared" si="30"/>
        <v>1.3156367431737809E-2</v>
      </c>
      <c r="BJ106">
        <f>Original!AR104</f>
        <v>-180501.14759994199</v>
      </c>
      <c r="BK106">
        <f>Original!AS104</f>
        <v>2.1492202454756399</v>
      </c>
      <c r="BL106">
        <f>Original!AT104</f>
        <v>0.72158891285459503</v>
      </c>
      <c r="BM106">
        <f>Original!AU104</f>
        <v>0</v>
      </c>
      <c r="BN106">
        <f>Original!AV104</f>
        <v>-432890.91043322702</v>
      </c>
      <c r="BO106" s="5">
        <f t="shared" si="31"/>
        <v>-4.8177357600358373E-3</v>
      </c>
      <c r="BP106">
        <f>Original!AW104</f>
        <v>132475.060712201</v>
      </c>
      <c r="BQ106" s="5">
        <f t="shared" si="32"/>
        <v>1.4743433551593034E-3</v>
      </c>
      <c r="BR106">
        <f>Original!AX104</f>
        <v>0</v>
      </c>
      <c r="BS106" s="5">
        <f t="shared" si="33"/>
        <v>0</v>
      </c>
      <c r="BT106"/>
      <c r="BU106"/>
      <c r="BV106"/>
      <c r="BW106"/>
      <c r="BX106"/>
      <c r="BY106"/>
      <c r="BZ106"/>
    </row>
    <row r="107" spans="1:78" x14ac:dyDescent="0.2">
      <c r="A107" t="str">
        <f t="shared" si="35"/>
        <v>1_2_2017</v>
      </c>
      <c r="B107">
        <v>1</v>
      </c>
      <c r="C107">
        <v>2</v>
      </c>
      <c r="D107">
        <v>2017</v>
      </c>
      <c r="E107">
        <f>Original!E105</f>
        <v>86699955.039000005</v>
      </c>
      <c r="F107">
        <f>Original!F105</f>
        <v>84712149.085199997</v>
      </c>
      <c r="G107">
        <f>Original!G105</f>
        <v>-1987805.95380002</v>
      </c>
      <c r="H107">
        <f>Original!H105</f>
        <v>92463488.488018304</v>
      </c>
      <c r="I107">
        <f>Original!I105</f>
        <v>1408220.84193628</v>
      </c>
      <c r="J107">
        <f>Original!J105</f>
        <v>5621834.4931693897</v>
      </c>
      <c r="K107">
        <f>Original!K105</f>
        <v>7.1599322641715899</v>
      </c>
      <c r="L107">
        <f>Original!L105</f>
        <v>2808097.8139290102</v>
      </c>
      <c r="M107">
        <f>Original!M105</f>
        <v>2.5801774916328002</v>
      </c>
      <c r="N107">
        <f>Original!N105</f>
        <v>31433.295991265899</v>
      </c>
      <c r="O107">
        <f>Original!O105</f>
        <v>1.3540503008296501</v>
      </c>
      <c r="P107">
        <f>Original!P105</f>
        <v>7.1176312857942303</v>
      </c>
      <c r="Q107">
        <f>Original!Q105</f>
        <v>0.31423639883399102</v>
      </c>
      <c r="R107">
        <f>Original!R105</f>
        <v>5.6210012516783996</v>
      </c>
      <c r="S107">
        <f>Original!S105</f>
        <v>0</v>
      </c>
      <c r="T107">
        <f>Original!T105</f>
        <v>3.13685130012193</v>
      </c>
      <c r="U107">
        <f>Original!U105</f>
        <v>0</v>
      </c>
      <c r="V107">
        <f>Original!V105</f>
        <v>0</v>
      </c>
      <c r="W107">
        <f>Original!W105</f>
        <v>0.81781460417949703</v>
      </c>
      <c r="X107">
        <f>Original!X105</f>
        <v>0</v>
      </c>
      <c r="Y107">
        <f>Original!Y105</f>
        <v>765285.45513303694</v>
      </c>
      <c r="Z107" s="5">
        <f t="shared" si="52"/>
        <v>8.4046258378766767E-3</v>
      </c>
      <c r="AA107">
        <f>Original!Z105</f>
        <v>-103860.582405801</v>
      </c>
      <c r="AB107" s="5">
        <f t="shared" si="53"/>
        <v>-1.1406323334251381E-3</v>
      </c>
      <c r="AC107">
        <f>Original!AA105</f>
        <v>444114.94274474401</v>
      </c>
      <c r="AD107" s="5">
        <f t="shared" si="54"/>
        <v>4.8774217486345917E-3</v>
      </c>
      <c r="AE107">
        <f>Original!AB105</f>
        <v>929967.58182556799</v>
      </c>
      <c r="AF107" s="5">
        <f t="shared" si="55"/>
        <v>1.0213221111382714E-2</v>
      </c>
      <c r="AG107">
        <f>Original!AE105</f>
        <v>-155516.212915841</v>
      </c>
      <c r="AH107" s="5">
        <f t="shared" si="56"/>
        <v>-1.7079320827468093E-3</v>
      </c>
      <c r="AI107">
        <f>Original!AF105</f>
        <v>-46275.784318942497</v>
      </c>
      <c r="AJ107" s="5">
        <f t="shared" si="57"/>
        <v>-5.0821644387241216E-4</v>
      </c>
      <c r="AK107">
        <f>Original!AC105</f>
        <v>109676.35156479799</v>
      </c>
      <c r="AL107" s="5">
        <f t="shared" si="42"/>
        <v>1.2045030935617402E-3</v>
      </c>
      <c r="AM107">
        <f>Original!AD105</f>
        <v>184669.64050243399</v>
      </c>
      <c r="AN107" s="5">
        <f t="shared" si="43"/>
        <v>2.0281049660983573E-3</v>
      </c>
      <c r="AO107">
        <f>Original!AG105</f>
        <v>-239234.531792808</v>
      </c>
      <c r="AP107" s="5">
        <f t="shared" si="44"/>
        <v>-2.6273552093952026E-3</v>
      </c>
      <c r="AQ107">
        <f>Original!AH105</f>
        <v>0</v>
      </c>
      <c r="AR107" s="5">
        <f t="shared" si="45"/>
        <v>0</v>
      </c>
      <c r="AS107">
        <f>Original!AI105</f>
        <v>-431991.54468921002</v>
      </c>
      <c r="AT107" s="5">
        <f t="shared" si="46"/>
        <v>-4.7442784569948831E-3</v>
      </c>
      <c r="AU107">
        <f>Original!AJ105</f>
        <v>0</v>
      </c>
      <c r="AV107" s="5">
        <f t="shared" si="47"/>
        <v>0</v>
      </c>
      <c r="AW107">
        <f>Original!AK105</f>
        <v>0</v>
      </c>
      <c r="AX107" s="5">
        <f t="shared" si="48"/>
        <v>0</v>
      </c>
      <c r="AY107">
        <f>Original!AL105</f>
        <v>156000.54666731201</v>
      </c>
      <c r="AZ107" s="5">
        <f t="shared" si="49"/>
        <v>1.7132512011678715E-3</v>
      </c>
      <c r="BA107">
        <f>Original!AM105</f>
        <v>0</v>
      </c>
      <c r="BB107" s="5">
        <f t="shared" si="50"/>
        <v>0</v>
      </c>
      <c r="BC107">
        <f>Original!AN105</f>
        <v>1612835.8623152899</v>
      </c>
      <c r="BD107">
        <f>Original!AO105</f>
        <v>1662840.51395295</v>
      </c>
      <c r="BE107" s="5">
        <f t="shared" si="28"/>
        <v>1.8261881568633224E-2</v>
      </c>
      <c r="BF107">
        <f>Original!AP105</f>
        <v>-3650646.4677529698</v>
      </c>
      <c r="BG107" s="5">
        <f t="shared" si="29"/>
        <v>-4.0092644413967114E-2</v>
      </c>
      <c r="BH107">
        <f>Original!AQ105</f>
        <v>0</v>
      </c>
      <c r="BI107" s="5">
        <f t="shared" si="30"/>
        <v>0</v>
      </c>
      <c r="BJ107">
        <f>Original!AR105</f>
        <v>-1987805.95380002</v>
      </c>
      <c r="BK107">
        <f>Original!AS105</f>
        <v>3.13685130012193</v>
      </c>
      <c r="BL107">
        <f>Original!AT105</f>
        <v>0.81781460417949703</v>
      </c>
      <c r="BM107">
        <f>Original!AU105</f>
        <v>0</v>
      </c>
      <c r="BN107">
        <f>Original!AV105</f>
        <v>-431991.54468921002</v>
      </c>
      <c r="BO107" s="5">
        <f t="shared" si="31"/>
        <v>-4.7442784569948831E-3</v>
      </c>
      <c r="BP107">
        <f>Original!AW105</f>
        <v>156000.54666731201</v>
      </c>
      <c r="BQ107" s="5">
        <f t="shared" si="32"/>
        <v>1.7132512011678715E-3</v>
      </c>
      <c r="BR107">
        <f>Original!AX105</f>
        <v>0</v>
      </c>
      <c r="BS107" s="5">
        <f t="shared" si="33"/>
        <v>0</v>
      </c>
      <c r="BT107"/>
      <c r="BU107"/>
      <c r="BV107"/>
      <c r="BW107"/>
      <c r="BX107"/>
      <c r="BY107"/>
      <c r="BZ107"/>
    </row>
    <row r="108" spans="1:78" x14ac:dyDescent="0.2">
      <c r="A108" t="str">
        <f t="shared" si="35"/>
        <v>1_2_2018</v>
      </c>
      <c r="B108">
        <v>1</v>
      </c>
      <c r="C108">
        <v>2</v>
      </c>
      <c r="D108">
        <v>2018</v>
      </c>
      <c r="E108">
        <f>Original!E106</f>
        <v>84712149.085199997</v>
      </c>
      <c r="F108">
        <f>Original!F106</f>
        <v>83454995.483399898</v>
      </c>
      <c r="G108">
        <f>Original!G106</f>
        <v>-1257153.6018000101</v>
      </c>
      <c r="H108">
        <f>Original!H106</f>
        <v>92062920.859812707</v>
      </c>
      <c r="I108">
        <f>Original!I106</f>
        <v>-400567.62820563401</v>
      </c>
      <c r="J108">
        <f>Original!J106</f>
        <v>5625721.34560032</v>
      </c>
      <c r="K108">
        <f>Original!K106</f>
        <v>7.0216777554447596</v>
      </c>
      <c r="L108">
        <f>Original!L106</f>
        <v>2850048.2426552698</v>
      </c>
      <c r="M108">
        <f>Original!M106</f>
        <v>2.8718900628028501</v>
      </c>
      <c r="N108">
        <f>Original!N106</f>
        <v>31614.786907671201</v>
      </c>
      <c r="O108">
        <f>Original!O106</f>
        <v>1.40932324745852</v>
      </c>
      <c r="P108">
        <f>Original!P106</f>
        <v>6.8286095096193602</v>
      </c>
      <c r="Q108">
        <f>Original!Q106</f>
        <v>0.31385168065208602</v>
      </c>
      <c r="R108">
        <f>Original!R106</f>
        <v>6.0205235100441898</v>
      </c>
      <c r="S108">
        <f>Original!S106</f>
        <v>0</v>
      </c>
      <c r="T108">
        <f>Original!T106</f>
        <v>4.1427309573865099</v>
      </c>
      <c r="U108">
        <f>Original!U106</f>
        <v>0</v>
      </c>
      <c r="V108">
        <f>Original!V106</f>
        <v>0</v>
      </c>
      <c r="W108">
        <f>Original!W106</f>
        <v>0.84631597544637704</v>
      </c>
      <c r="X108">
        <f>Original!X106</f>
        <v>0.565507946502676</v>
      </c>
      <c r="Y108">
        <f>Original!Y106</f>
        <v>2198987.5761110601</v>
      </c>
      <c r="Z108" s="5">
        <f t="shared" si="52"/>
        <v>2.3782225958260395E-2</v>
      </c>
      <c r="AA108">
        <f>Original!Z106</f>
        <v>538497.38523147698</v>
      </c>
      <c r="AB108" s="5">
        <f t="shared" si="53"/>
        <v>5.8238921550235155E-3</v>
      </c>
      <c r="AC108">
        <f>Original!AA106</f>
        <v>387875.391521652</v>
      </c>
      <c r="AD108" s="5">
        <f t="shared" si="54"/>
        <v>4.1949032841424108E-3</v>
      </c>
      <c r="AE108">
        <f>Original!AB106</f>
        <v>1141490.9141925899</v>
      </c>
      <c r="AF108" s="5">
        <f t="shared" si="55"/>
        <v>1.2345315246682562E-2</v>
      </c>
      <c r="AG108">
        <f>Original!AE106</f>
        <v>-159008.17753730601</v>
      </c>
      <c r="AH108" s="5">
        <f t="shared" si="56"/>
        <v>-1.7196861175956038E-3</v>
      </c>
      <c r="AI108">
        <f>Original!AF106</f>
        <v>-40220.386678588999</v>
      </c>
      <c r="AJ108" s="5">
        <f t="shared" si="57"/>
        <v>-4.3498668865171443E-4</v>
      </c>
      <c r="AK108">
        <f>Original!AC106</f>
        <v>-161556.143067914</v>
      </c>
      <c r="AL108" s="5">
        <f t="shared" si="42"/>
        <v>-1.7472425679553388E-3</v>
      </c>
      <c r="AM108">
        <f>Original!AD106</f>
        <v>153629.19700327399</v>
      </c>
      <c r="AN108" s="5">
        <f t="shared" si="43"/>
        <v>1.6615120142604368E-3</v>
      </c>
      <c r="AO108">
        <f>Original!AG106</f>
        <v>-297822.69245564402</v>
      </c>
      <c r="AP108" s="5">
        <f t="shared" si="44"/>
        <v>-3.220976163950777E-3</v>
      </c>
      <c r="AQ108">
        <f>Original!AH106</f>
        <v>0</v>
      </c>
      <c r="AR108" s="5">
        <f t="shared" si="45"/>
        <v>0</v>
      </c>
      <c r="AS108">
        <f>Original!AI106</f>
        <v>-422087.09474874299</v>
      </c>
      <c r="AT108" s="5">
        <f t="shared" si="46"/>
        <v>-4.5649055822011122E-3</v>
      </c>
      <c r="AU108">
        <f>Original!AJ106</f>
        <v>0</v>
      </c>
      <c r="AV108" s="5">
        <f t="shared" si="47"/>
        <v>0</v>
      </c>
      <c r="AW108">
        <f>Original!AK106</f>
        <v>0</v>
      </c>
      <c r="AX108" s="5">
        <f t="shared" si="48"/>
        <v>0</v>
      </c>
      <c r="AY108">
        <f>Original!AL106</f>
        <v>37752.2403438451</v>
      </c>
      <c r="AZ108" s="5">
        <f t="shared" si="49"/>
        <v>4.0829348925913765E-4</v>
      </c>
      <c r="BA108">
        <f>Original!AM106</f>
        <v>-3947930.1968671898</v>
      </c>
      <c r="BB108" s="5">
        <f t="shared" si="50"/>
        <v>-4.2697179842817359E-2</v>
      </c>
      <c r="BC108">
        <f>Original!AN106</f>
        <v>-570391.98695147899</v>
      </c>
      <c r="BD108">
        <f>Original!AO106</f>
        <v>-568350.16099428001</v>
      </c>
      <c r="BE108" s="5">
        <f t="shared" si="28"/>
        <v>-6.146752305023929E-3</v>
      </c>
      <c r="BF108">
        <f>Original!AP106</f>
        <v>-688803.44080573902</v>
      </c>
      <c r="BG108" s="5">
        <f t="shared" si="29"/>
        <v>-7.4494641297791426E-3</v>
      </c>
      <c r="BH108">
        <f>Original!AQ106</f>
        <v>0</v>
      </c>
      <c r="BI108" s="5">
        <f t="shared" si="30"/>
        <v>0</v>
      </c>
      <c r="BJ108">
        <f>Original!AR106</f>
        <v>-1257153.6018000101</v>
      </c>
      <c r="BK108">
        <f>Original!AS106</f>
        <v>4.1427309573865099</v>
      </c>
      <c r="BL108">
        <f>Original!AT106</f>
        <v>0.84631597544637704</v>
      </c>
      <c r="BM108">
        <f>Original!AU106</f>
        <v>0.565507946502676</v>
      </c>
      <c r="BN108">
        <f>Original!AV106</f>
        <v>-422087.09474874299</v>
      </c>
      <c r="BO108" s="5">
        <f t="shared" si="31"/>
        <v>-4.5649055822011122E-3</v>
      </c>
      <c r="BP108">
        <f>Original!AW106</f>
        <v>37752.2403438451</v>
      </c>
      <c r="BQ108" s="5">
        <f t="shared" si="32"/>
        <v>4.0829348925913765E-4</v>
      </c>
      <c r="BR108">
        <f>Original!AX106</f>
        <v>-3947930.1968671898</v>
      </c>
      <c r="BS108" s="5">
        <f t="shared" si="33"/>
        <v>-4.2697179842817359E-2</v>
      </c>
      <c r="BT108"/>
      <c r="BU108"/>
      <c r="BV108"/>
      <c r="BW108"/>
      <c r="BX108"/>
      <c r="BY108"/>
      <c r="BZ108"/>
    </row>
    <row r="109" spans="1:78" x14ac:dyDescent="0.2">
      <c r="A109" t="str">
        <f t="shared" si="35"/>
        <v>1_3_2002</v>
      </c>
      <c r="B109">
        <v>1</v>
      </c>
      <c r="C109">
        <v>3</v>
      </c>
      <c r="D109">
        <v>2002</v>
      </c>
      <c r="E109">
        <f>Original!E107</f>
        <v>0</v>
      </c>
      <c r="F109">
        <f>Original!F107</f>
        <v>75923.000999999902</v>
      </c>
      <c r="G109">
        <f>Original!G107</f>
        <v>0</v>
      </c>
      <c r="H109">
        <f>Original!H107</f>
        <v>50808.667250686398</v>
      </c>
      <c r="I109">
        <f>Original!I107</f>
        <v>0</v>
      </c>
      <c r="J109">
        <f>Original!J107</f>
        <v>0</v>
      </c>
      <c r="K109">
        <f>Original!K107</f>
        <v>0</v>
      </c>
      <c r="L109">
        <f>Original!L107</f>
        <v>0</v>
      </c>
      <c r="M109">
        <f>Original!M107</f>
        <v>0</v>
      </c>
      <c r="N109">
        <f>Original!N107</f>
        <v>0</v>
      </c>
      <c r="O109">
        <f>Original!O107</f>
        <v>0</v>
      </c>
      <c r="P109">
        <f>Original!P107</f>
        <v>0</v>
      </c>
      <c r="Q109">
        <f>Original!Q107</f>
        <v>0</v>
      </c>
      <c r="R109">
        <f>Original!R107</f>
        <v>0</v>
      </c>
      <c r="S109">
        <f>Original!S107</f>
        <v>0</v>
      </c>
      <c r="T109">
        <f>Original!T107</f>
        <v>0</v>
      </c>
      <c r="U109">
        <f>Original!U107</f>
        <v>0</v>
      </c>
      <c r="V109">
        <f>Original!V107</f>
        <v>0</v>
      </c>
      <c r="W109">
        <f>Original!W107</f>
        <v>0</v>
      </c>
      <c r="X109">
        <f>Original!X107</f>
        <v>0</v>
      </c>
      <c r="Y109">
        <f>Original!Y107</f>
        <v>0</v>
      </c>
      <c r="Z109" s="5"/>
      <c r="AA109">
        <f>Original!Z107</f>
        <v>0</v>
      </c>
      <c r="AB109" s="5"/>
      <c r="AC109">
        <f>Original!AA107</f>
        <v>0</v>
      </c>
      <c r="AD109" s="5"/>
      <c r="AE109">
        <f>Original!AB107</f>
        <v>0</v>
      </c>
      <c r="AF109" s="5"/>
      <c r="AG109">
        <f>Original!AE107</f>
        <v>0</v>
      </c>
      <c r="AH109" s="5"/>
      <c r="AI109">
        <f>Original!AF107</f>
        <v>0</v>
      </c>
      <c r="AJ109" s="5"/>
      <c r="AK109">
        <f>Original!AC107</f>
        <v>0</v>
      </c>
      <c r="AL109" s="5">
        <f t="shared" si="42"/>
        <v>0</v>
      </c>
      <c r="AM109">
        <f>Original!AD107</f>
        <v>0</v>
      </c>
      <c r="AN109" s="5">
        <f t="shared" si="43"/>
        <v>0</v>
      </c>
      <c r="AO109">
        <f>Original!AG107</f>
        <v>0</v>
      </c>
      <c r="AP109" s="5">
        <f t="shared" si="44"/>
        <v>0</v>
      </c>
      <c r="AQ109">
        <f>Original!AH107</f>
        <v>0</v>
      </c>
      <c r="AR109" s="5">
        <f t="shared" si="45"/>
        <v>0</v>
      </c>
      <c r="AS109">
        <f>Original!AI107</f>
        <v>0</v>
      </c>
      <c r="AT109" s="5">
        <f t="shared" si="46"/>
        <v>0</v>
      </c>
      <c r="AU109">
        <f>Original!AJ107</f>
        <v>0</v>
      </c>
      <c r="AV109" s="5">
        <f t="shared" si="47"/>
        <v>0</v>
      </c>
      <c r="AW109">
        <f>Original!AK107</f>
        <v>0</v>
      </c>
      <c r="AX109" s="5">
        <f t="shared" si="48"/>
        <v>0</v>
      </c>
      <c r="AY109">
        <f>Original!AL107</f>
        <v>0</v>
      </c>
      <c r="AZ109" s="5">
        <f t="shared" si="49"/>
        <v>0</v>
      </c>
      <c r="BA109">
        <f>Original!AM107</f>
        <v>0</v>
      </c>
      <c r="BB109" s="5">
        <f t="shared" si="50"/>
        <v>0</v>
      </c>
      <c r="BC109">
        <f>Original!AN107</f>
        <v>0</v>
      </c>
      <c r="BD109">
        <f>Original!AO107</f>
        <v>0</v>
      </c>
      <c r="BE109" s="5">
        <f t="shared" si="28"/>
        <v>0</v>
      </c>
      <c r="BF109">
        <f>Original!AP107</f>
        <v>0</v>
      </c>
      <c r="BG109" s="5">
        <f t="shared" si="29"/>
        <v>0</v>
      </c>
      <c r="BH109">
        <f>Original!AQ107</f>
        <v>75923.000999999902</v>
      </c>
      <c r="BI109" s="5">
        <f t="shared" si="30"/>
        <v>8.2468598965712158E-4</v>
      </c>
      <c r="BJ109">
        <f>Original!AR107</f>
        <v>75923.000999999902</v>
      </c>
      <c r="BK109">
        <f>Original!AS107</f>
        <v>0</v>
      </c>
      <c r="BL109">
        <f>Original!AT107</f>
        <v>0</v>
      </c>
      <c r="BM109">
        <f>Original!AU107</f>
        <v>0</v>
      </c>
      <c r="BN109">
        <f>Original!AV107</f>
        <v>0</v>
      </c>
      <c r="BO109" s="5">
        <f t="shared" si="31"/>
        <v>0</v>
      </c>
      <c r="BP109">
        <f>Original!AW107</f>
        <v>0</v>
      </c>
      <c r="BQ109" s="5">
        <f t="shared" si="32"/>
        <v>0</v>
      </c>
      <c r="BR109">
        <f>Original!AX107</f>
        <v>0</v>
      </c>
      <c r="BS109" s="5">
        <f t="shared" si="33"/>
        <v>0</v>
      </c>
      <c r="BT109"/>
      <c r="BU109"/>
      <c r="BV109"/>
      <c r="BW109"/>
      <c r="BX109"/>
      <c r="BY109"/>
      <c r="BZ109"/>
    </row>
    <row r="110" spans="1:78" x14ac:dyDescent="0.2">
      <c r="A110" t="str">
        <f t="shared" si="35"/>
        <v>1_3_2003</v>
      </c>
      <c r="B110">
        <v>1</v>
      </c>
      <c r="C110">
        <v>3</v>
      </c>
      <c r="D110">
        <v>2003</v>
      </c>
      <c r="E110">
        <f>Original!E108</f>
        <v>75923.000999999902</v>
      </c>
      <c r="F110">
        <f>Original!F108</f>
        <v>62647.991999999897</v>
      </c>
      <c r="G110">
        <f>Original!G108</f>
        <v>-13275.009</v>
      </c>
      <c r="H110">
        <f>Original!H108</f>
        <v>43113.9226977445</v>
      </c>
      <c r="I110">
        <f>Original!I108</f>
        <v>-7694.7445529418701</v>
      </c>
      <c r="J110">
        <f>Original!J108</f>
        <v>1306.2059999999899</v>
      </c>
      <c r="K110">
        <f>Original!K108</f>
        <v>8.0047729999999895</v>
      </c>
      <c r="L110">
        <f>Original!L108</f>
        <v>189409.41999999899</v>
      </c>
      <c r="M110">
        <f>Original!M108</f>
        <v>2.2467999999999901</v>
      </c>
      <c r="N110">
        <f>Original!N108</f>
        <v>27582.809379999999</v>
      </c>
      <c r="O110">
        <f>Original!O108</f>
        <v>8.5660484057823005E-2</v>
      </c>
      <c r="P110">
        <f>Original!P108</f>
        <v>7.87</v>
      </c>
      <c r="Q110">
        <f>Original!Q108</f>
        <v>8.2147667874913094E-2</v>
      </c>
      <c r="R110">
        <f>Original!R108</f>
        <v>2</v>
      </c>
      <c r="S110">
        <f>Original!S108</f>
        <v>0</v>
      </c>
      <c r="T110">
        <f>Original!T108</f>
        <v>0</v>
      </c>
      <c r="U110">
        <f>Original!U108</f>
        <v>0</v>
      </c>
      <c r="V110">
        <f>Original!V108</f>
        <v>0</v>
      </c>
      <c r="W110">
        <f>Original!W108</f>
        <v>0</v>
      </c>
      <c r="X110">
        <f>Original!X108</f>
        <v>0</v>
      </c>
      <c r="Y110">
        <f>Original!Y108</f>
        <v>-10842.9717946212</v>
      </c>
      <c r="Z110" s="5">
        <f t="shared" ref="Z110:Z125" si="58">Y110/$H109</f>
        <v>-0.21340791603768583</v>
      </c>
      <c r="AA110">
        <f>Original!Z108</f>
        <v>-4609.1070088400002</v>
      </c>
      <c r="AB110" s="5">
        <f t="shared" ref="AB110:AB125" si="59">AA110/$H109</f>
        <v>-9.0714975578851331E-2</v>
      </c>
      <c r="AC110">
        <f>Original!AA108</f>
        <v>1291.7244759130199</v>
      </c>
      <c r="AD110" s="5">
        <f t="shared" ref="AD110:AD125" si="60">AC110/$H109</f>
        <v>2.5423309561334134E-2</v>
      </c>
      <c r="AE110">
        <f>Original!AB108</f>
        <v>1144.07673921165</v>
      </c>
      <c r="AF110" s="5">
        <f t="shared" ref="AF110:AF125" si="61">AE110/$H109</f>
        <v>2.2517353851594958E-2</v>
      </c>
      <c r="AG110">
        <f>Original!AE108</f>
        <v>388.48372397140002</v>
      </c>
      <c r="AH110" s="5">
        <f t="shared" ref="AH110:AH125" si="62">AG110/$H109</f>
        <v>7.6460128752176984E-3</v>
      </c>
      <c r="AI110">
        <f>Original!AF108</f>
        <v>-97.648792731298698</v>
      </c>
      <c r="AJ110" s="5">
        <f t="shared" ref="AJ110:AJ125" si="63">AI110/$H109</f>
        <v>-1.921892425351494E-3</v>
      </c>
      <c r="AK110">
        <f>Original!AC108</f>
        <v>1100.8151794947401</v>
      </c>
      <c r="AL110" s="5">
        <f t="shared" si="42"/>
        <v>2.1665893617390027E-2</v>
      </c>
      <c r="AM110">
        <f>Original!AD108</f>
        <v>188.082465410162</v>
      </c>
      <c r="AN110" s="5">
        <f t="shared" si="43"/>
        <v>3.7017791567367101E-3</v>
      </c>
      <c r="AO110">
        <f>Original!AG108</f>
        <v>0</v>
      </c>
      <c r="AP110" s="5">
        <f t="shared" si="44"/>
        <v>0</v>
      </c>
      <c r="AQ110">
        <f>Original!AH108</f>
        <v>0</v>
      </c>
      <c r="AR110" s="5">
        <f t="shared" si="45"/>
        <v>0</v>
      </c>
      <c r="AS110">
        <f>Original!AI108</f>
        <v>0</v>
      </c>
      <c r="AT110" s="5">
        <f t="shared" si="46"/>
        <v>0</v>
      </c>
      <c r="AU110">
        <f>Original!AJ108</f>
        <v>0</v>
      </c>
      <c r="AV110" s="5">
        <f t="shared" si="47"/>
        <v>0</v>
      </c>
      <c r="AW110">
        <f>Original!AK108</f>
        <v>0</v>
      </c>
      <c r="AX110" s="5">
        <f t="shared" si="48"/>
        <v>0</v>
      </c>
      <c r="AY110">
        <f>Original!AL108</f>
        <v>0</v>
      </c>
      <c r="AZ110" s="5">
        <f t="shared" si="49"/>
        <v>0</v>
      </c>
      <c r="BA110">
        <f>Original!AM108</f>
        <v>0</v>
      </c>
      <c r="BB110" s="5">
        <f t="shared" si="50"/>
        <v>0</v>
      </c>
      <c r="BC110">
        <f>Original!AN108</f>
        <v>-11436.5450121915</v>
      </c>
      <c r="BD110">
        <f>Original!AO108</f>
        <v>-11498.1976501235</v>
      </c>
      <c r="BE110" s="5">
        <f t="shared" si="28"/>
        <v>-0.2263038625554219</v>
      </c>
      <c r="BF110">
        <f>Original!AP108</f>
        <v>-1776.8113498765099</v>
      </c>
      <c r="BG110" s="5">
        <f t="shared" si="29"/>
        <v>-3.4970634854676413E-2</v>
      </c>
      <c r="BH110">
        <f>Original!AQ108</f>
        <v>0</v>
      </c>
      <c r="BI110" s="5">
        <f t="shared" si="30"/>
        <v>0</v>
      </c>
      <c r="BJ110">
        <f>Original!AR108</f>
        <v>-13275.009</v>
      </c>
      <c r="BK110">
        <f>Original!AS108</f>
        <v>0</v>
      </c>
      <c r="BL110">
        <f>Original!AT108</f>
        <v>0</v>
      </c>
      <c r="BM110">
        <f>Original!AU108</f>
        <v>0</v>
      </c>
      <c r="BN110">
        <f>Original!AV108</f>
        <v>0</v>
      </c>
      <c r="BO110" s="5">
        <f t="shared" si="31"/>
        <v>0</v>
      </c>
      <c r="BP110">
        <f>Original!AW108</f>
        <v>0</v>
      </c>
      <c r="BQ110" s="5">
        <f t="shared" si="32"/>
        <v>0</v>
      </c>
      <c r="BR110">
        <f>Original!AX108</f>
        <v>0</v>
      </c>
      <c r="BS110" s="5">
        <f t="shared" si="33"/>
        <v>0</v>
      </c>
      <c r="BT110"/>
      <c r="BU110"/>
      <c r="BV110"/>
      <c r="BW110"/>
      <c r="BX110"/>
      <c r="BY110"/>
      <c r="BZ110"/>
    </row>
    <row r="111" spans="1:78" x14ac:dyDescent="0.2">
      <c r="A111" t="str">
        <f t="shared" si="35"/>
        <v>1_3_2004</v>
      </c>
      <c r="B111">
        <v>1</v>
      </c>
      <c r="C111">
        <v>3</v>
      </c>
      <c r="D111">
        <v>2004</v>
      </c>
      <c r="E111">
        <f>Original!E109</f>
        <v>62647.991999999897</v>
      </c>
      <c r="F111">
        <f>Original!F109</f>
        <v>69137.145000000004</v>
      </c>
      <c r="G111">
        <f>Original!G109</f>
        <v>6489.1530000000903</v>
      </c>
      <c r="H111">
        <f>Original!H109</f>
        <v>45424.813558364403</v>
      </c>
      <c r="I111">
        <f>Original!I109</f>
        <v>2310.8908606199002</v>
      </c>
      <c r="J111">
        <f>Original!J109</f>
        <v>1232.2529999999899</v>
      </c>
      <c r="K111">
        <f>Original!K109</f>
        <v>7.0122920000000004</v>
      </c>
      <c r="L111">
        <f>Original!L109</f>
        <v>195857.079999999</v>
      </c>
      <c r="M111">
        <f>Original!M109</f>
        <v>2.5669</v>
      </c>
      <c r="N111">
        <f>Original!N109</f>
        <v>26178.7225</v>
      </c>
      <c r="O111">
        <f>Original!O109</f>
        <v>0.16241673098394099</v>
      </c>
      <c r="P111">
        <f>Original!P109</f>
        <v>8.6300000000000008</v>
      </c>
      <c r="Q111">
        <f>Original!Q109</f>
        <v>7.8964129693599894E-2</v>
      </c>
      <c r="R111">
        <f>Original!R109</f>
        <v>2</v>
      </c>
      <c r="S111">
        <f>Original!S109</f>
        <v>0</v>
      </c>
      <c r="T111">
        <f>Original!T109</f>
        <v>0</v>
      </c>
      <c r="U111">
        <f>Original!U109</f>
        <v>0</v>
      </c>
      <c r="V111">
        <f>Original!V109</f>
        <v>0</v>
      </c>
      <c r="W111">
        <f>Original!W109</f>
        <v>0</v>
      </c>
      <c r="X111">
        <f>Original!X109</f>
        <v>0</v>
      </c>
      <c r="Y111">
        <f>Original!Y109</f>
        <v>-2175.9587909747902</v>
      </c>
      <c r="Z111" s="5">
        <f t="shared" si="58"/>
        <v>-5.046997941313805E-2</v>
      </c>
      <c r="AA111">
        <f>Original!Z109</f>
        <v>2000.32816504371</v>
      </c>
      <c r="AB111" s="5">
        <f t="shared" si="59"/>
        <v>4.6396338813038625E-2</v>
      </c>
      <c r="AC111">
        <f>Original!AA109</f>
        <v>1013.171117877</v>
      </c>
      <c r="AD111" s="5">
        <f t="shared" si="60"/>
        <v>2.3499859314123694E-2</v>
      </c>
      <c r="AE111">
        <f>Original!AB109</f>
        <v>1011.9687552995</v>
      </c>
      <c r="AF111" s="5">
        <f t="shared" si="61"/>
        <v>2.3471971279301871E-2</v>
      </c>
      <c r="AG111">
        <f>Original!AE109</f>
        <v>343.19422952053998</v>
      </c>
      <c r="AH111" s="5">
        <f t="shared" si="62"/>
        <v>7.9601717507021032E-3</v>
      </c>
      <c r="AI111">
        <f>Original!AF109</f>
        <v>-75.542461658317393</v>
      </c>
      <c r="AJ111" s="5">
        <f t="shared" si="63"/>
        <v>-1.7521593242145277E-3</v>
      </c>
      <c r="AK111">
        <f>Original!AC109</f>
        <v>1111.1033006256901</v>
      </c>
      <c r="AL111" s="5">
        <f t="shared" si="42"/>
        <v>2.5771333970588051E-2</v>
      </c>
      <c r="AM111">
        <f>Original!AD109</f>
        <v>139.69802114369199</v>
      </c>
      <c r="AN111" s="5">
        <f t="shared" si="43"/>
        <v>3.2402066989603863E-3</v>
      </c>
      <c r="AO111">
        <f>Original!AG109</f>
        <v>0</v>
      </c>
      <c r="AP111" s="5">
        <f t="shared" si="44"/>
        <v>0</v>
      </c>
      <c r="AQ111">
        <f>Original!AH109</f>
        <v>0</v>
      </c>
      <c r="AR111" s="5">
        <f t="shared" si="45"/>
        <v>0</v>
      </c>
      <c r="AS111">
        <f>Original!AI109</f>
        <v>0</v>
      </c>
      <c r="AT111" s="5">
        <f t="shared" si="46"/>
        <v>0</v>
      </c>
      <c r="AU111">
        <f>Original!AJ109</f>
        <v>0</v>
      </c>
      <c r="AV111" s="5">
        <f t="shared" si="47"/>
        <v>0</v>
      </c>
      <c r="AW111">
        <f>Original!AK109</f>
        <v>0</v>
      </c>
      <c r="AX111" s="5">
        <f t="shared" si="48"/>
        <v>0</v>
      </c>
      <c r="AY111">
        <f>Original!AL109</f>
        <v>0</v>
      </c>
      <c r="AZ111" s="5">
        <f t="shared" si="49"/>
        <v>0</v>
      </c>
      <c r="BA111">
        <f>Original!AM109</f>
        <v>0</v>
      </c>
      <c r="BB111" s="5">
        <f t="shared" si="50"/>
        <v>0</v>
      </c>
      <c r="BC111">
        <f>Original!AN109</f>
        <v>3367.9623368770399</v>
      </c>
      <c r="BD111">
        <f>Original!AO109</f>
        <v>3357.9099996058098</v>
      </c>
      <c r="BE111" s="5">
        <f t="shared" si="28"/>
        <v>7.7884585523494448E-2</v>
      </c>
      <c r="BF111">
        <f>Original!AP109</f>
        <v>3131.24300039427</v>
      </c>
      <c r="BG111" s="5">
        <f t="shared" si="29"/>
        <v>7.262718872384305E-2</v>
      </c>
      <c r="BH111">
        <f>Original!AQ109</f>
        <v>0</v>
      </c>
      <c r="BI111" s="5">
        <f t="shared" si="30"/>
        <v>0</v>
      </c>
      <c r="BJ111">
        <f>Original!AR109</f>
        <v>6489.1530000000903</v>
      </c>
      <c r="BK111">
        <f>Original!AS109</f>
        <v>0</v>
      </c>
      <c r="BL111">
        <f>Original!AT109</f>
        <v>0</v>
      </c>
      <c r="BM111">
        <f>Original!AU109</f>
        <v>0</v>
      </c>
      <c r="BN111">
        <f>Original!AV109</f>
        <v>0</v>
      </c>
      <c r="BO111" s="5">
        <f t="shared" si="31"/>
        <v>0</v>
      </c>
      <c r="BP111">
        <f>Original!AW109</f>
        <v>0</v>
      </c>
      <c r="BQ111" s="5">
        <f t="shared" si="32"/>
        <v>0</v>
      </c>
      <c r="BR111">
        <f>Original!AX109</f>
        <v>0</v>
      </c>
      <c r="BS111" s="5">
        <f t="shared" si="33"/>
        <v>0</v>
      </c>
      <c r="BT111"/>
      <c r="BU111"/>
      <c r="BV111"/>
      <c r="BW111"/>
      <c r="BX111"/>
      <c r="BY111"/>
      <c r="BZ111"/>
    </row>
    <row r="112" spans="1:78" x14ac:dyDescent="0.2">
      <c r="A112" t="str">
        <f t="shared" si="35"/>
        <v>1_3_2005</v>
      </c>
      <c r="B112">
        <v>1</v>
      </c>
      <c r="C112">
        <v>3</v>
      </c>
      <c r="D112">
        <v>2005</v>
      </c>
      <c r="E112">
        <f>Original!E110</f>
        <v>69137.145000000004</v>
      </c>
      <c r="F112">
        <f>Original!F110</f>
        <v>244388.55599999899</v>
      </c>
      <c r="G112">
        <f>Original!G110</f>
        <v>15789.4109999998</v>
      </c>
      <c r="H112">
        <f>Original!H110</f>
        <v>140159.56734360199</v>
      </c>
      <c r="I112">
        <f>Original!I110</f>
        <v>10660.1662482581</v>
      </c>
      <c r="J112">
        <f>Original!J110</f>
        <v>1530.7380000000001</v>
      </c>
      <c r="K112">
        <f>Original!K110</f>
        <v>6.4418729999999904</v>
      </c>
      <c r="L112">
        <f>Original!L110</f>
        <v>201970</v>
      </c>
      <c r="M112">
        <f>Original!M110</f>
        <v>3.0314999999999901</v>
      </c>
      <c r="N112">
        <f>Original!N110</f>
        <v>24916.3499999999</v>
      </c>
      <c r="O112">
        <f>Original!O110</f>
        <v>0.23603405222973001</v>
      </c>
      <c r="P112">
        <f>Original!P110</f>
        <v>9.4600000000000009</v>
      </c>
      <c r="Q112">
        <f>Original!Q110</f>
        <v>7.6401632089117197E-2</v>
      </c>
      <c r="R112">
        <f>Original!R110</f>
        <v>2</v>
      </c>
      <c r="S112">
        <f>Original!S110</f>
        <v>0</v>
      </c>
      <c r="T112">
        <f>Original!T110</f>
        <v>0</v>
      </c>
      <c r="U112">
        <f>Original!U110</f>
        <v>0</v>
      </c>
      <c r="V112">
        <f>Original!V110</f>
        <v>0</v>
      </c>
      <c r="W112">
        <f>Original!W110</f>
        <v>0</v>
      </c>
      <c r="X112">
        <f>Original!X110</f>
        <v>0</v>
      </c>
      <c r="Y112">
        <f>Original!Y110</f>
        <v>9721.8709866913796</v>
      </c>
      <c r="Z112" s="5">
        <f t="shared" si="58"/>
        <v>0.21402115331084767</v>
      </c>
      <c r="AA112">
        <f>Original!Z110</f>
        <v>1388.0376273061299</v>
      </c>
      <c r="AB112" s="5">
        <f t="shared" si="59"/>
        <v>3.0556815065904446E-2</v>
      </c>
      <c r="AC112">
        <f>Original!AA110</f>
        <v>1025.9078678037599</v>
      </c>
      <c r="AD112" s="5">
        <f t="shared" si="60"/>
        <v>2.2584745812673831E-2</v>
      </c>
      <c r="AE112">
        <f>Original!AB110</f>
        <v>1457.8164106059201</v>
      </c>
      <c r="AF112" s="5">
        <f t="shared" si="61"/>
        <v>3.2092953089016732E-2</v>
      </c>
      <c r="AG112">
        <f>Original!AE110</f>
        <v>413.73106686712902</v>
      </c>
      <c r="AH112" s="5">
        <f t="shared" si="62"/>
        <v>9.1080410563610485E-3</v>
      </c>
      <c r="AI112">
        <f>Original!AF110</f>
        <v>-67.1119604177822</v>
      </c>
      <c r="AJ112" s="5">
        <f t="shared" si="63"/>
        <v>-1.4774295183744212E-3</v>
      </c>
      <c r="AK112">
        <f>Original!AC110</f>
        <v>1159.3826273529801</v>
      </c>
      <c r="AL112" s="5">
        <f t="shared" si="42"/>
        <v>2.5523112513457846E-2</v>
      </c>
      <c r="AM112">
        <f>Original!AD110</f>
        <v>147.856707999972</v>
      </c>
      <c r="AN112" s="5">
        <f t="shared" si="43"/>
        <v>3.2549766618193651E-3</v>
      </c>
      <c r="AO112">
        <f>Original!AG110</f>
        <v>0</v>
      </c>
      <c r="AP112" s="5">
        <f t="shared" si="44"/>
        <v>0</v>
      </c>
      <c r="AQ112">
        <f>Original!AH110</f>
        <v>0</v>
      </c>
      <c r="AR112" s="5">
        <f t="shared" si="45"/>
        <v>0</v>
      </c>
      <c r="AS112">
        <f>Original!AI110</f>
        <v>0</v>
      </c>
      <c r="AT112" s="5">
        <f t="shared" si="46"/>
        <v>0</v>
      </c>
      <c r="AU112">
        <f>Original!AJ110</f>
        <v>0</v>
      </c>
      <c r="AV112" s="5">
        <f t="shared" si="47"/>
        <v>0</v>
      </c>
      <c r="AW112">
        <f>Original!AK110</f>
        <v>0</v>
      </c>
      <c r="AX112" s="5">
        <f t="shared" si="48"/>
        <v>0</v>
      </c>
      <c r="AY112">
        <f>Original!AL110</f>
        <v>0</v>
      </c>
      <c r="AZ112" s="5">
        <f t="shared" si="49"/>
        <v>0</v>
      </c>
      <c r="BA112">
        <f>Original!AM110</f>
        <v>0</v>
      </c>
      <c r="BB112" s="5">
        <f t="shared" si="50"/>
        <v>0</v>
      </c>
      <c r="BC112">
        <f>Original!AN110</f>
        <v>15247.491334209501</v>
      </c>
      <c r="BD112">
        <f>Original!AO110</f>
        <v>16224.9088525805</v>
      </c>
      <c r="BE112" s="5">
        <f t="shared" si="28"/>
        <v>0.35718162787248003</v>
      </c>
      <c r="BF112">
        <f>Original!AP110</f>
        <v>-435.49785258069397</v>
      </c>
      <c r="BG112" s="5">
        <f t="shared" si="29"/>
        <v>-9.5872237762988591E-3</v>
      </c>
      <c r="BH112">
        <f>Original!AQ110</f>
        <v>159461.99999999901</v>
      </c>
      <c r="BI112" s="5">
        <f t="shared" si="30"/>
        <v>3.5104601980394063</v>
      </c>
      <c r="BJ112">
        <f>Original!AR110</f>
        <v>175251.410999999</v>
      </c>
      <c r="BK112">
        <f>Original!AS110</f>
        <v>0</v>
      </c>
      <c r="BL112">
        <f>Original!AT110</f>
        <v>0</v>
      </c>
      <c r="BM112">
        <f>Original!AU110</f>
        <v>0</v>
      </c>
      <c r="BN112">
        <f>Original!AV110</f>
        <v>0</v>
      </c>
      <c r="BO112" s="5">
        <f t="shared" si="31"/>
        <v>0</v>
      </c>
      <c r="BP112">
        <f>Original!AW110</f>
        <v>0</v>
      </c>
      <c r="BQ112" s="5">
        <f t="shared" si="32"/>
        <v>0</v>
      </c>
      <c r="BR112">
        <f>Original!AX110</f>
        <v>0</v>
      </c>
      <c r="BS112" s="5">
        <f t="shared" si="33"/>
        <v>0</v>
      </c>
      <c r="BT112"/>
      <c r="BU112"/>
      <c r="BV112"/>
      <c r="BW112"/>
      <c r="BX112"/>
      <c r="BY112"/>
      <c r="BZ112"/>
    </row>
    <row r="113" spans="1:78" x14ac:dyDescent="0.2">
      <c r="A113" t="str">
        <f t="shared" si="35"/>
        <v>1_3_2006</v>
      </c>
      <c r="B113">
        <v>1</v>
      </c>
      <c r="C113">
        <v>3</v>
      </c>
      <c r="D113">
        <v>2006</v>
      </c>
      <c r="E113">
        <f>Original!E111</f>
        <v>244388.55599999899</v>
      </c>
      <c r="F113">
        <f>Original!F111</f>
        <v>209573.41</v>
      </c>
      <c r="G113">
        <f>Original!G111</f>
        <v>-34815.145999999797</v>
      </c>
      <c r="H113">
        <f>Original!H111</f>
        <v>141810.02192115501</v>
      </c>
      <c r="I113">
        <f>Original!I111</f>
        <v>1650.45457755235</v>
      </c>
      <c r="J113">
        <f>Original!J111</f>
        <v>18729.733840934201</v>
      </c>
      <c r="K113">
        <f>Original!K111</f>
        <v>3.8800134168884699</v>
      </c>
      <c r="L113">
        <f>Original!L111</f>
        <v>710474.65173481498</v>
      </c>
      <c r="M113">
        <f>Original!M111</f>
        <v>3.2195012543877</v>
      </c>
      <c r="N113">
        <f>Original!N111</f>
        <v>27308.608090900099</v>
      </c>
      <c r="O113">
        <f>Original!O111</f>
        <v>0.66468552358380995</v>
      </c>
      <c r="P113">
        <f>Original!P111</f>
        <v>7.2685288509172201</v>
      </c>
      <c r="Q113">
        <f>Original!Q111</f>
        <v>5.7042228674729599E-2</v>
      </c>
      <c r="R113">
        <f>Original!R111</f>
        <v>3.3177431008676201</v>
      </c>
      <c r="S113">
        <f>Original!S111</f>
        <v>0</v>
      </c>
      <c r="T113">
        <f>Original!T111</f>
        <v>0</v>
      </c>
      <c r="U113">
        <f>Original!U111</f>
        <v>0</v>
      </c>
      <c r="V113">
        <f>Original!V111</f>
        <v>0</v>
      </c>
      <c r="W113">
        <f>Original!W111</f>
        <v>0</v>
      </c>
      <c r="X113">
        <f>Original!X111</f>
        <v>0</v>
      </c>
      <c r="Y113">
        <f>Original!Y111</f>
        <v>-5782.8778096156302</v>
      </c>
      <c r="Z113" s="5">
        <f t="shared" si="58"/>
        <v>-4.1259244154477674E-2</v>
      </c>
      <c r="AA113">
        <f>Original!Z111</f>
        <v>-3037.69717988101</v>
      </c>
      <c r="AB113" s="5">
        <f t="shared" si="59"/>
        <v>-2.167313468108872E-2</v>
      </c>
      <c r="AC113">
        <f>Original!AA111</f>
        <v>4554.9887412693597</v>
      </c>
      <c r="AD113" s="5">
        <f t="shared" si="60"/>
        <v>3.2498593050753206E-2</v>
      </c>
      <c r="AE113">
        <f>Original!AB111</f>
        <v>2969.77637554684</v>
      </c>
      <c r="AF113" s="5">
        <f t="shared" si="61"/>
        <v>2.1188538405419132E-2</v>
      </c>
      <c r="AG113">
        <f>Original!AE111</f>
        <v>-270.22283183674199</v>
      </c>
      <c r="AH113" s="5">
        <f t="shared" si="62"/>
        <v>-1.9279656534204987E-3</v>
      </c>
      <c r="AI113">
        <f>Original!AF111</f>
        <v>-280.41923520928998</v>
      </c>
      <c r="AJ113" s="5">
        <f t="shared" si="63"/>
        <v>-2.0007141897194973E-3</v>
      </c>
      <c r="AK113">
        <f>Original!AC111</f>
        <v>3907.2342994764499</v>
      </c>
      <c r="AL113" s="5">
        <f t="shared" si="42"/>
        <v>2.7877043098298401E-2</v>
      </c>
      <c r="AM113">
        <f>Original!AD111</f>
        <v>-703.96997219358298</v>
      </c>
      <c r="AN113" s="5">
        <f t="shared" si="43"/>
        <v>-5.022632314979944E-3</v>
      </c>
      <c r="AO113">
        <f>Original!AG111</f>
        <v>-2236.9583518730701</v>
      </c>
      <c r="AP113" s="5">
        <f t="shared" si="44"/>
        <v>-1.5960083169985491E-2</v>
      </c>
      <c r="AQ113">
        <f>Original!AH111</f>
        <v>0</v>
      </c>
      <c r="AR113" s="5">
        <f t="shared" si="45"/>
        <v>0</v>
      </c>
      <c r="AS113">
        <f>Original!AI111</f>
        <v>0</v>
      </c>
      <c r="AT113" s="5">
        <f t="shared" si="46"/>
        <v>0</v>
      </c>
      <c r="AU113">
        <f>Original!AJ111</f>
        <v>0</v>
      </c>
      <c r="AV113" s="5">
        <f t="shared" si="47"/>
        <v>0</v>
      </c>
      <c r="AW113">
        <f>Original!AK111</f>
        <v>0</v>
      </c>
      <c r="AX113" s="5">
        <f t="shared" si="48"/>
        <v>0</v>
      </c>
      <c r="AY113">
        <f>Original!AL111</f>
        <v>0</v>
      </c>
      <c r="AZ113" s="5">
        <f t="shared" si="49"/>
        <v>0</v>
      </c>
      <c r="BA113">
        <f>Original!AM111</f>
        <v>0</v>
      </c>
      <c r="BB113" s="5">
        <f t="shared" si="50"/>
        <v>0</v>
      </c>
      <c r="BC113">
        <f>Original!AN111</f>
        <v>-880.14596431666098</v>
      </c>
      <c r="BD113">
        <f>Original!AO111</f>
        <v>-916.09740172946795</v>
      </c>
      <c r="BE113" s="5">
        <f t="shared" si="28"/>
        <v>-6.5361032364180316E-3</v>
      </c>
      <c r="BF113">
        <f>Original!AP111</f>
        <v>-33899.048598270303</v>
      </c>
      <c r="BG113" s="5">
        <f t="shared" si="29"/>
        <v>-0.24186039698001199</v>
      </c>
      <c r="BH113">
        <f>Original!AQ111</f>
        <v>0</v>
      </c>
      <c r="BI113" s="5">
        <f t="shared" si="30"/>
        <v>0</v>
      </c>
      <c r="BJ113">
        <f>Original!AR111</f>
        <v>-34815.145999999797</v>
      </c>
      <c r="BK113">
        <f>Original!AS111</f>
        <v>0</v>
      </c>
      <c r="BL113">
        <f>Original!AT111</f>
        <v>0</v>
      </c>
      <c r="BM113">
        <f>Original!AU111</f>
        <v>0</v>
      </c>
      <c r="BN113">
        <f>Original!AV111</f>
        <v>0</v>
      </c>
      <c r="BO113" s="5">
        <f t="shared" si="31"/>
        <v>0</v>
      </c>
      <c r="BP113">
        <f>Original!AW111</f>
        <v>0</v>
      </c>
      <c r="BQ113" s="5">
        <f t="shared" si="32"/>
        <v>0</v>
      </c>
      <c r="BR113">
        <f>Original!AX111</f>
        <v>0</v>
      </c>
      <c r="BS113" s="5">
        <f t="shared" si="33"/>
        <v>0</v>
      </c>
      <c r="BT113"/>
      <c r="BU113"/>
      <c r="BV113"/>
      <c r="BW113"/>
      <c r="BX113"/>
      <c r="BY113"/>
      <c r="BZ113"/>
    </row>
    <row r="114" spans="1:78" x14ac:dyDescent="0.2">
      <c r="A114" t="str">
        <f t="shared" si="35"/>
        <v>1_3_2007</v>
      </c>
      <c r="B114">
        <v>1</v>
      </c>
      <c r="C114">
        <v>3</v>
      </c>
      <c r="D114">
        <v>2007</v>
      </c>
      <c r="E114">
        <f>Original!E112</f>
        <v>209573.41</v>
      </c>
      <c r="F114">
        <f>Original!F112</f>
        <v>225576.92199999999</v>
      </c>
      <c r="G114">
        <f>Original!G112</f>
        <v>16003.512000000001</v>
      </c>
      <c r="H114">
        <f>Original!H112</f>
        <v>209394.89025505699</v>
      </c>
      <c r="I114">
        <f>Original!I112</f>
        <v>67584.868333902894</v>
      </c>
      <c r="J114">
        <f>Original!J112</f>
        <v>24231.615171145899</v>
      </c>
      <c r="K114">
        <f>Original!K112</f>
        <v>4.7972953485177303</v>
      </c>
      <c r="L114">
        <f>Original!L112</f>
        <v>640840.57328380598</v>
      </c>
      <c r="M114">
        <f>Original!M112</f>
        <v>3.3679088222403699</v>
      </c>
      <c r="N114">
        <f>Original!N112</f>
        <v>26410.074287322001</v>
      </c>
      <c r="O114">
        <f>Original!O112</f>
        <v>0.72082055477352402</v>
      </c>
      <c r="P114">
        <f>Original!P112</f>
        <v>8.1724311996450307</v>
      </c>
      <c r="Q114">
        <f>Original!Q112</f>
        <v>5.9402761919299198E-2</v>
      </c>
      <c r="R114">
        <f>Original!R112</f>
        <v>2.7566081069158499</v>
      </c>
      <c r="S114">
        <f>Original!S112</f>
        <v>0</v>
      </c>
      <c r="T114">
        <f>Original!T112</f>
        <v>0</v>
      </c>
      <c r="U114">
        <f>Original!U112</f>
        <v>0</v>
      </c>
      <c r="V114">
        <f>Original!V112</f>
        <v>0</v>
      </c>
      <c r="W114">
        <f>Original!W112</f>
        <v>0</v>
      </c>
      <c r="X114">
        <f>Original!X112</f>
        <v>0</v>
      </c>
      <c r="Y114">
        <f>Original!Y112</f>
        <v>97791.721755886494</v>
      </c>
      <c r="Z114" s="5">
        <f t="shared" si="58"/>
        <v>0.68959669021317649</v>
      </c>
      <c r="AA114">
        <f>Original!Z112</f>
        <v>-4568.4039247873498</v>
      </c>
      <c r="AB114" s="5">
        <f t="shared" si="59"/>
        <v>-3.2214958173600296E-2</v>
      </c>
      <c r="AC114">
        <f>Original!AA112</f>
        <v>861.39688829000704</v>
      </c>
      <c r="AD114" s="5">
        <f t="shared" si="60"/>
        <v>6.0743019190063682E-3</v>
      </c>
      <c r="AE114">
        <f>Original!AB112</f>
        <v>1062.66197739423</v>
      </c>
      <c r="AF114" s="5">
        <f t="shared" si="61"/>
        <v>7.4935604902808609E-3</v>
      </c>
      <c r="AG114">
        <f>Original!AE112</f>
        <v>635.42314613449798</v>
      </c>
      <c r="AH114" s="5">
        <f t="shared" si="62"/>
        <v>4.4808056407168954E-3</v>
      </c>
      <c r="AI114">
        <f>Original!AF112</f>
        <v>-14.2160598979917</v>
      </c>
      <c r="AJ114" s="5">
        <f t="shared" si="63"/>
        <v>-1.0024721599645257E-4</v>
      </c>
      <c r="AK114">
        <f>Original!AC112</f>
        <v>598.22921630756798</v>
      </c>
      <c r="AL114" s="5">
        <f t="shared" si="42"/>
        <v>4.218525659915472E-3</v>
      </c>
      <c r="AM114">
        <f>Original!AD112</f>
        <v>711.216351747104</v>
      </c>
      <c r="AN114" s="5">
        <f t="shared" si="43"/>
        <v>5.015275663256955E-3</v>
      </c>
      <c r="AO114">
        <f>Original!AG112</f>
        <v>814.00163244704595</v>
      </c>
      <c r="AP114" s="5">
        <f t="shared" si="44"/>
        <v>5.740085372101719E-3</v>
      </c>
      <c r="AQ114">
        <f>Original!AH112</f>
        <v>0</v>
      </c>
      <c r="AR114" s="5">
        <f t="shared" si="45"/>
        <v>0</v>
      </c>
      <c r="AS114">
        <f>Original!AI112</f>
        <v>0</v>
      </c>
      <c r="AT114" s="5">
        <f t="shared" si="46"/>
        <v>0</v>
      </c>
      <c r="AU114">
        <f>Original!AJ112</f>
        <v>0</v>
      </c>
      <c r="AV114" s="5">
        <f t="shared" si="47"/>
        <v>0</v>
      </c>
      <c r="AW114">
        <f>Original!AK112</f>
        <v>0</v>
      </c>
      <c r="AX114" s="5">
        <f t="shared" si="48"/>
        <v>0</v>
      </c>
      <c r="AY114">
        <f>Original!AL112</f>
        <v>0</v>
      </c>
      <c r="AZ114" s="5">
        <f t="shared" si="49"/>
        <v>0</v>
      </c>
      <c r="BA114">
        <f>Original!AM112</f>
        <v>0</v>
      </c>
      <c r="BB114" s="5">
        <f t="shared" si="50"/>
        <v>0</v>
      </c>
      <c r="BC114">
        <f>Original!AN112</f>
        <v>97892.030983521603</v>
      </c>
      <c r="BD114">
        <f>Original!AO112</f>
        <v>98136.155474044295</v>
      </c>
      <c r="BE114" s="5">
        <f t="shared" si="28"/>
        <v>0.69202552925777727</v>
      </c>
      <c r="BF114">
        <f>Original!AP112</f>
        <v>-82132.643474044206</v>
      </c>
      <c r="BG114" s="5">
        <f t="shared" si="29"/>
        <v>-0.57917375909940383</v>
      </c>
      <c r="BH114">
        <f>Original!AQ112</f>
        <v>0</v>
      </c>
      <c r="BI114" s="5">
        <f t="shared" si="30"/>
        <v>0</v>
      </c>
      <c r="BJ114">
        <f>Original!AR112</f>
        <v>16003.512000000001</v>
      </c>
      <c r="BK114">
        <f>Original!AS112</f>
        <v>0</v>
      </c>
      <c r="BL114">
        <f>Original!AT112</f>
        <v>0</v>
      </c>
      <c r="BM114">
        <f>Original!AU112</f>
        <v>0</v>
      </c>
      <c r="BN114">
        <f>Original!AV112</f>
        <v>0</v>
      </c>
      <c r="BO114" s="5">
        <f t="shared" si="31"/>
        <v>0</v>
      </c>
      <c r="BP114">
        <f>Original!AW112</f>
        <v>0</v>
      </c>
      <c r="BQ114" s="5">
        <f t="shared" si="32"/>
        <v>0</v>
      </c>
      <c r="BR114">
        <f>Original!AX112</f>
        <v>0</v>
      </c>
      <c r="BS114" s="5">
        <f t="shared" si="33"/>
        <v>0</v>
      </c>
      <c r="BT114"/>
      <c r="BU114"/>
      <c r="BV114"/>
      <c r="BW114"/>
      <c r="BX114"/>
      <c r="BY114"/>
      <c r="BZ114"/>
    </row>
    <row r="115" spans="1:78" x14ac:dyDescent="0.2">
      <c r="A115" t="str">
        <f t="shared" si="35"/>
        <v>1_3_2008</v>
      </c>
      <c r="B115">
        <v>1</v>
      </c>
      <c r="C115">
        <v>3</v>
      </c>
      <c r="D115">
        <v>2008</v>
      </c>
      <c r="E115">
        <f>Original!E113</f>
        <v>225576.92199999999</v>
      </c>
      <c r="F115">
        <f>Original!F113</f>
        <v>202789.07699999999</v>
      </c>
      <c r="G115">
        <f>Original!G113</f>
        <v>-22787.845000000099</v>
      </c>
      <c r="H115">
        <f>Original!H113</f>
        <v>189668.07176599099</v>
      </c>
      <c r="I115">
        <f>Original!I113</f>
        <v>-19726.818489066602</v>
      </c>
      <c r="J115">
        <f>Original!J113</f>
        <v>24145.268757914</v>
      </c>
      <c r="K115">
        <f>Original!K113</f>
        <v>4.5497286935354904</v>
      </c>
      <c r="L115">
        <f>Original!L113</f>
        <v>679728.75861137302</v>
      </c>
      <c r="M115">
        <f>Original!M113</f>
        <v>3.80886061819302</v>
      </c>
      <c r="N115">
        <f>Original!N113</f>
        <v>26746.570056765398</v>
      </c>
      <c r="O115">
        <f>Original!O113</f>
        <v>0.674377756092575</v>
      </c>
      <c r="P115">
        <f>Original!P113</f>
        <v>8.4094767951483895</v>
      </c>
      <c r="Q115">
        <f>Original!Q113</f>
        <v>5.8219766214535701E-2</v>
      </c>
      <c r="R115">
        <f>Original!R113</f>
        <v>3.16359106451501</v>
      </c>
      <c r="S115">
        <f>Original!S113</f>
        <v>0</v>
      </c>
      <c r="T115">
        <f>Original!T113</f>
        <v>0</v>
      </c>
      <c r="U115">
        <f>Original!U113</f>
        <v>0</v>
      </c>
      <c r="V115">
        <f>Original!V113</f>
        <v>0</v>
      </c>
      <c r="W115">
        <f>Original!W113</f>
        <v>0</v>
      </c>
      <c r="X115">
        <f>Original!X113</f>
        <v>0</v>
      </c>
      <c r="Y115">
        <f>Original!Y113</f>
        <v>-18688.448829291399</v>
      </c>
      <c r="Z115" s="5">
        <f t="shared" si="58"/>
        <v>-8.9249784493440204E-2</v>
      </c>
      <c r="AA115">
        <f>Original!Z113</f>
        <v>-1816.8963033309899</v>
      </c>
      <c r="AB115" s="5">
        <f t="shared" si="59"/>
        <v>-8.6768893983892766E-3</v>
      </c>
      <c r="AC115">
        <f>Original!AA113</f>
        <v>458.29096632704602</v>
      </c>
      <c r="AD115" s="5">
        <f t="shared" si="60"/>
        <v>2.1886444591308648E-3</v>
      </c>
      <c r="AE115">
        <f>Original!AB113</f>
        <v>3794.25179919012</v>
      </c>
      <c r="AF115" s="5">
        <f t="shared" si="61"/>
        <v>1.8120078262504245E-2</v>
      </c>
      <c r="AG115">
        <f>Original!AE113</f>
        <v>814.39239290419005</v>
      </c>
      <c r="AH115" s="5">
        <f t="shared" si="62"/>
        <v>3.8892658360106381E-3</v>
      </c>
      <c r="AI115">
        <f>Original!AF113</f>
        <v>1.0227704753531901</v>
      </c>
      <c r="AJ115" s="5">
        <f t="shared" si="63"/>
        <v>4.8844099018241906E-6</v>
      </c>
      <c r="AK115">
        <f>Original!AC113</f>
        <v>-386.60594277280399</v>
      </c>
      <c r="AL115" s="5">
        <f t="shared" si="42"/>
        <v>-1.8463007492775592E-3</v>
      </c>
      <c r="AM115">
        <f>Original!AD113</f>
        <v>-471.53092466836898</v>
      </c>
      <c r="AN115" s="5">
        <f t="shared" si="43"/>
        <v>-2.251874074357845E-3</v>
      </c>
      <c r="AO115">
        <f>Original!AG113</f>
        <v>-689.55654359326297</v>
      </c>
      <c r="AP115" s="5">
        <f t="shared" si="44"/>
        <v>-3.2930915494324476E-3</v>
      </c>
      <c r="AQ115">
        <f>Original!AH113</f>
        <v>0</v>
      </c>
      <c r="AR115" s="5">
        <f t="shared" si="45"/>
        <v>0</v>
      </c>
      <c r="AS115">
        <f>Original!AI113</f>
        <v>0</v>
      </c>
      <c r="AT115" s="5">
        <f t="shared" si="46"/>
        <v>0</v>
      </c>
      <c r="AU115">
        <f>Original!AJ113</f>
        <v>0</v>
      </c>
      <c r="AV115" s="5">
        <f t="shared" si="47"/>
        <v>0</v>
      </c>
      <c r="AW115">
        <f>Original!AK113</f>
        <v>0</v>
      </c>
      <c r="AX115" s="5">
        <f t="shared" si="48"/>
        <v>0</v>
      </c>
      <c r="AY115">
        <f>Original!AL113</f>
        <v>0</v>
      </c>
      <c r="AZ115" s="5">
        <f t="shared" si="49"/>
        <v>0</v>
      </c>
      <c r="BA115">
        <f>Original!AM113</f>
        <v>0</v>
      </c>
      <c r="BB115" s="5">
        <f t="shared" si="50"/>
        <v>0</v>
      </c>
      <c r="BC115">
        <f>Original!AN113</f>
        <v>-16985.0806147601</v>
      </c>
      <c r="BD115">
        <f>Original!AO113</f>
        <v>-17269.963895576799</v>
      </c>
      <c r="BE115" s="5">
        <f t="shared" si="28"/>
        <v>-8.2475574616652905E-2</v>
      </c>
      <c r="BF115">
        <f>Original!AP113</f>
        <v>-5517.8811044232698</v>
      </c>
      <c r="BG115" s="5">
        <f t="shared" si="29"/>
        <v>-2.635155565497382E-2</v>
      </c>
      <c r="BH115">
        <f>Original!AQ113</f>
        <v>0</v>
      </c>
      <c r="BI115" s="5">
        <f t="shared" si="30"/>
        <v>0</v>
      </c>
      <c r="BJ115">
        <f>Original!AR113</f>
        <v>-22787.845000000099</v>
      </c>
      <c r="BK115">
        <f>Original!AS113</f>
        <v>0</v>
      </c>
      <c r="BL115">
        <f>Original!AT113</f>
        <v>0</v>
      </c>
      <c r="BM115">
        <f>Original!AU113</f>
        <v>0</v>
      </c>
      <c r="BN115">
        <f>Original!AV113</f>
        <v>0</v>
      </c>
      <c r="BO115" s="5">
        <f t="shared" si="31"/>
        <v>0</v>
      </c>
      <c r="BP115">
        <f>Original!AW113</f>
        <v>0</v>
      </c>
      <c r="BQ115" s="5">
        <f t="shared" si="32"/>
        <v>0</v>
      </c>
      <c r="BR115">
        <f>Original!AX113</f>
        <v>0</v>
      </c>
      <c r="BS115" s="5">
        <f t="shared" si="33"/>
        <v>0</v>
      </c>
      <c r="BT115"/>
      <c r="BU115"/>
      <c r="BV115"/>
      <c r="BW115"/>
      <c r="BX115"/>
      <c r="BY115"/>
      <c r="BZ115"/>
    </row>
    <row r="116" spans="1:78" x14ac:dyDescent="0.2">
      <c r="A116" t="str">
        <f t="shared" si="35"/>
        <v>1_3_2009</v>
      </c>
      <c r="B116">
        <v>1</v>
      </c>
      <c r="C116">
        <v>3</v>
      </c>
      <c r="D116">
        <v>2009</v>
      </c>
      <c r="E116">
        <f>Original!E114</f>
        <v>202789.07699999999</v>
      </c>
      <c r="F116">
        <f>Original!F114</f>
        <v>204546.96599999999</v>
      </c>
      <c r="G116">
        <f>Original!G114</f>
        <v>1757.8890000000799</v>
      </c>
      <c r="H116">
        <f>Original!H114</f>
        <v>176910.45233062899</v>
      </c>
      <c r="I116">
        <f>Original!I114</f>
        <v>-12757.619435362099</v>
      </c>
      <c r="J116">
        <f>Original!J114</f>
        <v>22456.829056345101</v>
      </c>
      <c r="K116">
        <f>Original!K114</f>
        <v>4.98823861917539</v>
      </c>
      <c r="L116">
        <f>Original!L114</f>
        <v>650018.79679497599</v>
      </c>
      <c r="M116">
        <f>Original!M114</f>
        <v>2.73917624872221</v>
      </c>
      <c r="N116">
        <f>Original!N114</f>
        <v>26467.122245253999</v>
      </c>
      <c r="O116">
        <f>Original!O114</f>
        <v>0.71654303327617497</v>
      </c>
      <c r="P116">
        <f>Original!P114</f>
        <v>8.5906566210171107</v>
      </c>
      <c r="Q116">
        <f>Original!Q114</f>
        <v>5.90663034696765E-2</v>
      </c>
      <c r="R116">
        <f>Original!R114</f>
        <v>2.9441185952042099</v>
      </c>
      <c r="S116">
        <f>Original!S114</f>
        <v>0</v>
      </c>
      <c r="T116">
        <f>Original!T114</f>
        <v>0</v>
      </c>
      <c r="U116">
        <f>Original!U114</f>
        <v>0</v>
      </c>
      <c r="V116">
        <f>Original!V114</f>
        <v>0</v>
      </c>
      <c r="W116">
        <f>Original!W114</f>
        <v>0</v>
      </c>
      <c r="X116">
        <f>Original!X114</f>
        <v>0</v>
      </c>
      <c r="Y116">
        <f>Original!Y114</f>
        <v>-3287.0201673368902</v>
      </c>
      <c r="Z116" s="5">
        <f t="shared" si="58"/>
        <v>-1.7330382160432124E-2</v>
      </c>
      <c r="AA116">
        <f>Original!Z114</f>
        <v>-2346.4812171128101</v>
      </c>
      <c r="AB116" s="5">
        <f t="shared" si="59"/>
        <v>-1.2371514062777292E-2</v>
      </c>
      <c r="AC116">
        <f>Original!AA114</f>
        <v>-517.18370075068196</v>
      </c>
      <c r="AD116" s="5">
        <f t="shared" si="60"/>
        <v>-2.7267831424404093E-3</v>
      </c>
      <c r="AE116">
        <f>Original!AB114</f>
        <v>-8561.3896964932501</v>
      </c>
      <c r="AF116" s="5">
        <f t="shared" si="61"/>
        <v>-4.5138802840027484E-2</v>
      </c>
      <c r="AG116">
        <f>Original!AE114</f>
        <v>22.612237165638</v>
      </c>
      <c r="AH116" s="5">
        <f t="shared" si="62"/>
        <v>1.1922005087675783E-4</v>
      </c>
      <c r="AI116">
        <f>Original!AF114</f>
        <v>-14.181174072755701</v>
      </c>
      <c r="AJ116" s="5">
        <f t="shared" si="63"/>
        <v>-7.476837793897211E-5</v>
      </c>
      <c r="AK116">
        <f>Original!AC114</f>
        <v>332.63124764802097</v>
      </c>
      <c r="AL116" s="5">
        <f t="shared" si="42"/>
        <v>1.7537545700280822E-3</v>
      </c>
      <c r="AM116">
        <f>Original!AD114</f>
        <v>339.52837708258198</v>
      </c>
      <c r="AN116" s="5">
        <f t="shared" si="43"/>
        <v>1.7901187791980397E-3</v>
      </c>
      <c r="AO116">
        <f>Original!AG114</f>
        <v>415.95142841999501</v>
      </c>
      <c r="AP116" s="5">
        <f t="shared" si="44"/>
        <v>2.1930492810260035E-3</v>
      </c>
      <c r="AQ116">
        <f>Original!AH114</f>
        <v>0</v>
      </c>
      <c r="AR116" s="5">
        <f t="shared" si="45"/>
        <v>0</v>
      </c>
      <c r="AS116">
        <f>Original!AI114</f>
        <v>0</v>
      </c>
      <c r="AT116" s="5">
        <f t="shared" si="46"/>
        <v>0</v>
      </c>
      <c r="AU116">
        <f>Original!AJ114</f>
        <v>0</v>
      </c>
      <c r="AV116" s="5">
        <f t="shared" si="47"/>
        <v>0</v>
      </c>
      <c r="AW116">
        <f>Original!AK114</f>
        <v>0</v>
      </c>
      <c r="AX116" s="5">
        <f t="shared" si="48"/>
        <v>0</v>
      </c>
      <c r="AY116">
        <f>Original!AL114</f>
        <v>0</v>
      </c>
      <c r="AZ116" s="5">
        <f t="shared" si="49"/>
        <v>0</v>
      </c>
      <c r="BA116">
        <f>Original!AM114</f>
        <v>0</v>
      </c>
      <c r="BB116" s="5">
        <f t="shared" si="50"/>
        <v>0</v>
      </c>
      <c r="BC116">
        <f>Original!AN114</f>
        <v>-13615.5326654501</v>
      </c>
      <c r="BD116">
        <f>Original!AO114</f>
        <v>-13384.706784796999</v>
      </c>
      <c r="BE116" s="5">
        <f t="shared" si="28"/>
        <v>-7.0569108760228275E-2</v>
      </c>
      <c r="BF116">
        <f>Original!AP114</f>
        <v>15142.595784797</v>
      </c>
      <c r="BG116" s="5">
        <f t="shared" si="29"/>
        <v>7.9837347655854582E-2</v>
      </c>
      <c r="BH116">
        <f>Original!AQ114</f>
        <v>0</v>
      </c>
      <c r="BI116" s="5">
        <f t="shared" si="30"/>
        <v>0</v>
      </c>
      <c r="BJ116">
        <f>Original!AR114</f>
        <v>1757.8890000000799</v>
      </c>
      <c r="BK116">
        <f>Original!AS114</f>
        <v>0</v>
      </c>
      <c r="BL116">
        <f>Original!AT114</f>
        <v>0</v>
      </c>
      <c r="BM116">
        <f>Original!AU114</f>
        <v>0</v>
      </c>
      <c r="BN116">
        <f>Original!AV114</f>
        <v>0</v>
      </c>
      <c r="BO116" s="5">
        <f t="shared" si="31"/>
        <v>0</v>
      </c>
      <c r="BP116">
        <f>Original!AW114</f>
        <v>0</v>
      </c>
      <c r="BQ116" s="5">
        <f t="shared" si="32"/>
        <v>0</v>
      </c>
      <c r="BR116">
        <f>Original!AX114</f>
        <v>0</v>
      </c>
      <c r="BS116" s="5">
        <f t="shared" si="33"/>
        <v>0</v>
      </c>
      <c r="BT116"/>
      <c r="BU116"/>
      <c r="BV116"/>
      <c r="BW116"/>
      <c r="BX116"/>
      <c r="BY116"/>
      <c r="BZ116"/>
    </row>
    <row r="117" spans="1:78" x14ac:dyDescent="0.2">
      <c r="A117" t="str">
        <f t="shared" si="35"/>
        <v>1_3_2010</v>
      </c>
      <c r="B117">
        <v>1</v>
      </c>
      <c r="C117">
        <v>3</v>
      </c>
      <c r="D117">
        <v>2010</v>
      </c>
      <c r="E117">
        <f>Original!E115</f>
        <v>204546.96599999999</v>
      </c>
      <c r="F117">
        <f>Original!F115</f>
        <v>182488.78499999901</v>
      </c>
      <c r="G117">
        <f>Original!G115</f>
        <v>-22058.181000000099</v>
      </c>
      <c r="H117">
        <f>Original!H115</f>
        <v>192385.697811739</v>
      </c>
      <c r="I117">
        <f>Original!I115</f>
        <v>15475.2454811106</v>
      </c>
      <c r="J117">
        <f>Original!J115</f>
        <v>32303.557593604601</v>
      </c>
      <c r="K117">
        <f>Original!K115</f>
        <v>5.2195443133120296</v>
      </c>
      <c r="L117">
        <f>Original!L115</f>
        <v>685664.354399228</v>
      </c>
      <c r="M117">
        <f>Original!M115</f>
        <v>3.1810028566935502</v>
      </c>
      <c r="N117">
        <f>Original!N115</f>
        <v>27228.317026975099</v>
      </c>
      <c r="O117">
        <f>Original!O115</f>
        <v>0.63345491534278298</v>
      </c>
      <c r="P117">
        <f>Original!P115</f>
        <v>7.6367995246627096</v>
      </c>
      <c r="Q117">
        <f>Original!Q115</f>
        <v>5.7682059152064299E-2</v>
      </c>
      <c r="R117">
        <f>Original!R115</f>
        <v>2.5</v>
      </c>
      <c r="S117">
        <f>Original!S115</f>
        <v>0</v>
      </c>
      <c r="T117">
        <f>Original!T115</f>
        <v>0</v>
      </c>
      <c r="U117">
        <f>Original!U115</f>
        <v>0</v>
      </c>
      <c r="V117">
        <f>Original!V115</f>
        <v>0</v>
      </c>
      <c r="W117">
        <f>Original!W115</f>
        <v>0</v>
      </c>
      <c r="X117">
        <f>Original!X115</f>
        <v>0</v>
      </c>
      <c r="Y117">
        <f>Original!Y115</f>
        <v>25559.619256402999</v>
      </c>
      <c r="Z117" s="5">
        <f t="shared" si="58"/>
        <v>0.14447772259738773</v>
      </c>
      <c r="AA117">
        <f>Original!Z115</f>
        <v>-3912.9636908441698</v>
      </c>
      <c r="AB117" s="5">
        <f t="shared" si="59"/>
        <v>-2.2118329580273804E-2</v>
      </c>
      <c r="AC117">
        <f>Original!AA115</f>
        <v>496.50016002912702</v>
      </c>
      <c r="AD117" s="5">
        <f t="shared" si="60"/>
        <v>2.8065055144464554E-3</v>
      </c>
      <c r="AE117">
        <f>Original!AB115</f>
        <v>3989.6559671162299</v>
      </c>
      <c r="AF117" s="5">
        <f t="shared" si="61"/>
        <v>2.2551838597190052E-2</v>
      </c>
      <c r="AG117">
        <f>Original!AE115</f>
        <v>-1195.8681759567</v>
      </c>
      <c r="AH117" s="5">
        <f t="shared" si="62"/>
        <v>-6.7597372580436056E-3</v>
      </c>
      <c r="AI117">
        <f>Original!AF115</f>
        <v>-32.446937228515203</v>
      </c>
      <c r="AJ117" s="5">
        <f t="shared" si="63"/>
        <v>-1.8340881955281494E-4</v>
      </c>
      <c r="AK117">
        <f>Original!AC115</f>
        <v>-1667.92860406094</v>
      </c>
      <c r="AL117" s="5">
        <f t="shared" si="42"/>
        <v>-9.4280952995571925E-3</v>
      </c>
      <c r="AM117">
        <f>Original!AD115</f>
        <v>-635.20541764227698</v>
      </c>
      <c r="AN117" s="5">
        <f t="shared" si="43"/>
        <v>-3.5905476995510576E-3</v>
      </c>
      <c r="AO117">
        <f>Original!AG115</f>
        <v>839.05690281313696</v>
      </c>
      <c r="AP117" s="5">
        <f t="shared" si="44"/>
        <v>4.7428339691598237E-3</v>
      </c>
      <c r="AQ117">
        <f>Original!AH115</f>
        <v>0</v>
      </c>
      <c r="AR117" s="5">
        <f t="shared" si="45"/>
        <v>0</v>
      </c>
      <c r="AS117">
        <f>Original!AI115</f>
        <v>0</v>
      </c>
      <c r="AT117" s="5">
        <f t="shared" si="46"/>
        <v>0</v>
      </c>
      <c r="AU117">
        <f>Original!AJ115</f>
        <v>0</v>
      </c>
      <c r="AV117" s="5">
        <f t="shared" si="47"/>
        <v>0</v>
      </c>
      <c r="AW117">
        <f>Original!AK115</f>
        <v>0</v>
      </c>
      <c r="AX117" s="5">
        <f t="shared" si="48"/>
        <v>0</v>
      </c>
      <c r="AY117">
        <f>Original!AL115</f>
        <v>0</v>
      </c>
      <c r="AZ117" s="5">
        <f t="shared" si="49"/>
        <v>0</v>
      </c>
      <c r="BA117">
        <f>Original!AM115</f>
        <v>0</v>
      </c>
      <c r="BB117" s="5">
        <f t="shared" si="50"/>
        <v>0</v>
      </c>
      <c r="BC117">
        <f>Original!AN115</f>
        <v>23440.419460628898</v>
      </c>
      <c r="BD117">
        <f>Original!AO115</f>
        <v>23434.1081597265</v>
      </c>
      <c r="BE117" s="5">
        <f t="shared" si="28"/>
        <v>0.13246310690524016</v>
      </c>
      <c r="BF117">
        <f>Original!AP115</f>
        <v>-45492.289159726599</v>
      </c>
      <c r="BG117" s="5">
        <f t="shared" si="29"/>
        <v>-0.25714867923522006</v>
      </c>
      <c r="BH117">
        <f>Original!AQ115</f>
        <v>0</v>
      </c>
      <c r="BI117" s="5">
        <f t="shared" si="30"/>
        <v>0</v>
      </c>
      <c r="BJ117">
        <f>Original!AR115</f>
        <v>-22058.181000000099</v>
      </c>
      <c r="BK117">
        <f>Original!AS115</f>
        <v>0</v>
      </c>
      <c r="BL117">
        <f>Original!AT115</f>
        <v>0</v>
      </c>
      <c r="BM117">
        <f>Original!AU115</f>
        <v>0</v>
      </c>
      <c r="BN117">
        <f>Original!AV115</f>
        <v>0</v>
      </c>
      <c r="BO117" s="5">
        <f t="shared" si="31"/>
        <v>0</v>
      </c>
      <c r="BP117">
        <f>Original!AW115</f>
        <v>0</v>
      </c>
      <c r="BQ117" s="5">
        <f t="shared" si="32"/>
        <v>0</v>
      </c>
      <c r="BR117">
        <f>Original!AX115</f>
        <v>0</v>
      </c>
      <c r="BS117" s="5">
        <f t="shared" si="33"/>
        <v>0</v>
      </c>
      <c r="BT117"/>
      <c r="BU117"/>
      <c r="BV117"/>
      <c r="BW117"/>
      <c r="BX117"/>
      <c r="BY117"/>
      <c r="BZ117"/>
    </row>
    <row r="118" spans="1:78" x14ac:dyDescent="0.2">
      <c r="A118" t="str">
        <f t="shared" si="35"/>
        <v>1_3_2011</v>
      </c>
      <c r="B118">
        <v>1</v>
      </c>
      <c r="C118">
        <v>3</v>
      </c>
      <c r="D118">
        <v>2011</v>
      </c>
      <c r="E118">
        <f>Original!E116</f>
        <v>182488.78499999901</v>
      </c>
      <c r="F118">
        <f>Original!F116</f>
        <v>179219.86</v>
      </c>
      <c r="G118">
        <f>Original!G116</f>
        <v>-3268.9249999998701</v>
      </c>
      <c r="H118">
        <f>Original!H116</f>
        <v>188216.68655160099</v>
      </c>
      <c r="I118">
        <f>Original!I116</f>
        <v>-4169.0112601383098</v>
      </c>
      <c r="J118">
        <f>Original!J116</f>
        <v>25979.549015035602</v>
      </c>
      <c r="K118">
        <f>Original!K116</f>
        <v>4.5595030499676996</v>
      </c>
      <c r="L118">
        <f>Original!L116</f>
        <v>690454.16535125696</v>
      </c>
      <c r="M118">
        <f>Original!M116</f>
        <v>3.92759162430721</v>
      </c>
      <c r="N118">
        <f>Original!N116</f>
        <v>26160.652640715402</v>
      </c>
      <c r="O118">
        <f>Original!O116</f>
        <v>0.59182737916903105</v>
      </c>
      <c r="P118">
        <f>Original!P116</f>
        <v>7.7623350245879497</v>
      </c>
      <c r="Q118">
        <f>Original!Q116</f>
        <v>5.7467014895732998E-2</v>
      </c>
      <c r="R118">
        <f>Original!R116</f>
        <v>2.6586770304816199</v>
      </c>
      <c r="S118">
        <f>Original!S116</f>
        <v>0</v>
      </c>
      <c r="T118">
        <f>Original!T116</f>
        <v>0</v>
      </c>
      <c r="U118">
        <f>Original!U116</f>
        <v>0</v>
      </c>
      <c r="V118">
        <f>Original!V116</f>
        <v>0</v>
      </c>
      <c r="W118">
        <f>Original!W116</f>
        <v>0</v>
      </c>
      <c r="X118">
        <f>Original!X116</f>
        <v>0</v>
      </c>
      <c r="Y118">
        <f>Original!Y116</f>
        <v>-16424.001065707998</v>
      </c>
      <c r="Z118" s="5">
        <f t="shared" si="58"/>
        <v>-8.5370176954525354E-2</v>
      </c>
      <c r="AA118">
        <f>Original!Z116</f>
        <v>4081.0584176909801</v>
      </c>
      <c r="AB118" s="5">
        <f t="shared" si="59"/>
        <v>2.1212899212937033E-2</v>
      </c>
      <c r="AC118">
        <f>Original!AA116</f>
        <v>448.117307422843</v>
      </c>
      <c r="AD118" s="5">
        <f t="shared" si="60"/>
        <v>2.329265181974976E-3</v>
      </c>
      <c r="AE118">
        <f>Original!AB116</f>
        <v>5180.3566346664602</v>
      </c>
      <c r="AF118" s="5">
        <f t="shared" si="61"/>
        <v>2.6926932165902227E-2</v>
      </c>
      <c r="AG118">
        <f>Original!AE116</f>
        <v>164.42495817359099</v>
      </c>
      <c r="AH118" s="5">
        <f t="shared" si="62"/>
        <v>8.5466310668525229E-4</v>
      </c>
      <c r="AI118">
        <f>Original!AF116</f>
        <v>-15.251857585951001</v>
      </c>
      <c r="AJ118" s="5">
        <f t="shared" si="63"/>
        <v>-7.9277502223038757E-5</v>
      </c>
      <c r="AK118">
        <f>Original!AC116</f>
        <v>2561.8628668056799</v>
      </c>
      <c r="AL118" s="5">
        <f t="shared" si="42"/>
        <v>1.3316285440888736E-2</v>
      </c>
      <c r="AM118">
        <f>Original!AD116</f>
        <v>-219.45304111957799</v>
      </c>
      <c r="AN118" s="5">
        <f t="shared" si="43"/>
        <v>-1.1406931160461108E-3</v>
      </c>
      <c r="AO118">
        <f>Original!AG116</f>
        <v>-251.896529213674</v>
      </c>
      <c r="AP118" s="5">
        <f t="shared" si="44"/>
        <v>-1.3093308498439938E-3</v>
      </c>
      <c r="AQ118">
        <f>Original!AH116</f>
        <v>0</v>
      </c>
      <c r="AR118" s="5">
        <f t="shared" si="45"/>
        <v>0</v>
      </c>
      <c r="AS118">
        <f>Original!AI116</f>
        <v>0</v>
      </c>
      <c r="AT118" s="5">
        <f t="shared" si="46"/>
        <v>0</v>
      </c>
      <c r="AU118">
        <f>Original!AJ116</f>
        <v>0</v>
      </c>
      <c r="AV118" s="5">
        <f t="shared" si="47"/>
        <v>0</v>
      </c>
      <c r="AW118">
        <f>Original!AK116</f>
        <v>0</v>
      </c>
      <c r="AX118" s="5">
        <f t="shared" si="48"/>
        <v>0</v>
      </c>
      <c r="AY118">
        <f>Original!AL116</f>
        <v>0</v>
      </c>
      <c r="AZ118" s="5">
        <f t="shared" si="49"/>
        <v>0</v>
      </c>
      <c r="BA118">
        <f>Original!AM116</f>
        <v>0</v>
      </c>
      <c r="BB118" s="5">
        <f t="shared" si="50"/>
        <v>0</v>
      </c>
      <c r="BC118">
        <f>Original!AN116</f>
        <v>-4474.7823088677196</v>
      </c>
      <c r="BD118">
        <f>Original!AO116</f>
        <v>-5032.0710351061598</v>
      </c>
      <c r="BE118" s="5">
        <f t="shared" si="28"/>
        <v>-2.6156159695562946E-2</v>
      </c>
      <c r="BF118">
        <f>Original!AP116</f>
        <v>1763.1460351062899</v>
      </c>
      <c r="BG118" s="5">
        <f t="shared" si="29"/>
        <v>9.164641941479635E-3</v>
      </c>
      <c r="BH118">
        <f>Original!AQ116</f>
        <v>0</v>
      </c>
      <c r="BI118" s="5">
        <f t="shared" si="30"/>
        <v>0</v>
      </c>
      <c r="BJ118">
        <f>Original!AR116</f>
        <v>-3268.9249999998701</v>
      </c>
      <c r="BK118">
        <f>Original!AS116</f>
        <v>0</v>
      </c>
      <c r="BL118">
        <f>Original!AT116</f>
        <v>0</v>
      </c>
      <c r="BM118">
        <f>Original!AU116</f>
        <v>0</v>
      </c>
      <c r="BN118">
        <f>Original!AV116</f>
        <v>0</v>
      </c>
      <c r="BO118" s="5">
        <f t="shared" si="31"/>
        <v>0</v>
      </c>
      <c r="BP118">
        <f>Original!AW116</f>
        <v>0</v>
      </c>
      <c r="BQ118" s="5">
        <f t="shared" si="32"/>
        <v>0</v>
      </c>
      <c r="BR118">
        <f>Original!AX116</f>
        <v>0</v>
      </c>
      <c r="BS118" s="5">
        <f t="shared" si="33"/>
        <v>0</v>
      </c>
      <c r="BT118"/>
      <c r="BU118"/>
      <c r="BV118"/>
      <c r="BW118"/>
      <c r="BX118"/>
      <c r="BY118"/>
      <c r="BZ118"/>
    </row>
    <row r="119" spans="1:78" x14ac:dyDescent="0.2">
      <c r="A119" t="str">
        <f t="shared" si="35"/>
        <v>1_3_2012</v>
      </c>
      <c r="B119">
        <v>1</v>
      </c>
      <c r="C119">
        <v>3</v>
      </c>
      <c r="D119">
        <v>2012</v>
      </c>
      <c r="E119">
        <f>Original!E117</f>
        <v>179219.86</v>
      </c>
      <c r="F119">
        <f>Original!F117</f>
        <v>189983.34399999899</v>
      </c>
      <c r="G119">
        <f>Original!G117</f>
        <v>10763.4839999998</v>
      </c>
      <c r="H119">
        <f>Original!H117</f>
        <v>205268.73210865099</v>
      </c>
      <c r="I119">
        <f>Original!I117</f>
        <v>17052.0455570495</v>
      </c>
      <c r="J119">
        <f>Original!J117</f>
        <v>31982.974917080799</v>
      </c>
      <c r="K119">
        <f>Original!K117</f>
        <v>4.8090897681397502</v>
      </c>
      <c r="L119">
        <f>Original!L117</f>
        <v>671608.50507365004</v>
      </c>
      <c r="M119">
        <f>Original!M117</f>
        <v>3.93832179256249</v>
      </c>
      <c r="N119">
        <f>Original!N117</f>
        <v>26407.895234404201</v>
      </c>
      <c r="O119">
        <f>Original!O117</f>
        <v>0.77255722640561697</v>
      </c>
      <c r="P119">
        <f>Original!P117</f>
        <v>8.1120689414666405</v>
      </c>
      <c r="Q119">
        <f>Original!Q117</f>
        <v>5.9295532140676399E-2</v>
      </c>
      <c r="R119">
        <f>Original!R117</f>
        <v>2.4801084656577599</v>
      </c>
      <c r="S119">
        <f>Original!S117</f>
        <v>0</v>
      </c>
      <c r="T119">
        <f>Original!T117</f>
        <v>0</v>
      </c>
      <c r="U119">
        <f>Original!U117</f>
        <v>0</v>
      </c>
      <c r="V119">
        <f>Original!V117</f>
        <v>0</v>
      </c>
      <c r="W119">
        <f>Original!W117</f>
        <v>0</v>
      </c>
      <c r="X119">
        <f>Original!X117</f>
        <v>0</v>
      </c>
      <c r="Y119">
        <f>Original!Y117</f>
        <v>18177.0806021791</v>
      </c>
      <c r="Z119" s="5">
        <f t="shared" si="58"/>
        <v>9.6575287426472256E-2</v>
      </c>
      <c r="AA119">
        <f>Original!Z117</f>
        <v>-1243.5996625057801</v>
      </c>
      <c r="AB119" s="5">
        <f t="shared" si="59"/>
        <v>-6.6072763541336604E-3</v>
      </c>
      <c r="AC119">
        <f>Original!AA117</f>
        <v>-93.513448085071104</v>
      </c>
      <c r="AD119" s="5">
        <f t="shared" si="60"/>
        <v>-4.9683930685621601E-4</v>
      </c>
      <c r="AE119">
        <f>Original!AB117</f>
        <v>22.091856716095698</v>
      </c>
      <c r="AF119" s="5">
        <f t="shared" si="61"/>
        <v>1.1737459159891785E-4</v>
      </c>
      <c r="AG119">
        <f>Original!AE117</f>
        <v>341.45333862001701</v>
      </c>
      <c r="AH119" s="5">
        <f t="shared" si="62"/>
        <v>1.8141501950540665E-3</v>
      </c>
      <c r="AI119">
        <f>Original!AF117</f>
        <v>63.659556496776098</v>
      </c>
      <c r="AJ119" s="5">
        <f t="shared" si="63"/>
        <v>3.3822482832479025E-4</v>
      </c>
      <c r="AK119">
        <f>Original!AC117</f>
        <v>-804.15688302137698</v>
      </c>
      <c r="AL119" s="5">
        <f t="shared" si="42"/>
        <v>-4.2725057897611621E-3</v>
      </c>
      <c r="AM119">
        <f>Original!AD117</f>
        <v>1008.92875323882</v>
      </c>
      <c r="AN119" s="5">
        <f t="shared" si="43"/>
        <v>5.3604638978819487E-3</v>
      </c>
      <c r="AO119">
        <f>Original!AG117</f>
        <v>274.94241969502502</v>
      </c>
      <c r="AP119" s="5">
        <f t="shared" si="44"/>
        <v>1.4607760062742765E-3</v>
      </c>
      <c r="AQ119">
        <f>Original!AH117</f>
        <v>0</v>
      </c>
      <c r="AR119" s="5">
        <f t="shared" si="45"/>
        <v>0</v>
      </c>
      <c r="AS119">
        <f>Original!AI117</f>
        <v>0</v>
      </c>
      <c r="AT119" s="5">
        <f t="shared" si="46"/>
        <v>0</v>
      </c>
      <c r="AU119">
        <f>Original!AJ117</f>
        <v>0</v>
      </c>
      <c r="AV119" s="5">
        <f t="shared" si="47"/>
        <v>0</v>
      </c>
      <c r="AW119">
        <f>Original!AK117</f>
        <v>0</v>
      </c>
      <c r="AX119" s="5">
        <f t="shared" si="48"/>
        <v>0</v>
      </c>
      <c r="AY119">
        <f>Original!AL117</f>
        <v>0</v>
      </c>
      <c r="AZ119" s="5">
        <f t="shared" si="49"/>
        <v>0</v>
      </c>
      <c r="BA119">
        <f>Original!AM117</f>
        <v>0</v>
      </c>
      <c r="BB119" s="5">
        <f t="shared" si="50"/>
        <v>0</v>
      </c>
      <c r="BC119">
        <f>Original!AN117</f>
        <v>17746.8865333336</v>
      </c>
      <c r="BD119">
        <f>Original!AO117</f>
        <v>17718.6292459006</v>
      </c>
      <c r="BE119" s="5">
        <f t="shared" si="28"/>
        <v>9.4139523814446222E-2</v>
      </c>
      <c r="BF119">
        <f>Original!AP117</f>
        <v>-6955.1452459007696</v>
      </c>
      <c r="BG119" s="5">
        <f t="shared" si="29"/>
        <v>-3.6952862008831321E-2</v>
      </c>
      <c r="BH119">
        <f>Original!AQ117</f>
        <v>0</v>
      </c>
      <c r="BI119" s="5">
        <f t="shared" si="30"/>
        <v>0</v>
      </c>
      <c r="BJ119">
        <f>Original!AR117</f>
        <v>10763.4839999998</v>
      </c>
      <c r="BK119">
        <f>Original!AS117</f>
        <v>0</v>
      </c>
      <c r="BL119">
        <f>Original!AT117</f>
        <v>0</v>
      </c>
      <c r="BM119">
        <f>Original!AU117</f>
        <v>0</v>
      </c>
      <c r="BN119">
        <f>Original!AV117</f>
        <v>0</v>
      </c>
      <c r="BO119" s="5">
        <f t="shared" si="31"/>
        <v>0</v>
      </c>
      <c r="BP119">
        <f>Original!AW117</f>
        <v>0</v>
      </c>
      <c r="BQ119" s="5">
        <f t="shared" si="32"/>
        <v>0</v>
      </c>
      <c r="BR119">
        <f>Original!AX117</f>
        <v>0</v>
      </c>
      <c r="BS119" s="5">
        <f t="shared" si="33"/>
        <v>0</v>
      </c>
      <c r="BT119"/>
      <c r="BU119"/>
      <c r="BV119"/>
      <c r="BW119"/>
      <c r="BX119"/>
      <c r="BY119"/>
      <c r="BZ119"/>
    </row>
    <row r="120" spans="1:78" x14ac:dyDescent="0.2">
      <c r="A120" t="str">
        <f t="shared" si="35"/>
        <v>1_3_2013</v>
      </c>
      <c r="B120">
        <v>1</v>
      </c>
      <c r="C120">
        <v>3</v>
      </c>
      <c r="D120">
        <v>2013</v>
      </c>
      <c r="E120">
        <f>Original!E118</f>
        <v>189983.34399999899</v>
      </c>
      <c r="F120">
        <f>Original!F118</f>
        <v>158526.005</v>
      </c>
      <c r="G120">
        <f>Original!G118</f>
        <v>-31457.338999999902</v>
      </c>
      <c r="H120">
        <f>Original!H118</f>
        <v>190016.203674819</v>
      </c>
      <c r="I120">
        <f>Original!I118</f>
        <v>-15252.5284338317</v>
      </c>
      <c r="J120">
        <f>Original!J118</f>
        <v>29899.357955175801</v>
      </c>
      <c r="K120">
        <f>Original!K118</f>
        <v>5.3586555950823103</v>
      </c>
      <c r="L120">
        <f>Original!L118</f>
        <v>667565.65100892098</v>
      </c>
      <c r="M120">
        <f>Original!M118</f>
        <v>3.77515925210791</v>
      </c>
      <c r="N120">
        <f>Original!N118</f>
        <v>25956.377909046099</v>
      </c>
      <c r="O120">
        <f>Original!O118</f>
        <v>0.68528189721613297</v>
      </c>
      <c r="P120">
        <f>Original!P118</f>
        <v>7.9462181509974803</v>
      </c>
      <c r="Q120">
        <f>Original!Q118</f>
        <v>6.0234256260045103E-2</v>
      </c>
      <c r="R120">
        <f>Original!R118</f>
        <v>2.7551722049907599</v>
      </c>
      <c r="S120">
        <f>Original!S118</f>
        <v>0</v>
      </c>
      <c r="T120">
        <f>Original!T118</f>
        <v>0</v>
      </c>
      <c r="U120">
        <f>Original!U118</f>
        <v>0</v>
      </c>
      <c r="V120">
        <f>Original!V118</f>
        <v>0</v>
      </c>
      <c r="W120">
        <f>Original!W118</f>
        <v>0</v>
      </c>
      <c r="X120">
        <f>Original!X118</f>
        <v>0</v>
      </c>
      <c r="Y120">
        <f>Original!Y118</f>
        <v>-8994.0745051391204</v>
      </c>
      <c r="Z120" s="5">
        <f t="shared" si="58"/>
        <v>-4.3816096162071376E-2</v>
      </c>
      <c r="AA120">
        <f>Original!Z118</f>
        <v>-3925.5422116777499</v>
      </c>
      <c r="AB120" s="5">
        <f t="shared" si="59"/>
        <v>-1.9123917078612426E-2</v>
      </c>
      <c r="AC120">
        <f>Original!AA118</f>
        <v>-101.643279231607</v>
      </c>
      <c r="AD120" s="5">
        <f t="shared" si="60"/>
        <v>-4.9517175941733835E-4</v>
      </c>
      <c r="AE120">
        <f>Original!AB118</f>
        <v>-1102.37265747887</v>
      </c>
      <c r="AF120" s="5">
        <f t="shared" si="61"/>
        <v>-5.370387618974389E-3</v>
      </c>
      <c r="AG120">
        <f>Original!AE118</f>
        <v>-260.46007290482697</v>
      </c>
      <c r="AH120" s="5">
        <f t="shared" si="62"/>
        <v>-1.2688735894123544E-3</v>
      </c>
      <c r="AI120">
        <f>Original!AF118</f>
        <v>46.781964802352199</v>
      </c>
      <c r="AJ120" s="5">
        <f t="shared" si="63"/>
        <v>2.2790594710542662E-4</v>
      </c>
      <c r="AK120">
        <f>Original!AC118</f>
        <v>858.20895288486497</v>
      </c>
      <c r="AL120" s="5">
        <f t="shared" si="42"/>
        <v>4.1809044371677881E-3</v>
      </c>
      <c r="AM120">
        <f>Original!AD118</f>
        <v>-455.46584806572201</v>
      </c>
      <c r="AN120" s="5">
        <f t="shared" si="43"/>
        <v>-2.2188759261427063E-3</v>
      </c>
      <c r="AO120">
        <f>Original!AG118</f>
        <v>-461.11487172963803</v>
      </c>
      <c r="AP120" s="5">
        <f t="shared" si="44"/>
        <v>-2.2463960633106305E-3</v>
      </c>
      <c r="AQ120">
        <f>Original!AH118</f>
        <v>0</v>
      </c>
      <c r="AR120" s="5">
        <f t="shared" si="45"/>
        <v>0</v>
      </c>
      <c r="AS120">
        <f>Original!AI118</f>
        <v>0</v>
      </c>
      <c r="AT120" s="5">
        <f t="shared" si="46"/>
        <v>0</v>
      </c>
      <c r="AU120">
        <f>Original!AJ118</f>
        <v>0</v>
      </c>
      <c r="AV120" s="5">
        <f t="shared" si="47"/>
        <v>0</v>
      </c>
      <c r="AW120">
        <f>Original!AK118</f>
        <v>0</v>
      </c>
      <c r="AX120" s="5">
        <f t="shared" si="48"/>
        <v>0</v>
      </c>
      <c r="AY120">
        <f>Original!AL118</f>
        <v>0</v>
      </c>
      <c r="AZ120" s="5">
        <f t="shared" si="49"/>
        <v>0</v>
      </c>
      <c r="BA120">
        <f>Original!AM118</f>
        <v>0</v>
      </c>
      <c r="BB120" s="5">
        <f t="shared" si="50"/>
        <v>0</v>
      </c>
      <c r="BC120">
        <f>Original!AN118</f>
        <v>-14395.682528540299</v>
      </c>
      <c r="BD120">
        <f>Original!AO118</f>
        <v>-14053.126943404901</v>
      </c>
      <c r="BE120" s="5">
        <f t="shared" si="28"/>
        <v>-6.8462092589759008E-2</v>
      </c>
      <c r="BF120">
        <f>Original!AP118</f>
        <v>-17404.212056594901</v>
      </c>
      <c r="BG120" s="5">
        <f t="shared" si="29"/>
        <v>-8.4787448520813491E-2</v>
      </c>
      <c r="BH120">
        <f>Original!AQ118</f>
        <v>0</v>
      </c>
      <c r="BI120" s="5">
        <f t="shared" si="30"/>
        <v>0</v>
      </c>
      <c r="BJ120">
        <f>Original!AR118</f>
        <v>-31457.338999999902</v>
      </c>
      <c r="BK120">
        <f>Original!AS118</f>
        <v>0</v>
      </c>
      <c r="BL120">
        <f>Original!AT118</f>
        <v>0</v>
      </c>
      <c r="BM120">
        <f>Original!AU118</f>
        <v>0</v>
      </c>
      <c r="BN120">
        <f>Original!AV118</f>
        <v>0</v>
      </c>
      <c r="BO120" s="5">
        <f t="shared" si="31"/>
        <v>0</v>
      </c>
      <c r="BP120">
        <f>Original!AW118</f>
        <v>0</v>
      </c>
      <c r="BQ120" s="5">
        <f t="shared" si="32"/>
        <v>0</v>
      </c>
      <c r="BR120">
        <f>Original!AX118</f>
        <v>0</v>
      </c>
      <c r="BS120" s="5">
        <f t="shared" si="33"/>
        <v>0</v>
      </c>
      <c r="BT120"/>
      <c r="BU120"/>
      <c r="BV120"/>
      <c r="BW120"/>
      <c r="BX120"/>
      <c r="BY120"/>
      <c r="BZ120"/>
    </row>
    <row r="121" spans="1:78" x14ac:dyDescent="0.2">
      <c r="A121" t="str">
        <f t="shared" si="35"/>
        <v>1_3_2014</v>
      </c>
      <c r="B121">
        <v>1</v>
      </c>
      <c r="C121">
        <v>3</v>
      </c>
      <c r="D121">
        <v>2014</v>
      </c>
      <c r="E121">
        <f>Original!E119</f>
        <v>158526.005</v>
      </c>
      <c r="F121">
        <f>Original!F119</f>
        <v>155398.66699999999</v>
      </c>
      <c r="G121">
        <f>Original!G119</f>
        <v>-3127.3379999999802</v>
      </c>
      <c r="H121">
        <f>Original!H119</f>
        <v>183541.53495893601</v>
      </c>
      <c r="I121">
        <f>Original!I119</f>
        <v>-6474.66871588306</v>
      </c>
      <c r="J121">
        <f>Original!J119</f>
        <v>32976.860195802903</v>
      </c>
      <c r="K121">
        <f>Original!K119</f>
        <v>5.3039419552987503</v>
      </c>
      <c r="L121">
        <f>Original!L119</f>
        <v>696243.35603413999</v>
      </c>
      <c r="M121">
        <f>Original!M119</f>
        <v>3.5543846295880601</v>
      </c>
      <c r="N121">
        <f>Original!N119</f>
        <v>26002.1062156597</v>
      </c>
      <c r="O121">
        <f>Original!O119</f>
        <v>0.73020014357659202</v>
      </c>
      <c r="P121">
        <f>Original!P119</f>
        <v>7.5458297132385299</v>
      </c>
      <c r="Q121">
        <f>Original!Q119</f>
        <v>5.9111583709046102E-2</v>
      </c>
      <c r="R121">
        <f>Original!R119</f>
        <v>2.80052607457054</v>
      </c>
      <c r="S121">
        <f>Original!S119</f>
        <v>0</v>
      </c>
      <c r="T121">
        <f>Original!T119</f>
        <v>0</v>
      </c>
      <c r="U121">
        <f>Original!U119</f>
        <v>0</v>
      </c>
      <c r="V121">
        <f>Original!V119</f>
        <v>0</v>
      </c>
      <c r="W121">
        <f>Original!W119</f>
        <v>0</v>
      </c>
      <c r="X121">
        <f>Original!X119</f>
        <v>0</v>
      </c>
      <c r="Y121">
        <f>Original!Y119</f>
        <v>-2871.60597779608</v>
      </c>
      <c r="Z121" s="5">
        <f t="shared" si="58"/>
        <v>-1.5112426847082758E-2</v>
      </c>
      <c r="AA121">
        <f>Original!Z119</f>
        <v>-608.27991232290594</v>
      </c>
      <c r="AB121" s="5">
        <f t="shared" si="59"/>
        <v>-3.2012002163977313E-3</v>
      </c>
      <c r="AC121">
        <f>Original!AA119</f>
        <v>-300.65021538436997</v>
      </c>
      <c r="AD121" s="5">
        <f t="shared" si="60"/>
        <v>-1.5822346177322994E-3</v>
      </c>
      <c r="AE121">
        <f>Original!AB119</f>
        <v>-1224.09411262245</v>
      </c>
      <c r="AF121" s="5">
        <f t="shared" si="61"/>
        <v>-6.4420511985245352E-3</v>
      </c>
      <c r="AG121">
        <f>Original!AE119</f>
        <v>-256.71671247392601</v>
      </c>
      <c r="AH121" s="5">
        <f t="shared" si="62"/>
        <v>-1.3510253731479332E-3</v>
      </c>
      <c r="AI121">
        <f>Original!AF119</f>
        <v>0.15682314237731201</v>
      </c>
      <c r="AJ121" s="5">
        <f t="shared" si="63"/>
        <v>8.253145749911341E-7</v>
      </c>
      <c r="AK121">
        <f>Original!AC119</f>
        <v>112.114671902409</v>
      </c>
      <c r="AL121" s="5">
        <f t="shared" si="42"/>
        <v>5.9002690157032361E-4</v>
      </c>
      <c r="AM121">
        <f>Original!AD119</f>
        <v>124.973247565481</v>
      </c>
      <c r="AN121" s="5">
        <f t="shared" si="43"/>
        <v>6.5769784443937135E-4</v>
      </c>
      <c r="AO121">
        <f>Original!AG119</f>
        <v>-56.391314712383</v>
      </c>
      <c r="AP121" s="5">
        <f t="shared" si="44"/>
        <v>-2.9677108384339326E-4</v>
      </c>
      <c r="AQ121">
        <f>Original!AH119</f>
        <v>0</v>
      </c>
      <c r="AR121" s="5">
        <f t="shared" si="45"/>
        <v>0</v>
      </c>
      <c r="AS121">
        <f>Original!AI119</f>
        <v>0</v>
      </c>
      <c r="AT121" s="5">
        <f t="shared" si="46"/>
        <v>0</v>
      </c>
      <c r="AU121">
        <f>Original!AJ119</f>
        <v>0</v>
      </c>
      <c r="AV121" s="5">
        <f t="shared" si="47"/>
        <v>0</v>
      </c>
      <c r="AW121">
        <f>Original!AK119</f>
        <v>0</v>
      </c>
      <c r="AX121" s="5">
        <f t="shared" si="48"/>
        <v>0</v>
      </c>
      <c r="AY121">
        <f>Original!AL119</f>
        <v>0</v>
      </c>
      <c r="AZ121" s="5">
        <f t="shared" si="49"/>
        <v>0</v>
      </c>
      <c r="BA121">
        <f>Original!AM119</f>
        <v>0</v>
      </c>
      <c r="BB121" s="5">
        <f t="shared" si="50"/>
        <v>0</v>
      </c>
      <c r="BC121">
        <f>Original!AN119</f>
        <v>-5080.49350270185</v>
      </c>
      <c r="BD121">
        <f>Original!AO119</f>
        <v>-5018.2076180576196</v>
      </c>
      <c r="BE121" s="5">
        <f t="shared" si="28"/>
        <v>-2.6409366785610788E-2</v>
      </c>
      <c r="BF121">
        <f>Original!AP119</f>
        <v>1890.8696180576301</v>
      </c>
      <c r="BG121" s="5">
        <f t="shared" si="29"/>
        <v>9.9510967038028905E-3</v>
      </c>
      <c r="BH121">
        <f>Original!AQ119</f>
        <v>0</v>
      </c>
      <c r="BI121" s="5">
        <f t="shared" si="30"/>
        <v>0</v>
      </c>
      <c r="BJ121">
        <f>Original!AR119</f>
        <v>-3127.3379999999802</v>
      </c>
      <c r="BK121">
        <f>Original!AS119</f>
        <v>0</v>
      </c>
      <c r="BL121">
        <f>Original!AT119</f>
        <v>0</v>
      </c>
      <c r="BM121">
        <f>Original!AU119</f>
        <v>0</v>
      </c>
      <c r="BN121">
        <f>Original!AV119</f>
        <v>0</v>
      </c>
      <c r="BO121" s="5">
        <f t="shared" si="31"/>
        <v>0</v>
      </c>
      <c r="BP121">
        <f>Original!AW119</f>
        <v>0</v>
      </c>
      <c r="BQ121" s="5">
        <f t="shared" si="32"/>
        <v>0</v>
      </c>
      <c r="BR121">
        <f>Original!AX119</f>
        <v>0</v>
      </c>
      <c r="BS121" s="5">
        <f t="shared" si="33"/>
        <v>0</v>
      </c>
      <c r="BT121"/>
      <c r="BU121"/>
      <c r="BV121"/>
      <c r="BW121"/>
      <c r="BX121"/>
      <c r="BY121"/>
      <c r="BZ121"/>
    </row>
    <row r="122" spans="1:78" x14ac:dyDescent="0.2">
      <c r="A122" t="str">
        <f t="shared" si="35"/>
        <v>1_3_2015</v>
      </c>
      <c r="B122">
        <v>1</v>
      </c>
      <c r="C122">
        <v>3</v>
      </c>
      <c r="D122">
        <v>2015</v>
      </c>
      <c r="E122">
        <f>Original!E120</f>
        <v>155398.66699999999</v>
      </c>
      <c r="F122">
        <f>Original!F120</f>
        <v>144118.970999999</v>
      </c>
      <c r="G122">
        <f>Original!G120</f>
        <v>-11279.6960000001</v>
      </c>
      <c r="H122">
        <f>Original!H120</f>
        <v>166450.46987269301</v>
      </c>
      <c r="I122">
        <f>Original!I120</f>
        <v>-17091.065086242699</v>
      </c>
      <c r="J122">
        <f>Original!J120</f>
        <v>35096.887240367003</v>
      </c>
      <c r="K122">
        <f>Original!K120</f>
        <v>4.33512875068672</v>
      </c>
      <c r="L122">
        <f>Original!L120</f>
        <v>750069.28347575595</v>
      </c>
      <c r="M122">
        <f>Original!M120</f>
        <v>2.4993882148358399</v>
      </c>
      <c r="N122">
        <f>Original!N120</f>
        <v>26937.713576521899</v>
      </c>
      <c r="O122">
        <f>Original!O120</f>
        <v>0.73083024784426998</v>
      </c>
      <c r="P122">
        <f>Original!P120</f>
        <v>7.7497799276489303</v>
      </c>
      <c r="Q122">
        <f>Original!Q120</f>
        <v>5.7422544267202502E-2</v>
      </c>
      <c r="R122">
        <f>Original!R120</f>
        <v>2.8158268204449901</v>
      </c>
      <c r="S122">
        <f>Original!S120</f>
        <v>0</v>
      </c>
      <c r="T122">
        <f>Original!T120</f>
        <v>0.64028863259168101</v>
      </c>
      <c r="U122">
        <f>Original!U120</f>
        <v>0</v>
      </c>
      <c r="V122">
        <f>Original!V120</f>
        <v>0</v>
      </c>
      <c r="W122">
        <f>Original!W120</f>
        <v>0</v>
      </c>
      <c r="X122">
        <f>Original!X120</f>
        <v>0</v>
      </c>
      <c r="Y122">
        <f>Original!Y120</f>
        <v>-9670.5239452777496</v>
      </c>
      <c r="Z122" s="5">
        <f t="shared" si="58"/>
        <v>-5.2688477011164525E-2</v>
      </c>
      <c r="AA122">
        <f>Original!Z120</f>
        <v>4104.0703231262996</v>
      </c>
      <c r="AB122" s="5">
        <f t="shared" si="59"/>
        <v>2.2360444593887203E-2</v>
      </c>
      <c r="AC122">
        <f>Original!AA120</f>
        <v>195.399483060953</v>
      </c>
      <c r="AD122" s="5">
        <f t="shared" si="60"/>
        <v>1.0646063470302238E-3</v>
      </c>
      <c r="AE122">
        <f>Original!AB120</f>
        <v>-6724.6589116516698</v>
      </c>
      <c r="AF122" s="5">
        <f t="shared" si="61"/>
        <v>-3.6638349533015438E-2</v>
      </c>
      <c r="AG122">
        <f>Original!AE120</f>
        <v>470.21406805772</v>
      </c>
      <c r="AH122" s="5">
        <f t="shared" si="62"/>
        <v>2.5618946041991073E-3</v>
      </c>
      <c r="AI122">
        <f>Original!AF120</f>
        <v>10.3317455454187</v>
      </c>
      <c r="AJ122" s="5">
        <f t="shared" si="63"/>
        <v>5.6291049040917276E-5</v>
      </c>
      <c r="AK122">
        <f>Original!AC120</f>
        <v>-1518.6914036253499</v>
      </c>
      <c r="AL122" s="5">
        <f t="shared" si="42"/>
        <v>-8.2743745385213691E-3</v>
      </c>
      <c r="AM122">
        <f>Original!AD120</f>
        <v>-98.129476308428494</v>
      </c>
      <c r="AN122" s="5">
        <f t="shared" si="43"/>
        <v>-5.3464452245309557E-4</v>
      </c>
      <c r="AO122">
        <f>Original!AG120</f>
        <v>75.456973392653595</v>
      </c>
      <c r="AP122" s="5">
        <f t="shared" si="44"/>
        <v>4.1111660861687619E-4</v>
      </c>
      <c r="AQ122">
        <f>Original!AH120</f>
        <v>0</v>
      </c>
      <c r="AR122" s="5">
        <f t="shared" si="45"/>
        <v>0</v>
      </c>
      <c r="AS122">
        <f>Original!AI120</f>
        <v>-495.769100194359</v>
      </c>
      <c r="AT122" s="5">
        <f t="shared" si="46"/>
        <v>-2.701127569327989E-3</v>
      </c>
      <c r="AU122">
        <f>Original!AJ120</f>
        <v>0</v>
      </c>
      <c r="AV122" s="5">
        <f t="shared" si="47"/>
        <v>0</v>
      </c>
      <c r="AW122">
        <f>Original!AK120</f>
        <v>0</v>
      </c>
      <c r="AX122" s="5">
        <f t="shared" si="48"/>
        <v>0</v>
      </c>
      <c r="AY122">
        <f>Original!AL120</f>
        <v>0</v>
      </c>
      <c r="AZ122" s="5">
        <f t="shared" si="49"/>
        <v>0</v>
      </c>
      <c r="BA122">
        <f>Original!AM120</f>
        <v>0</v>
      </c>
      <c r="BB122" s="5">
        <f t="shared" si="50"/>
        <v>0</v>
      </c>
      <c r="BC122">
        <f>Original!AN120</f>
        <v>-13652.300243874501</v>
      </c>
      <c r="BD122">
        <f>Original!AO120</f>
        <v>-13995.7247889584</v>
      </c>
      <c r="BE122" s="5">
        <f t="shared" si="28"/>
        <v>-7.6253719857413638E-2</v>
      </c>
      <c r="BF122">
        <f>Original!AP120</f>
        <v>2716.0287889583101</v>
      </c>
      <c r="BG122" s="5">
        <f t="shared" si="29"/>
        <v>1.4797897323709158E-2</v>
      </c>
      <c r="BH122">
        <f>Original!AQ120</f>
        <v>0</v>
      </c>
      <c r="BI122" s="5">
        <f t="shared" si="30"/>
        <v>0</v>
      </c>
      <c r="BJ122">
        <f>Original!AR120</f>
        <v>-11279.6960000001</v>
      </c>
      <c r="BK122">
        <f>Original!AS120</f>
        <v>0.64028863259168101</v>
      </c>
      <c r="BL122">
        <f>Original!AT120</f>
        <v>0</v>
      </c>
      <c r="BM122">
        <f>Original!AU120</f>
        <v>0</v>
      </c>
      <c r="BN122">
        <f>Original!AV120</f>
        <v>-495.769100194359</v>
      </c>
      <c r="BO122" s="5">
        <f t="shared" si="31"/>
        <v>-2.701127569327989E-3</v>
      </c>
      <c r="BP122">
        <f>Original!AW120</f>
        <v>0</v>
      </c>
      <c r="BQ122" s="5">
        <f t="shared" si="32"/>
        <v>0</v>
      </c>
      <c r="BR122">
        <f>Original!AX120</f>
        <v>0</v>
      </c>
      <c r="BS122" s="5">
        <f t="shared" si="33"/>
        <v>0</v>
      </c>
      <c r="BT122"/>
      <c r="BU122"/>
      <c r="BV122"/>
      <c r="BW122"/>
      <c r="BX122"/>
      <c r="BY122"/>
      <c r="BZ122"/>
    </row>
    <row r="123" spans="1:78" x14ac:dyDescent="0.2">
      <c r="A123" t="str">
        <f t="shared" si="35"/>
        <v>1_3_2016</v>
      </c>
      <c r="B123">
        <v>1</v>
      </c>
      <c r="C123">
        <v>3</v>
      </c>
      <c r="D123">
        <v>2016</v>
      </c>
      <c r="E123">
        <f>Original!E121</f>
        <v>144118.970999999</v>
      </c>
      <c r="F123">
        <f>Original!F121</f>
        <v>116632.020999999</v>
      </c>
      <c r="G123">
        <f>Original!G121</f>
        <v>-27486.95</v>
      </c>
      <c r="H123">
        <f>Original!H121</f>
        <v>152008.57790230599</v>
      </c>
      <c r="I123">
        <f>Original!I121</f>
        <v>-14441.8919703875</v>
      </c>
      <c r="J123">
        <f>Original!J121</f>
        <v>35124.118998680096</v>
      </c>
      <c r="K123">
        <f>Original!K121</f>
        <v>5.8201653481436102</v>
      </c>
      <c r="L123">
        <f>Original!L121</f>
        <v>774147.85332658398</v>
      </c>
      <c r="M123">
        <f>Original!M121</f>
        <v>2.2312529844561499</v>
      </c>
      <c r="N123">
        <f>Original!N121</f>
        <v>28139.869082861998</v>
      </c>
      <c r="O123">
        <f>Original!O121</f>
        <v>0.68983993241291497</v>
      </c>
      <c r="P123">
        <f>Original!P121</f>
        <v>7.4589551676024604</v>
      </c>
      <c r="Q123">
        <f>Original!Q121</f>
        <v>5.6526842460304497E-2</v>
      </c>
      <c r="R123">
        <f>Original!R121</f>
        <v>3.1285633076022998</v>
      </c>
      <c r="S123">
        <f>Original!S121</f>
        <v>0</v>
      </c>
      <c r="T123">
        <f>Original!T121</f>
        <v>1.32140826900575</v>
      </c>
      <c r="U123">
        <f>Original!U121</f>
        <v>0</v>
      </c>
      <c r="V123">
        <f>Original!V121</f>
        <v>0</v>
      </c>
      <c r="W123">
        <f>Original!W121</f>
        <v>0</v>
      </c>
      <c r="X123">
        <f>Original!X121</f>
        <v>0</v>
      </c>
      <c r="Y123">
        <f>Original!Y121</f>
        <v>1167.78103276052</v>
      </c>
      <c r="Z123" s="5">
        <f t="shared" si="58"/>
        <v>7.0157869404254532E-3</v>
      </c>
      <c r="AA123">
        <f>Original!Z121</f>
        <v>-9313.9391670972109</v>
      </c>
      <c r="AB123" s="5">
        <f t="shared" si="59"/>
        <v>-5.5956220335219416E-2</v>
      </c>
      <c r="AC123">
        <f>Original!AA121</f>
        <v>143.38545750667899</v>
      </c>
      <c r="AD123" s="5">
        <f t="shared" si="60"/>
        <v>8.6143017569337635E-4</v>
      </c>
      <c r="AE123">
        <f>Original!AB121</f>
        <v>-1899.6839981425101</v>
      </c>
      <c r="AF123" s="5">
        <f t="shared" si="61"/>
        <v>-1.141290859434313E-2</v>
      </c>
      <c r="AG123">
        <f>Original!AE121</f>
        <v>-192.69460334855199</v>
      </c>
      <c r="AH123" s="5">
        <f t="shared" si="62"/>
        <v>-1.1576693264725019E-3</v>
      </c>
      <c r="AI123">
        <f>Original!AF121</f>
        <v>-11.258671241667599</v>
      </c>
      <c r="AJ123" s="5">
        <f t="shared" si="63"/>
        <v>-6.7639768456518112E-5</v>
      </c>
      <c r="AK123">
        <f>Original!AC121</f>
        <v>-1962.46096314377</v>
      </c>
      <c r="AL123" s="5">
        <f t="shared" si="42"/>
        <v>-1.1790059617402865E-2</v>
      </c>
      <c r="AM123">
        <f>Original!AD121</f>
        <v>-201.586515720666</v>
      </c>
      <c r="AN123" s="5">
        <f t="shared" si="43"/>
        <v>-1.2110900971012352E-3</v>
      </c>
      <c r="AO123">
        <f>Original!AG121</f>
        <v>-404.77058113464699</v>
      </c>
      <c r="AP123" s="5">
        <f t="shared" si="44"/>
        <v>-2.431777942376668E-3</v>
      </c>
      <c r="AQ123">
        <f>Original!AH121</f>
        <v>0</v>
      </c>
      <c r="AR123" s="5">
        <f t="shared" si="45"/>
        <v>0</v>
      </c>
      <c r="AS123">
        <f>Original!AI121</f>
        <v>-474.44355497996798</v>
      </c>
      <c r="AT123" s="5">
        <f t="shared" si="46"/>
        <v>-2.8503587604338911E-3</v>
      </c>
      <c r="AU123">
        <f>Original!AJ121</f>
        <v>0</v>
      </c>
      <c r="AV123" s="5">
        <f t="shared" si="47"/>
        <v>0</v>
      </c>
      <c r="AW123">
        <f>Original!AK121</f>
        <v>0</v>
      </c>
      <c r="AX123" s="5">
        <f t="shared" si="48"/>
        <v>0</v>
      </c>
      <c r="AY123">
        <f>Original!AL121</f>
        <v>0</v>
      </c>
      <c r="AZ123" s="5">
        <f t="shared" si="49"/>
        <v>0</v>
      </c>
      <c r="BA123">
        <f>Original!AM121</f>
        <v>0</v>
      </c>
      <c r="BB123" s="5">
        <f t="shared" si="50"/>
        <v>0</v>
      </c>
      <c r="BC123">
        <f>Original!AN121</f>
        <v>-13149.671564541801</v>
      </c>
      <c r="BD123">
        <f>Original!AO121</f>
        <v>-12917.7739804845</v>
      </c>
      <c r="BE123" s="5">
        <f t="shared" si="28"/>
        <v>-7.7607314598537661E-2</v>
      </c>
      <c r="BF123">
        <f>Original!AP121</f>
        <v>-14569.1760195154</v>
      </c>
      <c r="BG123" s="5">
        <f t="shared" si="29"/>
        <v>-8.7528596528795632E-2</v>
      </c>
      <c r="BH123">
        <f>Original!AQ121</f>
        <v>0</v>
      </c>
      <c r="BI123" s="5">
        <f t="shared" si="30"/>
        <v>0</v>
      </c>
      <c r="BJ123">
        <f>Original!AR121</f>
        <v>-27486.95</v>
      </c>
      <c r="BK123">
        <f>Original!AS121</f>
        <v>1.32140826900575</v>
      </c>
      <c r="BL123">
        <f>Original!AT121</f>
        <v>0</v>
      </c>
      <c r="BM123">
        <f>Original!AU121</f>
        <v>0</v>
      </c>
      <c r="BN123">
        <f>Original!AV121</f>
        <v>-474.44355497996798</v>
      </c>
      <c r="BO123" s="5">
        <f t="shared" si="31"/>
        <v>-2.8503587604338911E-3</v>
      </c>
      <c r="BP123">
        <f>Original!AW121</f>
        <v>0</v>
      </c>
      <c r="BQ123" s="5">
        <f t="shared" si="32"/>
        <v>0</v>
      </c>
      <c r="BR123">
        <f>Original!AX121</f>
        <v>0</v>
      </c>
      <c r="BS123" s="5">
        <f t="shared" si="33"/>
        <v>0</v>
      </c>
      <c r="BT123"/>
      <c r="BU123"/>
      <c r="BV123"/>
      <c r="BW123"/>
      <c r="BX123"/>
      <c r="BY123"/>
      <c r="BZ123"/>
    </row>
    <row r="124" spans="1:78" x14ac:dyDescent="0.2">
      <c r="A124" t="str">
        <f t="shared" si="35"/>
        <v>1_3_2017</v>
      </c>
      <c r="B124">
        <v>1</v>
      </c>
      <c r="C124">
        <v>3</v>
      </c>
      <c r="D124">
        <v>2017</v>
      </c>
      <c r="E124">
        <f>Original!E122</f>
        <v>116632.020999999</v>
      </c>
      <c r="F124">
        <f>Original!F122</f>
        <v>151797.18299999999</v>
      </c>
      <c r="G124">
        <f>Original!G122</f>
        <v>35165.162000000098</v>
      </c>
      <c r="H124">
        <f>Original!H122</f>
        <v>180567.79217588599</v>
      </c>
      <c r="I124">
        <f>Original!I122</f>
        <v>28559.214273580899</v>
      </c>
      <c r="J124">
        <f>Original!J122</f>
        <v>28612.3523136273</v>
      </c>
      <c r="K124">
        <f>Original!K122</f>
        <v>3.7182372827862</v>
      </c>
      <c r="L124">
        <f>Original!L122</f>
        <v>683456.47824612795</v>
      </c>
      <c r="M124">
        <f>Original!M122</f>
        <v>2.5008040471904298</v>
      </c>
      <c r="N124">
        <f>Original!N122</f>
        <v>27886.808541116599</v>
      </c>
      <c r="O124">
        <f>Original!O122</f>
        <v>0.82458935210541995</v>
      </c>
      <c r="P124">
        <f>Original!P122</f>
        <v>7.1335991408397099</v>
      </c>
      <c r="Q124">
        <f>Original!Q122</f>
        <v>5.9239787750823801E-2</v>
      </c>
      <c r="R124">
        <f>Original!R122</f>
        <v>3.9660864643681299</v>
      </c>
      <c r="S124">
        <f>Original!S122</f>
        <v>0</v>
      </c>
      <c r="T124">
        <f>Original!T122</f>
        <v>2.1072430957875601</v>
      </c>
      <c r="U124">
        <f>Original!U122</f>
        <v>0</v>
      </c>
      <c r="V124">
        <f>Original!V122</f>
        <v>0</v>
      </c>
      <c r="W124">
        <f>Original!W122</f>
        <v>0</v>
      </c>
      <c r="X124">
        <f>Original!X122</f>
        <v>0</v>
      </c>
      <c r="Y124">
        <f>Original!Y122</f>
        <v>1545.4265449592899</v>
      </c>
      <c r="Z124" s="5">
        <f t="shared" si="58"/>
        <v>1.016670615754669E-2</v>
      </c>
      <c r="AA124">
        <f>Original!Z122</f>
        <v>20114.4133128514</v>
      </c>
      <c r="AB124" s="5">
        <f t="shared" si="59"/>
        <v>0.13232419900526063</v>
      </c>
      <c r="AC124">
        <f>Original!AA122</f>
        <v>-102.28808572214299</v>
      </c>
      <c r="AD124" s="5">
        <f t="shared" si="60"/>
        <v>-6.7290995767279834E-4</v>
      </c>
      <c r="AE124">
        <f>Original!AB122</f>
        <v>1404.1320847250399</v>
      </c>
      <c r="AF124" s="5">
        <f t="shared" si="61"/>
        <v>9.2371897961407018E-3</v>
      </c>
      <c r="AG124">
        <f>Original!AE122</f>
        <v>-506.77819982795501</v>
      </c>
      <c r="AH124" s="5">
        <f t="shared" si="62"/>
        <v>-3.3338789614468668E-3</v>
      </c>
      <c r="AI124">
        <f>Original!AF122</f>
        <v>-52.083617469723301</v>
      </c>
      <c r="AJ124" s="5">
        <f t="shared" si="63"/>
        <v>-3.4263604191598181E-4</v>
      </c>
      <c r="AK124">
        <f>Original!AC122</f>
        <v>-189.98536678687699</v>
      </c>
      <c r="AL124" s="5">
        <f t="shared" si="42"/>
        <v>-1.2498331963146068E-3</v>
      </c>
      <c r="AM124">
        <f>Original!AD122</f>
        <v>585.744818318081</v>
      </c>
      <c r="AN124" s="5">
        <f t="shared" si="43"/>
        <v>3.8533668717993788E-3</v>
      </c>
      <c r="AO124">
        <f>Original!AG122</f>
        <v>-933.33861370774105</v>
      </c>
      <c r="AP124" s="5">
        <f t="shared" si="44"/>
        <v>-6.1400391121847484E-3</v>
      </c>
      <c r="AQ124">
        <f>Original!AH122</f>
        <v>0</v>
      </c>
      <c r="AR124" s="5">
        <f t="shared" si="45"/>
        <v>0</v>
      </c>
      <c r="AS124">
        <f>Original!AI122</f>
        <v>-581.13117693486902</v>
      </c>
      <c r="AT124" s="5">
        <f t="shared" si="46"/>
        <v>-3.8230156807884537E-3</v>
      </c>
      <c r="AU124">
        <f>Original!AJ122</f>
        <v>0</v>
      </c>
      <c r="AV124" s="5">
        <f t="shared" si="47"/>
        <v>0</v>
      </c>
      <c r="AW124">
        <f>Original!AK122</f>
        <v>0</v>
      </c>
      <c r="AX124" s="5">
        <f t="shared" si="48"/>
        <v>0</v>
      </c>
      <c r="AY124">
        <f>Original!AL122</f>
        <v>0</v>
      </c>
      <c r="AZ124" s="5">
        <f t="shared" si="49"/>
        <v>0</v>
      </c>
      <c r="BA124">
        <f>Original!AM122</f>
        <v>0</v>
      </c>
      <c r="BB124" s="5">
        <f t="shared" si="50"/>
        <v>0</v>
      </c>
      <c r="BC124">
        <f>Original!AN122</f>
        <v>21284.111700404501</v>
      </c>
      <c r="BD124">
        <f>Original!AO122</f>
        <v>20866.575234733002</v>
      </c>
      <c r="BE124" s="5">
        <f t="shared" si="28"/>
        <v>0.13727235345984021</v>
      </c>
      <c r="BF124">
        <f>Original!AP122</f>
        <v>14298.5867652671</v>
      </c>
      <c r="BG124" s="5">
        <f t="shared" si="29"/>
        <v>9.406434138510672E-2</v>
      </c>
      <c r="BH124">
        <f>Original!AQ122</f>
        <v>0</v>
      </c>
      <c r="BI124" s="5">
        <f t="shared" si="30"/>
        <v>0</v>
      </c>
      <c r="BJ124">
        <f>Original!AR122</f>
        <v>35165.162000000098</v>
      </c>
      <c r="BK124">
        <f>Original!AS122</f>
        <v>2.1072430957875601</v>
      </c>
      <c r="BL124">
        <f>Original!AT122</f>
        <v>0</v>
      </c>
      <c r="BM124">
        <f>Original!AU122</f>
        <v>0</v>
      </c>
      <c r="BN124">
        <f>Original!AV122</f>
        <v>-581.13117693486902</v>
      </c>
      <c r="BO124" s="5">
        <f t="shared" si="31"/>
        <v>-3.8230156807884537E-3</v>
      </c>
      <c r="BP124">
        <f>Original!AW122</f>
        <v>0</v>
      </c>
      <c r="BQ124" s="5">
        <f t="shared" si="32"/>
        <v>0</v>
      </c>
      <c r="BR124">
        <f>Original!AX122</f>
        <v>0</v>
      </c>
      <c r="BS124" s="5">
        <f t="shared" si="33"/>
        <v>0</v>
      </c>
      <c r="BT124"/>
      <c r="BU124"/>
      <c r="BV124"/>
      <c r="BW124"/>
      <c r="BX124"/>
      <c r="BY124"/>
      <c r="BZ124"/>
    </row>
    <row r="125" spans="1:78" x14ac:dyDescent="0.2">
      <c r="A125" t="str">
        <f t="shared" si="35"/>
        <v>1_3_2018</v>
      </c>
      <c r="B125">
        <v>1</v>
      </c>
      <c r="C125">
        <v>3</v>
      </c>
      <c r="D125">
        <v>2018</v>
      </c>
      <c r="E125">
        <f>Original!E123</f>
        <v>151797.18299999999</v>
      </c>
      <c r="F125">
        <f>Original!F123</f>
        <v>90156.384000000005</v>
      </c>
      <c r="G125">
        <f>Original!G123</f>
        <v>-61640.798999999897</v>
      </c>
      <c r="H125">
        <f>Original!H123</f>
        <v>180951.01600518799</v>
      </c>
      <c r="I125">
        <f>Original!I123</f>
        <v>383.22382930131403</v>
      </c>
      <c r="J125">
        <f>Original!J123</f>
        <v>33986.270743274697</v>
      </c>
      <c r="K125">
        <f>Original!K123</f>
        <v>3.6501237437271801</v>
      </c>
      <c r="L125">
        <f>Original!L123</f>
        <v>750447.930543756</v>
      </c>
      <c r="M125">
        <f>Original!M123</f>
        <v>2.7069517776229</v>
      </c>
      <c r="N125">
        <f>Original!N123</f>
        <v>28635.989910400702</v>
      </c>
      <c r="O125">
        <f>Original!O123</f>
        <v>1.0142443124807401</v>
      </c>
      <c r="P125">
        <f>Original!P123</f>
        <v>6.3618803451708299</v>
      </c>
      <c r="Q125">
        <f>Original!Q123</f>
        <v>5.558193875399E-2</v>
      </c>
      <c r="R125">
        <f>Original!R123</f>
        <v>4.7223184151579396</v>
      </c>
      <c r="S125">
        <f>Original!S123</f>
        <v>0</v>
      </c>
      <c r="T125">
        <f>Original!T123</f>
        <v>3.2532248375122998</v>
      </c>
      <c r="U125">
        <f>Original!U123</f>
        <v>0</v>
      </c>
      <c r="V125">
        <f>Original!V123</f>
        <v>0</v>
      </c>
      <c r="W125">
        <f>Original!W123</f>
        <v>0</v>
      </c>
      <c r="X125">
        <f>Original!X123</f>
        <v>0.62661241875615004</v>
      </c>
      <c r="Y125">
        <f>Original!Y123</f>
        <v>-2093.9512772036801</v>
      </c>
      <c r="Z125" s="5">
        <f t="shared" si="58"/>
        <v>-1.159648269478768E-2</v>
      </c>
      <c r="AA125">
        <f>Original!Z123</f>
        <v>11199.000112986099</v>
      </c>
      <c r="AB125" s="5">
        <f t="shared" si="59"/>
        <v>6.2021028102716508E-2</v>
      </c>
      <c r="AC125">
        <f>Original!AA123</f>
        <v>-82.0199892235579</v>
      </c>
      <c r="AD125" s="5">
        <f t="shared" si="60"/>
        <v>-4.542337713453601E-4</v>
      </c>
      <c r="AE125">
        <f>Original!AB123</f>
        <v>1681.76420536772</v>
      </c>
      <c r="AF125" s="5">
        <f t="shared" si="61"/>
        <v>9.3137551559004557E-3</v>
      </c>
      <c r="AG125">
        <f>Original!AE123</f>
        <v>-601.07292793059196</v>
      </c>
      <c r="AH125" s="5">
        <f t="shared" si="62"/>
        <v>-3.3287936939778483E-3</v>
      </c>
      <c r="AI125">
        <f>Original!AF123</f>
        <v>-54.459352654624801</v>
      </c>
      <c r="AJ125" s="5">
        <f t="shared" si="63"/>
        <v>-3.0160058999656751E-4</v>
      </c>
      <c r="AK125">
        <f>Original!AC123</f>
        <v>-826.42354823733001</v>
      </c>
      <c r="AL125" s="5">
        <f t="shared" si="42"/>
        <v>-4.5768048569389064E-3</v>
      </c>
      <c r="AM125">
        <f>Original!AD123</f>
        <v>601.21423438462705</v>
      </c>
      <c r="AN125" s="5">
        <f t="shared" si="43"/>
        <v>3.3295762613024657E-3</v>
      </c>
      <c r="AO125">
        <f>Original!AG123</f>
        <v>-967.32111689415603</v>
      </c>
      <c r="AP125" s="5">
        <f t="shared" si="44"/>
        <v>-5.3571077390807097E-3</v>
      </c>
      <c r="AQ125">
        <f>Original!AH123</f>
        <v>0</v>
      </c>
      <c r="AR125" s="5">
        <f t="shared" si="45"/>
        <v>0</v>
      </c>
      <c r="AS125">
        <f>Original!AI123</f>
        <v>-756.34525455224502</v>
      </c>
      <c r="AT125" s="5">
        <f t="shared" si="46"/>
        <v>-4.1887052249911239E-3</v>
      </c>
      <c r="AU125">
        <f>Original!AJ123</f>
        <v>0</v>
      </c>
      <c r="AV125" s="5">
        <f t="shared" si="47"/>
        <v>0</v>
      </c>
      <c r="AW125">
        <f>Original!AK123</f>
        <v>0</v>
      </c>
      <c r="AX125" s="5">
        <f t="shared" si="48"/>
        <v>0</v>
      </c>
      <c r="AY125">
        <f>Original!AL123</f>
        <v>0</v>
      </c>
      <c r="AZ125" s="5">
        <f t="shared" si="49"/>
        <v>0</v>
      </c>
      <c r="BA125">
        <f>Original!AM123</f>
        <v>-7838.7671458592604</v>
      </c>
      <c r="BB125" s="5">
        <f t="shared" si="50"/>
        <v>-4.341176824172352E-2</v>
      </c>
      <c r="BC125">
        <f>Original!AN123</f>
        <v>261.61794018305898</v>
      </c>
      <c r="BD125">
        <f>Original!AO123</f>
        <v>-215.88616361240301</v>
      </c>
      <c r="BE125" s="5">
        <f t="shared" si="28"/>
        <v>-1.1955961858475537E-3</v>
      </c>
      <c r="BF125">
        <f>Original!AP123</f>
        <v>-61424.912836387499</v>
      </c>
      <c r="BG125" s="5">
        <f t="shared" si="29"/>
        <v>-0.3401764627910786</v>
      </c>
      <c r="BH125">
        <f>Original!AQ123</f>
        <v>0</v>
      </c>
      <c r="BI125" s="5">
        <f t="shared" si="30"/>
        <v>0</v>
      </c>
      <c r="BJ125">
        <f>Original!AR123</f>
        <v>-61640.798999999897</v>
      </c>
      <c r="BK125">
        <f>Original!AS123</f>
        <v>3.2532248375122998</v>
      </c>
      <c r="BL125">
        <f>Original!AT123</f>
        <v>0</v>
      </c>
      <c r="BM125">
        <f>Original!AU123</f>
        <v>0.62661241875615004</v>
      </c>
      <c r="BN125">
        <f>Original!AV123</f>
        <v>-756.34525455224502</v>
      </c>
      <c r="BO125" s="5">
        <f t="shared" si="31"/>
        <v>-4.1887052249911239E-3</v>
      </c>
      <c r="BP125">
        <f>Original!AW123</f>
        <v>0</v>
      </c>
      <c r="BQ125" s="5">
        <f t="shared" si="32"/>
        <v>0</v>
      </c>
      <c r="BR125">
        <f>Original!AX123</f>
        <v>-7838.7671458592604</v>
      </c>
      <c r="BS125" s="5">
        <f t="shared" si="33"/>
        <v>-4.341176824172352E-2</v>
      </c>
      <c r="BT125"/>
      <c r="BU125"/>
      <c r="BV125"/>
      <c r="BW125"/>
      <c r="BX125"/>
      <c r="BY125"/>
      <c r="BZ125"/>
    </row>
    <row r="126" spans="1:78" x14ac:dyDescent="0.2">
      <c r="A126" t="str">
        <f t="shared" si="35"/>
        <v>1_10_2002</v>
      </c>
      <c r="B126">
        <v>1</v>
      </c>
      <c r="C126">
        <v>10</v>
      </c>
      <c r="D126">
        <v>2002</v>
      </c>
      <c r="E126">
        <f>Original!E124</f>
        <v>0</v>
      </c>
      <c r="F126">
        <f>Original!F124</f>
        <v>2028458449</v>
      </c>
      <c r="G126">
        <f>Original!G124</f>
        <v>0</v>
      </c>
      <c r="H126">
        <f>Original!H124</f>
        <v>2297843372.21977</v>
      </c>
      <c r="I126">
        <f>Original!I124</f>
        <v>0</v>
      </c>
      <c r="J126">
        <f>Original!J124</f>
        <v>0</v>
      </c>
      <c r="K126">
        <f>Original!K124</f>
        <v>0</v>
      </c>
      <c r="L126">
        <f>Original!L124</f>
        <v>0</v>
      </c>
      <c r="M126">
        <f>Original!M124</f>
        <v>0</v>
      </c>
      <c r="N126">
        <f>Original!N124</f>
        <v>0</v>
      </c>
      <c r="O126">
        <f>Original!O124</f>
        <v>0</v>
      </c>
      <c r="P126">
        <f>Original!P124</f>
        <v>0</v>
      </c>
      <c r="Q126">
        <f>Original!Q124</f>
        <v>0</v>
      </c>
      <c r="R126">
        <f>Original!R124</f>
        <v>0</v>
      </c>
      <c r="S126">
        <f>Original!S124</f>
        <v>0</v>
      </c>
      <c r="T126">
        <f>Original!T124</f>
        <v>0</v>
      </c>
      <c r="U126">
        <f>Original!U124</f>
        <v>0</v>
      </c>
      <c r="V126">
        <f>Original!V124</f>
        <v>0</v>
      </c>
      <c r="W126">
        <f>Original!W124</f>
        <v>0</v>
      </c>
      <c r="X126">
        <f>Original!X124</f>
        <v>0</v>
      </c>
      <c r="Y126">
        <f>Original!Y124</f>
        <v>0</v>
      </c>
      <c r="Z126" s="5"/>
      <c r="AA126">
        <f>Original!Z124</f>
        <v>0</v>
      </c>
      <c r="AB126" s="5"/>
      <c r="AC126">
        <f>Original!AA124</f>
        <v>0</v>
      </c>
      <c r="AD126" s="5"/>
      <c r="AE126">
        <f>Original!AB124</f>
        <v>0</v>
      </c>
      <c r="AF126" s="5"/>
      <c r="AG126">
        <f>Original!AE124</f>
        <v>0</v>
      </c>
      <c r="AH126" s="5"/>
      <c r="AI126">
        <f>Original!AF124</f>
        <v>0</v>
      </c>
      <c r="AJ126" s="5"/>
      <c r="AK126">
        <f>Original!AC124</f>
        <v>0</v>
      </c>
      <c r="AL126" s="5">
        <f t="shared" si="42"/>
        <v>0</v>
      </c>
      <c r="AM126">
        <f>Original!AD124</f>
        <v>0</v>
      </c>
      <c r="AN126" s="5">
        <f t="shared" si="43"/>
        <v>0</v>
      </c>
      <c r="AO126">
        <f>Original!AG124</f>
        <v>0</v>
      </c>
      <c r="AP126" s="5">
        <f t="shared" si="44"/>
        <v>0</v>
      </c>
      <c r="AQ126">
        <f>Original!AH124</f>
        <v>0</v>
      </c>
      <c r="AR126" s="5">
        <f t="shared" si="45"/>
        <v>0</v>
      </c>
      <c r="AS126">
        <f>Original!AI124</f>
        <v>0</v>
      </c>
      <c r="AT126" s="5">
        <f t="shared" si="46"/>
        <v>0</v>
      </c>
      <c r="AU126">
        <f>Original!AJ124</f>
        <v>0</v>
      </c>
      <c r="AV126" s="5">
        <f t="shared" si="47"/>
        <v>0</v>
      </c>
      <c r="AW126">
        <f>Original!AK124</f>
        <v>0</v>
      </c>
      <c r="AX126" s="5">
        <f t="shared" si="48"/>
        <v>0</v>
      </c>
      <c r="AY126">
        <f>Original!AL124</f>
        <v>0</v>
      </c>
      <c r="AZ126" s="5">
        <f t="shared" si="49"/>
        <v>0</v>
      </c>
      <c r="BA126">
        <f>Original!AM124</f>
        <v>0</v>
      </c>
      <c r="BB126" s="5">
        <f t="shared" si="50"/>
        <v>0</v>
      </c>
      <c r="BC126">
        <f>Original!AN124</f>
        <v>0</v>
      </c>
      <c r="BD126">
        <f>Original!AO124</f>
        <v>0</v>
      </c>
      <c r="BE126" s="5">
        <f t="shared" si="28"/>
        <v>0</v>
      </c>
      <c r="BF126">
        <f>Original!AP124</f>
        <v>0</v>
      </c>
      <c r="BG126" s="5">
        <f t="shared" si="29"/>
        <v>0</v>
      </c>
      <c r="BH126">
        <f>Original!AQ124</f>
        <v>2028458449</v>
      </c>
      <c r="BI126" s="5">
        <f t="shared" si="30"/>
        <v>11209.986513376873</v>
      </c>
      <c r="BJ126">
        <f>Original!AR124</f>
        <v>2028458449</v>
      </c>
      <c r="BK126">
        <f>Original!AS124</f>
        <v>0</v>
      </c>
      <c r="BL126">
        <f>Original!AT124</f>
        <v>0</v>
      </c>
      <c r="BM126">
        <f>Original!AU124</f>
        <v>0</v>
      </c>
      <c r="BN126">
        <f>Original!AV124</f>
        <v>0</v>
      </c>
      <c r="BO126" s="5">
        <f t="shared" si="31"/>
        <v>0</v>
      </c>
      <c r="BP126">
        <f>Original!AW124</f>
        <v>0</v>
      </c>
      <c r="BQ126" s="5">
        <f t="shared" si="32"/>
        <v>0</v>
      </c>
      <c r="BR126">
        <f>Original!AX124</f>
        <v>0</v>
      </c>
      <c r="BS126" s="5">
        <f t="shared" si="33"/>
        <v>0</v>
      </c>
      <c r="BT126"/>
      <c r="BU126"/>
      <c r="BV126"/>
      <c r="BW126"/>
      <c r="BX126"/>
      <c r="BY126"/>
      <c r="BZ126"/>
    </row>
    <row r="127" spans="1:78" x14ac:dyDescent="0.2">
      <c r="A127" t="str">
        <f t="shared" si="35"/>
        <v>1_10_2003</v>
      </c>
      <c r="B127">
        <v>1</v>
      </c>
      <c r="C127">
        <v>10</v>
      </c>
      <c r="D127">
        <v>2003</v>
      </c>
      <c r="E127">
        <f>Original!E125</f>
        <v>2028458449</v>
      </c>
      <c r="F127">
        <f>Original!F125</f>
        <v>1999850729.99999</v>
      </c>
      <c r="G127">
        <f>Original!G125</f>
        <v>-28607719.0000019</v>
      </c>
      <c r="H127">
        <f>Original!H125</f>
        <v>2372077118.7958999</v>
      </c>
      <c r="I127">
        <f>Original!I125</f>
        <v>74233746.5761289</v>
      </c>
      <c r="J127">
        <f>Original!J125</f>
        <v>503552796.69999999</v>
      </c>
      <c r="K127">
        <f>Original!K125</f>
        <v>8.7045689999999993</v>
      </c>
      <c r="L127">
        <f>Original!L125</f>
        <v>26042245.269999899</v>
      </c>
      <c r="M127">
        <f>Original!M125</f>
        <v>2.2467999999999901</v>
      </c>
      <c r="N127">
        <f>Original!N125</f>
        <v>41148.635000000002</v>
      </c>
      <c r="O127">
        <f>Original!O125</f>
        <v>3.0865949941727502</v>
      </c>
      <c r="P127">
        <f>Original!P125</f>
        <v>31.36</v>
      </c>
      <c r="Q127">
        <f>Original!Q125</f>
        <v>0.77880399100855902</v>
      </c>
      <c r="R127">
        <f>Original!R125</f>
        <v>3.5</v>
      </c>
      <c r="S127">
        <f>Original!S125</f>
        <v>0</v>
      </c>
      <c r="T127">
        <f>Original!T125</f>
        <v>0</v>
      </c>
      <c r="U127">
        <f>Original!U125</f>
        <v>0</v>
      </c>
      <c r="V127">
        <f>Original!V125</f>
        <v>0</v>
      </c>
      <c r="W127">
        <f>Original!W125</f>
        <v>0</v>
      </c>
      <c r="X127">
        <f>Original!X125</f>
        <v>0</v>
      </c>
      <c r="Y127">
        <f>Original!Y125</f>
        <v>74318839.669786707</v>
      </c>
      <c r="Z127" s="5">
        <f t="shared" ref="Z127:Z142" si="64">Y127/$H126</f>
        <v>3.2342865735880418E-2</v>
      </c>
      <c r="AA127">
        <f>Original!Z125</f>
        <v>-42200204.334702097</v>
      </c>
      <c r="AB127" s="5">
        <f t="shared" ref="AB127:AB142" si="65">AA127/$H126</f>
        <v>-1.836513525895184E-2</v>
      </c>
      <c r="AC127">
        <f>Original!AA125</f>
        <v>12996198.9370046</v>
      </c>
      <c r="AD127" s="5">
        <f t="shared" ref="AD127:AD142" si="66">AC127/$H126</f>
        <v>5.6558245414481713E-3</v>
      </c>
      <c r="AE127">
        <f>Original!AB125</f>
        <v>30566654.339154199</v>
      </c>
      <c r="AF127" s="5">
        <f t="shared" ref="AF127:AF142" si="67">AE127/$H126</f>
        <v>1.3302322825261193E-2</v>
      </c>
      <c r="AG127">
        <f>Original!AE125</f>
        <v>-5097066.7229349203</v>
      </c>
      <c r="AH127" s="5">
        <f t="shared" ref="AH127:AH142" si="68">AG127/$H126</f>
        <v>-2.2181958894835533E-3</v>
      </c>
      <c r="AI127">
        <f>Original!AF125</f>
        <v>-16610640.8122315</v>
      </c>
      <c r="AJ127" s="5">
        <f t="shared" ref="AJ127:AJ142" si="69">AI127/$H126</f>
        <v>-7.2287959279771254E-3</v>
      </c>
      <c r="AK127">
        <f>Original!AC125</f>
        <v>21186688.994281001</v>
      </c>
      <c r="AL127" s="5">
        <f t="shared" si="42"/>
        <v>9.2202494088246614E-3</v>
      </c>
      <c r="AM127">
        <f>Original!AD125</f>
        <v>-8419776.5100348108</v>
      </c>
      <c r="AN127" s="5">
        <f t="shared" si="43"/>
        <v>-3.6642081927024954E-3</v>
      </c>
      <c r="AO127">
        <f>Original!AG125</f>
        <v>0</v>
      </c>
      <c r="AP127" s="5">
        <f t="shared" si="44"/>
        <v>0</v>
      </c>
      <c r="AQ127">
        <f>Original!AH125</f>
        <v>0</v>
      </c>
      <c r="AR127" s="5">
        <f t="shared" si="45"/>
        <v>0</v>
      </c>
      <c r="AS127">
        <f>Original!AI125</f>
        <v>0</v>
      </c>
      <c r="AT127" s="5">
        <f t="shared" si="46"/>
        <v>0</v>
      </c>
      <c r="AU127">
        <f>Original!AJ125</f>
        <v>0</v>
      </c>
      <c r="AV127" s="5">
        <f t="shared" si="47"/>
        <v>0</v>
      </c>
      <c r="AW127">
        <f>Original!AK125</f>
        <v>0</v>
      </c>
      <c r="AX127" s="5">
        <f t="shared" si="48"/>
        <v>0</v>
      </c>
      <c r="AY127">
        <f>Original!AL125</f>
        <v>0</v>
      </c>
      <c r="AZ127" s="5">
        <f t="shared" si="49"/>
        <v>0</v>
      </c>
      <c r="BA127">
        <f>Original!AM125</f>
        <v>0</v>
      </c>
      <c r="BB127" s="5">
        <f t="shared" si="50"/>
        <v>0</v>
      </c>
      <c r="BC127">
        <f>Original!AN125</f>
        <v>66740693.560323402</v>
      </c>
      <c r="BD127">
        <f>Original!AO125</f>
        <v>65531041.960361898</v>
      </c>
      <c r="BE127" s="5">
        <f t="shared" si="28"/>
        <v>2.8518498150314479E-2</v>
      </c>
      <c r="BF127">
        <f>Original!AP125</f>
        <v>-94138760.960363805</v>
      </c>
      <c r="BG127" s="5">
        <f t="shared" si="29"/>
        <v>-4.0968310590039726E-2</v>
      </c>
      <c r="BH127">
        <f>Original!AQ125</f>
        <v>0</v>
      </c>
      <c r="BI127" s="5">
        <f t="shared" si="30"/>
        <v>0</v>
      </c>
      <c r="BJ127">
        <f>Original!AR125</f>
        <v>-28607719.0000019</v>
      </c>
      <c r="BK127">
        <f>Original!AS125</f>
        <v>0</v>
      </c>
      <c r="BL127">
        <f>Original!AT125</f>
        <v>0</v>
      </c>
      <c r="BM127">
        <f>Original!AU125</f>
        <v>0</v>
      </c>
      <c r="BN127">
        <f>Original!AV125</f>
        <v>0</v>
      </c>
      <c r="BO127" s="5">
        <f t="shared" si="31"/>
        <v>0</v>
      </c>
      <c r="BP127">
        <f>Original!AW125</f>
        <v>0</v>
      </c>
      <c r="BQ127" s="5">
        <f t="shared" si="32"/>
        <v>0</v>
      </c>
      <c r="BR127">
        <f>Original!AX125</f>
        <v>0</v>
      </c>
      <c r="BS127" s="5">
        <f t="shared" si="33"/>
        <v>0</v>
      </c>
      <c r="BT127"/>
      <c r="BU127"/>
      <c r="BV127"/>
      <c r="BW127"/>
      <c r="BX127"/>
      <c r="BY127"/>
      <c r="BZ127"/>
    </row>
    <row r="128" spans="1:78" x14ac:dyDescent="0.2">
      <c r="A128" t="str">
        <f t="shared" si="35"/>
        <v>1_10_2004</v>
      </c>
      <c r="B128">
        <v>1</v>
      </c>
      <c r="C128">
        <v>10</v>
      </c>
      <c r="D128">
        <v>2004</v>
      </c>
      <c r="E128">
        <f>Original!E126</f>
        <v>1999850729.99999</v>
      </c>
      <c r="F128">
        <f>Original!F126</f>
        <v>2115153451.99999</v>
      </c>
      <c r="G128">
        <f>Original!G126</f>
        <v>115302722</v>
      </c>
      <c r="H128">
        <f>Original!H126</f>
        <v>2494217476.9254999</v>
      </c>
      <c r="I128">
        <f>Original!I126</f>
        <v>122140358.129604</v>
      </c>
      <c r="J128">
        <f>Original!J126</f>
        <v>521860484</v>
      </c>
      <c r="K128">
        <f>Original!K126</f>
        <v>8.5552250000000001</v>
      </c>
      <c r="L128">
        <f>Original!L126</f>
        <v>26563773.749999899</v>
      </c>
      <c r="M128">
        <f>Original!M126</f>
        <v>2.5669</v>
      </c>
      <c r="N128">
        <f>Original!N126</f>
        <v>39531.589999999997</v>
      </c>
      <c r="O128">
        <f>Original!O126</f>
        <v>2.9462506947296001</v>
      </c>
      <c r="P128">
        <f>Original!P126</f>
        <v>31</v>
      </c>
      <c r="Q128">
        <f>Original!Q126</f>
        <v>0.75769629990336795</v>
      </c>
      <c r="R128">
        <f>Original!R126</f>
        <v>3.5</v>
      </c>
      <c r="S128">
        <f>Original!S126</f>
        <v>0</v>
      </c>
      <c r="T128">
        <f>Original!T126</f>
        <v>0</v>
      </c>
      <c r="U128">
        <f>Original!U126</f>
        <v>0</v>
      </c>
      <c r="V128">
        <f>Original!V126</f>
        <v>0</v>
      </c>
      <c r="W128">
        <f>Original!W126</f>
        <v>0</v>
      </c>
      <c r="X128">
        <f>Original!X126</f>
        <v>0</v>
      </c>
      <c r="Y128">
        <f>Original!Y126</f>
        <v>43825298.620999299</v>
      </c>
      <c r="Z128" s="5">
        <f t="shared" si="64"/>
        <v>1.8475494862176169E-2</v>
      </c>
      <c r="AA128">
        <f>Original!Z126</f>
        <v>8365070.8135669902</v>
      </c>
      <c r="AB128" s="5">
        <f t="shared" si="65"/>
        <v>3.526475065790955E-3</v>
      </c>
      <c r="AC128">
        <f>Original!AA126</f>
        <v>19095353.1437543</v>
      </c>
      <c r="AD128" s="5">
        <f t="shared" si="66"/>
        <v>8.0500557896900811E-3</v>
      </c>
      <c r="AE128">
        <f>Original!AB126</f>
        <v>32304091.311065599</v>
      </c>
      <c r="AF128" s="5">
        <f t="shared" si="67"/>
        <v>1.361848274455074E-2</v>
      </c>
      <c r="AG128">
        <f>Original!AE126</f>
        <v>-5168572.7938999096</v>
      </c>
      <c r="AH128" s="5">
        <f t="shared" si="68"/>
        <v>-2.178922747892594E-3</v>
      </c>
      <c r="AI128">
        <f>Original!AF126</f>
        <v>-15934492.346942101</v>
      </c>
      <c r="AJ128" s="5">
        <f t="shared" si="69"/>
        <v>-6.7175271076476114E-3</v>
      </c>
      <c r="AK128">
        <f>Original!AC126</f>
        <v>27161383.928313199</v>
      </c>
      <c r="AL128" s="5">
        <f t="shared" si="42"/>
        <v>1.1450464115644227E-2</v>
      </c>
      <c r="AM128">
        <f>Original!AD126</f>
        <v>-8128190.7934914101</v>
      </c>
      <c r="AN128" s="5">
        <f t="shared" si="43"/>
        <v>-3.4266132113012393E-3</v>
      </c>
      <c r="AO128">
        <f>Original!AG126</f>
        <v>0</v>
      </c>
      <c r="AP128" s="5">
        <f t="shared" si="44"/>
        <v>0</v>
      </c>
      <c r="AQ128">
        <f>Original!AH126</f>
        <v>0</v>
      </c>
      <c r="AR128" s="5">
        <f t="shared" si="45"/>
        <v>0</v>
      </c>
      <c r="AS128">
        <f>Original!AI126</f>
        <v>0</v>
      </c>
      <c r="AT128" s="5">
        <f t="shared" si="46"/>
        <v>0</v>
      </c>
      <c r="AU128">
        <f>Original!AJ126</f>
        <v>0</v>
      </c>
      <c r="AV128" s="5">
        <f t="shared" si="47"/>
        <v>0</v>
      </c>
      <c r="AW128">
        <f>Original!AK126</f>
        <v>0</v>
      </c>
      <c r="AX128" s="5">
        <f t="shared" si="48"/>
        <v>0</v>
      </c>
      <c r="AY128">
        <f>Original!AL126</f>
        <v>0</v>
      </c>
      <c r="AZ128" s="5">
        <f t="shared" si="49"/>
        <v>0</v>
      </c>
      <c r="BA128">
        <f>Original!AM126</f>
        <v>0</v>
      </c>
      <c r="BB128" s="5">
        <f t="shared" si="50"/>
        <v>0</v>
      </c>
      <c r="BC128">
        <f>Original!AN126</f>
        <v>101519941.883366</v>
      </c>
      <c r="BD128">
        <f>Original!AO126</f>
        <v>102974090.69564401</v>
      </c>
      <c r="BE128" s="5">
        <f t="shared" si="28"/>
        <v>4.3410937140152983E-2</v>
      </c>
      <c r="BF128">
        <f>Original!AP126</f>
        <v>12328631.304355999</v>
      </c>
      <c r="BG128" s="5">
        <f t="shared" si="29"/>
        <v>5.1973990249584243E-3</v>
      </c>
      <c r="BH128">
        <f>Original!AQ126</f>
        <v>0</v>
      </c>
      <c r="BI128" s="5">
        <f t="shared" si="30"/>
        <v>0</v>
      </c>
      <c r="BJ128">
        <f>Original!AR126</f>
        <v>115302722</v>
      </c>
      <c r="BK128">
        <f>Original!AS126</f>
        <v>0</v>
      </c>
      <c r="BL128">
        <f>Original!AT126</f>
        <v>0</v>
      </c>
      <c r="BM128">
        <f>Original!AU126</f>
        <v>0</v>
      </c>
      <c r="BN128">
        <f>Original!AV126</f>
        <v>0</v>
      </c>
      <c r="BO128" s="5">
        <f t="shared" si="31"/>
        <v>0</v>
      </c>
      <c r="BP128">
        <f>Original!AW126</f>
        <v>0</v>
      </c>
      <c r="BQ128" s="5">
        <f t="shared" si="32"/>
        <v>0</v>
      </c>
      <c r="BR128">
        <f>Original!AX126</f>
        <v>0</v>
      </c>
      <c r="BS128" s="5">
        <f t="shared" si="33"/>
        <v>0</v>
      </c>
      <c r="BT128"/>
      <c r="BU128"/>
      <c r="BV128"/>
      <c r="BW128"/>
      <c r="BX128"/>
      <c r="BY128"/>
      <c r="BZ128"/>
    </row>
    <row r="129" spans="1:78" x14ac:dyDescent="0.2">
      <c r="A129" t="str">
        <f t="shared" si="35"/>
        <v>1_10_2005</v>
      </c>
      <c r="B129">
        <v>1</v>
      </c>
      <c r="C129">
        <v>10</v>
      </c>
      <c r="D129">
        <v>2005</v>
      </c>
      <c r="E129">
        <f>Original!E127</f>
        <v>2115153451.99999</v>
      </c>
      <c r="F129">
        <f>Original!F127</f>
        <v>2507212522.99999</v>
      </c>
      <c r="G129">
        <f>Original!G127</f>
        <v>392059070.99999601</v>
      </c>
      <c r="H129">
        <f>Original!H127</f>
        <v>2696927179.8834801</v>
      </c>
      <c r="I129">
        <f>Original!I127</f>
        <v>202709702.95798299</v>
      </c>
      <c r="J129">
        <f>Original!J127</f>
        <v>527998936.69999999</v>
      </c>
      <c r="K129">
        <f>Original!K127</f>
        <v>7.1818169999999899</v>
      </c>
      <c r="L129">
        <f>Original!L127</f>
        <v>27081157.499999899</v>
      </c>
      <c r="M129">
        <f>Original!M127</f>
        <v>3.0314999999999901</v>
      </c>
      <c r="N129">
        <f>Original!N127</f>
        <v>38116.919999999896</v>
      </c>
      <c r="O129">
        <f>Original!O127</f>
        <v>2.8229971403892402</v>
      </c>
      <c r="P129">
        <f>Original!P127</f>
        <v>30.68</v>
      </c>
      <c r="Q129">
        <f>Original!Q127</f>
        <v>0.738640230756752</v>
      </c>
      <c r="R129">
        <f>Original!R127</f>
        <v>3.5</v>
      </c>
      <c r="S129">
        <f>Original!S127</f>
        <v>0</v>
      </c>
      <c r="T129">
        <f>Original!T127</f>
        <v>0</v>
      </c>
      <c r="U129">
        <f>Original!U127</f>
        <v>0</v>
      </c>
      <c r="V129">
        <f>Original!V127</f>
        <v>0</v>
      </c>
      <c r="W129">
        <f>Original!W127</f>
        <v>0</v>
      </c>
      <c r="X129">
        <f>Original!X127</f>
        <v>0</v>
      </c>
      <c r="Y129">
        <f>Original!Y127</f>
        <v>15067728.2473129</v>
      </c>
      <c r="Z129" s="5">
        <f t="shared" si="64"/>
        <v>6.0410643364932843E-3</v>
      </c>
      <c r="AA129">
        <f>Original!Z127</f>
        <v>90209361.600125998</v>
      </c>
      <c r="AB129" s="5">
        <f t="shared" si="65"/>
        <v>3.6167400170462549E-2</v>
      </c>
      <c r="AC129">
        <f>Original!AA127</f>
        <v>19645206.300190799</v>
      </c>
      <c r="AD129" s="5">
        <f t="shared" si="66"/>
        <v>7.8763004757734616E-3</v>
      </c>
      <c r="AE129">
        <f>Original!AB127</f>
        <v>44599837.226072498</v>
      </c>
      <c r="AF129" s="5">
        <f t="shared" si="67"/>
        <v>1.7881294489624274E-2</v>
      </c>
      <c r="AG129">
        <f>Original!AE127</f>
        <v>-4859871.9514487097</v>
      </c>
      <c r="AH129" s="5">
        <f t="shared" si="68"/>
        <v>-1.9484555763113474E-3</v>
      </c>
      <c r="AI129">
        <f>Original!AF127</f>
        <v>-15221019.8415618</v>
      </c>
      <c r="AJ129" s="5">
        <f t="shared" si="69"/>
        <v>-6.1025231289470426E-3</v>
      </c>
      <c r="AK129">
        <f>Original!AC127</f>
        <v>26096693.813968301</v>
      </c>
      <c r="AL129" s="5">
        <f t="shared" si="42"/>
        <v>1.0462878259571984E-2</v>
      </c>
      <c r="AM129">
        <f>Original!AD127</f>
        <v>-7551800.2081183502</v>
      </c>
      <c r="AN129" s="5">
        <f t="shared" si="43"/>
        <v>-3.0277232350352568E-3</v>
      </c>
      <c r="AO129">
        <f>Original!AG127</f>
        <v>0</v>
      </c>
      <c r="AP129" s="5">
        <f t="shared" si="44"/>
        <v>0</v>
      </c>
      <c r="AQ129">
        <f>Original!AH127</f>
        <v>0</v>
      </c>
      <c r="AR129" s="5">
        <f t="shared" si="45"/>
        <v>0</v>
      </c>
      <c r="AS129">
        <f>Original!AI127</f>
        <v>0</v>
      </c>
      <c r="AT129" s="5">
        <f t="shared" si="46"/>
        <v>0</v>
      </c>
      <c r="AU129">
        <f>Original!AJ127</f>
        <v>0</v>
      </c>
      <c r="AV129" s="5">
        <f t="shared" si="47"/>
        <v>0</v>
      </c>
      <c r="AW129">
        <f>Original!AK127</f>
        <v>0</v>
      </c>
      <c r="AX129" s="5">
        <f t="shared" si="48"/>
        <v>0</v>
      </c>
      <c r="AY129">
        <f>Original!AL127</f>
        <v>0</v>
      </c>
      <c r="AZ129" s="5">
        <f t="shared" si="49"/>
        <v>0</v>
      </c>
      <c r="BA129">
        <f>Original!AM127</f>
        <v>0</v>
      </c>
      <c r="BB129" s="5">
        <f t="shared" si="50"/>
        <v>0</v>
      </c>
      <c r="BC129">
        <f>Original!AN127</f>
        <v>167986135.18654099</v>
      </c>
      <c r="BD129">
        <f>Original!AO127</f>
        <v>171902463.17012599</v>
      </c>
      <c r="BE129" s="5">
        <f t="shared" si="28"/>
        <v>6.8920398786565223E-2</v>
      </c>
      <c r="BF129">
        <f>Original!AP127</f>
        <v>220156607.829869</v>
      </c>
      <c r="BG129" s="5">
        <f t="shared" si="29"/>
        <v>8.8266805066751955E-2</v>
      </c>
      <c r="BH129">
        <f>Original!AQ127</f>
        <v>0</v>
      </c>
      <c r="BI129" s="5">
        <f t="shared" si="30"/>
        <v>0</v>
      </c>
      <c r="BJ129">
        <f>Original!AR127</f>
        <v>392059070.99999601</v>
      </c>
      <c r="BK129">
        <f>Original!AS127</f>
        <v>0</v>
      </c>
      <c r="BL129">
        <f>Original!AT127</f>
        <v>0</v>
      </c>
      <c r="BM129">
        <f>Original!AU127</f>
        <v>0</v>
      </c>
      <c r="BN129">
        <f>Original!AV127</f>
        <v>0</v>
      </c>
      <c r="BO129" s="5">
        <f t="shared" si="31"/>
        <v>0</v>
      </c>
      <c r="BP129">
        <f>Original!AW127</f>
        <v>0</v>
      </c>
      <c r="BQ129" s="5">
        <f t="shared" si="32"/>
        <v>0</v>
      </c>
      <c r="BR129">
        <f>Original!AX127</f>
        <v>0</v>
      </c>
      <c r="BS129" s="5">
        <f t="shared" si="33"/>
        <v>0</v>
      </c>
      <c r="BT129"/>
      <c r="BU129"/>
      <c r="BV129"/>
      <c r="BW129"/>
      <c r="BX129"/>
      <c r="BY129"/>
      <c r="BZ129"/>
    </row>
    <row r="130" spans="1:78" x14ac:dyDescent="0.2">
      <c r="A130" t="str">
        <f t="shared" si="35"/>
        <v>1_10_2006</v>
      </c>
      <c r="B130">
        <v>1</v>
      </c>
      <c r="C130">
        <v>10</v>
      </c>
      <c r="D130">
        <v>2006</v>
      </c>
      <c r="E130">
        <f>Original!E128</f>
        <v>2507212522.99999</v>
      </c>
      <c r="F130">
        <f>Original!F128</f>
        <v>2603647774.99999</v>
      </c>
      <c r="G130">
        <f>Original!G128</f>
        <v>96435252.000002801</v>
      </c>
      <c r="H130">
        <f>Original!H128</f>
        <v>2797302297.8480701</v>
      </c>
      <c r="I130">
        <f>Original!I128</f>
        <v>100375117.964582</v>
      </c>
      <c r="J130">
        <f>Original!J128</f>
        <v>539962610.09999895</v>
      </c>
      <c r="K130">
        <f>Original!K128</f>
        <v>7.1918749999999996</v>
      </c>
      <c r="L130">
        <f>Original!L128</f>
        <v>27655014.75</v>
      </c>
      <c r="M130">
        <f>Original!M128</f>
        <v>3.3499999999999899</v>
      </c>
      <c r="N130">
        <f>Original!N128</f>
        <v>36028.75</v>
      </c>
      <c r="O130">
        <f>Original!O128</f>
        <v>2.66095619765533</v>
      </c>
      <c r="P130">
        <f>Original!P128</f>
        <v>30.18</v>
      </c>
      <c r="Q130">
        <f>Original!Q128</f>
        <v>0.71580004948312603</v>
      </c>
      <c r="R130">
        <f>Original!R128</f>
        <v>3.7</v>
      </c>
      <c r="S130">
        <f>Original!S128</f>
        <v>0</v>
      </c>
      <c r="T130">
        <f>Original!T128</f>
        <v>0</v>
      </c>
      <c r="U130">
        <f>Original!U128</f>
        <v>0</v>
      </c>
      <c r="V130">
        <f>Original!V128</f>
        <v>0</v>
      </c>
      <c r="W130">
        <f>Original!W128</f>
        <v>0</v>
      </c>
      <c r="X130">
        <f>Original!X128</f>
        <v>0</v>
      </c>
      <c r="Y130">
        <f>Original!Y128</f>
        <v>34332528.793832302</v>
      </c>
      <c r="Z130" s="5">
        <f t="shared" si="64"/>
        <v>1.273023945545153E-2</v>
      </c>
      <c r="AA130">
        <f>Original!Z128</f>
        <v>-828905.26268448902</v>
      </c>
      <c r="AB130" s="5">
        <f t="shared" si="65"/>
        <v>-3.0735174047980842E-4</v>
      </c>
      <c r="AC130">
        <f>Original!AA128</f>
        <v>25323789.418149799</v>
      </c>
      <c r="AD130" s="5">
        <f t="shared" si="66"/>
        <v>9.3898677009306222E-3</v>
      </c>
      <c r="AE130">
        <f>Original!AB128</f>
        <v>32700782.7278855</v>
      </c>
      <c r="AF130" s="5">
        <f t="shared" si="67"/>
        <v>1.2125200476973326E-2</v>
      </c>
      <c r="AG130">
        <f>Original!AE128</f>
        <v>-8995251.0571519695</v>
      </c>
      <c r="AH130" s="5">
        <f t="shared" si="68"/>
        <v>-3.3353703890294161E-3</v>
      </c>
      <c r="AI130">
        <f>Original!AF128</f>
        <v>-21609674.881632399</v>
      </c>
      <c r="AJ130" s="5">
        <f t="shared" si="69"/>
        <v>-8.0127023980551219E-3</v>
      </c>
      <c r="AK130">
        <f>Original!AC128</f>
        <v>47986255.384101599</v>
      </c>
      <c r="AL130" s="5">
        <f t="shared" si="42"/>
        <v>1.7792936992156692E-2</v>
      </c>
      <c r="AM130">
        <f>Original!AD128</f>
        <v>-11761990.404694499</v>
      </c>
      <c r="AN130" s="5">
        <f t="shared" si="43"/>
        <v>-4.3612562075935153E-3</v>
      </c>
      <c r="AO130">
        <f>Original!AG128</f>
        <v>-4361580.1333151497</v>
      </c>
      <c r="AP130" s="5">
        <f t="shared" si="44"/>
        <v>-1.6172406010249007E-3</v>
      </c>
      <c r="AQ130">
        <f>Original!AH128</f>
        <v>0</v>
      </c>
      <c r="AR130" s="5">
        <f t="shared" si="45"/>
        <v>0</v>
      </c>
      <c r="AS130">
        <f>Original!AI128</f>
        <v>0</v>
      </c>
      <c r="AT130" s="5">
        <f t="shared" si="46"/>
        <v>0</v>
      </c>
      <c r="AU130">
        <f>Original!AJ128</f>
        <v>0</v>
      </c>
      <c r="AV130" s="5">
        <f t="shared" si="47"/>
        <v>0</v>
      </c>
      <c r="AW130">
        <f>Original!AK128</f>
        <v>0</v>
      </c>
      <c r="AX130" s="5">
        <f t="shared" si="48"/>
        <v>0</v>
      </c>
      <c r="AY130">
        <f>Original!AL128</f>
        <v>0</v>
      </c>
      <c r="AZ130" s="5">
        <f t="shared" si="49"/>
        <v>0</v>
      </c>
      <c r="BA130">
        <f>Original!AM128</f>
        <v>0</v>
      </c>
      <c r="BB130" s="5">
        <f t="shared" si="50"/>
        <v>0</v>
      </c>
      <c r="BC130">
        <f>Original!AN128</f>
        <v>92785954.584490702</v>
      </c>
      <c r="BD130">
        <f>Original!AO128</f>
        <v>93314255.807706296</v>
      </c>
      <c r="BE130" s="5">
        <f t="shared" si="28"/>
        <v>3.4600213347895405E-2</v>
      </c>
      <c r="BF130">
        <f>Original!AP128</f>
        <v>3120996.1922965399</v>
      </c>
      <c r="BG130" s="5">
        <f t="shared" si="29"/>
        <v>1.1572415508939999E-3</v>
      </c>
      <c r="BH130">
        <f>Original!AQ128</f>
        <v>0</v>
      </c>
      <c r="BI130" s="5">
        <f t="shared" si="30"/>
        <v>0</v>
      </c>
      <c r="BJ130">
        <f>Original!AR128</f>
        <v>96435252.000002801</v>
      </c>
      <c r="BK130">
        <f>Original!AS128</f>
        <v>0</v>
      </c>
      <c r="BL130">
        <f>Original!AT128</f>
        <v>0</v>
      </c>
      <c r="BM130">
        <f>Original!AU128</f>
        <v>0</v>
      </c>
      <c r="BN130">
        <f>Original!AV128</f>
        <v>0</v>
      </c>
      <c r="BO130" s="5">
        <f t="shared" si="31"/>
        <v>0</v>
      </c>
      <c r="BP130">
        <f>Original!AW128</f>
        <v>0</v>
      </c>
      <c r="BQ130" s="5">
        <f t="shared" si="32"/>
        <v>0</v>
      </c>
      <c r="BR130">
        <f>Original!AX128</f>
        <v>0</v>
      </c>
      <c r="BS130" s="5">
        <f t="shared" si="33"/>
        <v>0</v>
      </c>
      <c r="BT130"/>
      <c r="BU130"/>
      <c r="BV130"/>
      <c r="BW130"/>
      <c r="BX130"/>
      <c r="BY130"/>
      <c r="BZ130"/>
    </row>
    <row r="131" spans="1:78" x14ac:dyDescent="0.2">
      <c r="A131" t="str">
        <f t="shared" si="35"/>
        <v>1_10_2007</v>
      </c>
      <c r="B131">
        <v>1</v>
      </c>
      <c r="C131">
        <v>10</v>
      </c>
      <c r="D131">
        <v>2007</v>
      </c>
      <c r="E131">
        <f>Original!E129</f>
        <v>2603647774.99999</v>
      </c>
      <c r="F131">
        <f>Original!F129</f>
        <v>2751026060</v>
      </c>
      <c r="G131">
        <f>Original!G129</f>
        <v>147378285.00000399</v>
      </c>
      <c r="H131">
        <f>Original!H129</f>
        <v>2835119678.6170702</v>
      </c>
      <c r="I131">
        <f>Original!I129</f>
        <v>37817380.769008599</v>
      </c>
      <c r="J131">
        <f>Original!J129</f>
        <v>543107372.799999</v>
      </c>
      <c r="K131">
        <f>Original!K129</f>
        <v>6.9152709999999997</v>
      </c>
      <c r="L131">
        <f>Original!L129</f>
        <v>27714120</v>
      </c>
      <c r="M131">
        <f>Original!M129</f>
        <v>3.4605999999999901</v>
      </c>
      <c r="N131">
        <f>Original!N129</f>
        <v>36660.58</v>
      </c>
      <c r="O131">
        <f>Original!O129</f>
        <v>2.6754587641106</v>
      </c>
      <c r="P131">
        <f>Original!P129</f>
        <v>30.4</v>
      </c>
      <c r="Q131">
        <f>Original!Q129</f>
        <v>0.71140340863312601</v>
      </c>
      <c r="R131">
        <f>Original!R129</f>
        <v>3.5999999999999899</v>
      </c>
      <c r="S131">
        <f>Original!S129</f>
        <v>0</v>
      </c>
      <c r="T131">
        <f>Original!T129</f>
        <v>0</v>
      </c>
      <c r="U131">
        <f>Original!U129</f>
        <v>0</v>
      </c>
      <c r="V131">
        <f>Original!V129</f>
        <v>0</v>
      </c>
      <c r="W131">
        <f>Original!W129</f>
        <v>0</v>
      </c>
      <c r="X131">
        <f>Original!X129</f>
        <v>0</v>
      </c>
      <c r="Y131">
        <f>Original!Y129</f>
        <v>9194145.1020230204</v>
      </c>
      <c r="Z131" s="5">
        <f t="shared" si="64"/>
        <v>3.2867899579877235E-3</v>
      </c>
      <c r="AA131">
        <f>Original!Z129</f>
        <v>24182117.38008</v>
      </c>
      <c r="AB131" s="5">
        <f t="shared" si="65"/>
        <v>8.6447994550617573E-3</v>
      </c>
      <c r="AC131">
        <f>Original!AA129</f>
        <v>2665452.9147178498</v>
      </c>
      <c r="AD131" s="5">
        <f t="shared" si="66"/>
        <v>9.5286552217411385E-4</v>
      </c>
      <c r="AE131">
        <f>Original!AB129</f>
        <v>11164451.2724298</v>
      </c>
      <c r="AF131" s="5">
        <f t="shared" si="67"/>
        <v>3.9911493588013257E-3</v>
      </c>
      <c r="AG131">
        <f>Original!AE129</f>
        <v>4120792.4255854301</v>
      </c>
      <c r="AH131" s="5">
        <f t="shared" si="68"/>
        <v>1.4731308906997661E-3</v>
      </c>
      <c r="AI131">
        <f>Original!AF129</f>
        <v>-4334882.4472129298</v>
      </c>
      <c r="AJ131" s="5">
        <f t="shared" si="69"/>
        <v>-1.5496653509875214E-3</v>
      </c>
      <c r="AK131">
        <f>Original!AC129</f>
        <v>-15186593.468327399</v>
      </c>
      <c r="AL131" s="5">
        <f t="shared" si="42"/>
        <v>-5.4290140468587385E-3</v>
      </c>
      <c r="AM131">
        <f>Original!AD129</f>
        <v>1095983.6846743701</v>
      </c>
      <c r="AN131" s="5">
        <f t="shared" si="43"/>
        <v>3.9180023035676078E-4</v>
      </c>
      <c r="AO131">
        <f>Original!AG129</f>
        <v>2267629.1154012801</v>
      </c>
      <c r="AP131" s="5">
        <f t="shared" si="44"/>
        <v>8.1064857278590841E-4</v>
      </c>
      <c r="AQ131">
        <f>Original!AH129</f>
        <v>0</v>
      </c>
      <c r="AR131" s="5">
        <f t="shared" si="45"/>
        <v>0</v>
      </c>
      <c r="AS131">
        <f>Original!AI129</f>
        <v>0</v>
      </c>
      <c r="AT131" s="5">
        <f t="shared" si="46"/>
        <v>0</v>
      </c>
      <c r="AU131">
        <f>Original!AJ129</f>
        <v>0</v>
      </c>
      <c r="AV131" s="5">
        <f t="shared" si="47"/>
        <v>0</v>
      </c>
      <c r="AW131">
        <f>Original!AK129</f>
        <v>0</v>
      </c>
      <c r="AX131" s="5">
        <f t="shared" si="48"/>
        <v>0</v>
      </c>
      <c r="AY131">
        <f>Original!AL129</f>
        <v>0</v>
      </c>
      <c r="AZ131" s="5">
        <f t="shared" si="49"/>
        <v>0</v>
      </c>
      <c r="BA131">
        <f>Original!AM129</f>
        <v>0</v>
      </c>
      <c r="BB131" s="5">
        <f t="shared" si="50"/>
        <v>0</v>
      </c>
      <c r="BC131">
        <f>Original!AN129</f>
        <v>35169095.979371399</v>
      </c>
      <c r="BD131">
        <f>Original!AO129</f>
        <v>35199320.206222497</v>
      </c>
      <c r="BE131" s="5">
        <f t="shared" si="28"/>
        <v>1.2583309366778449E-2</v>
      </c>
      <c r="BF131">
        <f>Original!AP129</f>
        <v>112178964.793782</v>
      </c>
      <c r="BG131" s="5">
        <f t="shared" si="29"/>
        <v>4.0102553406573142E-2</v>
      </c>
      <c r="BH131">
        <f>Original!AQ129</f>
        <v>0</v>
      </c>
      <c r="BI131" s="5">
        <f t="shared" si="30"/>
        <v>0</v>
      </c>
      <c r="BJ131">
        <f>Original!AR129</f>
        <v>147378285.00000399</v>
      </c>
      <c r="BK131">
        <f>Original!AS129</f>
        <v>0</v>
      </c>
      <c r="BL131">
        <f>Original!AT129</f>
        <v>0</v>
      </c>
      <c r="BM131">
        <f>Original!AU129</f>
        <v>0</v>
      </c>
      <c r="BN131">
        <f>Original!AV129</f>
        <v>0</v>
      </c>
      <c r="BO131" s="5">
        <f t="shared" si="31"/>
        <v>0</v>
      </c>
      <c r="BP131">
        <f>Original!AW129</f>
        <v>0</v>
      </c>
      <c r="BQ131" s="5">
        <f t="shared" si="32"/>
        <v>0</v>
      </c>
      <c r="BR131">
        <f>Original!AX129</f>
        <v>0</v>
      </c>
      <c r="BS131" s="5">
        <f t="shared" si="33"/>
        <v>0</v>
      </c>
      <c r="BT131"/>
      <c r="BU131"/>
      <c r="BV131"/>
      <c r="BW131"/>
      <c r="BX131"/>
      <c r="BY131"/>
      <c r="BZ131"/>
    </row>
    <row r="132" spans="1:78" x14ac:dyDescent="0.2">
      <c r="A132" t="str">
        <f t="shared" si="35"/>
        <v>1_10_2008</v>
      </c>
      <c r="B132">
        <v>1</v>
      </c>
      <c r="C132">
        <v>10</v>
      </c>
      <c r="D132">
        <v>2008</v>
      </c>
      <c r="E132">
        <f>Original!E130</f>
        <v>2751026060</v>
      </c>
      <c r="F132">
        <f>Original!F130</f>
        <v>2818659238.99999</v>
      </c>
      <c r="G132">
        <f>Original!G130</f>
        <v>67633178.999994695</v>
      </c>
      <c r="H132">
        <f>Original!H130</f>
        <v>2931641502.9425302</v>
      </c>
      <c r="I132">
        <f>Original!I130</f>
        <v>96521824.325456098</v>
      </c>
      <c r="J132">
        <f>Original!J130</f>
        <v>558408346.89999902</v>
      </c>
      <c r="K132">
        <f>Original!K130</f>
        <v>7.08633899999999</v>
      </c>
      <c r="L132">
        <f>Original!L130</f>
        <v>27956797.669999901</v>
      </c>
      <c r="M132">
        <f>Original!M130</f>
        <v>3.9195000000000002</v>
      </c>
      <c r="N132">
        <f>Original!N130</f>
        <v>36716.94</v>
      </c>
      <c r="O132">
        <f>Original!O130</f>
        <v>2.9214336891463701</v>
      </c>
      <c r="P132">
        <f>Original!P130</f>
        <v>30.42</v>
      </c>
      <c r="Q132">
        <f>Original!Q130</f>
        <v>0.69981314054055799</v>
      </c>
      <c r="R132">
        <f>Original!R130</f>
        <v>3.7</v>
      </c>
      <c r="S132">
        <f>Original!S130</f>
        <v>0</v>
      </c>
      <c r="T132">
        <f>Original!T130</f>
        <v>0</v>
      </c>
      <c r="U132">
        <f>Original!U130</f>
        <v>0</v>
      </c>
      <c r="V132">
        <f>Original!V130</f>
        <v>0</v>
      </c>
      <c r="W132">
        <f>Original!W130</f>
        <v>0</v>
      </c>
      <c r="X132">
        <f>Original!X130</f>
        <v>0</v>
      </c>
      <c r="Y132">
        <f>Original!Y130</f>
        <v>46789588.668678001</v>
      </c>
      <c r="Z132" s="5">
        <f t="shared" si="64"/>
        <v>1.6503567387850547E-2</v>
      </c>
      <c r="AA132">
        <f>Original!Z130</f>
        <v>-15786569.041967301</v>
      </c>
      <c r="AB132" s="5">
        <f t="shared" si="65"/>
        <v>-5.568219627916292E-3</v>
      </c>
      <c r="AC132">
        <f>Original!AA130</f>
        <v>11518996.060905701</v>
      </c>
      <c r="AD132" s="5">
        <f t="shared" si="66"/>
        <v>4.0629664235283707E-3</v>
      </c>
      <c r="AE132">
        <f>Original!AB130</f>
        <v>46295013.007940203</v>
      </c>
      <c r="AF132" s="5">
        <f t="shared" si="67"/>
        <v>1.6329121256187053E-2</v>
      </c>
      <c r="AG132">
        <f>Original!AE130</f>
        <v>395538.07236671803</v>
      </c>
      <c r="AH132" s="5">
        <f t="shared" si="68"/>
        <v>1.395137127190538E-4</v>
      </c>
      <c r="AI132">
        <f>Original!AF130</f>
        <v>-12057869.0987904</v>
      </c>
      <c r="AJ132" s="5">
        <f t="shared" si="69"/>
        <v>-4.2530370727319883E-3</v>
      </c>
      <c r="AK132">
        <f>Original!AC130</f>
        <v>-1421667.0753645999</v>
      </c>
      <c r="AL132" s="5">
        <f t="shared" si="42"/>
        <v>-5.0144869935722376E-4</v>
      </c>
      <c r="AM132">
        <f>Original!AD130</f>
        <v>19707070.152688898</v>
      </c>
      <c r="AN132" s="5">
        <f t="shared" si="43"/>
        <v>6.9510540600182767E-3</v>
      </c>
      <c r="AO132">
        <f>Original!AG130</f>
        <v>-2393902.2659873199</v>
      </c>
      <c r="AP132" s="5">
        <f t="shared" si="44"/>
        <v>-8.4437432537416918E-4</v>
      </c>
      <c r="AQ132">
        <f>Original!AH130</f>
        <v>0</v>
      </c>
      <c r="AR132" s="5">
        <f t="shared" si="45"/>
        <v>0</v>
      </c>
      <c r="AS132">
        <f>Original!AI130</f>
        <v>0</v>
      </c>
      <c r="AT132" s="5">
        <f t="shared" si="46"/>
        <v>0</v>
      </c>
      <c r="AU132">
        <f>Original!AJ130</f>
        <v>0</v>
      </c>
      <c r="AV132" s="5">
        <f t="shared" si="47"/>
        <v>0</v>
      </c>
      <c r="AW132">
        <f>Original!AK130</f>
        <v>0</v>
      </c>
      <c r="AX132" s="5">
        <f t="shared" si="48"/>
        <v>0</v>
      </c>
      <c r="AY132">
        <f>Original!AL130</f>
        <v>0</v>
      </c>
      <c r="AZ132" s="5">
        <f t="shared" si="49"/>
        <v>0</v>
      </c>
      <c r="BA132">
        <f>Original!AM130</f>
        <v>0</v>
      </c>
      <c r="BB132" s="5">
        <f t="shared" si="50"/>
        <v>0</v>
      </c>
      <c r="BC132">
        <f>Original!AN130</f>
        <v>93046198.480470002</v>
      </c>
      <c r="BD132">
        <f>Original!AO130</f>
        <v>93658851.892839402</v>
      </c>
      <c r="BE132" s="5">
        <f t="shared" si="28"/>
        <v>3.3035237488995464E-2</v>
      </c>
      <c r="BF132">
        <f>Original!AP130</f>
        <v>-26025672.892844599</v>
      </c>
      <c r="BG132" s="5">
        <f t="shared" si="29"/>
        <v>-9.1797440119140011E-3</v>
      </c>
      <c r="BH132">
        <f>Original!AQ130</f>
        <v>0</v>
      </c>
      <c r="BI132" s="5">
        <f t="shared" si="30"/>
        <v>0</v>
      </c>
      <c r="BJ132">
        <f>Original!AR130</f>
        <v>67633178.999994695</v>
      </c>
      <c r="BK132">
        <f>Original!AS130</f>
        <v>0</v>
      </c>
      <c r="BL132">
        <f>Original!AT130</f>
        <v>0</v>
      </c>
      <c r="BM132">
        <f>Original!AU130</f>
        <v>0</v>
      </c>
      <c r="BN132">
        <f>Original!AV130</f>
        <v>0</v>
      </c>
      <c r="BO132" s="5">
        <f t="shared" si="31"/>
        <v>0</v>
      </c>
      <c r="BP132">
        <f>Original!AW130</f>
        <v>0</v>
      </c>
      <c r="BQ132" s="5">
        <f t="shared" si="32"/>
        <v>0</v>
      </c>
      <c r="BR132">
        <f>Original!AX130</f>
        <v>0</v>
      </c>
      <c r="BS132" s="5">
        <f t="shared" si="33"/>
        <v>0</v>
      </c>
      <c r="BT132"/>
      <c r="BU132"/>
      <c r="BV132"/>
      <c r="BW132"/>
      <c r="BX132"/>
      <c r="BY132"/>
      <c r="BZ132"/>
    </row>
    <row r="133" spans="1:78" x14ac:dyDescent="0.2">
      <c r="A133" t="str">
        <f t="shared" si="35"/>
        <v>1_10_2009</v>
      </c>
      <c r="B133">
        <v>1</v>
      </c>
      <c r="C133">
        <v>10</v>
      </c>
      <c r="D133">
        <v>2009</v>
      </c>
      <c r="E133">
        <f>Original!E131</f>
        <v>2818659238.99999</v>
      </c>
      <c r="F133">
        <f>Original!F131</f>
        <v>2717269399.99999</v>
      </c>
      <c r="G133">
        <f>Original!G131</f>
        <v>-101389838.999999</v>
      </c>
      <c r="H133">
        <f>Original!H131</f>
        <v>2799532365.0576701</v>
      </c>
      <c r="I133">
        <f>Original!I131</f>
        <v>-132109137.88485999</v>
      </c>
      <c r="J133">
        <f>Original!J131</f>
        <v>562176551.29999995</v>
      </c>
      <c r="K133">
        <f>Original!K131</f>
        <v>7.4704499999999996</v>
      </c>
      <c r="L133">
        <f>Original!L131</f>
        <v>27734538</v>
      </c>
      <c r="M133">
        <f>Original!M131</f>
        <v>2.84309999999999</v>
      </c>
      <c r="N133">
        <f>Original!N131</f>
        <v>35494.29</v>
      </c>
      <c r="O133">
        <f>Original!O131</f>
        <v>2.9125114919949802</v>
      </c>
      <c r="P133">
        <f>Original!P131</f>
        <v>30.61</v>
      </c>
      <c r="Q133">
        <f>Original!Q131</f>
        <v>0.69306750843060905</v>
      </c>
      <c r="R133">
        <f>Original!R131</f>
        <v>3.9</v>
      </c>
      <c r="S133">
        <f>Original!S131</f>
        <v>0</v>
      </c>
      <c r="T133">
        <f>Original!T131</f>
        <v>0</v>
      </c>
      <c r="U133">
        <f>Original!U131</f>
        <v>0</v>
      </c>
      <c r="V133">
        <f>Original!V131</f>
        <v>0</v>
      </c>
      <c r="W133">
        <f>Original!W131</f>
        <v>0</v>
      </c>
      <c r="X133">
        <f>Original!X131</f>
        <v>0</v>
      </c>
      <c r="Y133">
        <f>Original!Y131</f>
        <v>11530590.817713801</v>
      </c>
      <c r="Z133" s="5">
        <f t="shared" si="64"/>
        <v>3.9331517193150608E-3</v>
      </c>
      <c r="AA133">
        <f>Original!Z131</f>
        <v>-34987440.236637399</v>
      </c>
      <c r="AB133" s="5">
        <f t="shared" si="65"/>
        <v>-1.1934419744542438E-2</v>
      </c>
      <c r="AC133">
        <f>Original!AA131</f>
        <v>-10762064.209465301</v>
      </c>
      <c r="AD133" s="5">
        <f t="shared" si="66"/>
        <v>-3.6710028148609795E-3</v>
      </c>
      <c r="AE133">
        <f>Original!AB131</f>
        <v>-116152754.054511</v>
      </c>
      <c r="AF133" s="5">
        <f t="shared" si="67"/>
        <v>-3.9620381256687362E-2</v>
      </c>
      <c r="AG133">
        <f>Original!AE131</f>
        <v>3852344.89699949</v>
      </c>
      <c r="AH133" s="5">
        <f t="shared" si="68"/>
        <v>1.3140572928623218E-3</v>
      </c>
      <c r="AI133">
        <f>Original!AF131</f>
        <v>-7196910.1347082304</v>
      </c>
      <c r="AJ133" s="5">
        <f t="shared" si="69"/>
        <v>-2.4549079849922268E-3</v>
      </c>
      <c r="AK133">
        <f>Original!AC131</f>
        <v>32304693.363693502</v>
      </c>
      <c r="AL133" s="5">
        <f t="shared" si="42"/>
        <v>1.1019319153200971E-2</v>
      </c>
      <c r="AM133">
        <f>Original!AD131</f>
        <v>-729699.03482611605</v>
      </c>
      <c r="AN133" s="5">
        <f t="shared" si="43"/>
        <v>-2.4890459290254514E-4</v>
      </c>
      <c r="AO133">
        <f>Original!AG131</f>
        <v>-4903376.9680990102</v>
      </c>
      <c r="AP133" s="5">
        <f t="shared" si="44"/>
        <v>-1.6725704569189039E-3</v>
      </c>
      <c r="AQ133">
        <f>Original!AH131</f>
        <v>0</v>
      </c>
      <c r="AR133" s="5">
        <f t="shared" si="45"/>
        <v>0</v>
      </c>
      <c r="AS133">
        <f>Original!AI131</f>
        <v>0</v>
      </c>
      <c r="AT133" s="5">
        <f t="shared" si="46"/>
        <v>0</v>
      </c>
      <c r="AU133">
        <f>Original!AJ131</f>
        <v>0</v>
      </c>
      <c r="AV133" s="5">
        <f t="shared" si="47"/>
        <v>0</v>
      </c>
      <c r="AW133">
        <f>Original!AK131</f>
        <v>0</v>
      </c>
      <c r="AX133" s="5">
        <f t="shared" si="48"/>
        <v>0</v>
      </c>
      <c r="AY133">
        <f>Original!AL131</f>
        <v>0</v>
      </c>
      <c r="AZ133" s="5">
        <f t="shared" si="49"/>
        <v>0</v>
      </c>
      <c r="BA133">
        <f>Original!AM131</f>
        <v>0</v>
      </c>
      <c r="BB133" s="5">
        <f t="shared" si="50"/>
        <v>0</v>
      </c>
      <c r="BC133">
        <f>Original!AN131</f>
        <v>-127044615.55983999</v>
      </c>
      <c r="BD133">
        <f>Original!AO131</f>
        <v>-127017795.89411899</v>
      </c>
      <c r="BE133" s="5">
        <f t="shared" si="28"/>
        <v>-4.3326510341264245E-2</v>
      </c>
      <c r="BF133">
        <f>Original!AP131</f>
        <v>25627956.894120298</v>
      </c>
      <c r="BG133" s="5">
        <f t="shared" si="29"/>
        <v>8.7418454365573526E-3</v>
      </c>
      <c r="BH133">
        <f>Original!AQ131</f>
        <v>0</v>
      </c>
      <c r="BI133" s="5">
        <f t="shared" si="30"/>
        <v>0</v>
      </c>
      <c r="BJ133">
        <f>Original!AR131</f>
        <v>-101389838.999999</v>
      </c>
      <c r="BK133">
        <f>Original!AS131</f>
        <v>0</v>
      </c>
      <c r="BL133">
        <f>Original!AT131</f>
        <v>0</v>
      </c>
      <c r="BM133">
        <f>Original!AU131</f>
        <v>0</v>
      </c>
      <c r="BN133">
        <f>Original!AV131</f>
        <v>0</v>
      </c>
      <c r="BO133" s="5">
        <f t="shared" si="31"/>
        <v>0</v>
      </c>
      <c r="BP133">
        <f>Original!AW131</f>
        <v>0</v>
      </c>
      <c r="BQ133" s="5">
        <f t="shared" si="32"/>
        <v>0</v>
      </c>
      <c r="BR133">
        <f>Original!AX131</f>
        <v>0</v>
      </c>
      <c r="BS133" s="5">
        <f t="shared" si="33"/>
        <v>0</v>
      </c>
      <c r="BT133"/>
      <c r="BU133"/>
      <c r="BV133"/>
      <c r="BW133"/>
      <c r="BX133"/>
      <c r="BY133"/>
      <c r="BZ133"/>
    </row>
    <row r="134" spans="1:78" x14ac:dyDescent="0.2">
      <c r="A134" t="str">
        <f t="shared" si="35"/>
        <v>1_10_2010</v>
      </c>
      <c r="B134">
        <v>1</v>
      </c>
      <c r="C134">
        <v>10</v>
      </c>
      <c r="D134">
        <v>2010</v>
      </c>
      <c r="E134">
        <f>Original!E132</f>
        <v>2717269399.99999</v>
      </c>
      <c r="F134">
        <f>Original!F132</f>
        <v>2812782058</v>
      </c>
      <c r="G134">
        <f>Original!G132</f>
        <v>95512658.000002801</v>
      </c>
      <c r="H134">
        <f>Original!H132</f>
        <v>2871050801.0553498</v>
      </c>
      <c r="I134">
        <f>Original!I132</f>
        <v>71518435.997679695</v>
      </c>
      <c r="J134">
        <f>Original!J132</f>
        <v>552453534.09999895</v>
      </c>
      <c r="K134">
        <f>Original!K132</f>
        <v>7.4798299999999998</v>
      </c>
      <c r="L134">
        <f>Original!L132</f>
        <v>27553600.749999899</v>
      </c>
      <c r="M134">
        <f>Original!M132</f>
        <v>3.2889999999999899</v>
      </c>
      <c r="N134">
        <f>Original!N132</f>
        <v>35213</v>
      </c>
      <c r="O134">
        <f>Original!O132</f>
        <v>2.8418260206681998</v>
      </c>
      <c r="P134">
        <f>Original!P132</f>
        <v>30.93</v>
      </c>
      <c r="Q134">
        <f>Original!Q132</f>
        <v>0.69408651159993096</v>
      </c>
      <c r="R134">
        <f>Original!R132</f>
        <v>3.9</v>
      </c>
      <c r="S134">
        <f>Original!S132</f>
        <v>0</v>
      </c>
      <c r="T134">
        <f>Original!T132</f>
        <v>0</v>
      </c>
      <c r="U134">
        <f>Original!U132</f>
        <v>0</v>
      </c>
      <c r="V134">
        <f>Original!V132</f>
        <v>0</v>
      </c>
      <c r="W134">
        <f>Original!W132</f>
        <v>1</v>
      </c>
      <c r="X134">
        <f>Original!X132</f>
        <v>0</v>
      </c>
      <c r="Y134">
        <f>Original!Y132</f>
        <v>-28625114.059414901</v>
      </c>
      <c r="Z134" s="5">
        <f t="shared" si="64"/>
        <v>-1.0224962717594882E-2</v>
      </c>
      <c r="AA134">
        <f>Original!Z132</f>
        <v>-809309.24443407799</v>
      </c>
      <c r="AB134" s="5">
        <f t="shared" si="65"/>
        <v>-2.8908729705555891E-4</v>
      </c>
      <c r="AC134">
        <f>Original!AA132</f>
        <v>-8510544.6480312794</v>
      </c>
      <c r="AD134" s="5">
        <f t="shared" si="66"/>
        <v>-3.0399879473641889E-3</v>
      </c>
      <c r="AE134">
        <f>Original!AB132</f>
        <v>51312737.946920298</v>
      </c>
      <c r="AF134" s="5">
        <f t="shared" si="67"/>
        <v>1.8329039016437041E-2</v>
      </c>
      <c r="AG134">
        <f>Original!AE132</f>
        <v>6257698.6758810598</v>
      </c>
      <c r="AH134" s="5">
        <f t="shared" si="68"/>
        <v>2.2352657015101704E-3</v>
      </c>
      <c r="AI134">
        <f>Original!AF132</f>
        <v>1049610.06140036</v>
      </c>
      <c r="AJ134" s="5">
        <f t="shared" si="69"/>
        <v>3.7492335309320066E-4</v>
      </c>
      <c r="AK134">
        <f>Original!AC132</f>
        <v>7284731.4394034501</v>
      </c>
      <c r="AL134" s="5">
        <f t="shared" si="42"/>
        <v>2.6021243870325414E-3</v>
      </c>
      <c r="AM134">
        <f>Original!AD132</f>
        <v>-5568049.8489478203</v>
      </c>
      <c r="AN134" s="5">
        <f t="shared" si="43"/>
        <v>-1.9889214064625106E-3</v>
      </c>
      <c r="AO134">
        <f>Original!AG132</f>
        <v>0</v>
      </c>
      <c r="AP134" s="5">
        <f t="shared" si="44"/>
        <v>0</v>
      </c>
      <c r="AQ134">
        <f>Original!AH132</f>
        <v>0</v>
      </c>
      <c r="AR134" s="5">
        <f t="shared" si="45"/>
        <v>0</v>
      </c>
      <c r="AS134">
        <f>Original!AI132</f>
        <v>0</v>
      </c>
      <c r="AT134" s="5">
        <f t="shared" si="46"/>
        <v>0</v>
      </c>
      <c r="AU134">
        <f>Original!AJ132</f>
        <v>0</v>
      </c>
      <c r="AV134" s="5">
        <f t="shared" si="47"/>
        <v>0</v>
      </c>
      <c r="AW134">
        <f>Original!AK132</f>
        <v>0</v>
      </c>
      <c r="AX134" s="5">
        <f t="shared" si="48"/>
        <v>0</v>
      </c>
      <c r="AY134">
        <f>Original!AL132</f>
        <v>47225622.979674898</v>
      </c>
      <c r="AZ134" s="5">
        <f t="shared" si="49"/>
        <v>1.686911127341157E-2</v>
      </c>
      <c r="BA134">
        <f>Original!AM132</f>
        <v>0</v>
      </c>
      <c r="BB134" s="5">
        <f t="shared" si="50"/>
        <v>0</v>
      </c>
      <c r="BC134">
        <f>Original!AN132</f>
        <v>69617383.302451998</v>
      </c>
      <c r="BD134">
        <f>Original!AO132</f>
        <v>69416899.8001028</v>
      </c>
      <c r="BE134" s="5">
        <f t="shared" ref="BE134:BE142" si="70">BD134/$H133</f>
        <v>2.4795891151868435E-2</v>
      </c>
      <c r="BF134">
        <f>Original!AP132</f>
        <v>26095758.199899901</v>
      </c>
      <c r="BG134" s="5">
        <f t="shared" ref="BG134:BG142" si="71">BF134/$H133</f>
        <v>9.321470444712052E-3</v>
      </c>
      <c r="BH134">
        <f>Original!AQ132</f>
        <v>0</v>
      </c>
      <c r="BI134" s="5">
        <f t="shared" ref="BI134:BI142" si="72">BH134/$H133</f>
        <v>0</v>
      </c>
      <c r="BJ134">
        <f>Original!AR132</f>
        <v>95512658.000002801</v>
      </c>
      <c r="BK134">
        <f>Original!AS132</f>
        <v>0</v>
      </c>
      <c r="BL134">
        <f>Original!AT132</f>
        <v>1</v>
      </c>
      <c r="BM134">
        <f>Original!AU132</f>
        <v>0</v>
      </c>
      <c r="BN134">
        <f>Original!AV132</f>
        <v>0</v>
      </c>
      <c r="BO134" s="5">
        <f t="shared" ref="BO134:BO142" si="73">BN134/$H133</f>
        <v>0</v>
      </c>
      <c r="BP134">
        <f>Original!AW132</f>
        <v>47225622.979674898</v>
      </c>
      <c r="BQ134" s="5">
        <f t="shared" ref="BQ134:BQ142" si="74">BP134/$H133</f>
        <v>1.686911127341157E-2</v>
      </c>
      <c r="BR134">
        <f>Original!AX132</f>
        <v>0</v>
      </c>
      <c r="BS134" s="5">
        <f t="shared" ref="BS134:BS142" si="75">BR134/$H133</f>
        <v>0</v>
      </c>
      <c r="BT134"/>
      <c r="BU134"/>
      <c r="BV134"/>
      <c r="BW134"/>
      <c r="BX134"/>
      <c r="BY134"/>
      <c r="BZ134"/>
    </row>
    <row r="135" spans="1:78" x14ac:dyDescent="0.2">
      <c r="A135" t="str">
        <f t="shared" si="35"/>
        <v>1_10_2011</v>
      </c>
      <c r="B135">
        <v>1</v>
      </c>
      <c r="C135">
        <v>10</v>
      </c>
      <c r="D135">
        <v>2011</v>
      </c>
      <c r="E135">
        <f>Original!E133</f>
        <v>2812782058</v>
      </c>
      <c r="F135">
        <f>Original!F133</f>
        <v>2875478446.99999</v>
      </c>
      <c r="G135">
        <f>Original!G133</f>
        <v>62696388.999994203</v>
      </c>
      <c r="H135">
        <f>Original!H133</f>
        <v>2908124112.3118901</v>
      </c>
      <c r="I135">
        <f>Original!I133</f>
        <v>37073311.256535999</v>
      </c>
      <c r="J135">
        <f>Original!J133</f>
        <v>542784230.60000002</v>
      </c>
      <c r="K135">
        <f>Original!K133</f>
        <v>8.0193119999999993</v>
      </c>
      <c r="L135">
        <f>Original!L133</f>
        <v>27682634.670000002</v>
      </c>
      <c r="M135">
        <f>Original!M133</f>
        <v>4.0655999999999999</v>
      </c>
      <c r="N135">
        <f>Original!N133</f>
        <v>34147.68</v>
      </c>
      <c r="O135">
        <f>Original!O133</f>
        <v>2.8267817983897601</v>
      </c>
      <c r="P135">
        <f>Original!P133</f>
        <v>31.299999999999901</v>
      </c>
      <c r="Q135">
        <f>Original!Q133</f>
        <v>0.68613917826660797</v>
      </c>
      <c r="R135">
        <f>Original!R133</f>
        <v>3.8999999999999901</v>
      </c>
      <c r="S135">
        <f>Original!S133</f>
        <v>0</v>
      </c>
      <c r="T135">
        <f>Original!T133</f>
        <v>0</v>
      </c>
      <c r="U135">
        <f>Original!U133</f>
        <v>0</v>
      </c>
      <c r="V135">
        <f>Original!V133</f>
        <v>0</v>
      </c>
      <c r="W135">
        <f>Original!W133</f>
        <v>1</v>
      </c>
      <c r="X135">
        <f>Original!X133</f>
        <v>0</v>
      </c>
      <c r="Y135">
        <f>Original!Y133</f>
        <v>-29987456.202039901</v>
      </c>
      <c r="Z135" s="5">
        <f t="shared" si="64"/>
        <v>-1.0444766839728861E-2</v>
      </c>
      <c r="AA135">
        <f>Original!Z133</f>
        <v>-46307855.5401081</v>
      </c>
      <c r="AB135" s="5">
        <f t="shared" si="65"/>
        <v>-1.612923586133903E-2</v>
      </c>
      <c r="AC135">
        <f>Original!AA133</f>
        <v>6305377.66215536</v>
      </c>
      <c r="AD135" s="5">
        <f t="shared" si="66"/>
        <v>2.1961916033800617E-3</v>
      </c>
      <c r="AE135">
        <f>Original!AB133</f>
        <v>80916169.571363196</v>
      </c>
      <c r="AF135" s="5">
        <f t="shared" si="67"/>
        <v>2.8183468415682433E-2</v>
      </c>
      <c r="AG135">
        <f>Original!AE133</f>
        <v>7491139.0257151499</v>
      </c>
      <c r="AH135" s="5">
        <f t="shared" si="68"/>
        <v>2.6091976578615514E-3</v>
      </c>
      <c r="AI135">
        <f>Original!AF133</f>
        <v>-8459399.0606398191</v>
      </c>
      <c r="AJ135" s="5">
        <f t="shared" si="69"/>
        <v>-2.9464470142883878E-3</v>
      </c>
      <c r="AK135">
        <f>Original!AC133</f>
        <v>29227410.676477801</v>
      </c>
      <c r="AL135" s="5">
        <f t="shared" si="42"/>
        <v>1.018003954013433E-2</v>
      </c>
      <c r="AM135">
        <f>Original!AD133</f>
        <v>-1227712.36664322</v>
      </c>
      <c r="AN135" s="5">
        <f t="shared" si="43"/>
        <v>-4.2761777889542519E-4</v>
      </c>
      <c r="AO135">
        <f>Original!AG133</f>
        <v>0</v>
      </c>
      <c r="AP135" s="5">
        <f t="shared" si="44"/>
        <v>0</v>
      </c>
      <c r="AQ135">
        <f>Original!AH133</f>
        <v>0</v>
      </c>
      <c r="AR135" s="5">
        <f t="shared" si="45"/>
        <v>0</v>
      </c>
      <c r="AS135">
        <f>Original!AI133</f>
        <v>0</v>
      </c>
      <c r="AT135" s="5">
        <f t="shared" si="46"/>
        <v>0</v>
      </c>
      <c r="AU135">
        <f>Original!AJ133</f>
        <v>0</v>
      </c>
      <c r="AV135" s="5">
        <f t="shared" si="47"/>
        <v>0</v>
      </c>
      <c r="AW135">
        <f>Original!AK133</f>
        <v>0</v>
      </c>
      <c r="AX135" s="5">
        <f t="shared" si="48"/>
        <v>0</v>
      </c>
      <c r="AY135">
        <f>Original!AL133</f>
        <v>0</v>
      </c>
      <c r="AZ135" s="5">
        <f t="shared" si="49"/>
        <v>0</v>
      </c>
      <c r="BA135">
        <f>Original!AM133</f>
        <v>0</v>
      </c>
      <c r="BB135" s="5">
        <f t="shared" si="50"/>
        <v>0</v>
      </c>
      <c r="BC135">
        <f>Original!AN133</f>
        <v>37957673.766280398</v>
      </c>
      <c r="BD135">
        <f>Original!AO133</f>
        <v>36320898.499846399</v>
      </c>
      <c r="BE135" s="5">
        <f t="shared" si="70"/>
        <v>1.2650733482840307E-2</v>
      </c>
      <c r="BF135">
        <f>Original!AP133</f>
        <v>26375490.500147801</v>
      </c>
      <c r="BG135" s="5">
        <f t="shared" si="71"/>
        <v>9.1867028233887805E-3</v>
      </c>
      <c r="BH135">
        <f>Original!AQ133</f>
        <v>0</v>
      </c>
      <c r="BI135" s="5">
        <f t="shared" si="72"/>
        <v>0</v>
      </c>
      <c r="BJ135">
        <f>Original!AR133</f>
        <v>62696388.999994203</v>
      </c>
      <c r="BK135">
        <f>Original!AS133</f>
        <v>0</v>
      </c>
      <c r="BL135">
        <f>Original!AT133</f>
        <v>1</v>
      </c>
      <c r="BM135">
        <f>Original!AU133</f>
        <v>0</v>
      </c>
      <c r="BN135">
        <f>Original!AV133</f>
        <v>0</v>
      </c>
      <c r="BO135" s="5">
        <f t="shared" si="73"/>
        <v>0</v>
      </c>
      <c r="BP135">
        <f>Original!AW133</f>
        <v>0</v>
      </c>
      <c r="BQ135" s="5">
        <f t="shared" si="74"/>
        <v>0</v>
      </c>
      <c r="BR135">
        <f>Original!AX133</f>
        <v>0</v>
      </c>
      <c r="BS135" s="5">
        <f t="shared" si="75"/>
        <v>0</v>
      </c>
      <c r="BT135"/>
      <c r="BU135"/>
      <c r="BV135"/>
      <c r="BW135"/>
      <c r="BX135"/>
      <c r="BY135"/>
      <c r="BZ135"/>
    </row>
    <row r="136" spans="1:78" x14ac:dyDescent="0.2">
      <c r="A136" t="str">
        <f t="shared" si="35"/>
        <v>1_10_2012</v>
      </c>
      <c r="B136">
        <v>1</v>
      </c>
      <c r="C136">
        <v>10</v>
      </c>
      <c r="D136">
        <v>2012</v>
      </c>
      <c r="E136">
        <f>Original!E134</f>
        <v>2875478446.99999</v>
      </c>
      <c r="F136">
        <f>Original!F134</f>
        <v>2926682201</v>
      </c>
      <c r="G136">
        <f>Original!G134</f>
        <v>51203754.0000076</v>
      </c>
      <c r="H136">
        <f>Original!H134</f>
        <v>2914623801.1169</v>
      </c>
      <c r="I136">
        <f>Original!I134</f>
        <v>6499688.80501079</v>
      </c>
      <c r="J136">
        <f>Original!J134</f>
        <v>541132314.10000002</v>
      </c>
      <c r="K136">
        <f>Original!K134</f>
        <v>7.8171530000000002</v>
      </c>
      <c r="L136">
        <f>Original!L134</f>
        <v>27909105.420000002</v>
      </c>
      <c r="M136">
        <f>Original!M134</f>
        <v>4.1093000000000002</v>
      </c>
      <c r="N136">
        <f>Original!N134</f>
        <v>33963.31</v>
      </c>
      <c r="O136">
        <f>Original!O134</f>
        <v>2.6874131264136198</v>
      </c>
      <c r="P136">
        <f>Original!P134</f>
        <v>31.509999999999899</v>
      </c>
      <c r="Q136">
        <f>Original!Q134</f>
        <v>0.68630248062319699</v>
      </c>
      <c r="R136">
        <f>Original!R134</f>
        <v>4.0999999999999996</v>
      </c>
      <c r="S136">
        <f>Original!S134</f>
        <v>0</v>
      </c>
      <c r="T136">
        <f>Original!T134</f>
        <v>1</v>
      </c>
      <c r="U136">
        <f>Original!U134</f>
        <v>0</v>
      </c>
      <c r="V136">
        <f>Original!V134</f>
        <v>0</v>
      </c>
      <c r="W136">
        <f>Original!W134</f>
        <v>1</v>
      </c>
      <c r="X136">
        <f>Original!X134</f>
        <v>0</v>
      </c>
      <c r="Y136">
        <f>Original!Y134</f>
        <v>-5315349.8552457802</v>
      </c>
      <c r="Z136" s="5">
        <f t="shared" si="64"/>
        <v>-1.8277589435549235E-3</v>
      </c>
      <c r="AA136">
        <f>Original!Z134</f>
        <v>17597827.0875903</v>
      </c>
      <c r="AB136" s="5">
        <f t="shared" si="65"/>
        <v>6.0512641166474979E-3</v>
      </c>
      <c r="AC136">
        <f>Original!AA134</f>
        <v>11250470.306271801</v>
      </c>
      <c r="AD136" s="5">
        <f t="shared" si="66"/>
        <v>3.8686348559339658E-3</v>
      </c>
      <c r="AE136">
        <f>Original!AB134</f>
        <v>4212454.4525808897</v>
      </c>
      <c r="AF136" s="5">
        <f t="shared" si="67"/>
        <v>1.4485126115309046E-3</v>
      </c>
      <c r="AG136">
        <f>Original!AE134</f>
        <v>4343998.0723468103</v>
      </c>
      <c r="AH136" s="5">
        <f t="shared" si="68"/>
        <v>1.4937457634479822E-3</v>
      </c>
      <c r="AI136">
        <f>Original!AF134</f>
        <v>177972.08802985901</v>
      </c>
      <c r="AJ136" s="5">
        <f t="shared" si="69"/>
        <v>6.1198243663808212E-5</v>
      </c>
      <c r="AK136">
        <f>Original!AC134</f>
        <v>5243078.5873104203</v>
      </c>
      <c r="AL136" s="5">
        <f t="shared" si="42"/>
        <v>1.8029074361418146E-3</v>
      </c>
      <c r="AM136">
        <f>Original!AD134</f>
        <v>-11606010.3506114</v>
      </c>
      <c r="AN136" s="5">
        <f t="shared" si="43"/>
        <v>-3.990892376799178E-3</v>
      </c>
      <c r="AO136">
        <f>Original!AG134</f>
        <v>-5002220.4153656904</v>
      </c>
      <c r="AP136" s="5">
        <f t="shared" si="44"/>
        <v>-1.7200849145977621E-3</v>
      </c>
      <c r="AQ136">
        <f>Original!AH134</f>
        <v>0</v>
      </c>
      <c r="AR136" s="5">
        <f t="shared" si="45"/>
        <v>0</v>
      </c>
      <c r="AS136">
        <f>Original!AI134</f>
        <v>-14327370.4753513</v>
      </c>
      <c r="AT136" s="5">
        <f t="shared" si="46"/>
        <v>-4.9266709129416686E-3</v>
      </c>
      <c r="AU136">
        <f>Original!AJ134</f>
        <v>0</v>
      </c>
      <c r="AV136" s="5">
        <f t="shared" si="47"/>
        <v>0</v>
      </c>
      <c r="AW136">
        <f>Original!AK134</f>
        <v>0</v>
      </c>
      <c r="AX136" s="5">
        <f t="shared" si="48"/>
        <v>0</v>
      </c>
      <c r="AY136">
        <f>Original!AL134</f>
        <v>0</v>
      </c>
      <c r="AZ136" s="5">
        <f t="shared" si="49"/>
        <v>0</v>
      </c>
      <c r="BA136">
        <f>Original!AM134</f>
        <v>0</v>
      </c>
      <c r="BB136" s="5">
        <f t="shared" si="50"/>
        <v>0</v>
      </c>
      <c r="BC136">
        <f>Original!AN134</f>
        <v>6574849.4975559097</v>
      </c>
      <c r="BD136">
        <f>Original!AO134</f>
        <v>6426725.39039528</v>
      </c>
      <c r="BE136" s="5">
        <f t="shared" si="70"/>
        <v>2.2099212902183135E-3</v>
      </c>
      <c r="BF136">
        <f>Original!AP134</f>
        <v>44777028.609612301</v>
      </c>
      <c r="BG136" s="5">
        <f t="shared" si="71"/>
        <v>1.5397220641321123E-2</v>
      </c>
      <c r="BH136">
        <f>Original!AQ134</f>
        <v>0</v>
      </c>
      <c r="BI136" s="5">
        <f t="shared" si="72"/>
        <v>0</v>
      </c>
      <c r="BJ136">
        <f>Original!AR134</f>
        <v>51203754.0000076</v>
      </c>
      <c r="BK136">
        <f>Original!AS134</f>
        <v>1</v>
      </c>
      <c r="BL136">
        <f>Original!AT134</f>
        <v>1</v>
      </c>
      <c r="BM136">
        <f>Original!AU134</f>
        <v>0</v>
      </c>
      <c r="BN136">
        <f>Original!AV134</f>
        <v>-14327370.4753513</v>
      </c>
      <c r="BO136" s="5">
        <f t="shared" si="73"/>
        <v>-4.9266709129416686E-3</v>
      </c>
      <c r="BP136">
        <f>Original!AW134</f>
        <v>0</v>
      </c>
      <c r="BQ136" s="5">
        <f t="shared" si="74"/>
        <v>0</v>
      </c>
      <c r="BR136">
        <f>Original!AX134</f>
        <v>0</v>
      </c>
      <c r="BS136" s="5">
        <f t="shared" si="75"/>
        <v>0</v>
      </c>
      <c r="BT136"/>
      <c r="BU136"/>
      <c r="BV136"/>
      <c r="BW136"/>
      <c r="BX136"/>
      <c r="BY136"/>
      <c r="BZ136"/>
    </row>
    <row r="137" spans="1:78" x14ac:dyDescent="0.2">
      <c r="A137" t="str">
        <f t="shared" si="35"/>
        <v>1_10_2013</v>
      </c>
      <c r="B137">
        <v>1</v>
      </c>
      <c r="C137">
        <v>10</v>
      </c>
      <c r="D137">
        <v>2013</v>
      </c>
      <c r="E137">
        <f>Original!E135</f>
        <v>2926682201</v>
      </c>
      <c r="F137">
        <f>Original!F135</f>
        <v>3025842522</v>
      </c>
      <c r="G137">
        <f>Original!G135</f>
        <v>99160321.000001401</v>
      </c>
      <c r="H137">
        <f>Original!H135</f>
        <v>2899866558.85778</v>
      </c>
      <c r="I137">
        <f>Original!I135</f>
        <v>-14757242.259115599</v>
      </c>
      <c r="J137">
        <f>Original!J135</f>
        <v>553170967.49999905</v>
      </c>
      <c r="K137">
        <f>Original!K135</f>
        <v>8.0184599999999993</v>
      </c>
      <c r="L137">
        <f>Original!L135</f>
        <v>28818049.079999998</v>
      </c>
      <c r="M137">
        <f>Original!M135</f>
        <v>3.9420000000000002</v>
      </c>
      <c r="N137">
        <f>Original!N135</f>
        <v>33700.32</v>
      </c>
      <c r="O137">
        <f>Original!O135</f>
        <v>2.71863427969279</v>
      </c>
      <c r="P137">
        <f>Original!P135</f>
        <v>29.93</v>
      </c>
      <c r="Q137">
        <f>Original!Q135</f>
        <v>0.66429372522682495</v>
      </c>
      <c r="R137">
        <f>Original!R135</f>
        <v>4.2</v>
      </c>
      <c r="S137">
        <f>Original!S135</f>
        <v>0</v>
      </c>
      <c r="T137">
        <f>Original!T135</f>
        <v>2</v>
      </c>
      <c r="U137">
        <f>Original!U135</f>
        <v>0</v>
      </c>
      <c r="V137">
        <f>Original!V135</f>
        <v>0</v>
      </c>
      <c r="W137">
        <f>Original!W135</f>
        <v>1</v>
      </c>
      <c r="X137">
        <f>Original!X135</f>
        <v>0</v>
      </c>
      <c r="Y137">
        <f>Original!Y135</f>
        <v>39352079.750225402</v>
      </c>
      <c r="Z137" s="5">
        <f t="shared" si="64"/>
        <v>1.3501598297229807E-2</v>
      </c>
      <c r="AA137">
        <f>Original!Z135</f>
        <v>-17728281.1851005</v>
      </c>
      <c r="AB137" s="5">
        <f t="shared" si="65"/>
        <v>-6.0825281047615556E-3</v>
      </c>
      <c r="AC137">
        <f>Original!AA135</f>
        <v>45300859.636745997</v>
      </c>
      <c r="AD137" s="5">
        <f t="shared" si="66"/>
        <v>1.5542609519412576E-2</v>
      </c>
      <c r="AE137">
        <f>Original!AB135</f>
        <v>-16558125.1644565</v>
      </c>
      <c r="AF137" s="5">
        <f t="shared" si="67"/>
        <v>-5.6810505555164046E-3</v>
      </c>
      <c r="AG137">
        <f>Original!AE135</f>
        <v>-33052253.354001299</v>
      </c>
      <c r="AH137" s="5">
        <f t="shared" si="68"/>
        <v>-1.1340143911998349E-2</v>
      </c>
      <c r="AI137">
        <f>Original!AF135</f>
        <v>-24310669.331999701</v>
      </c>
      <c r="AJ137" s="5">
        <f t="shared" si="69"/>
        <v>-8.3409287067112113E-3</v>
      </c>
      <c r="AK137">
        <f>Original!AC135</f>
        <v>7665424.6554200798</v>
      </c>
      <c r="AL137" s="5">
        <f t="shared" si="42"/>
        <v>2.6299876685569666E-3</v>
      </c>
      <c r="AM137">
        <f>Original!AD135</f>
        <v>2652814.38335654</v>
      </c>
      <c r="AN137" s="5">
        <f t="shared" si="43"/>
        <v>9.1017385583002752E-4</v>
      </c>
      <c r="AO137">
        <f>Original!AG135</f>
        <v>-2546755.6467998899</v>
      </c>
      <c r="AP137" s="5">
        <f t="shared" si="44"/>
        <v>-8.7378537354424921E-4</v>
      </c>
      <c r="AQ137">
        <f>Original!AH135</f>
        <v>0</v>
      </c>
      <c r="AR137" s="5">
        <f t="shared" si="45"/>
        <v>0</v>
      </c>
      <c r="AS137">
        <f>Original!AI135</f>
        <v>-14582498.505976001</v>
      </c>
      <c r="AT137" s="5">
        <f t="shared" si="46"/>
        <v>-5.0032180826863164E-3</v>
      </c>
      <c r="AU137">
        <f>Original!AJ135</f>
        <v>0</v>
      </c>
      <c r="AV137" s="5">
        <f t="shared" si="47"/>
        <v>0</v>
      </c>
      <c r="AW137">
        <f>Original!AK135</f>
        <v>0</v>
      </c>
      <c r="AX137" s="5">
        <f t="shared" si="48"/>
        <v>0</v>
      </c>
      <c r="AY137">
        <f>Original!AL135</f>
        <v>0</v>
      </c>
      <c r="AZ137" s="5">
        <f t="shared" si="49"/>
        <v>0</v>
      </c>
      <c r="BA137">
        <f>Original!AM135</f>
        <v>0</v>
      </c>
      <c r="BB137" s="5">
        <f t="shared" si="50"/>
        <v>0</v>
      </c>
      <c r="BC137">
        <f>Original!AN135</f>
        <v>-13807404.762585901</v>
      </c>
      <c r="BD137">
        <f>Original!AO135</f>
        <v>-14818296.0144112</v>
      </c>
      <c r="BE137" s="5">
        <f t="shared" si="70"/>
        <v>-5.0841196070425098E-3</v>
      </c>
      <c r="BF137">
        <f>Original!AP135</f>
        <v>113978617.014412</v>
      </c>
      <c r="BG137" s="5">
        <f t="shared" si="71"/>
        <v>3.910577309179139E-2</v>
      </c>
      <c r="BH137">
        <f>Original!AQ135</f>
        <v>0</v>
      </c>
      <c r="BI137" s="5">
        <f t="shared" si="72"/>
        <v>0</v>
      </c>
      <c r="BJ137">
        <f>Original!AR135</f>
        <v>99160321.000001401</v>
      </c>
      <c r="BK137">
        <f>Original!AS135</f>
        <v>2</v>
      </c>
      <c r="BL137">
        <f>Original!AT135</f>
        <v>1</v>
      </c>
      <c r="BM137">
        <f>Original!AU135</f>
        <v>0</v>
      </c>
      <c r="BN137">
        <f>Original!AV135</f>
        <v>-14582498.505976001</v>
      </c>
      <c r="BO137" s="5">
        <f t="shared" si="73"/>
        <v>-5.0032180826863164E-3</v>
      </c>
      <c r="BP137">
        <f>Original!AW135</f>
        <v>0</v>
      </c>
      <c r="BQ137" s="5">
        <f t="shared" si="74"/>
        <v>0</v>
      </c>
      <c r="BR137">
        <f>Original!AX135</f>
        <v>0</v>
      </c>
      <c r="BS137" s="5">
        <f t="shared" si="75"/>
        <v>0</v>
      </c>
      <c r="BT137"/>
      <c r="BU137"/>
      <c r="BV137"/>
      <c r="BW137"/>
      <c r="BX137"/>
      <c r="BY137"/>
      <c r="BZ137"/>
    </row>
    <row r="138" spans="1:78" x14ac:dyDescent="0.2">
      <c r="A138" t="str">
        <f t="shared" si="35"/>
        <v>1_10_2014</v>
      </c>
      <c r="B138">
        <v>1</v>
      </c>
      <c r="C138">
        <v>10</v>
      </c>
      <c r="D138">
        <v>2014</v>
      </c>
      <c r="E138">
        <f>Original!E136</f>
        <v>3025842522</v>
      </c>
      <c r="F138">
        <f>Original!F136</f>
        <v>3134495495.99999</v>
      </c>
      <c r="G138">
        <f>Original!G136</f>
        <v>108652973.99999399</v>
      </c>
      <c r="H138">
        <f>Original!H136</f>
        <v>2920734640.2442498</v>
      </c>
      <c r="I138">
        <f>Original!I136</f>
        <v>20868081.386472698</v>
      </c>
      <c r="J138">
        <f>Original!J136</f>
        <v>560050466.89999998</v>
      </c>
      <c r="K138">
        <f>Original!K136</f>
        <v>7.9761819999999997</v>
      </c>
      <c r="L138">
        <f>Original!L136</f>
        <v>29110612.079999998</v>
      </c>
      <c r="M138">
        <f>Original!M136</f>
        <v>3.75239999999999</v>
      </c>
      <c r="N138">
        <f>Original!N136</f>
        <v>33580.799999999901</v>
      </c>
      <c r="O138">
        <f>Original!O136</f>
        <v>2.76953287390366</v>
      </c>
      <c r="P138">
        <f>Original!P136</f>
        <v>30.2</v>
      </c>
      <c r="Q138">
        <f>Original!Q136</f>
        <v>0.66590503712185001</v>
      </c>
      <c r="R138">
        <f>Original!R136</f>
        <v>4.2</v>
      </c>
      <c r="S138">
        <f>Original!S136</f>
        <v>0</v>
      </c>
      <c r="T138">
        <f>Original!T136</f>
        <v>3</v>
      </c>
      <c r="U138">
        <f>Original!U136</f>
        <v>0</v>
      </c>
      <c r="V138">
        <f>Original!V136</f>
        <v>0</v>
      </c>
      <c r="W138">
        <f>Original!W136</f>
        <v>1</v>
      </c>
      <c r="X138">
        <f>Original!X136</f>
        <v>0</v>
      </c>
      <c r="Y138">
        <f>Original!Y136</f>
        <v>22787053.880871098</v>
      </c>
      <c r="Z138" s="5">
        <f t="shared" si="64"/>
        <v>7.857966364440791E-3</v>
      </c>
      <c r="AA138">
        <f>Original!Z136</f>
        <v>3829247.8979036901</v>
      </c>
      <c r="AB138" s="5">
        <f t="shared" si="65"/>
        <v>1.320491070944996E-3</v>
      </c>
      <c r="AC138">
        <f>Original!AA136</f>
        <v>14683705.104102399</v>
      </c>
      <c r="AD138" s="5">
        <f t="shared" si="66"/>
        <v>5.0635795841192507E-3</v>
      </c>
      <c r="AE138">
        <f>Original!AB136</f>
        <v>-20105988.338114101</v>
      </c>
      <c r="AF138" s="5">
        <f t="shared" si="67"/>
        <v>-6.9334184625493905E-3</v>
      </c>
      <c r="AG138">
        <f>Original!AE136</f>
        <v>5878465.6081339</v>
      </c>
      <c r="AH138" s="5">
        <f t="shared" si="68"/>
        <v>2.0271503839298564E-3</v>
      </c>
      <c r="AI138">
        <f>Original!AF136</f>
        <v>1848393.5191166601</v>
      </c>
      <c r="AJ138" s="5">
        <f t="shared" si="69"/>
        <v>6.3740640529497963E-4</v>
      </c>
      <c r="AK138">
        <f>Original!AC136</f>
        <v>3619596.0692867399</v>
      </c>
      <c r="AL138" s="5">
        <f t="shared" si="42"/>
        <v>1.2481940102486828E-3</v>
      </c>
      <c r="AM138">
        <f>Original!AD136</f>
        <v>4472583.7947632</v>
      </c>
      <c r="AN138" s="5">
        <f t="shared" si="43"/>
        <v>1.5423412436346357E-3</v>
      </c>
      <c r="AO138">
        <f>Original!AG136</f>
        <v>0</v>
      </c>
      <c r="AP138" s="5">
        <f t="shared" si="44"/>
        <v>0</v>
      </c>
      <c r="AQ138">
        <f>Original!AH136</f>
        <v>0</v>
      </c>
      <c r="AR138" s="5">
        <f t="shared" si="45"/>
        <v>0</v>
      </c>
      <c r="AS138">
        <f>Original!AI136</f>
        <v>-15076575.1202188</v>
      </c>
      <c r="AT138" s="5">
        <f t="shared" si="46"/>
        <v>-5.199058237409817E-3</v>
      </c>
      <c r="AU138">
        <f>Original!AJ136</f>
        <v>0</v>
      </c>
      <c r="AV138" s="5">
        <f t="shared" si="47"/>
        <v>0</v>
      </c>
      <c r="AW138">
        <f>Original!AK136</f>
        <v>0</v>
      </c>
      <c r="AX138" s="5">
        <f t="shared" si="48"/>
        <v>0</v>
      </c>
      <c r="AY138">
        <f>Original!AL136</f>
        <v>0</v>
      </c>
      <c r="AZ138" s="5">
        <f t="shared" si="49"/>
        <v>0</v>
      </c>
      <c r="BA138">
        <f>Original!AM136</f>
        <v>0</v>
      </c>
      <c r="BB138" s="5">
        <f t="shared" si="50"/>
        <v>0</v>
      </c>
      <c r="BC138">
        <f>Original!AN136</f>
        <v>21936482.415844802</v>
      </c>
      <c r="BD138">
        <f>Original!AO136</f>
        <v>21774632.290879302</v>
      </c>
      <c r="BE138" s="5">
        <f t="shared" si="70"/>
        <v>7.5088394065470545E-3</v>
      </c>
      <c r="BF138">
        <f>Original!AP136</f>
        <v>86878341.709114805</v>
      </c>
      <c r="BG138" s="5">
        <f t="shared" si="71"/>
        <v>2.9959427423907073E-2</v>
      </c>
      <c r="BH138">
        <f>Original!AQ136</f>
        <v>0</v>
      </c>
      <c r="BI138" s="5">
        <f t="shared" si="72"/>
        <v>0</v>
      </c>
      <c r="BJ138">
        <f>Original!AR136</f>
        <v>108652973.99999399</v>
      </c>
      <c r="BK138">
        <f>Original!AS136</f>
        <v>3</v>
      </c>
      <c r="BL138">
        <f>Original!AT136</f>
        <v>1</v>
      </c>
      <c r="BM138">
        <f>Original!AU136</f>
        <v>0</v>
      </c>
      <c r="BN138">
        <f>Original!AV136</f>
        <v>-15076575.1202188</v>
      </c>
      <c r="BO138" s="5">
        <f t="shared" si="73"/>
        <v>-5.199058237409817E-3</v>
      </c>
      <c r="BP138">
        <f>Original!AW136</f>
        <v>0</v>
      </c>
      <c r="BQ138" s="5">
        <f t="shared" si="74"/>
        <v>0</v>
      </c>
      <c r="BR138">
        <f>Original!AX136</f>
        <v>0</v>
      </c>
      <c r="BS138" s="5">
        <f t="shared" si="75"/>
        <v>0</v>
      </c>
      <c r="BT138"/>
      <c r="BU138"/>
      <c r="BV138"/>
      <c r="BW138"/>
      <c r="BX138"/>
      <c r="BY138"/>
      <c r="BZ138"/>
    </row>
    <row r="139" spans="1:78" x14ac:dyDescent="0.2">
      <c r="A139" t="str">
        <f t="shared" ref="A139:A142" si="76">CONCATENATE(B139,"_",C139,"_",D139)</f>
        <v>1_10_2015</v>
      </c>
      <c r="B139">
        <v>1</v>
      </c>
      <c r="C139">
        <v>10</v>
      </c>
      <c r="D139">
        <v>2015</v>
      </c>
      <c r="E139">
        <f>Original!E137</f>
        <v>3134495495.99999</v>
      </c>
      <c r="F139">
        <f>Original!F137</f>
        <v>3047199073.99999</v>
      </c>
      <c r="G139">
        <f>Original!G137</f>
        <v>-87296422.000000894</v>
      </c>
      <c r="H139">
        <f>Original!H137</f>
        <v>2745020115.8613901</v>
      </c>
      <c r="I139">
        <f>Original!I137</f>
        <v>-175714524.38286501</v>
      </c>
      <c r="J139">
        <f>Original!J137</f>
        <v>561246899.20000005</v>
      </c>
      <c r="K139">
        <f>Original!K137</f>
        <v>8.5678739999999998</v>
      </c>
      <c r="L139">
        <f>Original!L137</f>
        <v>29378317.829999901</v>
      </c>
      <c r="M139">
        <f>Original!M137</f>
        <v>2.7029999999999998</v>
      </c>
      <c r="N139">
        <f>Original!N137</f>
        <v>34173.339999999902</v>
      </c>
      <c r="O139">
        <f>Original!O137</f>
        <v>2.817329338745</v>
      </c>
      <c r="P139">
        <f>Original!P137</f>
        <v>30.17</v>
      </c>
      <c r="Q139">
        <f>Original!Q137</f>
        <v>0.66804748020605098</v>
      </c>
      <c r="R139">
        <f>Original!R137</f>
        <v>4.0999999999999996</v>
      </c>
      <c r="S139">
        <f>Original!S137</f>
        <v>0</v>
      </c>
      <c r="T139">
        <f>Original!T137</f>
        <v>4</v>
      </c>
      <c r="U139">
        <f>Original!U137</f>
        <v>0</v>
      </c>
      <c r="V139">
        <f>Original!V137</f>
        <v>0</v>
      </c>
      <c r="W139">
        <f>Original!W137</f>
        <v>1</v>
      </c>
      <c r="X139">
        <f>Original!X137</f>
        <v>0</v>
      </c>
      <c r="Y139">
        <f>Original!Y137</f>
        <v>4063004.71164427</v>
      </c>
      <c r="Z139" s="5">
        <f t="shared" si="64"/>
        <v>1.3910899866290134E-3</v>
      </c>
      <c r="AA139">
        <f>Original!Z137</f>
        <v>-53395049.071042798</v>
      </c>
      <c r="AB139" s="5">
        <f t="shared" si="65"/>
        <v>-1.8281376313795346E-2</v>
      </c>
      <c r="AC139">
        <f>Original!AA137</f>
        <v>13782113.7601407</v>
      </c>
      <c r="AD139" s="5">
        <f t="shared" si="66"/>
        <v>4.7187147953256566E-3</v>
      </c>
      <c r="AE139">
        <f>Original!AB137</f>
        <v>-130488436.416586</v>
      </c>
      <c r="AF139" s="5">
        <f t="shared" si="67"/>
        <v>-4.4676580548814855E-2</v>
      </c>
      <c r="AG139">
        <f>Original!AE137</f>
        <v>-675887.55644630501</v>
      </c>
      <c r="AH139" s="5">
        <f t="shared" si="68"/>
        <v>-2.314101209789408E-4</v>
      </c>
      <c r="AI139">
        <f>Original!AF137</f>
        <v>2546180.3492637901</v>
      </c>
      <c r="AJ139" s="5">
        <f t="shared" si="69"/>
        <v>8.7176024626833706E-4</v>
      </c>
      <c r="AK139">
        <f>Original!AC137</f>
        <v>-18394565.634199601</v>
      </c>
      <c r="AL139" s="5">
        <f t="shared" si="42"/>
        <v>-6.2979242895757669E-3</v>
      </c>
      <c r="AM139">
        <f>Original!AD137</f>
        <v>4350610.9684223896</v>
      </c>
      <c r="AN139" s="5">
        <f t="shared" si="43"/>
        <v>1.4895605059344127E-3</v>
      </c>
      <c r="AO139">
        <f>Original!AG137</f>
        <v>2729967.2855418301</v>
      </c>
      <c r="AP139" s="5">
        <f t="shared" si="44"/>
        <v>9.3468514664979407E-4</v>
      </c>
      <c r="AQ139">
        <f>Original!AH137</f>
        <v>0</v>
      </c>
      <c r="AR139" s="5">
        <f t="shared" si="45"/>
        <v>0</v>
      </c>
      <c r="AS139">
        <f>Original!AI137</f>
        <v>-15617949.8654793</v>
      </c>
      <c r="AT139" s="5">
        <f t="shared" si="46"/>
        <v>-5.3472676532412512E-3</v>
      </c>
      <c r="AU139">
        <f>Original!AJ137</f>
        <v>0</v>
      </c>
      <c r="AV139" s="5">
        <f t="shared" si="47"/>
        <v>0</v>
      </c>
      <c r="AW139">
        <f>Original!AK137</f>
        <v>0</v>
      </c>
      <c r="AX139" s="5">
        <f t="shared" si="48"/>
        <v>0</v>
      </c>
      <c r="AY139">
        <f>Original!AL137</f>
        <v>0</v>
      </c>
      <c r="AZ139" s="5">
        <f t="shared" si="49"/>
        <v>0</v>
      </c>
      <c r="BA139">
        <f>Original!AM137</f>
        <v>0</v>
      </c>
      <c r="BB139" s="5">
        <f t="shared" si="50"/>
        <v>0</v>
      </c>
      <c r="BC139">
        <f>Original!AN137</f>
        <v>-191100011.46874201</v>
      </c>
      <c r="BD139">
        <f>Original!AO137</f>
        <v>-188574606.42635101</v>
      </c>
      <c r="BE139" s="5">
        <f t="shared" si="70"/>
        <v>-6.4564101040887861E-2</v>
      </c>
      <c r="BF139">
        <f>Original!AP137</f>
        <v>101278184.42635</v>
      </c>
      <c r="BG139" s="5">
        <f t="shared" si="71"/>
        <v>3.46755857347864E-2</v>
      </c>
      <c r="BH139">
        <f>Original!AQ137</f>
        <v>0</v>
      </c>
      <c r="BI139" s="5">
        <f t="shared" si="72"/>
        <v>0</v>
      </c>
      <c r="BJ139">
        <f>Original!AR137</f>
        <v>-87296422.000000894</v>
      </c>
      <c r="BK139">
        <f>Original!AS137</f>
        <v>4</v>
      </c>
      <c r="BL139">
        <f>Original!AT137</f>
        <v>1</v>
      </c>
      <c r="BM139">
        <f>Original!AU137</f>
        <v>0</v>
      </c>
      <c r="BN139">
        <f>Original!AV137</f>
        <v>-15617949.8654793</v>
      </c>
      <c r="BO139" s="5">
        <f t="shared" si="73"/>
        <v>-5.3472676532412512E-3</v>
      </c>
      <c r="BP139">
        <f>Original!AW137</f>
        <v>0</v>
      </c>
      <c r="BQ139" s="5">
        <f t="shared" si="74"/>
        <v>0</v>
      </c>
      <c r="BR139">
        <f>Original!AX137</f>
        <v>0</v>
      </c>
      <c r="BS139" s="5">
        <f t="shared" si="75"/>
        <v>0</v>
      </c>
      <c r="BT139"/>
      <c r="BU139"/>
      <c r="BV139"/>
      <c r="BW139"/>
      <c r="BX139"/>
      <c r="BY139"/>
      <c r="BZ139"/>
    </row>
    <row r="140" spans="1:78" x14ac:dyDescent="0.2">
      <c r="A140" t="str">
        <f t="shared" si="76"/>
        <v>1_10_2016</v>
      </c>
      <c r="B140">
        <v>1</v>
      </c>
      <c r="C140">
        <v>10</v>
      </c>
      <c r="D140">
        <v>2016</v>
      </c>
      <c r="E140">
        <f>Original!E138</f>
        <v>3047199073.99999</v>
      </c>
      <c r="F140">
        <f>Original!F138</f>
        <v>3069648696.99999</v>
      </c>
      <c r="G140">
        <f>Original!G138</f>
        <v>22449622.999998499</v>
      </c>
      <c r="H140">
        <f>Original!H138</f>
        <v>2640935969.45856</v>
      </c>
      <c r="I140">
        <f>Original!I138</f>
        <v>-104084146.402833</v>
      </c>
      <c r="J140">
        <f>Original!J138</f>
        <v>560737093.89999998</v>
      </c>
      <c r="K140">
        <f>Original!K138</f>
        <v>8.6475899999999992</v>
      </c>
      <c r="L140">
        <f>Original!L138</f>
        <v>29437697.499999899</v>
      </c>
      <c r="M140">
        <f>Original!M138</f>
        <v>2.4255</v>
      </c>
      <c r="N140">
        <f>Original!N138</f>
        <v>35302.049999999901</v>
      </c>
      <c r="O140">
        <f>Original!O138</f>
        <v>2.7022769193883298</v>
      </c>
      <c r="P140">
        <f>Original!P138</f>
        <v>29.8799999999999</v>
      </c>
      <c r="Q140">
        <f>Original!Q138</f>
        <v>0.67140437302771305</v>
      </c>
      <c r="R140">
        <f>Original!R138</f>
        <v>4.5</v>
      </c>
      <c r="S140">
        <f>Original!S138</f>
        <v>0</v>
      </c>
      <c r="T140">
        <f>Original!T138</f>
        <v>5</v>
      </c>
      <c r="U140">
        <f>Original!U138</f>
        <v>0</v>
      </c>
      <c r="V140">
        <f>Original!V138</f>
        <v>0</v>
      </c>
      <c r="W140">
        <f>Original!W138</f>
        <v>1</v>
      </c>
      <c r="X140">
        <f>Original!X138</f>
        <v>0</v>
      </c>
      <c r="Y140">
        <f>Original!Y138</f>
        <v>-1680465.60357749</v>
      </c>
      <c r="Z140" s="5">
        <f t="shared" si="64"/>
        <v>-6.1218699049502522E-4</v>
      </c>
      <c r="AA140">
        <f>Original!Z138</f>
        <v>-6797255.4244774999</v>
      </c>
      <c r="AB140" s="5">
        <f t="shared" si="65"/>
        <v>-2.4762133381833213E-3</v>
      </c>
      <c r="AC140">
        <f>Original!AA138</f>
        <v>2950267.5443724701</v>
      </c>
      <c r="AD140" s="5">
        <f t="shared" si="66"/>
        <v>1.0747708285724796E-3</v>
      </c>
      <c r="AE140">
        <f>Original!AB138</f>
        <v>-40184535.111361898</v>
      </c>
      <c r="AF140" s="5">
        <f t="shared" si="67"/>
        <v>-1.46390676261955E-2</v>
      </c>
      <c r="AG140">
        <f>Original!AE138</f>
        <v>-6345686.3825864196</v>
      </c>
      <c r="AH140" s="5">
        <f t="shared" si="68"/>
        <v>-2.311708517514866E-3</v>
      </c>
      <c r="AI140">
        <f>Original!AF138</f>
        <v>3879274.2707577902</v>
      </c>
      <c r="AJ140" s="5">
        <f t="shared" si="69"/>
        <v>1.4132043143663703E-3</v>
      </c>
      <c r="AK140">
        <f>Original!AC138</f>
        <v>-33137896.4425878</v>
      </c>
      <c r="AL140" s="5">
        <f t="shared" si="42"/>
        <v>-1.2072004955850422E-2</v>
      </c>
      <c r="AM140">
        <f>Original!AD138</f>
        <v>-10156811.477956099</v>
      </c>
      <c r="AN140" s="5">
        <f t="shared" si="43"/>
        <v>-3.7000863561135987E-3</v>
      </c>
      <c r="AO140">
        <f>Original!AG138</f>
        <v>-10592674.188636299</v>
      </c>
      <c r="AP140" s="5">
        <f t="shared" si="44"/>
        <v>-3.8588694222782796E-3</v>
      </c>
      <c r="AQ140">
        <f>Original!AH138</f>
        <v>0</v>
      </c>
      <c r="AR140" s="5">
        <f t="shared" si="45"/>
        <v>0</v>
      </c>
      <c r="AS140">
        <f>Original!AI138</f>
        <v>-15182986.362111101</v>
      </c>
      <c r="AT140" s="5">
        <f t="shared" si="46"/>
        <v>-5.5311020397920338E-3</v>
      </c>
      <c r="AU140">
        <f>Original!AJ138</f>
        <v>0</v>
      </c>
      <c r="AV140" s="5">
        <f t="shared" si="47"/>
        <v>0</v>
      </c>
      <c r="AW140">
        <f>Original!AK138</f>
        <v>0</v>
      </c>
      <c r="AX140" s="5">
        <f t="shared" si="48"/>
        <v>0</v>
      </c>
      <c r="AY140">
        <f>Original!AL138</f>
        <v>0</v>
      </c>
      <c r="AZ140" s="5">
        <f t="shared" si="49"/>
        <v>0</v>
      </c>
      <c r="BA140">
        <f>Original!AM138</f>
        <v>0</v>
      </c>
      <c r="BB140" s="5">
        <f t="shared" si="50"/>
        <v>0</v>
      </c>
      <c r="BC140">
        <f>Original!AN138</f>
        <v>-117248769.17816401</v>
      </c>
      <c r="BD140">
        <f>Original!AO138</f>
        <v>-115542000.112909</v>
      </c>
      <c r="BE140" s="5">
        <f t="shared" si="70"/>
        <v>-4.2091494865658503E-2</v>
      </c>
      <c r="BF140">
        <f>Original!AP138</f>
        <v>137991623.11290801</v>
      </c>
      <c r="BG140" s="5">
        <f t="shared" si="71"/>
        <v>5.0269803968123597E-2</v>
      </c>
      <c r="BH140">
        <f>Original!AQ138</f>
        <v>0</v>
      </c>
      <c r="BI140" s="5">
        <f t="shared" si="72"/>
        <v>0</v>
      </c>
      <c r="BJ140">
        <f>Original!AR138</f>
        <v>22449622.999998499</v>
      </c>
      <c r="BK140">
        <f>Original!AS138</f>
        <v>5</v>
      </c>
      <c r="BL140">
        <f>Original!AT138</f>
        <v>1</v>
      </c>
      <c r="BM140">
        <f>Original!AU138</f>
        <v>0</v>
      </c>
      <c r="BN140">
        <f>Original!AV138</f>
        <v>-15182986.362111101</v>
      </c>
      <c r="BO140" s="5">
        <f t="shared" si="73"/>
        <v>-5.5311020397920338E-3</v>
      </c>
      <c r="BP140">
        <f>Original!AW138</f>
        <v>0</v>
      </c>
      <c r="BQ140" s="5">
        <f t="shared" si="74"/>
        <v>0</v>
      </c>
      <c r="BR140">
        <f>Original!AX138</f>
        <v>0</v>
      </c>
      <c r="BS140" s="5">
        <f t="shared" si="75"/>
        <v>0</v>
      </c>
      <c r="BT140"/>
      <c r="BU140"/>
      <c r="BV140"/>
      <c r="BW140"/>
      <c r="BX140"/>
      <c r="BY140"/>
      <c r="BZ140"/>
    </row>
    <row r="141" spans="1:78" x14ac:dyDescent="0.2">
      <c r="A141" t="str">
        <f t="shared" si="76"/>
        <v>1_10_2017</v>
      </c>
      <c r="B141">
        <v>1</v>
      </c>
      <c r="C141">
        <v>10</v>
      </c>
      <c r="D141">
        <v>2017</v>
      </c>
      <c r="E141">
        <f>Original!E139</f>
        <v>3069648696.99999</v>
      </c>
      <c r="F141">
        <f>Original!F139</f>
        <v>3090688329.99999</v>
      </c>
      <c r="G141">
        <f>Original!G139</f>
        <v>21039632.999999002</v>
      </c>
      <c r="H141">
        <f>Original!H139</f>
        <v>2677036516.6429801</v>
      </c>
      <c r="I141">
        <f>Original!I139</f>
        <v>36100547.1844282</v>
      </c>
      <c r="J141">
        <f>Original!J139</f>
        <v>563993926.60000002</v>
      </c>
      <c r="K141">
        <f>Original!K139</f>
        <v>8.6319539999999897</v>
      </c>
      <c r="L141">
        <f>Original!L139</f>
        <v>29668394.669999901</v>
      </c>
      <c r="M141">
        <f>Original!M139</f>
        <v>2.6928000000000001</v>
      </c>
      <c r="N141">
        <f>Original!N139</f>
        <v>35945.819999999898</v>
      </c>
      <c r="O141">
        <f>Original!O139</f>
        <v>2.7973006675499601</v>
      </c>
      <c r="P141">
        <f>Original!P139</f>
        <v>29.999999999999901</v>
      </c>
      <c r="Q141">
        <f>Original!Q139</f>
        <v>0.672815187691711</v>
      </c>
      <c r="R141">
        <f>Original!R139</f>
        <v>4.5</v>
      </c>
      <c r="S141">
        <f>Original!S139</f>
        <v>0</v>
      </c>
      <c r="T141">
        <f>Original!T139</f>
        <v>6</v>
      </c>
      <c r="U141">
        <f>Original!U139</f>
        <v>0</v>
      </c>
      <c r="V141">
        <f>Original!V139</f>
        <v>0</v>
      </c>
      <c r="W141">
        <f>Original!W139</f>
        <v>1</v>
      </c>
      <c r="X141">
        <f>Original!X139</f>
        <v>0</v>
      </c>
      <c r="Y141">
        <f>Original!Y139</f>
        <v>10810135.088847499</v>
      </c>
      <c r="Z141" s="5">
        <f t="shared" si="64"/>
        <v>4.0932969272495364E-3</v>
      </c>
      <c r="AA141">
        <f>Original!Z139</f>
        <v>1340395.4891786301</v>
      </c>
      <c r="AB141" s="5">
        <f t="shared" si="65"/>
        <v>5.0754562196123054E-4</v>
      </c>
      <c r="AC141">
        <f>Original!AA139</f>
        <v>11505928.053978</v>
      </c>
      <c r="AD141" s="5">
        <f t="shared" si="66"/>
        <v>4.356761461481751E-3</v>
      </c>
      <c r="AE141">
        <f>Original!AB139</f>
        <v>39559643.589405701</v>
      </c>
      <c r="AF141" s="5">
        <f t="shared" si="67"/>
        <v>1.4979402774962449E-2</v>
      </c>
      <c r="AG141">
        <f>Original!AE139</f>
        <v>2649046.7445671498</v>
      </c>
      <c r="AH141" s="5">
        <f t="shared" si="68"/>
        <v>1.0030711744632918E-3</v>
      </c>
      <c r="AI141">
        <f>Original!AF139</f>
        <v>1641763.6700601201</v>
      </c>
      <c r="AJ141" s="5">
        <f t="shared" si="69"/>
        <v>6.2165977859611325E-4</v>
      </c>
      <c r="AK141">
        <f>Original!AC139</f>
        <v>-18610008.874466699</v>
      </c>
      <c r="AL141" s="5">
        <f t="shared" ref="AL141:AL142" si="77">AK141/$H140</f>
        <v>-7.0467474750181428E-3</v>
      </c>
      <c r="AM141">
        <f>Original!AD139</f>
        <v>8476281.2730538901</v>
      </c>
      <c r="AN141" s="5">
        <f t="shared" ref="AN141:AN142" si="78">AM141/$H140</f>
        <v>3.2095747004391335E-3</v>
      </c>
      <c r="AO141">
        <f>Original!AG139</f>
        <v>0</v>
      </c>
      <c r="AP141" s="5">
        <f t="shared" ref="AP141:AP142" si="79">AO141/$H140</f>
        <v>0</v>
      </c>
      <c r="AQ141">
        <f>Original!AH139</f>
        <v>0</v>
      </c>
      <c r="AR141" s="5">
        <f t="shared" ref="AR141:AR142" si="80">AQ141/$H140</f>
        <v>0</v>
      </c>
      <c r="AS141">
        <f>Original!AI139</f>
        <v>-15294843.9439645</v>
      </c>
      <c r="AT141" s="5">
        <f t="shared" ref="AT141:AT142" si="81">AS141/$H140</f>
        <v>-5.7914482292807049E-3</v>
      </c>
      <c r="AU141">
        <f>Original!AJ139</f>
        <v>0</v>
      </c>
      <c r="AV141" s="5">
        <f t="shared" ref="AV141:AV142" si="82">AU141/$H140</f>
        <v>0</v>
      </c>
      <c r="AW141">
        <f>Original!AK139</f>
        <v>0</v>
      </c>
      <c r="AX141" s="5">
        <f t="shared" ref="AX141:AX142" si="83">AW141/$H140</f>
        <v>0</v>
      </c>
      <c r="AY141">
        <f>Original!AL139</f>
        <v>0</v>
      </c>
      <c r="AZ141" s="5">
        <f t="shared" ref="AZ141:AZ142" si="84">AY141/$H140</f>
        <v>0</v>
      </c>
      <c r="BA141">
        <f>Original!AM139</f>
        <v>0</v>
      </c>
      <c r="BB141" s="5">
        <f t="shared" ref="BB141:BB142" si="85">BA141/$H140</f>
        <v>0</v>
      </c>
      <c r="BC141">
        <f>Original!AN139</f>
        <v>42078341.090659901</v>
      </c>
      <c r="BD141">
        <f>Original!AO139</f>
        <v>41960880.122507103</v>
      </c>
      <c r="BE141" s="5">
        <f t="shared" si="70"/>
        <v>1.5888639712499295E-2</v>
      </c>
      <c r="BF141">
        <f>Original!AP139</f>
        <v>-20921247.122508001</v>
      </c>
      <c r="BG141" s="5">
        <f t="shared" si="71"/>
        <v>-7.9219062349312613E-3</v>
      </c>
      <c r="BH141">
        <f>Original!AQ139</f>
        <v>0</v>
      </c>
      <c r="BI141" s="5">
        <f t="shared" si="72"/>
        <v>0</v>
      </c>
      <c r="BJ141">
        <f>Original!AR139</f>
        <v>21039632.999999002</v>
      </c>
      <c r="BK141">
        <f>Original!AS139</f>
        <v>6</v>
      </c>
      <c r="BL141">
        <f>Original!AT139</f>
        <v>1</v>
      </c>
      <c r="BM141">
        <f>Original!AU139</f>
        <v>0</v>
      </c>
      <c r="BN141">
        <f>Original!AV139</f>
        <v>-15294843.9439645</v>
      </c>
      <c r="BO141" s="5">
        <f t="shared" si="73"/>
        <v>-5.7914482292807049E-3</v>
      </c>
      <c r="BP141">
        <f>Original!AW139</f>
        <v>0</v>
      </c>
      <c r="BQ141" s="5">
        <f t="shared" si="74"/>
        <v>0</v>
      </c>
      <c r="BR141">
        <f>Original!AX139</f>
        <v>0</v>
      </c>
      <c r="BS141" s="5">
        <f t="shared" si="75"/>
        <v>0</v>
      </c>
      <c r="BT141"/>
      <c r="BU141"/>
      <c r="BV141"/>
      <c r="BW141"/>
      <c r="BX141"/>
      <c r="BY141"/>
      <c r="BZ141"/>
    </row>
    <row r="142" spans="1:78" x14ac:dyDescent="0.2">
      <c r="A142" t="str">
        <f t="shared" si="76"/>
        <v>1_10_2018</v>
      </c>
      <c r="B142">
        <v>1</v>
      </c>
      <c r="C142">
        <v>10</v>
      </c>
      <c r="D142">
        <v>2018</v>
      </c>
      <c r="E142">
        <f>Original!E140</f>
        <v>3090688329.99999</v>
      </c>
      <c r="F142">
        <f>Original!F140</f>
        <v>3025899128.99999</v>
      </c>
      <c r="G142">
        <f>Original!G140</f>
        <v>-64789200.999997102</v>
      </c>
      <c r="H142">
        <f>Original!H140</f>
        <v>2428062060.4098601</v>
      </c>
      <c r="I142">
        <f>Original!I140</f>
        <v>-248974456.23312601</v>
      </c>
      <c r="J142">
        <f>Original!J140</f>
        <v>559394026.10000002</v>
      </c>
      <c r="K142">
        <f>Original!K140</f>
        <v>8.8958999999999993</v>
      </c>
      <c r="L142">
        <f>Original!L140</f>
        <v>29807700.839999899</v>
      </c>
      <c r="M142">
        <f>Original!M140</f>
        <v>2.9199999999999902</v>
      </c>
      <c r="N142">
        <f>Original!N140</f>
        <v>36801.5</v>
      </c>
      <c r="O142">
        <f>Original!O140</f>
        <v>2.8392046196562601</v>
      </c>
      <c r="P142">
        <f>Original!P140</f>
        <v>30.01</v>
      </c>
      <c r="Q142">
        <f>Original!Q140</f>
        <v>0.674687690806556</v>
      </c>
      <c r="R142">
        <f>Original!R140</f>
        <v>4.5999999999999996</v>
      </c>
      <c r="S142">
        <f>Original!S140</f>
        <v>0</v>
      </c>
      <c r="T142">
        <f>Original!T140</f>
        <v>7</v>
      </c>
      <c r="U142">
        <f>Original!U140</f>
        <v>0</v>
      </c>
      <c r="V142">
        <f>Original!V140</f>
        <v>0</v>
      </c>
      <c r="W142">
        <f>Original!W140</f>
        <v>1</v>
      </c>
      <c r="X142">
        <f>Original!X140</f>
        <v>1</v>
      </c>
      <c r="Y142">
        <f>Original!Y140</f>
        <v>-15325976.9256707</v>
      </c>
      <c r="Z142" s="5">
        <f t="shared" si="64"/>
        <v>-5.7249786584493692E-3</v>
      </c>
      <c r="AA142">
        <f>Original!Z140</f>
        <v>-22406996.596697502</v>
      </c>
      <c r="AB142" s="5">
        <f t="shared" si="65"/>
        <v>-8.37007506524267E-3</v>
      </c>
      <c r="AC142">
        <f>Original!AA140</f>
        <v>6946717.0315120798</v>
      </c>
      <c r="AD142" s="5">
        <f t="shared" si="66"/>
        <v>2.5949280065194272E-3</v>
      </c>
      <c r="AE142">
        <f>Original!AB140</f>
        <v>31609144.522285499</v>
      </c>
      <c r="AF142" s="5">
        <f t="shared" si="67"/>
        <v>1.1807513392429759E-2</v>
      </c>
      <c r="AG142">
        <f>Original!AE140</f>
        <v>222179.09592713401</v>
      </c>
      <c r="AH142" s="5">
        <f t="shared" si="68"/>
        <v>8.2994421086847152E-5</v>
      </c>
      <c r="AI142">
        <f>Original!AF140</f>
        <v>2194157.3111514398</v>
      </c>
      <c r="AJ142" s="5">
        <f t="shared" si="69"/>
        <v>8.1962173377557294E-4</v>
      </c>
      <c r="AK142">
        <f>Original!AC140</f>
        <v>-24370197.9219012</v>
      </c>
      <c r="AL142" s="5">
        <f t="shared" si="77"/>
        <v>-9.1034237935840989E-3</v>
      </c>
      <c r="AM142">
        <f>Original!AD140</f>
        <v>3760623.7264017402</v>
      </c>
      <c r="AN142" s="5">
        <f t="shared" si="78"/>
        <v>1.404771172534316E-3</v>
      </c>
      <c r="AO142">
        <f>Original!AG140</f>
        <v>-2689471.3591508302</v>
      </c>
      <c r="AP142" s="5">
        <f t="shared" si="79"/>
        <v>-1.0046450029465581E-3</v>
      </c>
      <c r="AQ142">
        <f>Original!AH140</f>
        <v>0</v>
      </c>
      <c r="AR142" s="5">
        <f t="shared" si="80"/>
        <v>0</v>
      </c>
      <c r="AS142">
        <f>Original!AI140</f>
        <v>-15399676.103972901</v>
      </c>
      <c r="AT142" s="5">
        <f t="shared" si="81"/>
        <v>-5.7525087940467051E-3</v>
      </c>
      <c r="AU142">
        <f>Original!AJ140</f>
        <v>0</v>
      </c>
      <c r="AV142" s="5">
        <f t="shared" si="82"/>
        <v>0</v>
      </c>
      <c r="AW142">
        <f>Original!AK140</f>
        <v>0</v>
      </c>
      <c r="AX142" s="5">
        <f t="shared" si="83"/>
        <v>0</v>
      </c>
      <c r="AY142">
        <f>Original!AL140</f>
        <v>0</v>
      </c>
      <c r="AZ142" s="5">
        <f t="shared" si="84"/>
        <v>0</v>
      </c>
      <c r="BA142">
        <f>Original!AM140</f>
        <v>-254706639.53504699</v>
      </c>
      <c r="BB142" s="5">
        <f t="shared" si="85"/>
        <v>-9.5145000059412954E-2</v>
      </c>
      <c r="BC142">
        <f>Original!AN140</f>
        <v>-290166136.755162</v>
      </c>
      <c r="BD142">
        <f>Original!AO140</f>
        <v>-287445629.36062402</v>
      </c>
      <c r="BE142" s="5">
        <f t="shared" si="70"/>
        <v>-0.10737456421441817</v>
      </c>
      <c r="BF142">
        <f>Original!AP140</f>
        <v>222656428.360627</v>
      </c>
      <c r="BG142" s="5">
        <f t="shared" si="71"/>
        <v>8.3172727370876318E-2</v>
      </c>
      <c r="BH142">
        <f>Original!AQ140</f>
        <v>0</v>
      </c>
      <c r="BI142" s="5">
        <f t="shared" si="72"/>
        <v>0</v>
      </c>
      <c r="BJ142">
        <f>Original!AR140</f>
        <v>-64789200.999997102</v>
      </c>
      <c r="BK142">
        <f>Original!AS140</f>
        <v>7</v>
      </c>
      <c r="BL142">
        <f>Original!AT140</f>
        <v>1</v>
      </c>
      <c r="BM142">
        <f>Original!AU140</f>
        <v>1</v>
      </c>
      <c r="BN142">
        <f>Original!AV140</f>
        <v>-15399676.103972901</v>
      </c>
      <c r="BO142" s="5">
        <f t="shared" si="73"/>
        <v>-5.7525087940467051E-3</v>
      </c>
      <c r="BP142">
        <f>Original!AW140</f>
        <v>0</v>
      </c>
      <c r="BQ142" s="5">
        <f t="shared" si="74"/>
        <v>0</v>
      </c>
      <c r="BR142">
        <f>Original!AX140</f>
        <v>-254706639.53504699</v>
      </c>
      <c r="BS142" s="5">
        <f t="shared" si="75"/>
        <v>-9.5145000059412954E-2</v>
      </c>
      <c r="BT142"/>
      <c r="BU142"/>
      <c r="BV142"/>
      <c r="BW142"/>
      <c r="BX142"/>
      <c r="BY142"/>
      <c r="BZ142"/>
    </row>
  </sheetData>
  <autoFilter ref="C2:CA142" xr:uid="{00000000-0009-0000-0000-000000000000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4F5F-DDA9-C942-AED8-78A51FFE1DCD}">
  <dimension ref="A1:AF136"/>
  <sheetViews>
    <sheetView topLeftCell="A36" workbookViewId="0">
      <selection activeCell="E3" sqref="E1:E1048576"/>
    </sheetView>
  </sheetViews>
  <sheetFormatPr baseColWidth="10" defaultColWidth="11" defaultRowHeight="16" x14ac:dyDescent="0.2"/>
  <cols>
    <col min="1" max="1" width="29.1640625" style="13" customWidth="1"/>
    <col min="2" max="2" width="6.5" style="11" customWidth="1"/>
    <col min="3" max="3" width="25.33203125" style="11" hidden="1" customWidth="1"/>
    <col min="4" max="4" width="7.6640625" style="12" customWidth="1"/>
    <col min="5" max="5" width="11" style="11" hidden="1" customWidth="1"/>
    <col min="6" max="7" width="14.33203125" style="11" customWidth="1"/>
    <col min="8" max="8" width="12.83203125" style="7" customWidth="1"/>
    <col min="9" max="9" width="11" style="11" hidden="1" customWidth="1"/>
    <col min="10" max="10" width="24.6640625" style="11" hidden="1" customWidth="1"/>
    <col min="11" max="11" width="12.6640625" style="11" hidden="1" customWidth="1"/>
    <col min="12" max="12" width="13.6640625" style="11" hidden="1" customWidth="1"/>
    <col min="13" max="13" width="13.1640625" style="11" hidden="1" customWidth="1"/>
    <col min="14" max="14" width="11.1640625" style="11" hidden="1" customWidth="1"/>
    <col min="15" max="27" width="11.6640625" style="11" hidden="1" customWidth="1"/>
    <col min="28" max="28" width="12.33203125" style="11" customWidth="1"/>
    <col min="29" max="16384" width="11" style="11"/>
  </cols>
  <sheetData>
    <row r="1" spans="1:29" ht="17" hidden="1" x14ac:dyDescent="0.2">
      <c r="A1" s="13" t="s">
        <v>139</v>
      </c>
      <c r="B1" s="11">
        <v>2012</v>
      </c>
    </row>
    <row r="2" spans="1:29" ht="17" hidden="1" x14ac:dyDescent="0.2">
      <c r="A2" s="13" t="s">
        <v>140</v>
      </c>
      <c r="B2" s="11">
        <v>2018</v>
      </c>
    </row>
    <row r="3" spans="1:29" x14ac:dyDescent="0.2">
      <c r="A3" s="112" t="s">
        <v>74</v>
      </c>
      <c r="B3" s="113"/>
      <c r="C3" s="113"/>
      <c r="D3" s="114"/>
      <c r="E3" s="113"/>
      <c r="F3" s="113"/>
      <c r="G3" s="113"/>
      <c r="H3" s="115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6"/>
    </row>
    <row r="4" spans="1:29" ht="17" x14ac:dyDescent="0.2">
      <c r="A4" s="69" t="s">
        <v>30</v>
      </c>
      <c r="B4" s="70" t="s">
        <v>31</v>
      </c>
      <c r="C4" s="23"/>
      <c r="D4" s="24"/>
      <c r="E4" s="23"/>
      <c r="F4" s="23"/>
      <c r="G4" s="23"/>
      <c r="H4" s="22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71"/>
    </row>
    <row r="5" spans="1:29" x14ac:dyDescent="0.2">
      <c r="A5" s="69"/>
      <c r="B5" s="70"/>
      <c r="C5" s="23"/>
      <c r="D5" s="24"/>
      <c r="E5" s="23"/>
      <c r="F5" s="23"/>
      <c r="G5" s="23"/>
      <c r="H5" s="22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71"/>
    </row>
    <row r="6" spans="1:29" ht="17" x14ac:dyDescent="0.2">
      <c r="A6" s="72" t="s">
        <v>78</v>
      </c>
      <c r="B6" s="14">
        <v>0</v>
      </c>
      <c r="C6" s="23"/>
      <c r="D6" s="24"/>
      <c r="E6" s="23"/>
      <c r="F6" s="23"/>
      <c r="G6" s="23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71"/>
    </row>
    <row r="7" spans="1:29" ht="18" thickBot="1" x14ac:dyDescent="0.25">
      <c r="A7" s="73" t="s">
        <v>135</v>
      </c>
      <c r="B7" s="15">
        <v>1</v>
      </c>
      <c r="C7" s="16"/>
      <c r="D7" s="17"/>
      <c r="E7" s="16"/>
      <c r="F7" s="16"/>
      <c r="G7" s="16"/>
      <c r="H7" s="6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74"/>
    </row>
    <row r="8" spans="1:29" ht="17" thickTop="1" x14ac:dyDescent="0.2">
      <c r="A8" s="69"/>
      <c r="B8" s="23"/>
      <c r="C8" s="23"/>
      <c r="D8" s="24"/>
      <c r="E8" s="23"/>
      <c r="F8" s="63" t="s">
        <v>70</v>
      </c>
      <c r="G8" s="63"/>
      <c r="H8" s="6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63" t="s">
        <v>32</v>
      </c>
      <c r="AC8" s="75"/>
    </row>
    <row r="9" spans="1:29" ht="17" x14ac:dyDescent="0.2">
      <c r="A9" s="76" t="s">
        <v>33</v>
      </c>
      <c r="B9" s="18" t="s">
        <v>34</v>
      </c>
      <c r="C9" s="19" t="s">
        <v>35</v>
      </c>
      <c r="D9" s="20" t="s">
        <v>75</v>
      </c>
      <c r="E9" s="19"/>
      <c r="F9" s="21">
        <f>$B$1</f>
        <v>2012</v>
      </c>
      <c r="G9" s="21">
        <f>$B$2</f>
        <v>2018</v>
      </c>
      <c r="H9" s="18" t="s">
        <v>71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 t="s">
        <v>73</v>
      </c>
      <c r="AC9" s="77" t="s">
        <v>71</v>
      </c>
    </row>
    <row r="10" spans="1:29" s="12" customFormat="1" x14ac:dyDescent="0.2">
      <c r="A10" s="78"/>
      <c r="B10" s="45"/>
      <c r="C10" s="24"/>
      <c r="D10" s="24"/>
      <c r="E10" s="24"/>
      <c r="F10" s="24"/>
      <c r="G10" s="24"/>
      <c r="H10" s="45"/>
      <c r="I10" s="24"/>
      <c r="J10" s="24"/>
      <c r="K10" s="24"/>
      <c r="L10" s="24">
        <v>1</v>
      </c>
      <c r="M10" s="24">
        <v>2</v>
      </c>
      <c r="N10" s="24">
        <v>3</v>
      </c>
      <c r="O10" s="24">
        <v>4</v>
      </c>
      <c r="P10" s="24">
        <v>5</v>
      </c>
      <c r="Q10" s="24">
        <v>6</v>
      </c>
      <c r="R10" s="24">
        <v>7</v>
      </c>
      <c r="S10" s="24">
        <v>8</v>
      </c>
      <c r="T10" s="24">
        <v>9</v>
      </c>
      <c r="U10" s="24">
        <v>10</v>
      </c>
      <c r="V10" s="24">
        <v>11</v>
      </c>
      <c r="W10" s="24">
        <v>12</v>
      </c>
      <c r="X10" s="24">
        <v>13</v>
      </c>
      <c r="Y10" s="24">
        <v>14</v>
      </c>
      <c r="Z10" s="24">
        <v>15</v>
      </c>
      <c r="AA10" s="24">
        <v>16</v>
      </c>
      <c r="AB10" s="24"/>
      <c r="AC10" s="79"/>
    </row>
    <row r="11" spans="1:29" x14ac:dyDescent="0.2">
      <c r="A11" s="69"/>
      <c r="B11" s="22"/>
      <c r="C11" s="23"/>
      <c r="D11" s="24"/>
      <c r="E11" s="23"/>
      <c r="F11" s="24" t="str">
        <f>CONCATENATE($B6,"_",$B7,"_",F9)</f>
        <v>0_1_2012</v>
      </c>
      <c r="G11" s="24" t="str">
        <f>CONCATENATE($B6,"_",$B7,"_",G9)</f>
        <v>0_1_2018</v>
      </c>
      <c r="H11" s="22"/>
      <c r="I11" s="23"/>
      <c r="J11" s="23"/>
      <c r="K11" s="23"/>
      <c r="L11" s="23" t="str">
        <f>IF($F9+L10&gt;$G9,0,CONCATENATE($B6,"_",$B7,"_",$F9+L10))</f>
        <v>0_1_2013</v>
      </c>
      <c r="M11" s="23" t="str">
        <f t="shared" ref="M11:AA11" si="0">IF($F9+M10&gt;$G9,0,CONCATENATE($B6,"_",$B7,"_",$F9+M10))</f>
        <v>0_1_2014</v>
      </c>
      <c r="N11" s="23" t="str">
        <f t="shared" si="0"/>
        <v>0_1_2015</v>
      </c>
      <c r="O11" s="23" t="str">
        <f t="shared" si="0"/>
        <v>0_1_2016</v>
      </c>
      <c r="P11" s="23" t="str">
        <f t="shared" si="0"/>
        <v>0_1_2017</v>
      </c>
      <c r="Q11" s="23" t="str">
        <f t="shared" si="0"/>
        <v>0_1_2018</v>
      </c>
      <c r="R11" s="23">
        <f t="shared" si="0"/>
        <v>0</v>
      </c>
      <c r="S11" s="23">
        <f t="shared" si="0"/>
        <v>0</v>
      </c>
      <c r="T11" s="23">
        <f t="shared" si="0"/>
        <v>0</v>
      </c>
      <c r="U11" s="23">
        <f t="shared" si="0"/>
        <v>0</v>
      </c>
      <c r="V11" s="23">
        <f t="shared" si="0"/>
        <v>0</v>
      </c>
      <c r="W11" s="23">
        <f t="shared" si="0"/>
        <v>0</v>
      </c>
      <c r="X11" s="23">
        <f t="shared" si="0"/>
        <v>0</v>
      </c>
      <c r="Y11" s="23">
        <f t="shared" si="0"/>
        <v>0</v>
      </c>
      <c r="Z11" s="23">
        <f t="shared" si="0"/>
        <v>0</v>
      </c>
      <c r="AA11" s="23">
        <f t="shared" si="0"/>
        <v>0</v>
      </c>
      <c r="AB11" s="23"/>
      <c r="AC11" s="71"/>
    </row>
    <row r="12" spans="1:29" x14ac:dyDescent="0.2">
      <c r="A12" s="69"/>
      <c r="B12" s="22"/>
      <c r="C12" s="23"/>
      <c r="D12" s="24"/>
      <c r="E12" s="23" t="s">
        <v>72</v>
      </c>
      <c r="F12" s="80"/>
      <c r="G12" s="80"/>
      <c r="H12" s="22"/>
      <c r="I12" s="23"/>
      <c r="J12" s="23"/>
      <c r="K12" s="23" t="s">
        <v>72</v>
      </c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71"/>
    </row>
    <row r="13" spans="1:29" s="12" customFormat="1" ht="17" x14ac:dyDescent="0.2">
      <c r="A13" s="78" t="s">
        <v>122</v>
      </c>
      <c r="B13" s="45" t="s">
        <v>36</v>
      </c>
      <c r="C13" s="56" t="s">
        <v>9</v>
      </c>
      <c r="D13" s="57">
        <v>0.60699999999999998</v>
      </c>
      <c r="E13" s="24">
        <f>MATCH($C13,FAC_TOTALS_APTA!$A$2:$CC$2,)</f>
        <v>10</v>
      </c>
      <c r="F13" s="80">
        <f>VLOOKUP(F11,FAC_TOTALS_APTA!$A$4:$CC$142,$E13,FALSE)</f>
        <v>49478187.990014903</v>
      </c>
      <c r="G13" s="80">
        <f>VLOOKUP(G11,FAC_TOTALS_APTA!$A$4:$CC$142,$E13,FALSE)</f>
        <v>52161249.587081999</v>
      </c>
      <c r="H13" s="81">
        <f>IFERROR(G13/F13-1,"-")</f>
        <v>5.422715960432023E-2</v>
      </c>
      <c r="I13" s="62" t="str">
        <f>IF(B13="Log","_log","")</f>
        <v>_log</v>
      </c>
      <c r="J13" s="62" t="str">
        <f>CONCATENATE(C13,I13,"_FAC")</f>
        <v>VRM_ADJ_log_FAC</v>
      </c>
      <c r="K13" s="24">
        <f>MATCH($J13,FAC_TOTALS_APTA!$A$2:$CA$2,)</f>
        <v>25</v>
      </c>
      <c r="L13" s="80">
        <f>IF(L11=0,0,VLOOKUP(L11,FAC_TOTALS_APTA!$A$4:$CC$142,$K13,FALSE))</f>
        <v>17140002.367213599</v>
      </c>
      <c r="M13" s="80">
        <f>IF(M11=0,0,VLOOKUP(M11,FAC_TOTALS_APTA!$A$4:$CC$142,$K13,FALSE))</f>
        <v>2654034.6676841499</v>
      </c>
      <c r="N13" s="80">
        <f>IF(N11=0,0,VLOOKUP(N11,FAC_TOTALS_APTA!$A$4:$CC$142,$K13,FALSE))</f>
        <v>22607907.339818999</v>
      </c>
      <c r="O13" s="80">
        <f>IF(O11=0,0,VLOOKUP(O11,FAC_TOTALS_APTA!$A$4:$CC$142,$K13,FALSE))</f>
        <v>15628701.935654299</v>
      </c>
      <c r="P13" s="80">
        <f>IF(P11=0,0,VLOOKUP(P11,FAC_TOTALS_APTA!$A$4:$CC$142,$K13,FALSE))</f>
        <v>13678003.8751227</v>
      </c>
      <c r="Q13" s="80">
        <f>IF(Q11=0,0,VLOOKUP(Q11,FAC_TOTALS_APTA!$A$4:$CC$142,$K13,FALSE))</f>
        <v>8777390.8200671598</v>
      </c>
      <c r="R13" s="80">
        <f>IF(R11=0,0,VLOOKUP(R11,FAC_TOTALS_APTA!$A$4:$CC$142,$K13,FALSE))</f>
        <v>0</v>
      </c>
      <c r="S13" s="80">
        <f>IF(S11=0,0,VLOOKUP(S11,FAC_TOTALS_APTA!$A$4:$CC$142,$K13,FALSE))</f>
        <v>0</v>
      </c>
      <c r="T13" s="80">
        <f>IF(T11=0,0,VLOOKUP(T11,FAC_TOTALS_APTA!$A$4:$CC$142,$K13,FALSE))</f>
        <v>0</v>
      </c>
      <c r="U13" s="80">
        <f>IF(U11=0,0,VLOOKUP(U11,FAC_TOTALS_APTA!$A$4:$CC$142,$K13,FALSE))</f>
        <v>0</v>
      </c>
      <c r="V13" s="80">
        <f>IF(V11=0,0,VLOOKUP(V11,FAC_TOTALS_APTA!$A$4:$CC$142,$K13,FALSE))</f>
        <v>0</v>
      </c>
      <c r="W13" s="80">
        <f>IF(W11=0,0,VLOOKUP(W11,FAC_TOTALS_APTA!$A$4:$CC$142,$K13,FALSE))</f>
        <v>0</v>
      </c>
      <c r="X13" s="80">
        <f>IF(X11=0,0,VLOOKUP(X11,FAC_TOTALS_APTA!$A$4:$CC$142,$K13,FALSE))</f>
        <v>0</v>
      </c>
      <c r="Y13" s="80">
        <f>IF(Y11=0,0,VLOOKUP(Y11,FAC_TOTALS_APTA!$A$4:$CC$142,$K13,FALSE))</f>
        <v>0</v>
      </c>
      <c r="Z13" s="80">
        <f>IF(Z11=0,0,VLOOKUP(Z11,FAC_TOTALS_APTA!$A$4:$CC$142,$K13,FALSE))</f>
        <v>0</v>
      </c>
      <c r="AA13" s="80">
        <f>IF(AA11=0,0,VLOOKUP(AA11,FAC_TOTALS_APTA!$A$4:$CC$142,$K13,FALSE))</f>
        <v>0</v>
      </c>
      <c r="AB13" s="82">
        <f>SUM(L13:AA13)</f>
        <v>80486041.005560905</v>
      </c>
      <c r="AC13" s="83">
        <f>AB13/F31</f>
        <v>3.7915376578034329E-2</v>
      </c>
    </row>
    <row r="14" spans="1:29" s="12" customFormat="1" ht="17" x14ac:dyDescent="0.2">
      <c r="A14" s="78" t="s">
        <v>37</v>
      </c>
      <c r="B14" s="45" t="s">
        <v>36</v>
      </c>
      <c r="C14" s="56" t="s">
        <v>10</v>
      </c>
      <c r="D14" s="57">
        <v>-0.26910000000000001</v>
      </c>
      <c r="E14" s="24">
        <f>MATCH($C14,FAC_TOTALS_APTA!$A$2:$CC$2,)</f>
        <v>11</v>
      </c>
      <c r="F14" s="80">
        <f>VLOOKUP(F11,FAC_TOTALS_APTA!$A$4:$CC$142,$E14,FALSE)</f>
        <v>6.4683419183071802</v>
      </c>
      <c r="G14" s="80">
        <f>VLOOKUP(G11,FAC_TOTALS_APTA!$A$4:$CC$142,$E14,FALSE)</f>
        <v>6.6419838440300296</v>
      </c>
      <c r="H14" s="81">
        <f t="shared" ref="H14:H27" si="1">IFERROR(G14/F14-1,"-")</f>
        <v>2.6844889759367163E-2</v>
      </c>
      <c r="I14" s="62" t="str">
        <f t="shared" ref="I14:I26" si="2">IF(B14="Log","_log","")</f>
        <v>_log</v>
      </c>
      <c r="J14" s="62" t="str">
        <f t="shared" ref="J14:J26" si="3">CONCATENATE(C14,I14,"_FAC")</f>
        <v>FARE_per_UPT_log_FAC</v>
      </c>
      <c r="K14" s="24">
        <f>MATCH($J14,FAC_TOTALS_APTA!$A$2:$CA$2,)</f>
        <v>27</v>
      </c>
      <c r="L14" s="80">
        <f>IF(L11=0,0,VLOOKUP(L11,FAC_TOTALS_APTA!$A$4:$CC$142,$K14,FALSE))</f>
        <v>-12988471.160246201</v>
      </c>
      <c r="M14" s="80">
        <f>IF(M11=0,0,VLOOKUP(M11,FAC_TOTALS_APTA!$A$4:$CC$142,$K14,FALSE))</f>
        <v>1656670.8778088901</v>
      </c>
      <c r="N14" s="80">
        <f>IF(N11=0,0,VLOOKUP(N11,FAC_TOTALS_APTA!$A$4:$CC$142,$K14,FALSE))</f>
        <v>-6597181.9297136599</v>
      </c>
      <c r="O14" s="80">
        <f>IF(O11=0,0,VLOOKUP(O11,FAC_TOTALS_APTA!$A$4:$CC$142,$K14,FALSE))</f>
        <v>-7701090.8984390898</v>
      </c>
      <c r="P14" s="80">
        <f>IF(P11=0,0,VLOOKUP(P11,FAC_TOTALS_APTA!$A$4:$CC$142,$K14,FALSE))</f>
        <v>13188553.4507866</v>
      </c>
      <c r="Q14" s="80">
        <f>IF(Q11=0,0,VLOOKUP(Q11,FAC_TOTALS_APTA!$A$4:$CC$142,$K14,FALSE))</f>
        <v>10984204.514255799</v>
      </c>
      <c r="R14" s="80">
        <f>IF(R11=0,0,VLOOKUP(R11,FAC_TOTALS_APTA!$A$4:$CC$142,$K14,FALSE))</f>
        <v>0</v>
      </c>
      <c r="S14" s="80">
        <f>IF(S11=0,0,VLOOKUP(S11,FAC_TOTALS_APTA!$A$4:$CC$142,$K14,FALSE))</f>
        <v>0</v>
      </c>
      <c r="T14" s="80">
        <f>IF(T11=0,0,VLOOKUP(T11,FAC_TOTALS_APTA!$A$4:$CC$142,$K14,FALSE))</f>
        <v>0</v>
      </c>
      <c r="U14" s="80">
        <f>IF(U11=0,0,VLOOKUP(U11,FAC_TOTALS_APTA!$A$4:$CC$142,$K14,FALSE))</f>
        <v>0</v>
      </c>
      <c r="V14" s="80">
        <f>IF(V11=0,0,VLOOKUP(V11,FAC_TOTALS_APTA!$A$4:$CC$142,$K14,FALSE))</f>
        <v>0</v>
      </c>
      <c r="W14" s="80">
        <f>IF(W11=0,0,VLOOKUP(W11,FAC_TOTALS_APTA!$A$4:$CC$142,$K14,FALSE))</f>
        <v>0</v>
      </c>
      <c r="X14" s="80">
        <f>IF(X11=0,0,VLOOKUP(X11,FAC_TOTALS_APTA!$A$4:$CC$142,$K14,FALSE))</f>
        <v>0</v>
      </c>
      <c r="Y14" s="80">
        <f>IF(Y11=0,0,VLOOKUP(Y11,FAC_TOTALS_APTA!$A$4:$CC$142,$K14,FALSE))</f>
        <v>0</v>
      </c>
      <c r="Z14" s="80">
        <f>IF(Z11=0,0,VLOOKUP(Z11,FAC_TOTALS_APTA!$A$4:$CC$142,$K14,FALSE))</f>
        <v>0</v>
      </c>
      <c r="AA14" s="80">
        <f>IF(AA11=0,0,VLOOKUP(AA11,FAC_TOTALS_APTA!$A$4:$CC$142,$K14,FALSE))</f>
        <v>0</v>
      </c>
      <c r="AB14" s="82">
        <f t="shared" ref="AB14:AB26" si="4">SUM(L14:AA14)</f>
        <v>-1457315.1455476638</v>
      </c>
      <c r="AC14" s="83">
        <f>AB14/F31</f>
        <v>-6.8651224294278505E-4</v>
      </c>
    </row>
    <row r="15" spans="1:29" s="12" customFormat="1" ht="17" x14ac:dyDescent="0.2">
      <c r="A15" s="78" t="s">
        <v>38</v>
      </c>
      <c r="B15" s="45" t="s">
        <v>36</v>
      </c>
      <c r="C15" s="56" t="s">
        <v>11</v>
      </c>
      <c r="D15" s="57">
        <v>0.4793</v>
      </c>
      <c r="E15" s="24">
        <f>MATCH($C15,FAC_TOTALS_APTA!$A$2:$CC$2,)</f>
        <v>12</v>
      </c>
      <c r="F15" s="80">
        <f>VLOOKUP(F11,FAC_TOTALS_APTA!$A$4:$CC$142,$E15,FALSE)</f>
        <v>7908357.1460957704</v>
      </c>
      <c r="G15" s="80">
        <f>VLOOKUP(G11,FAC_TOTALS_APTA!$A$4:$CC$142,$E15,FALSE)</f>
        <v>8307363.7827434596</v>
      </c>
      <c r="H15" s="81">
        <f t="shared" si="1"/>
        <v>5.0453795810761148E-2</v>
      </c>
      <c r="I15" s="62" t="str">
        <f t="shared" si="2"/>
        <v>_log</v>
      </c>
      <c r="J15" s="62" t="str">
        <f t="shared" si="3"/>
        <v>POP_EMP_log_FAC</v>
      </c>
      <c r="K15" s="24">
        <f>MATCH($J15,FAC_TOTALS_APTA!$A$2:$CA$2,)</f>
        <v>29</v>
      </c>
      <c r="L15" s="80">
        <f>IF(L11=0,0,VLOOKUP(L11,FAC_TOTALS_APTA!$A$4:$CC$142,$K15,FALSE))</f>
        <v>12348397.8849677</v>
      </c>
      <c r="M15" s="80">
        <f>IF(M11=0,0,VLOOKUP(M11,FAC_TOTALS_APTA!$A$4:$CC$142,$K15,FALSE))</f>
        <v>14429671.000441</v>
      </c>
      <c r="N15" s="80">
        <f>IF(N11=0,0,VLOOKUP(N11,FAC_TOTALS_APTA!$A$4:$CC$142,$K15,FALSE))</f>
        <v>13008751.7165308</v>
      </c>
      <c r="O15" s="80">
        <f>IF(O11=0,0,VLOOKUP(O11,FAC_TOTALS_APTA!$A$4:$CC$142,$K15,FALSE))</f>
        <v>10358850.384625999</v>
      </c>
      <c r="P15" s="80">
        <f>IF(P11=0,0,VLOOKUP(P11,FAC_TOTALS_APTA!$A$4:$CC$142,$K15,FALSE))</f>
        <v>11801586.4697577</v>
      </c>
      <c r="Q15" s="80">
        <f>IF(Q11=0,0,VLOOKUP(Q11,FAC_TOTALS_APTA!$A$4:$CC$142,$K15,FALSE))</f>
        <v>9798751.5155564006</v>
      </c>
      <c r="R15" s="80">
        <f>IF(R11=0,0,VLOOKUP(R11,FAC_TOTALS_APTA!$A$4:$CC$142,$K15,FALSE))</f>
        <v>0</v>
      </c>
      <c r="S15" s="80">
        <f>IF(S11=0,0,VLOOKUP(S11,FAC_TOTALS_APTA!$A$4:$CC$142,$K15,FALSE))</f>
        <v>0</v>
      </c>
      <c r="T15" s="80">
        <f>IF(T11=0,0,VLOOKUP(T11,FAC_TOTALS_APTA!$A$4:$CC$142,$K15,FALSE))</f>
        <v>0</v>
      </c>
      <c r="U15" s="80">
        <f>IF(U11=0,0,VLOOKUP(U11,FAC_TOTALS_APTA!$A$4:$CC$142,$K15,FALSE))</f>
        <v>0</v>
      </c>
      <c r="V15" s="80">
        <f>IF(V11=0,0,VLOOKUP(V11,FAC_TOTALS_APTA!$A$4:$CC$142,$K15,FALSE))</f>
        <v>0</v>
      </c>
      <c r="W15" s="80">
        <f>IF(W11=0,0,VLOOKUP(W11,FAC_TOTALS_APTA!$A$4:$CC$142,$K15,FALSE))</f>
        <v>0</v>
      </c>
      <c r="X15" s="80">
        <f>IF(X11=0,0,VLOOKUP(X11,FAC_TOTALS_APTA!$A$4:$CC$142,$K15,FALSE))</f>
        <v>0</v>
      </c>
      <c r="Y15" s="80">
        <f>IF(Y11=0,0,VLOOKUP(Y11,FAC_TOTALS_APTA!$A$4:$CC$142,$K15,FALSE))</f>
        <v>0</v>
      </c>
      <c r="Z15" s="80">
        <f>IF(Z11=0,0,VLOOKUP(Z11,FAC_TOTALS_APTA!$A$4:$CC$142,$K15,FALSE))</f>
        <v>0</v>
      </c>
      <c r="AA15" s="80">
        <f>IF(AA11=0,0,VLOOKUP(AA11,FAC_TOTALS_APTA!$A$4:$CC$142,$K15,FALSE))</f>
        <v>0</v>
      </c>
      <c r="AB15" s="82">
        <f t="shared" si="4"/>
        <v>71746008.971879601</v>
      </c>
      <c r="AC15" s="83">
        <f>AB15/F31</f>
        <v>3.3798120943132198E-2</v>
      </c>
    </row>
    <row r="16" spans="1:29" s="12" customFormat="1" ht="17" x14ac:dyDescent="0.2">
      <c r="A16" s="78" t="s">
        <v>124</v>
      </c>
      <c r="B16" s="45" t="s">
        <v>36</v>
      </c>
      <c r="C16" s="84" t="s">
        <v>27</v>
      </c>
      <c r="D16" s="57">
        <v>0.1704</v>
      </c>
      <c r="E16" s="24">
        <f>MATCH($C16,FAC_TOTALS_APTA!$A$2:$CC$2,)</f>
        <v>13</v>
      </c>
      <c r="F16" s="80">
        <f>VLOOKUP(F11,FAC_TOTALS_APTA!$A$4:$CC$142,$E16,FALSE)</f>
        <v>4.0894780053354403</v>
      </c>
      <c r="G16" s="80">
        <f>VLOOKUP(G11,FAC_TOTALS_APTA!$A$4:$CC$142,$E16,FALSE)</f>
        <v>2.9745570549562301</v>
      </c>
      <c r="H16" s="81">
        <f t="shared" si="1"/>
        <v>-0.27263160455309954</v>
      </c>
      <c r="I16" s="62" t="str">
        <f t="shared" si="2"/>
        <v>_log</v>
      </c>
      <c r="J16" s="62" t="str">
        <f t="shared" si="3"/>
        <v>GAS_PRICE_2018_log_FAC</v>
      </c>
      <c r="K16" s="24">
        <f>MATCH($J16,FAC_TOTALS_APTA!$A$2:$CA$2,)</f>
        <v>31</v>
      </c>
      <c r="L16" s="80">
        <f>IF(L11=0,0,VLOOKUP(L11,FAC_TOTALS_APTA!$A$4:$CC$142,$K16,FALSE))</f>
        <v>-11543981.770312</v>
      </c>
      <c r="M16" s="80">
        <f>IF(M11=0,0,VLOOKUP(M11,FAC_TOTALS_APTA!$A$4:$CC$142,$K16,FALSE))</f>
        <v>-15258399.597832</v>
      </c>
      <c r="N16" s="80">
        <f>IF(N11=0,0,VLOOKUP(N11,FAC_TOTALS_APTA!$A$4:$CC$142,$K16,FALSE))</f>
        <v>-77797604.009550899</v>
      </c>
      <c r="O16" s="80">
        <f>IF(O11=0,0,VLOOKUP(O11,FAC_TOTALS_APTA!$A$4:$CC$142,$K16,FALSE))</f>
        <v>-29756827.0569962</v>
      </c>
      <c r="P16" s="80">
        <f>IF(P11=0,0,VLOOKUP(P11,FAC_TOTALS_APTA!$A$4:$CC$142,$K16,FALSE))</f>
        <v>20529825.937896099</v>
      </c>
      <c r="Q16" s="80">
        <f>IF(Q11=0,0,VLOOKUP(Q11,FAC_TOTALS_APTA!$A$4:$CC$142,$K16,FALSE))</f>
        <v>23977429.6745294</v>
      </c>
      <c r="R16" s="80">
        <f>IF(R11=0,0,VLOOKUP(R11,FAC_TOTALS_APTA!$A$4:$CC$142,$K16,FALSE))</f>
        <v>0</v>
      </c>
      <c r="S16" s="80">
        <f>IF(S11=0,0,VLOOKUP(S11,FAC_TOTALS_APTA!$A$4:$CC$142,$K16,FALSE))</f>
        <v>0</v>
      </c>
      <c r="T16" s="80">
        <f>IF(T11=0,0,VLOOKUP(T11,FAC_TOTALS_APTA!$A$4:$CC$142,$K16,FALSE))</f>
        <v>0</v>
      </c>
      <c r="U16" s="80">
        <f>IF(U11=0,0,VLOOKUP(U11,FAC_TOTALS_APTA!$A$4:$CC$142,$K16,FALSE))</f>
        <v>0</v>
      </c>
      <c r="V16" s="80">
        <f>IF(V11=0,0,VLOOKUP(V11,FAC_TOTALS_APTA!$A$4:$CC$142,$K16,FALSE))</f>
        <v>0</v>
      </c>
      <c r="W16" s="80">
        <f>IF(W11=0,0,VLOOKUP(W11,FAC_TOTALS_APTA!$A$4:$CC$142,$K16,FALSE))</f>
        <v>0</v>
      </c>
      <c r="X16" s="80">
        <f>IF(X11=0,0,VLOOKUP(X11,FAC_TOTALS_APTA!$A$4:$CC$142,$K16,FALSE))</f>
        <v>0</v>
      </c>
      <c r="Y16" s="80">
        <f>IF(Y11=0,0,VLOOKUP(Y11,FAC_TOTALS_APTA!$A$4:$CC$142,$K16,FALSE))</f>
        <v>0</v>
      </c>
      <c r="Z16" s="80">
        <f>IF(Z11=0,0,VLOOKUP(Z11,FAC_TOTALS_APTA!$A$4:$CC$142,$K16,FALSE))</f>
        <v>0</v>
      </c>
      <c r="AA16" s="80">
        <f>IF(AA11=0,0,VLOOKUP(AA11,FAC_TOTALS_APTA!$A$4:$CC$142,$K16,FALSE))</f>
        <v>0</v>
      </c>
      <c r="AB16" s="82">
        <f t="shared" si="4"/>
        <v>-89849556.822265595</v>
      </c>
      <c r="AC16" s="83">
        <f>AB16/F31</f>
        <v>-4.2326343049353378E-2</v>
      </c>
    </row>
    <row r="17" spans="1:29" s="12" customFormat="1" ht="17" x14ac:dyDescent="0.2">
      <c r="A17" s="78" t="s">
        <v>39</v>
      </c>
      <c r="B17" s="45"/>
      <c r="C17" s="56" t="s">
        <v>12</v>
      </c>
      <c r="D17" s="57">
        <v>7.1999999999999998E-3</v>
      </c>
      <c r="E17" s="24">
        <f>MATCH($C17,FAC_TOTALS_APTA!$A$2:$CC$2,)</f>
        <v>14</v>
      </c>
      <c r="F17" s="80">
        <f>VLOOKUP(F11,FAC_TOTALS_APTA!$A$4:$CC$142,$E17,FALSE)</f>
        <v>34214.690373051097</v>
      </c>
      <c r="G17" s="80">
        <f>VLOOKUP(G11,FAC_TOTALS_APTA!$A$4:$CC$142,$E17,FALSE)</f>
        <v>38392.409918227597</v>
      </c>
      <c r="H17" s="81">
        <f t="shared" si="1"/>
        <v>0.12210309371868644</v>
      </c>
      <c r="I17" s="62" t="str">
        <f t="shared" si="2"/>
        <v/>
      </c>
      <c r="J17" s="62" t="str">
        <f t="shared" si="3"/>
        <v>PCT_HH_NO_VEH_FAC</v>
      </c>
      <c r="K17" s="24">
        <f>MATCH($J17,FAC_TOTALS_APTA!$A$2:$CA$2,)</f>
        <v>33</v>
      </c>
      <c r="L17" s="80">
        <f>IF(L11=0,0,VLOOKUP(L11,FAC_TOTALS_APTA!$A$4:$CC$142,$K17,FALSE))</f>
        <v>-3753965.4723825501</v>
      </c>
      <c r="M17" s="80">
        <f>IF(M11=0,0,VLOOKUP(M11,FAC_TOTALS_APTA!$A$4:$CC$142,$K17,FALSE))</f>
        <v>-666355.66173457005</v>
      </c>
      <c r="N17" s="80">
        <f>IF(N11=0,0,VLOOKUP(N11,FAC_TOTALS_APTA!$A$4:$CC$142,$K17,FALSE))</f>
        <v>-1109199.24470289</v>
      </c>
      <c r="O17" s="80">
        <f>IF(O11=0,0,VLOOKUP(O11,FAC_TOTALS_APTA!$A$4:$CC$142,$K17,FALSE))</f>
        <v>-1769120.3672325099</v>
      </c>
      <c r="P17" s="80">
        <f>IF(P11=0,0,VLOOKUP(P11,FAC_TOTALS_APTA!$A$4:$CC$142,$K17,FALSE))</f>
        <v>-2229878.3541417201</v>
      </c>
      <c r="Q17" s="80">
        <f>IF(Q11=0,0,VLOOKUP(Q11,FAC_TOTALS_APTA!$A$4:$CC$142,$K17,FALSE))</f>
        <v>-1975148.5939596901</v>
      </c>
      <c r="R17" s="80">
        <f>IF(R11=0,0,VLOOKUP(R11,FAC_TOTALS_APTA!$A$4:$CC$142,$K17,FALSE))</f>
        <v>0</v>
      </c>
      <c r="S17" s="80">
        <f>IF(S11=0,0,VLOOKUP(S11,FAC_TOTALS_APTA!$A$4:$CC$142,$K17,FALSE))</f>
        <v>0</v>
      </c>
      <c r="T17" s="80">
        <f>IF(T11=0,0,VLOOKUP(T11,FAC_TOTALS_APTA!$A$4:$CC$142,$K17,FALSE))</f>
        <v>0</v>
      </c>
      <c r="U17" s="80">
        <f>IF(U11=0,0,VLOOKUP(U11,FAC_TOTALS_APTA!$A$4:$CC$142,$K17,FALSE))</f>
        <v>0</v>
      </c>
      <c r="V17" s="80">
        <f>IF(V11=0,0,VLOOKUP(V11,FAC_TOTALS_APTA!$A$4:$CC$142,$K17,FALSE))</f>
        <v>0</v>
      </c>
      <c r="W17" s="80">
        <f>IF(W11=0,0,VLOOKUP(W11,FAC_TOTALS_APTA!$A$4:$CC$142,$K17,FALSE))</f>
        <v>0</v>
      </c>
      <c r="X17" s="80">
        <f>IF(X11=0,0,VLOOKUP(X11,FAC_TOTALS_APTA!$A$4:$CC$142,$K17,FALSE))</f>
        <v>0</v>
      </c>
      <c r="Y17" s="80">
        <f>IF(Y11=0,0,VLOOKUP(Y11,FAC_TOTALS_APTA!$A$4:$CC$142,$K17,FALSE))</f>
        <v>0</v>
      </c>
      <c r="Z17" s="80">
        <f>IF(Z11=0,0,VLOOKUP(Z11,FAC_TOTALS_APTA!$A$4:$CC$142,$K17,FALSE))</f>
        <v>0</v>
      </c>
      <c r="AA17" s="80">
        <f>IF(AA11=0,0,VLOOKUP(AA11,FAC_TOTALS_APTA!$A$4:$CC$142,$K17,FALSE))</f>
        <v>0</v>
      </c>
      <c r="AB17" s="82">
        <f t="shared" si="4"/>
        <v>-11503667.694153931</v>
      </c>
      <c r="AC17" s="83">
        <f>AB17/F31</f>
        <v>-5.4191495469665205E-3</v>
      </c>
    </row>
    <row r="18" spans="1:29" s="12" customFormat="1" ht="34" x14ac:dyDescent="0.2">
      <c r="A18" s="85" t="s">
        <v>40</v>
      </c>
      <c r="B18" s="27"/>
      <c r="C18" s="10" t="s">
        <v>13</v>
      </c>
      <c r="D18" s="28">
        <v>0.379</v>
      </c>
      <c r="E18" s="24">
        <f>MATCH($C18,FAC_TOTALS_APTA!$A$2:$CC$2,)</f>
        <v>15</v>
      </c>
      <c r="F18" s="80">
        <f>VLOOKUP(F11,FAC_TOTALS_APTA!$A$4:$CC$142,$E18,FALSE)</f>
        <v>1.5983191471268501</v>
      </c>
      <c r="G18" s="80">
        <f>VLOOKUP(G11,FAC_TOTALS_APTA!$A$4:$CC$142,$E18,FALSE)</f>
        <v>1.7801372103094</v>
      </c>
      <c r="H18" s="81">
        <f t="shared" si="1"/>
        <v>0.11375579370952749</v>
      </c>
      <c r="I18" s="62" t="str">
        <f t="shared" si="2"/>
        <v/>
      </c>
      <c r="J18" s="30" t="str">
        <f t="shared" si="3"/>
        <v>TSD_POP_PCT_FAC</v>
      </c>
      <c r="K18" s="20">
        <f>MATCH($J18,FAC_TOTALS_APTA!$A$2:$CA$2,)</f>
        <v>35</v>
      </c>
      <c r="L18" s="80">
        <f>IF(L11=0,0,VLOOKUP(L11,FAC_TOTALS_APTA!$A$4:$CC$142,$K18,FALSE))</f>
        <v>-213914.52169021399</v>
      </c>
      <c r="M18" s="80">
        <f>IF(M11=0,0,VLOOKUP(M11,FAC_TOTALS_APTA!$A$4:$CC$142,$K18,FALSE))</f>
        <v>136038.94404955901</v>
      </c>
      <c r="N18" s="80">
        <f>IF(N11=0,0,VLOOKUP(N11,FAC_TOTALS_APTA!$A$4:$CC$142,$K18,FALSE))</f>
        <v>301780.33509885799</v>
      </c>
      <c r="O18" s="80">
        <f>IF(O11=0,0,VLOOKUP(O11,FAC_TOTALS_APTA!$A$4:$CC$142,$K18,FALSE))</f>
        <v>714103.13367489795</v>
      </c>
      <c r="P18" s="80">
        <f>IF(P11=0,0,VLOOKUP(P11,FAC_TOTALS_APTA!$A$4:$CC$142,$K18,FALSE))</f>
        <v>259729.01206305501</v>
      </c>
      <c r="Q18" s="80">
        <f>IF(Q11=0,0,VLOOKUP(Q11,FAC_TOTALS_APTA!$A$4:$CC$142,$K18,FALSE))</f>
        <v>348265.677505992</v>
      </c>
      <c r="R18" s="80">
        <f>IF(R11=0,0,VLOOKUP(R11,FAC_TOTALS_APTA!$A$4:$CC$142,$K18,FALSE))</f>
        <v>0</v>
      </c>
      <c r="S18" s="80">
        <f>IF(S11=0,0,VLOOKUP(S11,FAC_TOTALS_APTA!$A$4:$CC$142,$K18,FALSE))</f>
        <v>0</v>
      </c>
      <c r="T18" s="80">
        <f>IF(T11=0,0,VLOOKUP(T11,FAC_TOTALS_APTA!$A$4:$CC$142,$K18,FALSE))</f>
        <v>0</v>
      </c>
      <c r="U18" s="80">
        <f>IF(U11=0,0,VLOOKUP(U11,FAC_TOTALS_APTA!$A$4:$CC$142,$K18,FALSE))</f>
        <v>0</v>
      </c>
      <c r="V18" s="80">
        <f>IF(V11=0,0,VLOOKUP(V11,FAC_TOTALS_APTA!$A$4:$CC$142,$K18,FALSE))</f>
        <v>0</v>
      </c>
      <c r="W18" s="80">
        <f>IF(W11=0,0,VLOOKUP(W11,FAC_TOTALS_APTA!$A$4:$CC$142,$K18,FALSE))</f>
        <v>0</v>
      </c>
      <c r="X18" s="80">
        <f>IF(X11=0,0,VLOOKUP(X11,FAC_TOTALS_APTA!$A$4:$CC$142,$K18,FALSE))</f>
        <v>0</v>
      </c>
      <c r="Y18" s="80">
        <f>IF(Y11=0,0,VLOOKUP(Y11,FAC_TOTALS_APTA!$A$4:$CC$142,$K18,FALSE))</f>
        <v>0</v>
      </c>
      <c r="Z18" s="80">
        <f>IF(Z11=0,0,VLOOKUP(Z11,FAC_TOTALS_APTA!$A$4:$CC$142,$K18,FALSE))</f>
        <v>0</v>
      </c>
      <c r="AA18" s="80">
        <f>IF(AA11=0,0,VLOOKUP(AA11,FAC_TOTALS_APTA!$A$4:$CC$142,$K18,FALSE))</f>
        <v>0</v>
      </c>
      <c r="AB18" s="32">
        <f t="shared" si="4"/>
        <v>1546002.5807021479</v>
      </c>
      <c r="AC18" s="83">
        <f>AB18/F31</f>
        <v>7.2829113353811118E-4</v>
      </c>
    </row>
    <row r="19" spans="1:29" s="12" customFormat="1" ht="34" x14ac:dyDescent="0.2">
      <c r="A19" s="78" t="s">
        <v>123</v>
      </c>
      <c r="B19" s="45" t="s">
        <v>125</v>
      </c>
      <c r="C19" s="56" t="s">
        <v>26</v>
      </c>
      <c r="D19" s="57">
        <v>-0.33650000000000002</v>
      </c>
      <c r="E19" s="24">
        <f>MATCH($C19,FAC_TOTALS_APTA!$A$2:$CC$2,)</f>
        <v>16</v>
      </c>
      <c r="F19" s="80">
        <f>VLOOKUP(F11,FAC_TOTALS_APTA!$A$4:$CC$142,$E19,FALSE)</f>
        <v>10.279850774933999</v>
      </c>
      <c r="G19" s="80">
        <f>VLOOKUP(G11,FAC_TOTALS_APTA!$A$4:$CC$142,$E19,FALSE)</f>
        <v>9.5060184113762904</v>
      </c>
      <c r="H19" s="81">
        <f t="shared" si="1"/>
        <v>-7.5276614466485481E-2</v>
      </c>
      <c r="I19" s="62" t="str">
        <f t="shared" si="2"/>
        <v>_log</v>
      </c>
      <c r="J19" s="30" t="str">
        <f t="shared" si="3"/>
        <v>TOTAL_MED_INC_INDIV_2018_log_FAC</v>
      </c>
      <c r="K19" s="20">
        <f>MATCH($J19,FAC_TOTALS_APTA!$A$2:$CA$2,)</f>
        <v>37</v>
      </c>
      <c r="L19" s="80">
        <f>IF(L11=0,0,VLOOKUP(L11,FAC_TOTALS_APTA!$A$4:$CC$142,$K19,FALSE))</f>
        <v>-5873126.8933402197</v>
      </c>
      <c r="M19" s="80">
        <f>IF(M11=0,0,VLOOKUP(M11,FAC_TOTALS_APTA!$A$4:$CC$142,$K19,FALSE))</f>
        <v>-6057212.9839744298</v>
      </c>
      <c r="N19" s="80">
        <f>IF(N11=0,0,VLOOKUP(N11,FAC_TOTALS_APTA!$A$4:$CC$142,$K19,FALSE))</f>
        <v>-22094925.4085472</v>
      </c>
      <c r="O19" s="80">
        <f>IF(O11=0,0,VLOOKUP(O11,FAC_TOTALS_APTA!$A$4:$CC$142,$K19,FALSE))</f>
        <v>-14575991.410202401</v>
      </c>
      <c r="P19" s="80">
        <f>IF(P11=0,0,VLOOKUP(P11,FAC_TOTALS_APTA!$A$4:$CC$142,$K19,FALSE))</f>
        <v>-11062694.9845013</v>
      </c>
      <c r="Q19" s="80">
        <f>IF(Q11=0,0,VLOOKUP(Q11,FAC_TOTALS_APTA!$A$4:$CC$142,$K19,FALSE))</f>
        <v>-12778903.8348836</v>
      </c>
      <c r="R19" s="80">
        <f>IF(R11=0,0,VLOOKUP(R11,FAC_TOTALS_APTA!$A$4:$CC$142,$K19,FALSE))</f>
        <v>0</v>
      </c>
      <c r="S19" s="80">
        <f>IF(S11=0,0,VLOOKUP(S11,FAC_TOTALS_APTA!$A$4:$CC$142,$K19,FALSE))</f>
        <v>0</v>
      </c>
      <c r="T19" s="80">
        <f>IF(T11=0,0,VLOOKUP(T11,FAC_TOTALS_APTA!$A$4:$CC$142,$K19,FALSE))</f>
        <v>0</v>
      </c>
      <c r="U19" s="80">
        <f>IF(U11=0,0,VLOOKUP(U11,FAC_TOTALS_APTA!$A$4:$CC$142,$K19,FALSE))</f>
        <v>0</v>
      </c>
      <c r="V19" s="80">
        <f>IF(V11=0,0,VLOOKUP(V11,FAC_TOTALS_APTA!$A$4:$CC$142,$K19,FALSE))</f>
        <v>0</v>
      </c>
      <c r="W19" s="80">
        <f>IF(W11=0,0,VLOOKUP(W11,FAC_TOTALS_APTA!$A$4:$CC$142,$K19,FALSE))</f>
        <v>0</v>
      </c>
      <c r="X19" s="80">
        <f>IF(X11=0,0,VLOOKUP(X11,FAC_TOTALS_APTA!$A$4:$CC$142,$K19,FALSE))</f>
        <v>0</v>
      </c>
      <c r="Y19" s="80">
        <f>IF(Y11=0,0,VLOOKUP(Y11,FAC_TOTALS_APTA!$A$4:$CC$142,$K19,FALSE))</f>
        <v>0</v>
      </c>
      <c r="Z19" s="80">
        <f>IF(Z11=0,0,VLOOKUP(Z11,FAC_TOTALS_APTA!$A$4:$CC$142,$K19,FALSE))</f>
        <v>0</v>
      </c>
      <c r="AA19" s="80">
        <f>IF(AA11=0,0,VLOOKUP(AA11,FAC_TOTALS_APTA!$A$4:$CC$142,$K19,FALSE))</f>
        <v>0</v>
      </c>
      <c r="AB19" s="32">
        <f t="shared" si="4"/>
        <v>-72442855.515449151</v>
      </c>
      <c r="AC19" s="83">
        <f>AB19/F31</f>
        <v>-3.412639152007256E-2</v>
      </c>
    </row>
    <row r="20" spans="1:29" s="12" customFormat="1" ht="34" x14ac:dyDescent="0.2">
      <c r="A20" s="78" t="s">
        <v>127</v>
      </c>
      <c r="B20" s="45"/>
      <c r="C20" s="56" t="s">
        <v>89</v>
      </c>
      <c r="D20" s="57">
        <v>-8.6999999999999994E-3</v>
      </c>
      <c r="E20" s="24">
        <f>MATCH($C20,FAC_TOTALS_APTA!$A$2:$CC$2,)</f>
        <v>18</v>
      </c>
      <c r="F20" s="80">
        <f>VLOOKUP(F11,FAC_TOTALS_APTA!$A$4:$CC$142,$E20,FALSE)</f>
        <v>4.9781850098067304</v>
      </c>
      <c r="G20" s="80">
        <f>VLOOKUP(G11,FAC_TOTALS_APTA!$A$4:$CC$142,$E20,FALSE)</f>
        <v>6.2104085093765597</v>
      </c>
      <c r="H20" s="81">
        <f t="shared" si="1"/>
        <v>0.2475246494741401</v>
      </c>
      <c r="I20" s="62" t="str">
        <f t="shared" si="2"/>
        <v/>
      </c>
      <c r="J20" s="30" t="str">
        <f t="shared" si="3"/>
        <v>JTW_HOME_PCT_FAC</v>
      </c>
      <c r="K20" s="20">
        <f>MATCH($J20,FAC_TOTALS_APTA!$A$2:$CA$2,)</f>
        <v>41</v>
      </c>
      <c r="L20" s="80">
        <f>IF(L11=0,0,VLOOKUP(L11,FAC_TOTALS_APTA!$A$4:$CC$142,$K20,FALSE))</f>
        <v>-42697.153736912202</v>
      </c>
      <c r="M20" s="80">
        <f>IF(M11=0,0,VLOOKUP(M11,FAC_TOTALS_APTA!$A$4:$CC$142,$K20,FALSE))</f>
        <v>-3648782.0740496302</v>
      </c>
      <c r="N20" s="80">
        <f>IF(N11=0,0,VLOOKUP(N11,FAC_TOTALS_APTA!$A$4:$CC$142,$K20,FALSE))</f>
        <v>-1693878.2488857899</v>
      </c>
      <c r="O20" s="80">
        <f>IF(O11=0,0,VLOOKUP(O11,FAC_TOTALS_APTA!$A$4:$CC$142,$K20,FALSE))</f>
        <v>-8983086.1584218796</v>
      </c>
      <c r="P20" s="80">
        <f>IF(P11=0,0,VLOOKUP(P11,FAC_TOTALS_APTA!$A$4:$CC$142,$K20,FALSE))</f>
        <v>-2748190.3654298801</v>
      </c>
      <c r="Q20" s="80">
        <f>IF(Q11=0,0,VLOOKUP(Q11,FAC_TOTALS_APTA!$A$4:$CC$142,$K20,FALSE))</f>
        <v>-4065083.7263113102</v>
      </c>
      <c r="R20" s="80">
        <f>IF(R11=0,0,VLOOKUP(R11,FAC_TOTALS_APTA!$A$4:$CC$142,$K20,FALSE))</f>
        <v>0</v>
      </c>
      <c r="S20" s="80">
        <f>IF(S11=0,0,VLOOKUP(S11,FAC_TOTALS_APTA!$A$4:$CC$142,$K20,FALSE))</f>
        <v>0</v>
      </c>
      <c r="T20" s="80">
        <f>IF(T11=0,0,VLOOKUP(T11,FAC_TOTALS_APTA!$A$4:$CC$142,$K20,FALSE))</f>
        <v>0</v>
      </c>
      <c r="U20" s="80">
        <f>IF(U11=0,0,VLOOKUP(U11,FAC_TOTALS_APTA!$A$4:$CC$142,$K20,FALSE))</f>
        <v>0</v>
      </c>
      <c r="V20" s="80">
        <f>IF(V11=0,0,VLOOKUP(V11,FAC_TOTALS_APTA!$A$4:$CC$142,$K20,FALSE))</f>
        <v>0</v>
      </c>
      <c r="W20" s="80">
        <f>IF(W11=0,0,VLOOKUP(W11,FAC_TOTALS_APTA!$A$4:$CC$142,$K20,FALSE))</f>
        <v>0</v>
      </c>
      <c r="X20" s="80">
        <f>IF(X11=0,0,VLOOKUP(X11,FAC_TOTALS_APTA!$A$4:$CC$142,$K20,FALSE))</f>
        <v>0</v>
      </c>
      <c r="Y20" s="80">
        <f>IF(Y11=0,0,VLOOKUP(Y11,FAC_TOTALS_APTA!$A$4:$CC$142,$K20,FALSE))</f>
        <v>0</v>
      </c>
      <c r="Z20" s="80">
        <f>IF(Z11=0,0,VLOOKUP(Z11,FAC_TOTALS_APTA!$A$4:$CC$142,$K20,FALSE))</f>
        <v>0</v>
      </c>
      <c r="AA20" s="80">
        <f>IF(AA11=0,0,VLOOKUP(AA11,FAC_TOTALS_APTA!$A$4:$CC$142,$K20,FALSE))</f>
        <v>0</v>
      </c>
      <c r="AB20" s="32">
        <f t="shared" si="4"/>
        <v>-21181717.726835404</v>
      </c>
      <c r="AC20" s="83">
        <f>AB20/F31</f>
        <v>-9.9782868451325779E-3</v>
      </c>
    </row>
    <row r="21" spans="1:29" s="12" customFormat="1" ht="34" x14ac:dyDescent="0.2">
      <c r="A21" s="78" t="s">
        <v>128</v>
      </c>
      <c r="B21" s="45"/>
      <c r="C21" s="56" t="s">
        <v>88</v>
      </c>
      <c r="D21" s="57">
        <v>2.9000000000000001E-2</v>
      </c>
      <c r="E21" s="24">
        <f>MATCH($C21,FAC_TOTALS_APTA!$A$2:$CC$2,)</f>
        <v>17</v>
      </c>
      <c r="F21" s="80">
        <f>VLOOKUP(F11,FAC_TOTALS_APTA!$A$4:$CC$142,$E21,FALSE)</f>
        <v>0.40441768209323098</v>
      </c>
      <c r="G21" s="80">
        <f>VLOOKUP(G11,FAC_TOTALS_APTA!$A$4:$CC$142,$E21,FALSE)</f>
        <v>0.40192820483532299</v>
      </c>
      <c r="H21" s="81">
        <f t="shared" si="1"/>
        <v>-6.1557082396167528E-3</v>
      </c>
      <c r="I21" s="62" t="str">
        <f t="shared" si="2"/>
        <v/>
      </c>
      <c r="J21" s="30" t="str">
        <f t="shared" si="3"/>
        <v>Tot_NonUSA_POP_pct_FAC</v>
      </c>
      <c r="K21" s="20">
        <f>MATCH($J21,FAC_TOTALS_APTA!$A$2:$CA$2,)</f>
        <v>39</v>
      </c>
      <c r="L21" s="80">
        <f>IF(L11=0,0,VLOOKUP(L11,FAC_TOTALS_APTA!$A$4:$CC$142,$K21,FALSE))</f>
        <v>1589200.0547976701</v>
      </c>
      <c r="M21" s="80">
        <f>IF(M11=0,0,VLOOKUP(M11,FAC_TOTALS_APTA!$A$4:$CC$142,$K21,FALSE))</f>
        <v>2056629.1861906501</v>
      </c>
      <c r="N21" s="80">
        <f>IF(N11=0,0,VLOOKUP(N11,FAC_TOTALS_APTA!$A$4:$CC$142,$K21,FALSE))</f>
        <v>2691208.6570355301</v>
      </c>
      <c r="O21" s="80">
        <f>IF(O11=0,0,VLOOKUP(O11,FAC_TOTALS_APTA!$A$4:$CC$142,$K21,FALSE))</f>
        <v>3097045.8653728901</v>
      </c>
      <c r="P21" s="80">
        <f>IF(P11=0,0,VLOOKUP(P11,FAC_TOTALS_APTA!$A$4:$CC$142,$K21,FALSE))</f>
        <v>238748.69167007599</v>
      </c>
      <c r="Q21" s="80">
        <f>IF(Q11=0,0,VLOOKUP(Q11,FAC_TOTALS_APTA!$A$4:$CC$142,$K21,FALSE))</f>
        <v>901746.48336987197</v>
      </c>
      <c r="R21" s="80">
        <f>IF(R11=0,0,VLOOKUP(R11,FAC_TOTALS_APTA!$A$4:$CC$142,$K21,FALSE))</f>
        <v>0</v>
      </c>
      <c r="S21" s="80">
        <f>IF(S11=0,0,VLOOKUP(S11,FAC_TOTALS_APTA!$A$4:$CC$142,$K21,FALSE))</f>
        <v>0</v>
      </c>
      <c r="T21" s="80">
        <f>IF(T11=0,0,VLOOKUP(T11,FAC_TOTALS_APTA!$A$4:$CC$142,$K21,FALSE))</f>
        <v>0</v>
      </c>
      <c r="U21" s="80">
        <f>IF(U11=0,0,VLOOKUP(U11,FAC_TOTALS_APTA!$A$4:$CC$142,$K21,FALSE))</f>
        <v>0</v>
      </c>
      <c r="V21" s="80">
        <f>IF(V11=0,0,VLOOKUP(V11,FAC_TOTALS_APTA!$A$4:$CC$142,$K21,FALSE))</f>
        <v>0</v>
      </c>
      <c r="W21" s="80">
        <f>IF(W11=0,0,VLOOKUP(W11,FAC_TOTALS_APTA!$A$4:$CC$142,$K21,FALSE))</f>
        <v>0</v>
      </c>
      <c r="X21" s="80">
        <f>IF(X11=0,0,VLOOKUP(X11,FAC_TOTALS_APTA!$A$4:$CC$142,$K21,FALSE))</f>
        <v>0</v>
      </c>
      <c r="Y21" s="80">
        <f>IF(Y11=0,0,VLOOKUP(Y11,FAC_TOTALS_APTA!$A$4:$CC$142,$K21,FALSE))</f>
        <v>0</v>
      </c>
      <c r="Z21" s="80">
        <f>IF(Z11=0,0,VLOOKUP(Z11,FAC_TOTALS_APTA!$A$4:$CC$142,$K21,FALSE))</f>
        <v>0</v>
      </c>
      <c r="AA21" s="80">
        <f>IF(AA11=0,0,VLOOKUP(AA11,FAC_TOTALS_APTA!$A$4:$CC$142,$K21,FALSE))</f>
        <v>0</v>
      </c>
      <c r="AB21" s="32">
        <f t="shared" si="4"/>
        <v>10574578.938436687</v>
      </c>
      <c r="AC21" s="83">
        <f>AB21/F31</f>
        <v>4.9814742730018985E-3</v>
      </c>
    </row>
    <row r="22" spans="1:29" s="12" customFormat="1" ht="51" x14ac:dyDescent="0.2">
      <c r="A22" s="78" t="s">
        <v>130</v>
      </c>
      <c r="B22" s="45"/>
      <c r="C22" s="56" t="s">
        <v>90</v>
      </c>
      <c r="D22" s="57">
        <v>-2.4400000000000002E-2</v>
      </c>
      <c r="E22" s="24">
        <f>MATCH($C22,FAC_TOTALS_APTA!$A$2:$CC$2,)</f>
        <v>19</v>
      </c>
      <c r="F22" s="80">
        <f>VLOOKUP(F11,FAC_TOTALS_APTA!$A$4:$CC$142,$E22,FALSE)</f>
        <v>0.60289200266302601</v>
      </c>
      <c r="G22" s="80">
        <f>VLOOKUP(G11,FAC_TOTALS_APTA!$A$4:$CC$142,$E22,FALSE)</f>
        <v>6.2395920392033197</v>
      </c>
      <c r="H22" s="81">
        <f t="shared" si="1"/>
        <v>9.3494357391415104</v>
      </c>
      <c r="I22" s="62" t="str">
        <f t="shared" si="2"/>
        <v/>
      </c>
      <c r="J22" s="30" t="str">
        <f t="shared" si="3"/>
        <v>YEARS_SINCE_TNC_BUS_FAC</v>
      </c>
      <c r="K22" s="20">
        <f>MATCH($J22,FAC_TOTALS_APTA!$A$2:$CA$2,)</f>
        <v>43</v>
      </c>
      <c r="L22" s="80">
        <f>IF(L11=0,0,VLOOKUP(L11,FAC_TOTALS_APTA!$A$4:$CC$142,$K22,FALSE))</f>
        <v>-38854616.204419501</v>
      </c>
      <c r="M22" s="80">
        <f>IF(M11=0,0,VLOOKUP(M11,FAC_TOTALS_APTA!$A$4:$CC$142,$K22,FALSE))</f>
        <v>-42368490.518361002</v>
      </c>
      <c r="N22" s="80">
        <f>IF(N11=0,0,VLOOKUP(N11,FAC_TOTALS_APTA!$A$4:$CC$142,$K22,FALSE))</f>
        <v>-49768551.930383898</v>
      </c>
      <c r="O22" s="80">
        <f>IF(O11=0,0,VLOOKUP(O11,FAC_TOTALS_APTA!$A$4:$CC$142,$K22,FALSE))</f>
        <v>-48972722.911785103</v>
      </c>
      <c r="P22" s="80">
        <f>IF(P11=0,0,VLOOKUP(P11,FAC_TOTALS_APTA!$A$4:$CC$142,$K22,FALSE))</f>
        <v>-46943913.437873803</v>
      </c>
      <c r="Q22" s="80">
        <f>IF(Q11=0,0,VLOOKUP(Q11,FAC_TOTALS_APTA!$A$4:$CC$142,$K22,FALSE))</f>
        <v>-45271768.473247297</v>
      </c>
      <c r="R22" s="80">
        <f>IF(R11=0,0,VLOOKUP(R11,FAC_TOTALS_APTA!$A$4:$CC$142,$K22,FALSE))</f>
        <v>0</v>
      </c>
      <c r="S22" s="80">
        <f>IF(S11=0,0,VLOOKUP(S11,FAC_TOTALS_APTA!$A$4:$CC$142,$K22,FALSE))</f>
        <v>0</v>
      </c>
      <c r="T22" s="80">
        <f>IF(T11=0,0,VLOOKUP(T11,FAC_TOTALS_APTA!$A$4:$CC$142,$K22,FALSE))</f>
        <v>0</v>
      </c>
      <c r="U22" s="80">
        <f>IF(U11=0,0,VLOOKUP(U11,FAC_TOTALS_APTA!$A$4:$CC$142,$K22,FALSE))</f>
        <v>0</v>
      </c>
      <c r="V22" s="80">
        <f>IF(V11=0,0,VLOOKUP(V11,FAC_TOTALS_APTA!$A$4:$CC$142,$K22,FALSE))</f>
        <v>0</v>
      </c>
      <c r="W22" s="80">
        <f>IF(W11=0,0,VLOOKUP(W11,FAC_TOTALS_APTA!$A$4:$CC$142,$K22,FALSE))</f>
        <v>0</v>
      </c>
      <c r="X22" s="80">
        <f>IF(X11=0,0,VLOOKUP(X11,FAC_TOTALS_APTA!$A$4:$CC$142,$K22,FALSE))</f>
        <v>0</v>
      </c>
      <c r="Y22" s="80">
        <f>IF(Y11=0,0,VLOOKUP(Y11,FAC_TOTALS_APTA!$A$4:$CC$142,$K22,FALSE))</f>
        <v>0</v>
      </c>
      <c r="Z22" s="80">
        <f>IF(Z11=0,0,VLOOKUP(Z11,FAC_TOTALS_APTA!$A$4:$CC$142,$K22,FALSE))</f>
        <v>0</v>
      </c>
      <c r="AA22" s="80">
        <f>IF(AA11=0,0,VLOOKUP(AA11,FAC_TOTALS_APTA!$A$4:$CC$142,$K22,FALSE))</f>
        <v>0</v>
      </c>
      <c r="AB22" s="32">
        <f t="shared" si="4"/>
        <v>-272180063.47607058</v>
      </c>
      <c r="AC22" s="83">
        <f>AB22/F31</f>
        <v>-0.12821862617165494</v>
      </c>
    </row>
    <row r="23" spans="1:29" s="12" customFormat="1" ht="51" hidden="1" x14ac:dyDescent="0.2">
      <c r="A23" s="78" t="s">
        <v>131</v>
      </c>
      <c r="B23" s="45"/>
      <c r="C23" s="56" t="s">
        <v>91</v>
      </c>
      <c r="D23" s="57">
        <v>-5.0000000000000001E-3</v>
      </c>
      <c r="E23" s="24">
        <f>MATCH($C23,FAC_TOTALS_APTA!$A$2:$CC$2,)</f>
        <v>20</v>
      </c>
      <c r="F23" s="80">
        <f>VLOOKUP(F11,FAC_TOTALS_APTA!$A$4:$CC$142,$E23,FALSE)</f>
        <v>0</v>
      </c>
      <c r="G23" s="80">
        <f>VLOOKUP(G11,FAC_TOTALS_APTA!$A$4:$CC$142,$E23,FALSE)</f>
        <v>0</v>
      </c>
      <c r="H23" s="81" t="str">
        <f t="shared" si="1"/>
        <v>-</v>
      </c>
      <c r="I23" s="62" t="str">
        <f t="shared" si="2"/>
        <v/>
      </c>
      <c r="J23" s="30" t="str">
        <f t="shared" si="3"/>
        <v>YEARS_SINCE_TNC_RAIL_FAC</v>
      </c>
      <c r="K23" s="20">
        <f>MATCH($J23,FAC_TOTALS_APTA!$A$2:$CA$2,)</f>
        <v>45</v>
      </c>
      <c r="L23" s="80">
        <f>IF(L11=0,0,VLOOKUP(L11,FAC_TOTALS_APTA!$A$4:$CC$142,$K23,FALSE))</f>
        <v>0</v>
      </c>
      <c r="M23" s="80">
        <f>IF(M11=0,0,VLOOKUP(M11,FAC_TOTALS_APTA!$A$4:$CC$142,$K23,FALSE))</f>
        <v>0</v>
      </c>
      <c r="N23" s="80">
        <f>IF(N11=0,0,VLOOKUP(N11,FAC_TOTALS_APTA!$A$4:$CC$142,$K23,FALSE))</f>
        <v>0</v>
      </c>
      <c r="O23" s="80">
        <f>IF(O11=0,0,VLOOKUP(O11,FAC_TOTALS_APTA!$A$4:$CC$142,$K23,FALSE))</f>
        <v>0</v>
      </c>
      <c r="P23" s="80">
        <f>IF(P11=0,0,VLOOKUP(P11,FAC_TOTALS_APTA!$A$4:$CC$142,$K23,FALSE))</f>
        <v>0</v>
      </c>
      <c r="Q23" s="80">
        <f>IF(Q11=0,0,VLOOKUP(Q11,FAC_TOTALS_APTA!$A$4:$CC$142,$K23,FALSE))</f>
        <v>0</v>
      </c>
      <c r="R23" s="80">
        <f>IF(R11=0,0,VLOOKUP(R11,FAC_TOTALS_APTA!$A$4:$CC$142,$K23,FALSE))</f>
        <v>0</v>
      </c>
      <c r="S23" s="80">
        <f>IF(S11=0,0,VLOOKUP(S11,FAC_TOTALS_APTA!$A$4:$CC$142,$K23,FALSE))</f>
        <v>0</v>
      </c>
      <c r="T23" s="80">
        <f>IF(T11=0,0,VLOOKUP(T11,FAC_TOTALS_APTA!$A$4:$CC$142,$K23,FALSE))</f>
        <v>0</v>
      </c>
      <c r="U23" s="80">
        <f>IF(U11=0,0,VLOOKUP(U11,FAC_TOTALS_APTA!$A$4:$CC$142,$K23,FALSE))</f>
        <v>0</v>
      </c>
      <c r="V23" s="80">
        <f>IF(V11=0,0,VLOOKUP(V11,FAC_TOTALS_APTA!$A$4:$CC$142,$K23,FALSE))</f>
        <v>0</v>
      </c>
      <c r="W23" s="80">
        <f>IF(W11=0,0,VLOOKUP(W11,FAC_TOTALS_APTA!$A$4:$CC$142,$K23,FALSE))</f>
        <v>0</v>
      </c>
      <c r="X23" s="80">
        <f>IF(X11=0,0,VLOOKUP(X11,FAC_TOTALS_APTA!$A$4:$CC$142,$K23,FALSE))</f>
        <v>0</v>
      </c>
      <c r="Y23" s="80">
        <f>IF(Y11=0,0,VLOOKUP(Y11,FAC_TOTALS_APTA!$A$4:$CC$142,$K23,FALSE))</f>
        <v>0</v>
      </c>
      <c r="Z23" s="80">
        <f>IF(Z11=0,0,VLOOKUP(Z11,FAC_TOTALS_APTA!$A$4:$CC$142,$K23,FALSE))</f>
        <v>0</v>
      </c>
      <c r="AA23" s="80">
        <f>IF(AA11=0,0,VLOOKUP(AA11,FAC_TOTALS_APTA!$A$4:$CC$142,$K23,FALSE))</f>
        <v>0</v>
      </c>
      <c r="AB23" s="32">
        <f t="shared" si="4"/>
        <v>0</v>
      </c>
      <c r="AC23" s="83">
        <f>AB23/F31</f>
        <v>0</v>
      </c>
    </row>
    <row r="24" spans="1:29" s="12" customFormat="1" ht="34" x14ac:dyDescent="0.2">
      <c r="A24" s="78" t="s">
        <v>132</v>
      </c>
      <c r="B24" s="45"/>
      <c r="C24" s="56" t="s">
        <v>92</v>
      </c>
      <c r="D24" s="57">
        <v>7.9000000000000008E-3</v>
      </c>
      <c r="E24" s="24">
        <f>MATCH($C24,FAC_TOTALS_APTA!$A$2:$CC$2,)</f>
        <v>21</v>
      </c>
      <c r="F24" s="80">
        <f>VLOOKUP(F11,FAC_TOTALS_APTA!$A$4:$CC$142,$E24,FALSE)</f>
        <v>0.26097737777932101</v>
      </c>
      <c r="G24" s="80">
        <f>VLOOKUP(G11,FAC_TOTALS_APTA!$A$4:$CC$142,$E24,FALSE)</f>
        <v>1</v>
      </c>
      <c r="H24" s="81">
        <f t="shared" si="1"/>
        <v>2.8317497421005844</v>
      </c>
      <c r="I24" s="62" t="str">
        <f t="shared" si="2"/>
        <v/>
      </c>
      <c r="J24" s="30" t="str">
        <f t="shared" si="3"/>
        <v>BIKE_SHARE_BUS_FAC</v>
      </c>
      <c r="K24" s="20">
        <f>MATCH($J24,FAC_TOTALS_APTA!$A$2:$CA$2,)</f>
        <v>47</v>
      </c>
      <c r="L24" s="80">
        <f>IF(L11=0,0,VLOOKUP(L11,FAC_TOTALS_APTA!$A$4:$CC$142,$K24,FALSE))</f>
        <v>0</v>
      </c>
      <c r="M24" s="80">
        <f>IF(M11=0,0,VLOOKUP(M11,FAC_TOTALS_APTA!$A$4:$CC$142,$K24,FALSE))</f>
        <v>5796866.1990640499</v>
      </c>
      <c r="N24" s="80">
        <f>IF(N11=0,0,VLOOKUP(N11,FAC_TOTALS_APTA!$A$4:$CC$142,$K24,FALSE))</f>
        <v>4972639.7646121597</v>
      </c>
      <c r="O24" s="80">
        <f>IF(O11=0,0,VLOOKUP(O11,FAC_TOTALS_APTA!$A$4:$CC$142,$K24,FALSE))</f>
        <v>1185648.16207215</v>
      </c>
      <c r="P24" s="80">
        <f>IF(P11=0,0,VLOOKUP(P11,FAC_TOTALS_APTA!$A$4:$CC$142,$K24,FALSE))</f>
        <v>0</v>
      </c>
      <c r="Q24" s="80">
        <f>IF(Q11=0,0,VLOOKUP(Q11,FAC_TOTALS_APTA!$A$4:$CC$142,$K24,FALSE))</f>
        <v>229505.644639798</v>
      </c>
      <c r="R24" s="80">
        <f>IF(R11=0,0,VLOOKUP(R11,FAC_TOTALS_APTA!$A$4:$CC$142,$K24,FALSE))</f>
        <v>0</v>
      </c>
      <c r="S24" s="80">
        <f>IF(S11=0,0,VLOOKUP(S11,FAC_TOTALS_APTA!$A$4:$CC$142,$K24,FALSE))</f>
        <v>0</v>
      </c>
      <c r="T24" s="80">
        <f>IF(T11=0,0,VLOOKUP(T11,FAC_TOTALS_APTA!$A$4:$CC$142,$K24,FALSE))</f>
        <v>0</v>
      </c>
      <c r="U24" s="80">
        <f>IF(U11=0,0,VLOOKUP(U11,FAC_TOTALS_APTA!$A$4:$CC$142,$K24,FALSE))</f>
        <v>0</v>
      </c>
      <c r="V24" s="80">
        <f>IF(V11=0,0,VLOOKUP(V11,FAC_TOTALS_APTA!$A$4:$CC$142,$K24,FALSE))</f>
        <v>0</v>
      </c>
      <c r="W24" s="80">
        <f>IF(W11=0,0,VLOOKUP(W11,FAC_TOTALS_APTA!$A$4:$CC$142,$K24,FALSE))</f>
        <v>0</v>
      </c>
      <c r="X24" s="80">
        <f>IF(X11=0,0,VLOOKUP(X11,FAC_TOTALS_APTA!$A$4:$CC$142,$K24,FALSE))</f>
        <v>0</v>
      </c>
      <c r="Y24" s="80">
        <f>IF(Y11=0,0,VLOOKUP(Y11,FAC_TOTALS_APTA!$A$4:$CC$142,$K24,FALSE))</f>
        <v>0</v>
      </c>
      <c r="Z24" s="80">
        <f>IF(Z11=0,0,VLOOKUP(Z11,FAC_TOTALS_APTA!$A$4:$CC$142,$K24,FALSE))</f>
        <v>0</v>
      </c>
      <c r="AA24" s="80">
        <f>IF(AA11=0,0,VLOOKUP(AA11,FAC_TOTALS_APTA!$A$4:$CC$142,$K24,FALSE))</f>
        <v>0</v>
      </c>
      <c r="AB24" s="32">
        <f t="shared" si="4"/>
        <v>12184659.770388158</v>
      </c>
      <c r="AC24" s="83">
        <f>AB24/F31</f>
        <v>5.7399513989956725E-3</v>
      </c>
    </row>
    <row r="25" spans="1:29" s="12" customFormat="1" ht="34" x14ac:dyDescent="0.2">
      <c r="A25" s="78" t="s">
        <v>147</v>
      </c>
      <c r="B25" s="45"/>
      <c r="C25" s="56" t="s">
        <v>129</v>
      </c>
      <c r="D25" s="57">
        <v>-2.1000000000000001E-2</v>
      </c>
      <c r="E25" s="24">
        <f>MATCH($C25,FAC_TOTALS_APTA!$A$2:$CC$2,)</f>
        <v>22</v>
      </c>
      <c r="F25" s="80">
        <f>VLOOKUP(F11,FAC_TOTALS_APTA!$A$4:$CC$142,$E25,FALSE)</f>
        <v>0</v>
      </c>
      <c r="G25" s="80">
        <f>VLOOKUP(G11,FAC_TOTALS_APTA!$A$4:$CC$142,$E25,FALSE)</f>
        <v>0.69125210232102596</v>
      </c>
      <c r="H25" s="81" t="str">
        <f t="shared" si="1"/>
        <v>-</v>
      </c>
      <c r="I25" s="62" t="str">
        <f t="shared" si="2"/>
        <v/>
      </c>
      <c r="J25" s="30" t="str">
        <f t="shared" si="3"/>
        <v>scooter_flag_bus_FAC</v>
      </c>
      <c r="K25" s="20">
        <f>MATCH($J25,FAC_TOTALS_APTA!$A$2:$CA$2,)</f>
        <v>49</v>
      </c>
      <c r="L25" s="80">
        <f>IF(L11=0,0,VLOOKUP(L11,FAC_TOTALS_APTA!$A$4:$CC$142,$K25,FALSE))</f>
        <v>0</v>
      </c>
      <c r="M25" s="80">
        <f>IF(M11=0,0,VLOOKUP(M11,FAC_TOTALS_APTA!$A$4:$CC$142,$K25,FALSE))</f>
        <v>0</v>
      </c>
      <c r="N25" s="80">
        <f>IF(N11=0,0,VLOOKUP(N11,FAC_TOTALS_APTA!$A$4:$CC$142,$K25,FALSE))</f>
        <v>0</v>
      </c>
      <c r="O25" s="80">
        <f>IF(O11=0,0,VLOOKUP(O11,FAC_TOTALS_APTA!$A$4:$CC$142,$K25,FALSE))</f>
        <v>0</v>
      </c>
      <c r="P25" s="80">
        <f>IF(P11=0,0,VLOOKUP(P11,FAC_TOTALS_APTA!$A$4:$CC$142,$K25,FALSE))</f>
        <v>0</v>
      </c>
      <c r="Q25" s="80">
        <f>IF(Q11=0,0,VLOOKUP(Q11,FAC_TOTALS_APTA!$A$4:$CC$142,$K25,FALSE))</f>
        <v>-26932134.673504699</v>
      </c>
      <c r="R25" s="80">
        <f>IF(R11=0,0,VLOOKUP(R11,FAC_TOTALS_APTA!$A$4:$CC$142,$K25,FALSE))</f>
        <v>0</v>
      </c>
      <c r="S25" s="80">
        <f>IF(S11=0,0,VLOOKUP(S11,FAC_TOTALS_APTA!$A$4:$CC$142,$K25,FALSE))</f>
        <v>0</v>
      </c>
      <c r="T25" s="80">
        <f>IF(T11=0,0,VLOOKUP(T11,FAC_TOTALS_APTA!$A$4:$CC$142,$K25,FALSE))</f>
        <v>0</v>
      </c>
      <c r="U25" s="80">
        <f>IF(U11=0,0,VLOOKUP(U11,FAC_TOTALS_APTA!$A$4:$CC$142,$K25,FALSE))</f>
        <v>0</v>
      </c>
      <c r="V25" s="80">
        <f>IF(V11=0,0,VLOOKUP(V11,FAC_TOTALS_APTA!$A$4:$CC$142,$K25,FALSE))</f>
        <v>0</v>
      </c>
      <c r="W25" s="80">
        <f>IF(W11=0,0,VLOOKUP(W11,FAC_TOTALS_APTA!$A$4:$CC$142,$K25,FALSE))</f>
        <v>0</v>
      </c>
      <c r="X25" s="80">
        <f>IF(X11=0,0,VLOOKUP(X11,FAC_TOTALS_APTA!$A$4:$CC$142,$K25,FALSE))</f>
        <v>0</v>
      </c>
      <c r="Y25" s="80">
        <f>IF(Y11=0,0,VLOOKUP(Y11,FAC_TOTALS_APTA!$A$4:$CC$142,$K25,FALSE))</f>
        <v>0</v>
      </c>
      <c r="Z25" s="80">
        <f>IF(Z11=0,0,VLOOKUP(Z11,FAC_TOTALS_APTA!$A$4:$CC$142,$K25,FALSE))</f>
        <v>0</v>
      </c>
      <c r="AA25" s="80">
        <f>IF(AA11=0,0,VLOOKUP(AA11,FAC_TOTALS_APTA!$A$4:$CC$142,$K25,FALSE))</f>
        <v>0</v>
      </c>
      <c r="AB25" s="32">
        <f t="shared" si="4"/>
        <v>-26932134.673504699</v>
      </c>
      <c r="AC25" s="83">
        <f>AB25/F31</f>
        <v>-1.2687194144953833E-2</v>
      </c>
    </row>
    <row r="26" spans="1:29" s="12" customFormat="1" ht="34" hidden="1" x14ac:dyDescent="0.2">
      <c r="A26" s="78" t="s">
        <v>133</v>
      </c>
      <c r="B26" s="45"/>
      <c r="C26" s="56" t="s">
        <v>94</v>
      </c>
      <c r="D26" s="57">
        <v>1.72E-2</v>
      </c>
      <c r="E26" s="24">
        <f>MATCH($C26,FAC_TOTALS_APTA!$A$2:$CC$2,)</f>
        <v>23</v>
      </c>
      <c r="F26" s="80">
        <f>VLOOKUP(F11,FAC_TOTALS_APTA!$A$4:$CC$142,$E26,FALSE)</f>
        <v>0</v>
      </c>
      <c r="G26" s="80">
        <f>VLOOKUP(G11,FAC_TOTALS_APTA!$A$4:$CC$142,$E26,FALSE)</f>
        <v>0</v>
      </c>
      <c r="H26" s="81" t="str">
        <f t="shared" si="1"/>
        <v>-</v>
      </c>
      <c r="I26" s="62" t="str">
        <f t="shared" si="2"/>
        <v/>
      </c>
      <c r="J26" s="30" t="str">
        <f t="shared" si="3"/>
        <v>BIKE_SHARE_RAIL_FAC</v>
      </c>
      <c r="K26" s="20">
        <f>MATCH($J26,FAC_TOTALS_APTA!$A$2:$CA$2,)</f>
        <v>51</v>
      </c>
      <c r="L26" s="80">
        <f>IF(L11=0,0,VLOOKUP(L11,FAC_TOTALS_APTA!$A$4:$CC$142,$K26,FALSE))</f>
        <v>0</v>
      </c>
      <c r="M26" s="80">
        <f>IF(M11=0,0,VLOOKUP(M11,FAC_TOTALS_APTA!$A$4:$CC$142,$K26,FALSE))</f>
        <v>0</v>
      </c>
      <c r="N26" s="80">
        <f>IF(N11=0,0,VLOOKUP(N11,FAC_TOTALS_APTA!$A$4:$CC$142,$K26,FALSE))</f>
        <v>0</v>
      </c>
      <c r="O26" s="80">
        <f>IF(O11=0,0,VLOOKUP(O11,FAC_TOTALS_APTA!$A$4:$CC$142,$K26,FALSE))</f>
        <v>0</v>
      </c>
      <c r="P26" s="80">
        <f>IF(P11=0,0,VLOOKUP(P11,FAC_TOTALS_APTA!$A$4:$CC$142,$K26,FALSE))</f>
        <v>0</v>
      </c>
      <c r="Q26" s="80">
        <f>IF(Q11=0,0,VLOOKUP(Q11,FAC_TOTALS_APTA!$A$4:$CC$142,$K26,FALSE))</f>
        <v>0</v>
      </c>
      <c r="R26" s="80">
        <f>IF(R11=0,0,VLOOKUP(R11,FAC_TOTALS_APTA!$A$4:$CC$142,$K26,FALSE))</f>
        <v>0</v>
      </c>
      <c r="S26" s="80">
        <f>IF(S11=0,0,VLOOKUP(S11,FAC_TOTALS_APTA!$A$4:$CC$142,$K26,FALSE))</f>
        <v>0</v>
      </c>
      <c r="T26" s="80">
        <f>IF(T11=0,0,VLOOKUP(T11,FAC_TOTALS_APTA!$A$4:$CC$142,$K26,FALSE))</f>
        <v>0</v>
      </c>
      <c r="U26" s="80">
        <f>IF(U11=0,0,VLOOKUP(U11,FAC_TOTALS_APTA!$A$4:$CC$142,$K26,FALSE))</f>
        <v>0</v>
      </c>
      <c r="V26" s="80">
        <f>IF(V11=0,0,VLOOKUP(V11,FAC_TOTALS_APTA!$A$4:$CC$142,$K26,FALSE))</f>
        <v>0</v>
      </c>
      <c r="W26" s="80">
        <f>IF(W11=0,0,VLOOKUP(W11,FAC_TOTALS_APTA!$A$4:$CC$142,$K26,FALSE))</f>
        <v>0</v>
      </c>
      <c r="X26" s="80">
        <f>IF(X11=0,0,VLOOKUP(X11,FAC_TOTALS_APTA!$A$4:$CC$142,$K26,FALSE))</f>
        <v>0</v>
      </c>
      <c r="Y26" s="80">
        <f>IF(Y11=0,0,VLOOKUP(Y11,FAC_TOTALS_APTA!$A$4:$CC$142,$K26,FALSE))</f>
        <v>0</v>
      </c>
      <c r="Z26" s="80">
        <f>IF(Z11=0,0,VLOOKUP(Z11,FAC_TOTALS_APTA!$A$4:$CC$142,$K26,FALSE))</f>
        <v>0</v>
      </c>
      <c r="AA26" s="80">
        <f>IF(AA11=0,0,VLOOKUP(AA11,FAC_TOTALS_APTA!$A$4:$CC$142,$K26,FALSE))</f>
        <v>0</v>
      </c>
      <c r="AB26" s="32">
        <f t="shared" si="4"/>
        <v>0</v>
      </c>
      <c r="AC26" s="83">
        <f>AB26/F31</f>
        <v>0</v>
      </c>
    </row>
    <row r="27" spans="1:29" s="20" customFormat="1" ht="34" hidden="1" x14ac:dyDescent="0.2">
      <c r="A27" s="85" t="s">
        <v>134</v>
      </c>
      <c r="B27" s="27"/>
      <c r="C27" s="10" t="s">
        <v>95</v>
      </c>
      <c r="D27" s="28">
        <v>-8.5999999999999993E-2</v>
      </c>
      <c r="E27" s="20">
        <f>MATCH($C27,FAC_TOTALS_APTA!$A$2:$CC$2,)</f>
        <v>24</v>
      </c>
      <c r="F27" s="31">
        <f>VLOOKUP(F11,FAC_TOTALS_APTA!$A$4:$CC$142,$E27,FALSE)</f>
        <v>0</v>
      </c>
      <c r="G27" s="31">
        <f>VLOOKUP(G11,FAC_TOTALS_APTA!$A$4:$CC$142,$E27,FALSE)</f>
        <v>0</v>
      </c>
      <c r="H27" s="81" t="str">
        <f t="shared" si="1"/>
        <v>-</v>
      </c>
      <c r="I27" s="30" t="str">
        <f>IF(B27="Log","_log","")</f>
        <v/>
      </c>
      <c r="J27" s="30" t="str">
        <f>CONCATENATE(C27,I27,"_FAC")</f>
        <v>scooter_flag_RAIL_FAC</v>
      </c>
      <c r="K27" s="20">
        <f>MATCH($J27,FAC_TOTALS_APTA!$A$2:$CA$2,)</f>
        <v>53</v>
      </c>
      <c r="L27" s="31">
        <f>IF(L11=0,0,VLOOKUP(L11,FAC_TOTALS_APTA!$A$4:$CC$142,$K27,FALSE))</f>
        <v>0</v>
      </c>
      <c r="M27" s="31">
        <f>IF(M11=0,0,VLOOKUP(M11,FAC_TOTALS_APTA!$A$4:$CC$142,$K27,FALSE))</f>
        <v>0</v>
      </c>
      <c r="N27" s="31">
        <f>IF(N11=0,0,VLOOKUP(N11,FAC_TOTALS_APTA!$A$4:$CC$142,$K27,FALSE))</f>
        <v>0</v>
      </c>
      <c r="O27" s="31">
        <f>IF(O11=0,0,VLOOKUP(O11,FAC_TOTALS_APTA!$A$4:$CC$142,$K27,FALSE))</f>
        <v>0</v>
      </c>
      <c r="P27" s="31">
        <f>IF(P11=0,0,VLOOKUP(P11,FAC_TOTALS_APTA!$A$4:$CC$142,$K27,FALSE))</f>
        <v>0</v>
      </c>
      <c r="Q27" s="31">
        <f>IF(Q11=0,0,VLOOKUP(Q11,FAC_TOTALS_APTA!$A$4:$CC$142,$K27,FALSE))</f>
        <v>0</v>
      </c>
      <c r="R27" s="31">
        <f>IF(R11=0,0,VLOOKUP(R11,FAC_TOTALS_APTA!$A$4:$CC$142,$K27,FALSE))</f>
        <v>0</v>
      </c>
      <c r="S27" s="31">
        <f>IF(S11=0,0,VLOOKUP(S11,FAC_TOTALS_APTA!$A$4:$CC$142,$K27,FALSE))</f>
        <v>0</v>
      </c>
      <c r="T27" s="31">
        <f>IF(T11=0,0,VLOOKUP(T11,FAC_TOTALS_APTA!$A$4:$CC$142,$K27,FALSE))</f>
        <v>0</v>
      </c>
      <c r="U27" s="31">
        <f>IF(U11=0,0,VLOOKUP(U11,FAC_TOTALS_APTA!$A$4:$CC$142,$K27,FALSE))</f>
        <v>0</v>
      </c>
      <c r="V27" s="31">
        <f>IF(V11=0,0,VLOOKUP(V11,FAC_TOTALS_APTA!$A$4:$CC$142,$K27,FALSE))</f>
        <v>0</v>
      </c>
      <c r="W27" s="31">
        <f>IF(W11=0,0,VLOOKUP(W11,FAC_TOTALS_APTA!$A$4:$CC$142,$K27,FALSE))</f>
        <v>0</v>
      </c>
      <c r="X27" s="31">
        <f>IF(X11=0,0,VLOOKUP(X11,FAC_TOTALS_APTA!$A$4:$CC$142,$K27,FALSE))</f>
        <v>0</v>
      </c>
      <c r="Y27" s="31">
        <f>IF(Y11=0,0,VLOOKUP(Y11,FAC_TOTALS_APTA!$A$4:$CC$142,$K27,FALSE))</f>
        <v>0</v>
      </c>
      <c r="Z27" s="31">
        <f>IF(Z11=0,0,VLOOKUP(Z11,FAC_TOTALS_APTA!$A$4:$CC$142,$K27,FALSE))</f>
        <v>0</v>
      </c>
      <c r="AA27" s="31">
        <f>IF(AA11=0,0,VLOOKUP(AA11,FAC_TOTALS_APTA!$A$4:$CC$142,$K27,FALSE))</f>
        <v>0</v>
      </c>
      <c r="AB27" s="32">
        <f>SUM(L27:AA27)</f>
        <v>0</v>
      </c>
      <c r="AC27" s="86">
        <f>AB27/F31</f>
        <v>0</v>
      </c>
    </row>
    <row r="28" spans="1:29" s="12" customFormat="1" ht="17" x14ac:dyDescent="0.2">
      <c r="A28" s="78" t="s">
        <v>161</v>
      </c>
      <c r="B28" s="45"/>
      <c r="C28" s="6" t="s">
        <v>160</v>
      </c>
      <c r="D28" s="57"/>
      <c r="E28" s="20"/>
      <c r="F28" s="31"/>
      <c r="G28" s="31"/>
      <c r="H28" s="67"/>
      <c r="I28" s="62"/>
      <c r="J28" s="30" t="str">
        <f t="shared" ref="J28" si="5">CONCATENATE(C28,I28,"_FAC")</f>
        <v>New_Reporter_FAC</v>
      </c>
      <c r="K28" s="20">
        <f>MATCH($J28,FAC_TOTALS_APTA!$A$2:$CA$2,)</f>
        <v>60</v>
      </c>
      <c r="L28" s="31">
        <f>IF(L11=0,0,VLOOKUP(L11,FAC_TOTALS_APTA!$A$4:$CC$142,$K28,FALSE))</f>
        <v>0</v>
      </c>
      <c r="M28" s="31">
        <f>IF(M11=0,0,VLOOKUP(M11,FAC_TOTALS_APTA!$A$4:$CC$142,$K28,FALSE))</f>
        <v>0</v>
      </c>
      <c r="N28" s="31">
        <f>IF(N11=0,0,VLOOKUP(N11,FAC_TOTALS_APTA!$A$4:$CC$142,$K28,FALSE))</f>
        <v>0</v>
      </c>
      <c r="O28" s="31">
        <f>IF(O11=0,0,VLOOKUP(O11,FAC_TOTALS_APTA!$A$4:$CC$142,$K28,FALSE))</f>
        <v>0</v>
      </c>
      <c r="P28" s="31">
        <f>IF(P11=0,0,VLOOKUP(P11,FAC_TOTALS_APTA!$A$4:$CC$142,$K28,FALSE))</f>
        <v>0</v>
      </c>
      <c r="Q28" s="31">
        <f>IF(Q11=0,0,VLOOKUP(Q11,FAC_TOTALS_APTA!$A$4:$CC$142,$K28,FALSE))</f>
        <v>0</v>
      </c>
      <c r="R28" s="31">
        <f>IF(R11=0,0,VLOOKUP(R11,FAC_TOTALS_APTA!$A$4:$CC$142,$K28,FALSE))</f>
        <v>0</v>
      </c>
      <c r="S28" s="31">
        <f>IF(S11=0,0,VLOOKUP(S11,FAC_TOTALS_APTA!$A$4:$CC$142,$K28,FALSE))</f>
        <v>0</v>
      </c>
      <c r="T28" s="31">
        <f>IF(T11=0,0,VLOOKUP(T11,FAC_TOTALS_APTA!$A$4:$CC$142,$K28,FALSE))</f>
        <v>0</v>
      </c>
      <c r="U28" s="31">
        <f>IF(U11=0,0,VLOOKUP(U11,FAC_TOTALS_APTA!$A$4:$CC$142,$K28,FALSE))</f>
        <v>0</v>
      </c>
      <c r="V28" s="31">
        <f>IF(V11=0,0,VLOOKUP(V11,FAC_TOTALS_APTA!$A$4:$CC$142,$K28,FALSE))</f>
        <v>0</v>
      </c>
      <c r="W28" s="31">
        <f>IF(W11=0,0,VLOOKUP(W11,FAC_TOTALS_APTA!$A$4:$CC$142,$K28,FALSE))</f>
        <v>0</v>
      </c>
      <c r="X28" s="31">
        <f>IF(X11=0,0,VLOOKUP(X11,FAC_TOTALS_APTA!$A$4:$CC$142,$K28,FALSE))</f>
        <v>0</v>
      </c>
      <c r="Y28" s="31">
        <f>IF(Y11=0,0,VLOOKUP(Y11,FAC_TOTALS_APTA!$A$4:$CC$142,$K28,FALSE))</f>
        <v>0</v>
      </c>
      <c r="Z28" s="31">
        <f>IF(Z11=0,0,VLOOKUP(Z11,FAC_TOTALS_APTA!$A$4:$CC$142,$K28,FALSE))</f>
        <v>0</v>
      </c>
      <c r="AA28" s="31">
        <f>IF(AA11=0,0,VLOOKUP(AA11,FAC_TOTALS_APTA!$A$4:$CC$142,$K28,FALSE))</f>
        <v>0</v>
      </c>
      <c r="AB28" s="32">
        <f t="shared" ref="AB28" si="6">SUM(L28:AA28)</f>
        <v>0</v>
      </c>
      <c r="AC28" s="86">
        <f>AB28/F31</f>
        <v>0</v>
      </c>
    </row>
    <row r="29" spans="1:29" hidden="1" x14ac:dyDescent="0.2">
      <c r="A29" s="69"/>
      <c r="B29" s="23"/>
      <c r="C29" s="23"/>
      <c r="D29" s="24"/>
      <c r="E29" s="23"/>
      <c r="F29" s="23"/>
      <c r="G29" s="23"/>
      <c r="H29" s="22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71"/>
    </row>
    <row r="30" spans="1:29" s="61" customFormat="1" ht="17" x14ac:dyDescent="0.2">
      <c r="A30" s="87" t="s">
        <v>76</v>
      </c>
      <c r="B30" s="88"/>
      <c r="C30" s="89"/>
      <c r="D30" s="90"/>
      <c r="E30" s="58"/>
      <c r="F30" s="91"/>
      <c r="G30" s="91"/>
      <c r="H30" s="92"/>
      <c r="I30" s="93"/>
      <c r="J30" s="59"/>
      <c r="K30" s="60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4">
        <f>SUM(AB13:AB28)</f>
        <v>-319010019.78685951</v>
      </c>
      <c r="AC30" s="95">
        <f>AB30/F33</f>
        <v>-0.15331830343042205</v>
      </c>
    </row>
    <row r="31" spans="1:29" ht="17" hidden="1" x14ac:dyDescent="0.2">
      <c r="A31" s="96" t="s">
        <v>41</v>
      </c>
      <c r="B31" s="97"/>
      <c r="C31" s="98" t="s">
        <v>7</v>
      </c>
      <c r="D31" s="99"/>
      <c r="E31" s="34">
        <f>MATCH($C31,FAC_TOTALS_APTA!$A$2:$CA$2,)</f>
        <v>8</v>
      </c>
      <c r="F31" s="100">
        <f>VLOOKUP(F11,FAC_TOTALS_APTA!$A$4:$CC$142,$E31,FALSE)</f>
        <v>2122780999.94368</v>
      </c>
      <c r="G31" s="100">
        <f>VLOOKUP(G11,FAC_TOTALS_APTA!$A$4:$CA$142,$E31,FALSE)</f>
        <v>1811349467.1361001</v>
      </c>
      <c r="H31" s="101">
        <f t="shared" ref="H31:H33" si="7">G31/F31-1</f>
        <v>-0.14670921438237983</v>
      </c>
      <c r="I31" s="102"/>
      <c r="J31" s="30"/>
      <c r="K31" s="20"/>
      <c r="L31" s="103">
        <f>SUM(L13:L18)</f>
        <v>988067.32755033392</v>
      </c>
      <c r="M31" s="103">
        <f>SUM(M13:M18)</f>
        <v>2951660.2304170295</v>
      </c>
      <c r="N31" s="103">
        <f>SUM(N13:N18)</f>
        <v>-49585545.792518795</v>
      </c>
      <c r="O31" s="103">
        <f>SUM(O13:O18)</f>
        <v>-12525382.868712604</v>
      </c>
      <c r="P31" s="103">
        <f>SUM(P13:P18)</f>
        <v>57227820.391484432</v>
      </c>
      <c r="Q31" s="103">
        <f>SUM(Q13:Q18)</f>
        <v>51910893.607955061</v>
      </c>
      <c r="R31" s="103">
        <f>SUM(R13:R18)</f>
        <v>0</v>
      </c>
      <c r="S31" s="103">
        <f>SUM(S13:S18)</f>
        <v>0</v>
      </c>
      <c r="T31" s="103">
        <f>SUM(T13:T18)</f>
        <v>0</v>
      </c>
      <c r="U31" s="103">
        <f>SUM(U13:U18)</f>
        <v>0</v>
      </c>
      <c r="V31" s="103">
        <f>SUM(V13:V18)</f>
        <v>0</v>
      </c>
      <c r="W31" s="103">
        <f>SUM(W13:W18)</f>
        <v>0</v>
      </c>
      <c r="X31" s="103">
        <f>SUM(X13:X18)</f>
        <v>0</v>
      </c>
      <c r="Y31" s="103">
        <f>SUM(Y13:Y18)</f>
        <v>0</v>
      </c>
      <c r="Z31" s="103">
        <f>SUM(Z13:Z18)</f>
        <v>0</v>
      </c>
      <c r="AA31" s="103">
        <f>SUM(AA13:AA18)</f>
        <v>0</v>
      </c>
      <c r="AB31" s="35"/>
      <c r="AC31" s="104"/>
    </row>
    <row r="32" spans="1:29" ht="17" x14ac:dyDescent="0.2">
      <c r="A32" s="105" t="s">
        <v>77</v>
      </c>
      <c r="B32" s="22"/>
      <c r="C32" s="106"/>
      <c r="D32" s="57"/>
      <c r="E32" s="23"/>
      <c r="F32" s="107"/>
      <c r="G32" s="107"/>
      <c r="H32" s="108"/>
      <c r="I32" s="109"/>
      <c r="J32" s="30"/>
      <c r="K32" s="2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38">
        <f>AB33-AB30</f>
        <v>70593917.266859531</v>
      </c>
      <c r="AC32" s="111">
        <f>AC33-AC30</f>
        <v>3.3927898675702645E-2</v>
      </c>
    </row>
    <row r="33" spans="1:29" ht="18" thickBot="1" x14ac:dyDescent="0.25">
      <c r="A33" s="117" t="s">
        <v>42</v>
      </c>
      <c r="B33" s="16"/>
      <c r="C33" s="40" t="s">
        <v>5</v>
      </c>
      <c r="D33" s="17"/>
      <c r="E33" s="16">
        <f>MATCH($C33,FAC_TOTALS_APTA!$A$2:$CA$2,)</f>
        <v>6</v>
      </c>
      <c r="F33" s="41">
        <f>VLOOKUP(F11,FAC_TOTALS_APTA!$A$4:$CA$142,$E33,FALSE)</f>
        <v>2080704081.95999</v>
      </c>
      <c r="G33" s="41">
        <f>VLOOKUP(G11,FAC_TOTALS_APTA!$A$4:$CA$142,$E33,FALSE)</f>
        <v>1832287979.43999</v>
      </c>
      <c r="H33" s="68">
        <f t="shared" si="7"/>
        <v>-0.1193904047547194</v>
      </c>
      <c r="I33" s="43"/>
      <c r="J33" s="118"/>
      <c r="K33" s="17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44">
        <f>G33-F33</f>
        <v>-248416102.51999998</v>
      </c>
      <c r="AC33" s="119">
        <f>H33</f>
        <v>-0.1193904047547194</v>
      </c>
    </row>
    <row r="34" spans="1:29" ht="17" thickTop="1" x14ac:dyDescent="0.2">
      <c r="F34" s="36"/>
      <c r="G34" s="36"/>
    </row>
    <row r="37" spans="1:29" x14ac:dyDescent="0.2">
      <c r="A37" s="112" t="s">
        <v>74</v>
      </c>
      <c r="B37" s="113"/>
      <c r="C37" s="113"/>
      <c r="D37" s="114"/>
      <c r="E37" s="113"/>
      <c r="F37" s="113"/>
      <c r="G37" s="113"/>
      <c r="H37" s="115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6"/>
    </row>
    <row r="38" spans="1:29" ht="17" x14ac:dyDescent="0.2">
      <c r="A38" s="69" t="s">
        <v>30</v>
      </c>
      <c r="B38" s="70" t="s">
        <v>31</v>
      </c>
      <c r="C38" s="23"/>
      <c r="D38" s="24"/>
      <c r="E38" s="23"/>
      <c r="F38" s="23"/>
      <c r="G38" s="23"/>
      <c r="H38" s="22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71"/>
    </row>
    <row r="39" spans="1:29" x14ac:dyDescent="0.2">
      <c r="A39" s="69"/>
      <c r="B39" s="70"/>
      <c r="C39" s="23"/>
      <c r="D39" s="24"/>
      <c r="E39" s="23"/>
      <c r="F39" s="23"/>
      <c r="G39" s="23"/>
      <c r="H39" s="22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71"/>
    </row>
    <row r="40" spans="1:29" ht="17" x14ac:dyDescent="0.2">
      <c r="A40" s="72" t="s">
        <v>78</v>
      </c>
      <c r="B40" s="14">
        <v>0</v>
      </c>
      <c r="C40" s="23"/>
      <c r="D40" s="24"/>
      <c r="E40" s="23"/>
      <c r="F40" s="23"/>
      <c r="G40" s="23"/>
      <c r="H40" s="22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71"/>
    </row>
    <row r="41" spans="1:29" ht="18" thickBot="1" x14ac:dyDescent="0.25">
      <c r="A41" s="73" t="s">
        <v>136</v>
      </c>
      <c r="B41" s="15">
        <v>2</v>
      </c>
      <c r="C41" s="16"/>
      <c r="D41" s="17"/>
      <c r="E41" s="16"/>
      <c r="F41" s="16"/>
      <c r="G41" s="16"/>
      <c r="H41" s="6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74"/>
    </row>
    <row r="42" spans="1:29" ht="17" thickTop="1" x14ac:dyDescent="0.2">
      <c r="A42" s="69"/>
      <c r="B42" s="23"/>
      <c r="C42" s="23"/>
      <c r="D42" s="24"/>
      <c r="E42" s="23"/>
      <c r="F42" s="63" t="s">
        <v>70</v>
      </c>
      <c r="G42" s="63"/>
      <c r="H42" s="6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63" t="s">
        <v>32</v>
      </c>
      <c r="AC42" s="75"/>
    </row>
    <row r="43" spans="1:29" ht="17" x14ac:dyDescent="0.2">
      <c r="A43" s="76" t="s">
        <v>33</v>
      </c>
      <c r="B43" s="18" t="s">
        <v>34</v>
      </c>
      <c r="C43" s="19" t="s">
        <v>35</v>
      </c>
      <c r="D43" s="20" t="s">
        <v>75</v>
      </c>
      <c r="E43" s="19"/>
      <c r="F43" s="21">
        <f>$B$1</f>
        <v>2012</v>
      </c>
      <c r="G43" s="21">
        <f>$B$2</f>
        <v>2018</v>
      </c>
      <c r="H43" s="18" t="s">
        <v>71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 t="s">
        <v>73</v>
      </c>
      <c r="AC43" s="77" t="s">
        <v>71</v>
      </c>
    </row>
    <row r="44" spans="1:29" x14ac:dyDescent="0.2">
      <c r="A44" s="78"/>
      <c r="B44" s="45"/>
      <c r="C44" s="24"/>
      <c r="D44" s="24"/>
      <c r="E44" s="24"/>
      <c r="F44" s="24"/>
      <c r="G44" s="24"/>
      <c r="H44" s="45"/>
      <c r="I44" s="24"/>
      <c r="J44" s="24"/>
      <c r="K44" s="24"/>
      <c r="L44" s="24">
        <v>1</v>
      </c>
      <c r="M44" s="24">
        <v>2</v>
      </c>
      <c r="N44" s="24">
        <v>3</v>
      </c>
      <c r="O44" s="24">
        <v>4</v>
      </c>
      <c r="P44" s="24">
        <v>5</v>
      </c>
      <c r="Q44" s="24">
        <v>6</v>
      </c>
      <c r="R44" s="24">
        <v>7</v>
      </c>
      <c r="S44" s="24">
        <v>8</v>
      </c>
      <c r="T44" s="24">
        <v>9</v>
      </c>
      <c r="U44" s="24">
        <v>10</v>
      </c>
      <c r="V44" s="24">
        <v>11</v>
      </c>
      <c r="W44" s="24">
        <v>12</v>
      </c>
      <c r="X44" s="24">
        <v>13</v>
      </c>
      <c r="Y44" s="24">
        <v>14</v>
      </c>
      <c r="Z44" s="24">
        <v>15</v>
      </c>
      <c r="AA44" s="24">
        <v>16</v>
      </c>
      <c r="AB44" s="24"/>
      <c r="AC44" s="79"/>
    </row>
    <row r="45" spans="1:29" x14ac:dyDescent="0.2">
      <c r="A45" s="69"/>
      <c r="B45" s="22"/>
      <c r="C45" s="23"/>
      <c r="D45" s="24"/>
      <c r="E45" s="23"/>
      <c r="F45" s="24" t="str">
        <f>CONCATENATE($B40,"_",$B41,"_",F43)</f>
        <v>0_2_2012</v>
      </c>
      <c r="G45" s="24" t="str">
        <f>CONCATENATE($B40,"_",$B41,"_",G43)</f>
        <v>0_2_2018</v>
      </c>
      <c r="H45" s="22"/>
      <c r="I45" s="23"/>
      <c r="J45" s="23"/>
      <c r="K45" s="23"/>
      <c r="L45" s="23" t="str">
        <f>IF($F43+L44&gt;$G43,0,CONCATENATE($B40,"_",$B41,"_",$F43+L44))</f>
        <v>0_2_2013</v>
      </c>
      <c r="M45" s="23" t="str">
        <f t="shared" ref="M45:AA45" si="8">IF($F43+M44&gt;$G43,0,CONCATENATE($B40,"_",$B41,"_",$F43+M44))</f>
        <v>0_2_2014</v>
      </c>
      <c r="N45" s="23" t="str">
        <f t="shared" si="8"/>
        <v>0_2_2015</v>
      </c>
      <c r="O45" s="23" t="str">
        <f t="shared" si="8"/>
        <v>0_2_2016</v>
      </c>
      <c r="P45" s="23" t="str">
        <f t="shared" si="8"/>
        <v>0_2_2017</v>
      </c>
      <c r="Q45" s="23" t="str">
        <f t="shared" si="8"/>
        <v>0_2_2018</v>
      </c>
      <c r="R45" s="23">
        <f t="shared" si="8"/>
        <v>0</v>
      </c>
      <c r="S45" s="23">
        <f t="shared" si="8"/>
        <v>0</v>
      </c>
      <c r="T45" s="23">
        <f t="shared" si="8"/>
        <v>0</v>
      </c>
      <c r="U45" s="23">
        <f t="shared" si="8"/>
        <v>0</v>
      </c>
      <c r="V45" s="23">
        <f t="shared" si="8"/>
        <v>0</v>
      </c>
      <c r="W45" s="23">
        <f t="shared" si="8"/>
        <v>0</v>
      </c>
      <c r="X45" s="23">
        <f t="shared" si="8"/>
        <v>0</v>
      </c>
      <c r="Y45" s="23">
        <f t="shared" si="8"/>
        <v>0</v>
      </c>
      <c r="Z45" s="23">
        <f t="shared" si="8"/>
        <v>0</v>
      </c>
      <c r="AA45" s="23">
        <f t="shared" si="8"/>
        <v>0</v>
      </c>
      <c r="AB45" s="23"/>
      <c r="AC45" s="71"/>
    </row>
    <row r="46" spans="1:29" x14ac:dyDescent="0.2">
      <c r="A46" s="69"/>
      <c r="B46" s="22"/>
      <c r="C46" s="23"/>
      <c r="D46" s="24"/>
      <c r="E46" s="23" t="s">
        <v>72</v>
      </c>
      <c r="F46" s="80"/>
      <c r="G46" s="80"/>
      <c r="H46" s="22"/>
      <c r="I46" s="23"/>
      <c r="J46" s="23"/>
      <c r="K46" s="23" t="s">
        <v>72</v>
      </c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71"/>
    </row>
    <row r="47" spans="1:29" ht="17" x14ac:dyDescent="0.2">
      <c r="A47" s="78" t="s">
        <v>122</v>
      </c>
      <c r="B47" s="45" t="s">
        <v>36</v>
      </c>
      <c r="C47" s="56" t="s">
        <v>9</v>
      </c>
      <c r="D47" s="57">
        <v>0.60699999999999998</v>
      </c>
      <c r="E47" s="24">
        <f>MATCH($C47,FAC_TOTALS_APTA!$A$2:$CC$2,)</f>
        <v>10</v>
      </c>
      <c r="F47" s="80">
        <f>VLOOKUP(F45,FAC_TOTALS_APTA!$A$4:$CC$142,$E47,FALSE)</f>
        <v>10834762.4532602</v>
      </c>
      <c r="G47" s="80">
        <f>VLOOKUP(G45,FAC_TOTALS_APTA!$A$4:$CC$142,$E47,FALSE)</f>
        <v>12145797.748958001</v>
      </c>
      <c r="H47" s="81">
        <f>IFERROR(G47/F47-1,"-")</f>
        <v>0.12100268015597404</v>
      </c>
      <c r="I47" s="62" t="str">
        <f>IF(B47="Log","_log","")</f>
        <v>_log</v>
      </c>
      <c r="J47" s="62" t="str">
        <f>CONCATENATE(C47,I47,"_FAC")</f>
        <v>VRM_ADJ_log_FAC</v>
      </c>
      <c r="K47" s="24">
        <f>MATCH($J47,FAC_TOTALS_APTA!$A$2:$CA$2,)</f>
        <v>25</v>
      </c>
      <c r="L47" s="80">
        <f>IF(L45=0,0,VLOOKUP(L45,FAC_TOTALS_APTA!$A$4:$CC$142,$K47,FALSE))</f>
        <v>4178869.7556089698</v>
      </c>
      <c r="M47" s="80">
        <f>IF(M45=0,0,VLOOKUP(M45,FAC_TOTALS_APTA!$A$4:$CC$142,$K47,FALSE))</f>
        <v>9521321.2017081007</v>
      </c>
      <c r="N47" s="80">
        <f>IF(N45=0,0,VLOOKUP(N45,FAC_TOTALS_APTA!$A$4:$CC$142,$K47,FALSE))</f>
        <v>16155619.018764</v>
      </c>
      <c r="O47" s="80">
        <f>IF(O45=0,0,VLOOKUP(O45,FAC_TOTALS_APTA!$A$4:$CC$142,$K47,FALSE))</f>
        <v>17921584.674833901</v>
      </c>
      <c r="P47" s="80">
        <f>IF(P45=0,0,VLOOKUP(P45,FAC_TOTALS_APTA!$A$4:$CC$142,$K47,FALSE))</f>
        <v>6481550.0569794802</v>
      </c>
      <c r="Q47" s="80">
        <f>IF(Q45=0,0,VLOOKUP(Q45,FAC_TOTALS_APTA!$A$4:$CC$142,$K47,FALSE))</f>
        <v>9017868.4079632498</v>
      </c>
      <c r="R47" s="80">
        <f>IF(R45=0,0,VLOOKUP(R45,FAC_TOTALS_APTA!$A$4:$CC$142,$K47,FALSE))</f>
        <v>0</v>
      </c>
      <c r="S47" s="80">
        <f>IF(S45=0,0,VLOOKUP(S45,FAC_TOTALS_APTA!$A$4:$CC$142,$K47,FALSE))</f>
        <v>0</v>
      </c>
      <c r="T47" s="80">
        <f>IF(T45=0,0,VLOOKUP(T45,FAC_TOTALS_APTA!$A$4:$CC$142,$K47,FALSE))</f>
        <v>0</v>
      </c>
      <c r="U47" s="80">
        <f>IF(U45=0,0,VLOOKUP(U45,FAC_TOTALS_APTA!$A$4:$CC$142,$K47,FALSE))</f>
        <v>0</v>
      </c>
      <c r="V47" s="80">
        <f>IF(V45=0,0,VLOOKUP(V45,FAC_TOTALS_APTA!$A$4:$CC$142,$K47,FALSE))</f>
        <v>0</v>
      </c>
      <c r="W47" s="80">
        <f>IF(W45=0,0,VLOOKUP(W45,FAC_TOTALS_APTA!$A$4:$CC$142,$K47,FALSE))</f>
        <v>0</v>
      </c>
      <c r="X47" s="80">
        <f>IF(X45=0,0,VLOOKUP(X45,FAC_TOTALS_APTA!$A$4:$CC$142,$K47,FALSE))</f>
        <v>0</v>
      </c>
      <c r="Y47" s="80">
        <f>IF(Y45=0,0,VLOOKUP(Y45,FAC_TOTALS_APTA!$A$4:$CC$142,$K47,FALSE))</f>
        <v>0</v>
      </c>
      <c r="Z47" s="80">
        <f>IF(Z45=0,0,VLOOKUP(Z45,FAC_TOTALS_APTA!$A$4:$CC$142,$K47,FALSE))</f>
        <v>0</v>
      </c>
      <c r="AA47" s="80">
        <f>IF(AA45=0,0,VLOOKUP(AA45,FAC_TOTALS_APTA!$A$4:$CC$142,$K47,FALSE))</f>
        <v>0</v>
      </c>
      <c r="AB47" s="82">
        <f>SUM(L47:AA47)</f>
        <v>63276813.115857705</v>
      </c>
      <c r="AC47" s="83">
        <f>AB47/F65</f>
        <v>6.9821362681630528E-2</v>
      </c>
    </row>
    <row r="48" spans="1:29" ht="17" x14ac:dyDescent="0.2">
      <c r="A48" s="78" t="s">
        <v>37</v>
      </c>
      <c r="B48" s="45" t="s">
        <v>36</v>
      </c>
      <c r="C48" s="56" t="s">
        <v>10</v>
      </c>
      <c r="D48" s="57">
        <v>-0.26910000000000001</v>
      </c>
      <c r="E48" s="24">
        <f>MATCH($C48,FAC_TOTALS_APTA!$A$2:$CC$2,)</f>
        <v>11</v>
      </c>
      <c r="F48" s="80">
        <f>VLOOKUP(F45,FAC_TOTALS_APTA!$A$4:$CC$142,$E48,FALSE)</f>
        <v>4.6227258737760399</v>
      </c>
      <c r="G48" s="80">
        <f>VLOOKUP(G45,FAC_TOTALS_APTA!$A$4:$CC$142,$E48,FALSE)</f>
        <v>4.86220097032946</v>
      </c>
      <c r="H48" s="81">
        <f t="shared" ref="H48:H59" si="9">IFERROR(G48/F48-1,"-")</f>
        <v>5.180387137206699E-2</v>
      </c>
      <c r="I48" s="62" t="str">
        <f t="shared" ref="I48:I60" si="10">IF(B48="Log","_log","")</f>
        <v>_log</v>
      </c>
      <c r="J48" s="62" t="str">
        <f t="shared" ref="J48:J60" si="11">CONCATENATE(C48,I48,"_FAC")</f>
        <v>FARE_per_UPT_log_FAC</v>
      </c>
      <c r="K48" s="24">
        <f>MATCH($J48,FAC_TOTALS_APTA!$A$2:$CA$2,)</f>
        <v>27</v>
      </c>
      <c r="L48" s="80">
        <f>IF(L45=0,0,VLOOKUP(L45,FAC_TOTALS_APTA!$A$4:$CC$142,$K48,FALSE))</f>
        <v>-4783264.2315817801</v>
      </c>
      <c r="M48" s="80">
        <f>IF(M45=0,0,VLOOKUP(M45,FAC_TOTALS_APTA!$A$4:$CC$142,$K48,FALSE))</f>
        <v>-1143536.96966478</v>
      </c>
      <c r="N48" s="80">
        <f>IF(N45=0,0,VLOOKUP(N45,FAC_TOTALS_APTA!$A$4:$CC$142,$K48,FALSE))</f>
        <v>-3330566.5551936799</v>
      </c>
      <c r="O48" s="80">
        <f>IF(O45=0,0,VLOOKUP(O45,FAC_TOTALS_APTA!$A$4:$CC$142,$K48,FALSE))</f>
        <v>-3518725.4166242001</v>
      </c>
      <c r="P48" s="80">
        <f>IF(P45=0,0,VLOOKUP(P45,FAC_TOTALS_APTA!$A$4:$CC$142,$K48,FALSE))</f>
        <v>2847647.6687229699</v>
      </c>
      <c r="Q48" s="80">
        <f>IF(Q45=0,0,VLOOKUP(Q45,FAC_TOTALS_APTA!$A$4:$CC$142,$K48,FALSE))</f>
        <v>3402648.7567956201</v>
      </c>
      <c r="R48" s="80">
        <f>IF(R45=0,0,VLOOKUP(R45,FAC_TOTALS_APTA!$A$4:$CC$142,$K48,FALSE))</f>
        <v>0</v>
      </c>
      <c r="S48" s="80">
        <f>IF(S45=0,0,VLOOKUP(S45,FAC_TOTALS_APTA!$A$4:$CC$142,$K48,FALSE))</f>
        <v>0</v>
      </c>
      <c r="T48" s="80">
        <f>IF(T45=0,0,VLOOKUP(T45,FAC_TOTALS_APTA!$A$4:$CC$142,$K48,FALSE))</f>
        <v>0</v>
      </c>
      <c r="U48" s="80">
        <f>IF(U45=0,0,VLOOKUP(U45,FAC_TOTALS_APTA!$A$4:$CC$142,$K48,FALSE))</f>
        <v>0</v>
      </c>
      <c r="V48" s="80">
        <f>IF(V45=0,0,VLOOKUP(V45,FAC_TOTALS_APTA!$A$4:$CC$142,$K48,FALSE))</f>
        <v>0</v>
      </c>
      <c r="W48" s="80">
        <f>IF(W45=0,0,VLOOKUP(W45,FAC_TOTALS_APTA!$A$4:$CC$142,$K48,FALSE))</f>
        <v>0</v>
      </c>
      <c r="X48" s="80">
        <f>IF(X45=0,0,VLOOKUP(X45,FAC_TOTALS_APTA!$A$4:$CC$142,$K48,FALSE))</f>
        <v>0</v>
      </c>
      <c r="Y48" s="80">
        <f>IF(Y45=0,0,VLOOKUP(Y45,FAC_TOTALS_APTA!$A$4:$CC$142,$K48,FALSE))</f>
        <v>0</v>
      </c>
      <c r="Z48" s="80">
        <f>IF(Z45=0,0,VLOOKUP(Z45,FAC_TOTALS_APTA!$A$4:$CC$142,$K48,FALSE))</f>
        <v>0</v>
      </c>
      <c r="AA48" s="80">
        <f>IF(AA45=0,0,VLOOKUP(AA45,FAC_TOTALS_APTA!$A$4:$CC$142,$K48,FALSE))</f>
        <v>0</v>
      </c>
      <c r="AB48" s="82">
        <f t="shared" ref="AB48:AB60" si="12">SUM(L48:AA48)</f>
        <v>-6525796.7475458477</v>
      </c>
      <c r="AC48" s="83">
        <f>AB48/F65</f>
        <v>-7.2007422476024841E-3</v>
      </c>
    </row>
    <row r="49" spans="1:29" ht="17" x14ac:dyDescent="0.2">
      <c r="A49" s="78" t="s">
        <v>38</v>
      </c>
      <c r="B49" s="45" t="s">
        <v>36</v>
      </c>
      <c r="C49" s="56" t="s">
        <v>11</v>
      </c>
      <c r="D49" s="57">
        <v>0.4793</v>
      </c>
      <c r="E49" s="24">
        <f>MATCH($C49,FAC_TOTALS_APTA!$A$2:$CC$2,)</f>
        <v>12</v>
      </c>
      <c r="F49" s="80">
        <f>VLOOKUP(F45,FAC_TOTALS_APTA!$A$4:$CC$142,$E49,FALSE)</f>
        <v>2486834.22364141</v>
      </c>
      <c r="G49" s="80">
        <f>VLOOKUP(G45,FAC_TOTALS_APTA!$A$4:$CC$142,$E49,FALSE)</f>
        <v>2647936.3114092201</v>
      </c>
      <c r="H49" s="81">
        <f t="shared" si="9"/>
        <v>6.4781997222119747E-2</v>
      </c>
      <c r="I49" s="62" t="str">
        <f t="shared" si="10"/>
        <v>_log</v>
      </c>
      <c r="J49" s="62" t="str">
        <f t="shared" si="11"/>
        <v>POP_EMP_log_FAC</v>
      </c>
      <c r="K49" s="24">
        <f>MATCH($J49,FAC_TOTALS_APTA!$A$2:$CA$2,)</f>
        <v>29</v>
      </c>
      <c r="L49" s="80">
        <f>IF(L45=0,0,VLOOKUP(L45,FAC_TOTALS_APTA!$A$4:$CC$142,$K49,FALSE))</f>
        <v>8098359.2215346601</v>
      </c>
      <c r="M49" s="80">
        <f>IF(M45=0,0,VLOOKUP(M45,FAC_TOTALS_APTA!$A$4:$CC$142,$K49,FALSE))</f>
        <v>5907186.6157887699</v>
      </c>
      <c r="N49" s="80">
        <f>IF(N45=0,0,VLOOKUP(N45,FAC_TOTALS_APTA!$A$4:$CC$142,$K49,FALSE))</f>
        <v>5836296.9988517798</v>
      </c>
      <c r="O49" s="80">
        <f>IF(O45=0,0,VLOOKUP(O45,FAC_TOTALS_APTA!$A$4:$CC$142,$K49,FALSE))</f>
        <v>5485861.0844358904</v>
      </c>
      <c r="P49" s="80">
        <f>IF(P45=0,0,VLOOKUP(P45,FAC_TOTALS_APTA!$A$4:$CC$142,$K49,FALSE))</f>
        <v>5556156.74018675</v>
      </c>
      <c r="Q49" s="80">
        <f>IF(Q45=0,0,VLOOKUP(Q45,FAC_TOTALS_APTA!$A$4:$CC$142,$K49,FALSE))</f>
        <v>4876440.3042893903</v>
      </c>
      <c r="R49" s="80">
        <f>IF(R45=0,0,VLOOKUP(R45,FAC_TOTALS_APTA!$A$4:$CC$142,$K49,FALSE))</f>
        <v>0</v>
      </c>
      <c r="S49" s="80">
        <f>IF(S45=0,0,VLOOKUP(S45,FAC_TOTALS_APTA!$A$4:$CC$142,$K49,FALSE))</f>
        <v>0</v>
      </c>
      <c r="T49" s="80">
        <f>IF(T45=0,0,VLOOKUP(T45,FAC_TOTALS_APTA!$A$4:$CC$142,$K49,FALSE))</f>
        <v>0</v>
      </c>
      <c r="U49" s="80">
        <f>IF(U45=0,0,VLOOKUP(U45,FAC_TOTALS_APTA!$A$4:$CC$142,$K49,FALSE))</f>
        <v>0</v>
      </c>
      <c r="V49" s="80">
        <f>IF(V45=0,0,VLOOKUP(V45,FAC_TOTALS_APTA!$A$4:$CC$142,$K49,FALSE))</f>
        <v>0</v>
      </c>
      <c r="W49" s="80">
        <f>IF(W45=0,0,VLOOKUP(W45,FAC_TOTALS_APTA!$A$4:$CC$142,$K49,FALSE))</f>
        <v>0</v>
      </c>
      <c r="X49" s="80">
        <f>IF(X45=0,0,VLOOKUP(X45,FAC_TOTALS_APTA!$A$4:$CC$142,$K49,FALSE))</f>
        <v>0</v>
      </c>
      <c r="Y49" s="80">
        <f>IF(Y45=0,0,VLOOKUP(Y45,FAC_TOTALS_APTA!$A$4:$CC$142,$K49,FALSE))</f>
        <v>0</v>
      </c>
      <c r="Z49" s="80">
        <f>IF(Z45=0,0,VLOOKUP(Z45,FAC_TOTALS_APTA!$A$4:$CC$142,$K49,FALSE))</f>
        <v>0</v>
      </c>
      <c r="AA49" s="80">
        <f>IF(AA45=0,0,VLOOKUP(AA45,FAC_TOTALS_APTA!$A$4:$CC$142,$K49,FALSE))</f>
        <v>0</v>
      </c>
      <c r="AB49" s="82">
        <f t="shared" si="12"/>
        <v>35760300.965087242</v>
      </c>
      <c r="AC49" s="83">
        <f>AB49/F65</f>
        <v>3.9458892133458143E-2</v>
      </c>
    </row>
    <row r="50" spans="1:29" ht="17" x14ac:dyDescent="0.2">
      <c r="A50" s="78" t="s">
        <v>124</v>
      </c>
      <c r="B50" s="45" t="s">
        <v>36</v>
      </c>
      <c r="C50" s="84" t="s">
        <v>27</v>
      </c>
      <c r="D50" s="57">
        <v>0.1704</v>
      </c>
      <c r="E50" s="24">
        <f>MATCH($C50,FAC_TOTALS_APTA!$A$2:$CC$2,)</f>
        <v>13</v>
      </c>
      <c r="F50" s="80">
        <f>VLOOKUP(F45,FAC_TOTALS_APTA!$A$4:$CC$142,$E50,FALSE)</f>
        <v>4.0368224916282696</v>
      </c>
      <c r="G50" s="80">
        <f>VLOOKUP(G45,FAC_TOTALS_APTA!$A$4:$CC$142,$E50,FALSE)</f>
        <v>2.88725868801773</v>
      </c>
      <c r="H50" s="81">
        <f t="shared" si="9"/>
        <v>-0.28476947054138568</v>
      </c>
      <c r="I50" s="62" t="str">
        <f t="shared" si="10"/>
        <v>_log</v>
      </c>
      <c r="J50" s="62" t="str">
        <f t="shared" si="11"/>
        <v>GAS_PRICE_2018_log_FAC</v>
      </c>
      <c r="K50" s="24">
        <f>MATCH($J50,FAC_TOTALS_APTA!$A$2:$CA$2,)</f>
        <v>31</v>
      </c>
      <c r="L50" s="80">
        <f>IF(L45=0,0,VLOOKUP(L45,FAC_TOTALS_APTA!$A$4:$CC$142,$K50,FALSE))</f>
        <v>-5003564.5281119496</v>
      </c>
      <c r="M50" s="80">
        <f>IF(M45=0,0,VLOOKUP(M45,FAC_TOTALS_APTA!$A$4:$CC$142,$K50,FALSE))</f>
        <v>-7004330.2326556798</v>
      </c>
      <c r="N50" s="80">
        <f>IF(N45=0,0,VLOOKUP(N45,FAC_TOTALS_APTA!$A$4:$CC$142,$K50,FALSE))</f>
        <v>-35358207.353010103</v>
      </c>
      <c r="O50" s="80">
        <f>IF(O45=0,0,VLOOKUP(O45,FAC_TOTALS_APTA!$A$4:$CC$142,$K50,FALSE))</f>
        <v>-12745397.203339599</v>
      </c>
      <c r="P50" s="80">
        <f>IF(P45=0,0,VLOOKUP(P45,FAC_TOTALS_APTA!$A$4:$CC$142,$K50,FALSE))</f>
        <v>8767981.9544730708</v>
      </c>
      <c r="Q50" s="80">
        <f>IF(Q45=0,0,VLOOKUP(Q45,FAC_TOTALS_APTA!$A$4:$CC$142,$K50,FALSE))</f>
        <v>10235465.3786445</v>
      </c>
      <c r="R50" s="80">
        <f>IF(R45=0,0,VLOOKUP(R45,FAC_TOTALS_APTA!$A$4:$CC$142,$K50,FALSE))</f>
        <v>0</v>
      </c>
      <c r="S50" s="80">
        <f>IF(S45=0,0,VLOOKUP(S45,FAC_TOTALS_APTA!$A$4:$CC$142,$K50,FALSE))</f>
        <v>0</v>
      </c>
      <c r="T50" s="80">
        <f>IF(T45=0,0,VLOOKUP(T45,FAC_TOTALS_APTA!$A$4:$CC$142,$K50,FALSE))</f>
        <v>0</v>
      </c>
      <c r="U50" s="80">
        <f>IF(U45=0,0,VLOOKUP(U45,FAC_TOTALS_APTA!$A$4:$CC$142,$K50,FALSE))</f>
        <v>0</v>
      </c>
      <c r="V50" s="80">
        <f>IF(V45=0,0,VLOOKUP(V45,FAC_TOTALS_APTA!$A$4:$CC$142,$K50,FALSE))</f>
        <v>0</v>
      </c>
      <c r="W50" s="80">
        <f>IF(W45=0,0,VLOOKUP(W45,FAC_TOTALS_APTA!$A$4:$CC$142,$K50,FALSE))</f>
        <v>0</v>
      </c>
      <c r="X50" s="80">
        <f>IF(X45=0,0,VLOOKUP(X45,FAC_TOTALS_APTA!$A$4:$CC$142,$K50,FALSE))</f>
        <v>0</v>
      </c>
      <c r="Y50" s="80">
        <f>IF(Y45=0,0,VLOOKUP(Y45,FAC_TOTALS_APTA!$A$4:$CC$142,$K50,FALSE))</f>
        <v>0</v>
      </c>
      <c r="Z50" s="80">
        <f>IF(Z45=0,0,VLOOKUP(Z45,FAC_TOTALS_APTA!$A$4:$CC$142,$K50,FALSE))</f>
        <v>0</v>
      </c>
      <c r="AA50" s="80">
        <f>IF(AA45=0,0,VLOOKUP(AA45,FAC_TOTALS_APTA!$A$4:$CC$142,$K50,FALSE))</f>
        <v>0</v>
      </c>
      <c r="AB50" s="82">
        <f t="shared" si="12"/>
        <v>-41108051.983999759</v>
      </c>
      <c r="AC50" s="83">
        <f>AB50/F65</f>
        <v>-4.5359746570278317E-2</v>
      </c>
    </row>
    <row r="51" spans="1:29" ht="17" x14ac:dyDescent="0.2">
      <c r="A51" s="78" t="s">
        <v>39</v>
      </c>
      <c r="B51" s="45"/>
      <c r="C51" s="56" t="s">
        <v>12</v>
      </c>
      <c r="D51" s="57">
        <v>7.1999999999999998E-3</v>
      </c>
      <c r="E51" s="24">
        <f>MATCH($C51,FAC_TOTALS_APTA!$A$2:$CC$2,)</f>
        <v>14</v>
      </c>
      <c r="F51" s="80">
        <f>VLOOKUP(F45,FAC_TOTALS_APTA!$A$4:$CC$142,$E51,FALSE)</f>
        <v>28716.561123523799</v>
      </c>
      <c r="G51" s="80">
        <f>VLOOKUP(G45,FAC_TOTALS_APTA!$A$4:$CC$142,$E51,FALSE)</f>
        <v>31525.8458101629</v>
      </c>
      <c r="H51" s="81">
        <f t="shared" si="9"/>
        <v>9.7828032909477169E-2</v>
      </c>
      <c r="I51" s="62" t="str">
        <f t="shared" si="10"/>
        <v/>
      </c>
      <c r="J51" s="62" t="str">
        <f t="shared" si="11"/>
        <v>PCT_HH_NO_VEH_FAC</v>
      </c>
      <c r="K51" s="24">
        <f>MATCH($J51,FAC_TOTALS_APTA!$A$2:$CA$2,)</f>
        <v>33</v>
      </c>
      <c r="L51" s="80">
        <f>IF(L45=0,0,VLOOKUP(L45,FAC_TOTALS_APTA!$A$4:$CC$142,$K51,FALSE))</f>
        <v>-902773.06373496598</v>
      </c>
      <c r="M51" s="80">
        <f>IF(M45=0,0,VLOOKUP(M45,FAC_TOTALS_APTA!$A$4:$CC$142,$K51,FALSE))</f>
        <v>12005.8204992542</v>
      </c>
      <c r="N51" s="80">
        <f>IF(N45=0,0,VLOOKUP(N45,FAC_TOTALS_APTA!$A$4:$CC$142,$K51,FALSE))</f>
        <v>-1253003.6574840101</v>
      </c>
      <c r="O51" s="80">
        <f>IF(O45=0,0,VLOOKUP(O45,FAC_TOTALS_APTA!$A$4:$CC$142,$K51,FALSE))</f>
        <v>-934452.52677774895</v>
      </c>
      <c r="P51" s="80">
        <f>IF(P45=0,0,VLOOKUP(P45,FAC_TOTALS_APTA!$A$4:$CC$142,$K51,FALSE))</f>
        <v>-1614523.8304262599</v>
      </c>
      <c r="Q51" s="80">
        <f>IF(Q45=0,0,VLOOKUP(Q45,FAC_TOTALS_APTA!$A$4:$CC$142,$K51,FALSE))</f>
        <v>-1356014.7362957799</v>
      </c>
      <c r="R51" s="80">
        <f>IF(R45=0,0,VLOOKUP(R45,FAC_TOTALS_APTA!$A$4:$CC$142,$K51,FALSE))</f>
        <v>0</v>
      </c>
      <c r="S51" s="80">
        <f>IF(S45=0,0,VLOOKUP(S45,FAC_TOTALS_APTA!$A$4:$CC$142,$K51,FALSE))</f>
        <v>0</v>
      </c>
      <c r="T51" s="80">
        <f>IF(T45=0,0,VLOOKUP(T45,FAC_TOTALS_APTA!$A$4:$CC$142,$K51,FALSE))</f>
        <v>0</v>
      </c>
      <c r="U51" s="80">
        <f>IF(U45=0,0,VLOOKUP(U45,FAC_TOTALS_APTA!$A$4:$CC$142,$K51,FALSE))</f>
        <v>0</v>
      </c>
      <c r="V51" s="80">
        <f>IF(V45=0,0,VLOOKUP(V45,FAC_TOTALS_APTA!$A$4:$CC$142,$K51,FALSE))</f>
        <v>0</v>
      </c>
      <c r="W51" s="80">
        <f>IF(W45=0,0,VLOOKUP(W45,FAC_TOTALS_APTA!$A$4:$CC$142,$K51,FALSE))</f>
        <v>0</v>
      </c>
      <c r="X51" s="80">
        <f>IF(X45=0,0,VLOOKUP(X45,FAC_TOTALS_APTA!$A$4:$CC$142,$K51,FALSE))</f>
        <v>0</v>
      </c>
      <c r="Y51" s="80">
        <f>IF(Y45=0,0,VLOOKUP(Y45,FAC_TOTALS_APTA!$A$4:$CC$142,$K51,FALSE))</f>
        <v>0</v>
      </c>
      <c r="Z51" s="80">
        <f>IF(Z45=0,0,VLOOKUP(Z45,FAC_TOTALS_APTA!$A$4:$CC$142,$K51,FALSE))</f>
        <v>0</v>
      </c>
      <c r="AA51" s="80">
        <f>IF(AA45=0,0,VLOOKUP(AA45,FAC_TOTALS_APTA!$A$4:$CC$142,$K51,FALSE))</f>
        <v>0</v>
      </c>
      <c r="AB51" s="82">
        <f t="shared" si="12"/>
        <v>-6048761.9942195108</v>
      </c>
      <c r="AC51" s="83">
        <f>AB51/F65</f>
        <v>-6.6743690805032511E-3</v>
      </c>
    </row>
    <row r="52" spans="1:29" ht="34" x14ac:dyDescent="0.2">
      <c r="A52" s="85" t="s">
        <v>40</v>
      </c>
      <c r="B52" s="27"/>
      <c r="C52" s="10" t="s">
        <v>13</v>
      </c>
      <c r="D52" s="28">
        <v>0.379</v>
      </c>
      <c r="E52" s="24">
        <f>MATCH($C52,FAC_TOTALS_APTA!$A$2:$CC$2,)</f>
        <v>15</v>
      </c>
      <c r="F52" s="80">
        <f>VLOOKUP(F45,FAC_TOTALS_APTA!$A$4:$CC$142,$E52,FALSE)</f>
        <v>1.67079092134033</v>
      </c>
      <c r="G52" s="80">
        <f>VLOOKUP(G45,FAC_TOTALS_APTA!$A$4:$CC$142,$E52,FALSE)</f>
        <v>1.9550466718602899</v>
      </c>
      <c r="H52" s="81">
        <f t="shared" si="9"/>
        <v>0.17013244858424681</v>
      </c>
      <c r="I52" s="62" t="str">
        <f t="shared" si="10"/>
        <v/>
      </c>
      <c r="J52" s="30" t="str">
        <f t="shared" si="11"/>
        <v>TSD_POP_PCT_FAC</v>
      </c>
      <c r="K52" s="20">
        <f>MATCH($J52,FAC_TOTALS_APTA!$A$2:$CA$2,)</f>
        <v>35</v>
      </c>
      <c r="L52" s="80">
        <f>IF(L45=0,0,VLOOKUP(L45,FAC_TOTALS_APTA!$A$4:$CC$142,$K52,FALSE))</f>
        <v>-702066.74264489196</v>
      </c>
      <c r="M52" s="80">
        <f>IF(M45=0,0,VLOOKUP(M45,FAC_TOTALS_APTA!$A$4:$CC$142,$K52,FALSE))</f>
        <v>-315733.538688361</v>
      </c>
      <c r="N52" s="80">
        <f>IF(N45=0,0,VLOOKUP(N45,FAC_TOTALS_APTA!$A$4:$CC$142,$K52,FALSE))</f>
        <v>-275700.68062955298</v>
      </c>
      <c r="O52" s="80">
        <f>IF(O45=0,0,VLOOKUP(O45,FAC_TOTALS_APTA!$A$4:$CC$142,$K52,FALSE))</f>
        <v>-309148.69940164901</v>
      </c>
      <c r="P52" s="80">
        <f>IF(P45=0,0,VLOOKUP(P45,FAC_TOTALS_APTA!$A$4:$CC$142,$K52,FALSE))</f>
        <v>-421339.96988517698</v>
      </c>
      <c r="Q52" s="80">
        <f>IF(Q45=0,0,VLOOKUP(Q45,FAC_TOTALS_APTA!$A$4:$CC$142,$K52,FALSE))</f>
        <v>-365900.74604925897</v>
      </c>
      <c r="R52" s="80">
        <f>IF(R45=0,0,VLOOKUP(R45,FAC_TOTALS_APTA!$A$4:$CC$142,$K52,FALSE))</f>
        <v>0</v>
      </c>
      <c r="S52" s="80">
        <f>IF(S45=0,0,VLOOKUP(S45,FAC_TOTALS_APTA!$A$4:$CC$142,$K52,FALSE))</f>
        <v>0</v>
      </c>
      <c r="T52" s="80">
        <f>IF(T45=0,0,VLOOKUP(T45,FAC_TOTALS_APTA!$A$4:$CC$142,$K52,FALSE))</f>
        <v>0</v>
      </c>
      <c r="U52" s="80">
        <f>IF(U45=0,0,VLOOKUP(U45,FAC_TOTALS_APTA!$A$4:$CC$142,$K52,FALSE))</f>
        <v>0</v>
      </c>
      <c r="V52" s="80">
        <f>IF(V45=0,0,VLOOKUP(V45,FAC_TOTALS_APTA!$A$4:$CC$142,$K52,FALSE))</f>
        <v>0</v>
      </c>
      <c r="W52" s="80">
        <f>IF(W45=0,0,VLOOKUP(W45,FAC_TOTALS_APTA!$A$4:$CC$142,$K52,FALSE))</f>
        <v>0</v>
      </c>
      <c r="X52" s="80">
        <f>IF(X45=0,0,VLOOKUP(X45,FAC_TOTALS_APTA!$A$4:$CC$142,$K52,FALSE))</f>
        <v>0</v>
      </c>
      <c r="Y52" s="80">
        <f>IF(Y45=0,0,VLOOKUP(Y45,FAC_TOTALS_APTA!$A$4:$CC$142,$K52,FALSE))</f>
        <v>0</v>
      </c>
      <c r="Z52" s="80">
        <f>IF(Z45=0,0,VLOOKUP(Z45,FAC_TOTALS_APTA!$A$4:$CC$142,$K52,FALSE))</f>
        <v>0</v>
      </c>
      <c r="AA52" s="80">
        <f>IF(AA45=0,0,VLOOKUP(AA45,FAC_TOTALS_APTA!$A$4:$CC$142,$K52,FALSE))</f>
        <v>0</v>
      </c>
      <c r="AB52" s="32">
        <f t="shared" si="12"/>
        <v>-2389890.3772988911</v>
      </c>
      <c r="AC52" s="83">
        <f>AB52/F65</f>
        <v>-2.6370702724424475E-3</v>
      </c>
    </row>
    <row r="53" spans="1:29" ht="34" x14ac:dyDescent="0.2">
      <c r="A53" s="78" t="s">
        <v>123</v>
      </c>
      <c r="B53" s="45" t="s">
        <v>125</v>
      </c>
      <c r="C53" s="56" t="s">
        <v>26</v>
      </c>
      <c r="D53" s="57">
        <v>-0.33650000000000002</v>
      </c>
      <c r="E53" s="24">
        <f>MATCH($C53,FAC_TOTALS_APTA!$A$2:$CC$2,)</f>
        <v>16</v>
      </c>
      <c r="F53" s="80">
        <f>VLOOKUP(F45,FAC_TOTALS_APTA!$A$4:$CC$142,$E53,FALSE)</f>
        <v>7.9720843697491297</v>
      </c>
      <c r="G53" s="80">
        <f>VLOOKUP(G45,FAC_TOTALS_APTA!$A$4:$CC$142,$E53,FALSE)</f>
        <v>7.0315319071023401</v>
      </c>
      <c r="H53" s="81">
        <f t="shared" si="9"/>
        <v>-0.11798074619177512</v>
      </c>
      <c r="I53" s="62" t="str">
        <f t="shared" si="10"/>
        <v>_log</v>
      </c>
      <c r="J53" s="30" t="str">
        <f t="shared" si="11"/>
        <v>TOTAL_MED_INC_INDIV_2018_log_FAC</v>
      </c>
      <c r="K53" s="20">
        <f>MATCH($J53,FAC_TOTALS_APTA!$A$2:$CA$2,)</f>
        <v>37</v>
      </c>
      <c r="L53" s="80">
        <f>IF(L45=0,0,VLOOKUP(L45,FAC_TOTALS_APTA!$A$4:$CC$142,$K53,FALSE))</f>
        <v>-1529161.6784723301</v>
      </c>
      <c r="M53" s="80">
        <f>IF(M45=0,0,VLOOKUP(M45,FAC_TOTALS_APTA!$A$4:$CC$142,$K53,FALSE))</f>
        <v>-1035852.09891444</v>
      </c>
      <c r="N53" s="80">
        <f>IF(N45=0,0,VLOOKUP(N45,FAC_TOTALS_APTA!$A$4:$CC$142,$K53,FALSE))</f>
        <v>-11562748.7277479</v>
      </c>
      <c r="O53" s="80">
        <f>IF(O45=0,0,VLOOKUP(O45,FAC_TOTALS_APTA!$A$4:$CC$142,$K53,FALSE))</f>
        <v>-7475718.8135106796</v>
      </c>
      <c r="P53" s="80">
        <f>IF(P45=0,0,VLOOKUP(P45,FAC_TOTALS_APTA!$A$4:$CC$142,$K53,FALSE))</f>
        <v>-1475831.15168304</v>
      </c>
      <c r="Q53" s="80">
        <f>IF(Q45=0,0,VLOOKUP(Q45,FAC_TOTALS_APTA!$A$4:$CC$142,$K53,FALSE))</f>
        <v>-3497956.3147362</v>
      </c>
      <c r="R53" s="80">
        <f>IF(R45=0,0,VLOOKUP(R45,FAC_TOTALS_APTA!$A$4:$CC$142,$K53,FALSE))</f>
        <v>0</v>
      </c>
      <c r="S53" s="80">
        <f>IF(S45=0,0,VLOOKUP(S45,FAC_TOTALS_APTA!$A$4:$CC$142,$K53,FALSE))</f>
        <v>0</v>
      </c>
      <c r="T53" s="80">
        <f>IF(T45=0,0,VLOOKUP(T45,FAC_TOTALS_APTA!$A$4:$CC$142,$K53,FALSE))</f>
        <v>0</v>
      </c>
      <c r="U53" s="80">
        <f>IF(U45=0,0,VLOOKUP(U45,FAC_TOTALS_APTA!$A$4:$CC$142,$K53,FALSE))</f>
        <v>0</v>
      </c>
      <c r="V53" s="80">
        <f>IF(V45=0,0,VLOOKUP(V45,FAC_TOTALS_APTA!$A$4:$CC$142,$K53,FALSE))</f>
        <v>0</v>
      </c>
      <c r="W53" s="80">
        <f>IF(W45=0,0,VLOOKUP(W45,FAC_TOTALS_APTA!$A$4:$CC$142,$K53,FALSE))</f>
        <v>0</v>
      </c>
      <c r="X53" s="80">
        <f>IF(X45=0,0,VLOOKUP(X45,FAC_TOTALS_APTA!$A$4:$CC$142,$K53,FALSE))</f>
        <v>0</v>
      </c>
      <c r="Y53" s="80">
        <f>IF(Y45=0,0,VLOOKUP(Y45,FAC_TOTALS_APTA!$A$4:$CC$142,$K53,FALSE))</f>
        <v>0</v>
      </c>
      <c r="Z53" s="80">
        <f>IF(Z45=0,0,VLOOKUP(Z45,FAC_TOTALS_APTA!$A$4:$CC$142,$K53,FALSE))</f>
        <v>0</v>
      </c>
      <c r="AA53" s="80">
        <f>IF(AA45=0,0,VLOOKUP(AA45,FAC_TOTALS_APTA!$A$4:$CC$142,$K53,FALSE))</f>
        <v>0</v>
      </c>
      <c r="AB53" s="32">
        <f t="shared" si="12"/>
        <v>-26577268.785064589</v>
      </c>
      <c r="AC53" s="83">
        <f>AB53/F65</f>
        <v>-2.9326083782562185E-2</v>
      </c>
    </row>
    <row r="54" spans="1:29" ht="34" x14ac:dyDescent="0.2">
      <c r="A54" s="78" t="s">
        <v>127</v>
      </c>
      <c r="B54" s="45"/>
      <c r="C54" s="56" t="s">
        <v>89</v>
      </c>
      <c r="D54" s="57">
        <v>-8.6999999999999994E-3</v>
      </c>
      <c r="E54" s="24">
        <f>MATCH($C54,FAC_TOTALS_APTA!$A$2:$CC$2,)</f>
        <v>18</v>
      </c>
      <c r="F54" s="80">
        <f>VLOOKUP(F45,FAC_TOTALS_APTA!$A$4:$CC$142,$E54,FALSE)</f>
        <v>4.2508867883739399</v>
      </c>
      <c r="G54" s="80">
        <f>VLOOKUP(G45,FAC_TOTALS_APTA!$A$4:$CC$142,$E54,FALSE)</f>
        <v>5.5597045506378002</v>
      </c>
      <c r="H54" s="81">
        <f t="shared" si="9"/>
        <v>0.3078928768094793</v>
      </c>
      <c r="I54" s="62" t="str">
        <f t="shared" si="10"/>
        <v/>
      </c>
      <c r="J54" s="30" t="str">
        <f t="shared" si="11"/>
        <v>JTW_HOME_PCT_FAC</v>
      </c>
      <c r="K54" s="20">
        <f>MATCH($J54,FAC_TOTALS_APTA!$A$2:$CA$2,)</f>
        <v>41</v>
      </c>
      <c r="L54" s="80">
        <f>IF(L45=0,0,VLOOKUP(L45,FAC_TOTALS_APTA!$A$4:$CC$142,$K54,FALSE))</f>
        <v>-459651.61973022798</v>
      </c>
      <c r="M54" s="80">
        <f>IF(M45=0,0,VLOOKUP(M45,FAC_TOTALS_APTA!$A$4:$CC$142,$K54,FALSE))</f>
        <v>-672870.72388063802</v>
      </c>
      <c r="N54" s="80">
        <f>IF(N45=0,0,VLOOKUP(N45,FAC_TOTALS_APTA!$A$4:$CC$142,$K54,FALSE))</f>
        <v>-1307177.8950191799</v>
      </c>
      <c r="O54" s="80">
        <f>IF(O45=0,0,VLOOKUP(O45,FAC_TOTALS_APTA!$A$4:$CC$142,$K54,FALSE))</f>
        <v>-3889835.5956337601</v>
      </c>
      <c r="P54" s="80">
        <f>IF(P45=0,0,VLOOKUP(P45,FAC_TOTALS_APTA!$A$4:$CC$142,$K54,FALSE))</f>
        <v>-1524100.0776086701</v>
      </c>
      <c r="Q54" s="80">
        <f>IF(Q45=0,0,VLOOKUP(Q45,FAC_TOTALS_APTA!$A$4:$CC$142,$K54,FALSE))</f>
        <v>-1988271.67122845</v>
      </c>
      <c r="R54" s="80">
        <f>IF(R45=0,0,VLOOKUP(R45,FAC_TOTALS_APTA!$A$4:$CC$142,$K54,FALSE))</f>
        <v>0</v>
      </c>
      <c r="S54" s="80">
        <f>IF(S45=0,0,VLOOKUP(S45,FAC_TOTALS_APTA!$A$4:$CC$142,$K54,FALSE))</f>
        <v>0</v>
      </c>
      <c r="T54" s="80">
        <f>IF(T45=0,0,VLOOKUP(T45,FAC_TOTALS_APTA!$A$4:$CC$142,$K54,FALSE))</f>
        <v>0</v>
      </c>
      <c r="U54" s="80">
        <f>IF(U45=0,0,VLOOKUP(U45,FAC_TOTALS_APTA!$A$4:$CC$142,$K54,FALSE))</f>
        <v>0</v>
      </c>
      <c r="V54" s="80">
        <f>IF(V45=0,0,VLOOKUP(V45,FAC_TOTALS_APTA!$A$4:$CC$142,$K54,FALSE))</f>
        <v>0</v>
      </c>
      <c r="W54" s="80">
        <f>IF(W45=0,0,VLOOKUP(W45,FAC_TOTALS_APTA!$A$4:$CC$142,$K54,FALSE))</f>
        <v>0</v>
      </c>
      <c r="X54" s="80">
        <f>IF(X45=0,0,VLOOKUP(X45,FAC_TOTALS_APTA!$A$4:$CC$142,$K54,FALSE))</f>
        <v>0</v>
      </c>
      <c r="Y54" s="80">
        <f>IF(Y45=0,0,VLOOKUP(Y45,FAC_TOTALS_APTA!$A$4:$CC$142,$K54,FALSE))</f>
        <v>0</v>
      </c>
      <c r="Z54" s="80">
        <f>IF(Z45=0,0,VLOOKUP(Z45,FAC_TOTALS_APTA!$A$4:$CC$142,$K54,FALSE))</f>
        <v>0</v>
      </c>
      <c r="AA54" s="80">
        <f>IF(AA45=0,0,VLOOKUP(AA45,FAC_TOTALS_APTA!$A$4:$CC$142,$K54,FALSE))</f>
        <v>0</v>
      </c>
      <c r="AB54" s="32">
        <f t="shared" si="12"/>
        <v>-9841907.5831009261</v>
      </c>
      <c r="AC54" s="83">
        <f>AB54/F65</f>
        <v>-1.0859829454125395E-2</v>
      </c>
    </row>
    <row r="55" spans="1:29" ht="34" x14ac:dyDescent="0.2">
      <c r="A55" s="78" t="s">
        <v>128</v>
      </c>
      <c r="B55" s="45"/>
      <c r="C55" s="56" t="s">
        <v>88</v>
      </c>
      <c r="D55" s="57">
        <v>2.9000000000000001E-2</v>
      </c>
      <c r="E55" s="24">
        <f>MATCH($C55,FAC_TOTALS_APTA!$A$2:$CC$2,)</f>
        <v>17</v>
      </c>
      <c r="F55" s="80">
        <f>VLOOKUP(F45,FAC_TOTALS_APTA!$A$4:$CC$142,$E55,FALSE)</f>
        <v>0.251321544004241</v>
      </c>
      <c r="G55" s="80">
        <f>VLOOKUP(G45,FAC_TOTALS_APTA!$A$4:$CC$142,$E55,FALSE)</f>
        <v>0.247089036662928</v>
      </c>
      <c r="H55" s="81">
        <f t="shared" si="9"/>
        <v>-1.6841004849315944E-2</v>
      </c>
      <c r="I55" s="62" t="str">
        <f t="shared" si="10"/>
        <v/>
      </c>
      <c r="J55" s="30" t="str">
        <f t="shared" si="11"/>
        <v>Tot_NonUSA_POP_pct_FAC</v>
      </c>
      <c r="K55" s="20">
        <f>MATCH($J55,FAC_TOTALS_APTA!$A$2:$CA$2,)</f>
        <v>39</v>
      </c>
      <c r="L55" s="80">
        <f>IF(L45=0,0,VLOOKUP(L45,FAC_TOTALS_APTA!$A$4:$CC$142,$K55,FALSE))</f>
        <v>1890803.51056526</v>
      </c>
      <c r="M55" s="80">
        <f>IF(M45=0,0,VLOOKUP(M45,FAC_TOTALS_APTA!$A$4:$CC$142,$K55,FALSE))</f>
        <v>465953.23152486898</v>
      </c>
      <c r="N55" s="80">
        <f>IF(N45=0,0,VLOOKUP(N45,FAC_TOTALS_APTA!$A$4:$CC$142,$K55,FALSE))</f>
        <v>2397466.00575579</v>
      </c>
      <c r="O55" s="80">
        <f>IF(O45=0,0,VLOOKUP(O45,FAC_TOTALS_APTA!$A$4:$CC$142,$K55,FALSE))</f>
        <v>454045.09299960302</v>
      </c>
      <c r="P55" s="80">
        <f>IF(P45=0,0,VLOOKUP(P45,FAC_TOTALS_APTA!$A$4:$CC$142,$K55,FALSE))</f>
        <v>998045.16163558699</v>
      </c>
      <c r="Q55" s="80">
        <f>IF(Q45=0,0,VLOOKUP(Q45,FAC_TOTALS_APTA!$A$4:$CC$142,$K55,FALSE))</f>
        <v>812157.91831396101</v>
      </c>
      <c r="R55" s="80">
        <f>IF(R45=0,0,VLOOKUP(R45,FAC_TOTALS_APTA!$A$4:$CC$142,$K55,FALSE))</f>
        <v>0</v>
      </c>
      <c r="S55" s="80">
        <f>IF(S45=0,0,VLOOKUP(S45,FAC_TOTALS_APTA!$A$4:$CC$142,$K55,FALSE))</f>
        <v>0</v>
      </c>
      <c r="T55" s="80">
        <f>IF(T45=0,0,VLOOKUP(T45,FAC_TOTALS_APTA!$A$4:$CC$142,$K55,FALSE))</f>
        <v>0</v>
      </c>
      <c r="U55" s="80">
        <f>IF(U45=0,0,VLOOKUP(U45,FAC_TOTALS_APTA!$A$4:$CC$142,$K55,FALSE))</f>
        <v>0</v>
      </c>
      <c r="V55" s="80">
        <f>IF(V45=0,0,VLOOKUP(V45,FAC_TOTALS_APTA!$A$4:$CC$142,$K55,FALSE))</f>
        <v>0</v>
      </c>
      <c r="W55" s="80">
        <f>IF(W45=0,0,VLOOKUP(W45,FAC_TOTALS_APTA!$A$4:$CC$142,$K55,FALSE))</f>
        <v>0</v>
      </c>
      <c r="X55" s="80">
        <f>IF(X45=0,0,VLOOKUP(X45,FAC_TOTALS_APTA!$A$4:$CC$142,$K55,FALSE))</f>
        <v>0</v>
      </c>
      <c r="Y55" s="80">
        <f>IF(Y45=0,0,VLOOKUP(Y45,FAC_TOTALS_APTA!$A$4:$CC$142,$K55,FALSE))</f>
        <v>0</v>
      </c>
      <c r="Z55" s="80">
        <f>IF(Z45=0,0,VLOOKUP(Z45,FAC_TOTALS_APTA!$A$4:$CC$142,$K55,FALSE))</f>
        <v>0</v>
      </c>
      <c r="AA55" s="80">
        <f>IF(AA45=0,0,VLOOKUP(AA45,FAC_TOTALS_APTA!$A$4:$CC$142,$K55,FALSE))</f>
        <v>0</v>
      </c>
      <c r="AB55" s="32">
        <f t="shared" si="12"/>
        <v>7018470.92079507</v>
      </c>
      <c r="AC55" s="83">
        <f>AB55/F65</f>
        <v>7.7443723775099862E-3</v>
      </c>
    </row>
    <row r="56" spans="1:29" ht="51" x14ac:dyDescent="0.2">
      <c r="A56" s="78" t="s">
        <v>130</v>
      </c>
      <c r="B56" s="45"/>
      <c r="C56" s="56" t="s">
        <v>90</v>
      </c>
      <c r="D56" s="57">
        <v>-2.4400000000000002E-2</v>
      </c>
      <c r="E56" s="24">
        <f>MATCH($C56,FAC_TOTALS_APTA!$A$2:$CC$2,)</f>
        <v>19</v>
      </c>
      <c r="F56" s="80">
        <f>VLOOKUP(F45,FAC_TOTALS_APTA!$A$4:$CC$142,$E56,FALSE)</f>
        <v>0</v>
      </c>
      <c r="G56" s="80">
        <f>VLOOKUP(G45,FAC_TOTALS_APTA!$A$4:$CC$142,$E56,FALSE)</f>
        <v>3.7657895985604402</v>
      </c>
      <c r="H56" s="81" t="str">
        <f t="shared" si="9"/>
        <v>-</v>
      </c>
      <c r="I56" s="62" t="str">
        <f t="shared" si="10"/>
        <v/>
      </c>
      <c r="J56" s="30" t="str">
        <f t="shared" si="11"/>
        <v>YEARS_SINCE_TNC_BUS_FAC</v>
      </c>
      <c r="K56" s="20">
        <f>MATCH($J56,FAC_TOTALS_APTA!$A$2:$CA$2,)</f>
        <v>43</v>
      </c>
      <c r="L56" s="80">
        <f>IF(L45=0,0,VLOOKUP(L45,FAC_TOTALS_APTA!$A$4:$CC$142,$K56,FALSE))</f>
        <v>0</v>
      </c>
      <c r="M56" s="80">
        <f>IF(M45=0,0,VLOOKUP(M45,FAC_TOTALS_APTA!$A$4:$CC$142,$K56,FALSE))</f>
        <v>-3467522.3641923498</v>
      </c>
      <c r="N56" s="80">
        <f>IF(N45=0,0,VLOOKUP(N45,FAC_TOTALS_APTA!$A$4:$CC$142,$K56,FALSE))</f>
        <v>-17498807.809547901</v>
      </c>
      <c r="O56" s="80">
        <f>IF(O45=0,0,VLOOKUP(O45,FAC_TOTALS_APTA!$A$4:$CC$142,$K56,FALSE))</f>
        <v>-19544977.258650102</v>
      </c>
      <c r="P56" s="80">
        <f>IF(P45=0,0,VLOOKUP(P45,FAC_TOTALS_APTA!$A$4:$CC$142,$K56,FALSE))</f>
        <v>-18777181.737298898</v>
      </c>
      <c r="Q56" s="80">
        <f>IF(Q45=0,0,VLOOKUP(Q45,FAC_TOTALS_APTA!$A$4:$CC$142,$K56,FALSE))</f>
        <v>-19310526.324768499</v>
      </c>
      <c r="R56" s="80">
        <f>IF(R45=0,0,VLOOKUP(R45,FAC_TOTALS_APTA!$A$4:$CC$142,$K56,FALSE))</f>
        <v>0</v>
      </c>
      <c r="S56" s="80">
        <f>IF(S45=0,0,VLOOKUP(S45,FAC_TOTALS_APTA!$A$4:$CC$142,$K56,FALSE))</f>
        <v>0</v>
      </c>
      <c r="T56" s="80">
        <f>IF(T45=0,0,VLOOKUP(T45,FAC_TOTALS_APTA!$A$4:$CC$142,$K56,FALSE))</f>
        <v>0</v>
      </c>
      <c r="U56" s="80">
        <f>IF(U45=0,0,VLOOKUP(U45,FAC_TOTALS_APTA!$A$4:$CC$142,$K56,FALSE))</f>
        <v>0</v>
      </c>
      <c r="V56" s="80">
        <f>IF(V45=0,0,VLOOKUP(V45,FAC_TOTALS_APTA!$A$4:$CC$142,$K56,FALSE))</f>
        <v>0</v>
      </c>
      <c r="W56" s="80">
        <f>IF(W45=0,0,VLOOKUP(W45,FAC_TOTALS_APTA!$A$4:$CC$142,$K56,FALSE))</f>
        <v>0</v>
      </c>
      <c r="X56" s="80">
        <f>IF(X45=0,0,VLOOKUP(X45,FAC_TOTALS_APTA!$A$4:$CC$142,$K56,FALSE))</f>
        <v>0</v>
      </c>
      <c r="Y56" s="80">
        <f>IF(Y45=0,0,VLOOKUP(Y45,FAC_TOTALS_APTA!$A$4:$CC$142,$K56,FALSE))</f>
        <v>0</v>
      </c>
      <c r="Z56" s="80">
        <f>IF(Z45=0,0,VLOOKUP(Z45,FAC_TOTALS_APTA!$A$4:$CC$142,$K56,FALSE))</f>
        <v>0</v>
      </c>
      <c r="AA56" s="80">
        <f>IF(AA45=0,0,VLOOKUP(AA45,FAC_TOTALS_APTA!$A$4:$CC$142,$K56,FALSE))</f>
        <v>0</v>
      </c>
      <c r="AB56" s="32">
        <f t="shared" si="12"/>
        <v>-78599015.494457752</v>
      </c>
      <c r="AC56" s="83">
        <f>AB56/F65</f>
        <v>-8.6728298993337269E-2</v>
      </c>
    </row>
    <row r="57" spans="1:29" ht="51" hidden="1" x14ac:dyDescent="0.2">
      <c r="A57" s="78" t="s">
        <v>131</v>
      </c>
      <c r="B57" s="45"/>
      <c r="C57" s="56" t="s">
        <v>91</v>
      </c>
      <c r="D57" s="57">
        <v>-5.0000000000000001E-3</v>
      </c>
      <c r="E57" s="24">
        <f>MATCH($C57,FAC_TOTALS_APTA!$A$2:$CC$2,)</f>
        <v>20</v>
      </c>
      <c r="F57" s="80">
        <f>VLOOKUP(F45,FAC_TOTALS_APTA!$A$4:$CC$142,$E57,FALSE)</f>
        <v>0</v>
      </c>
      <c r="G57" s="80">
        <f>VLOOKUP(G45,FAC_TOTALS_APTA!$A$4:$CC$142,$E57,FALSE)</f>
        <v>0</v>
      </c>
      <c r="H57" s="81" t="str">
        <f t="shared" si="9"/>
        <v>-</v>
      </c>
      <c r="I57" s="62" t="str">
        <f t="shared" si="10"/>
        <v/>
      </c>
      <c r="J57" s="30" t="str">
        <f t="shared" si="11"/>
        <v>YEARS_SINCE_TNC_RAIL_FAC</v>
      </c>
      <c r="K57" s="20">
        <f>MATCH($J57,FAC_TOTALS_APTA!$A$2:$CA$2,)</f>
        <v>45</v>
      </c>
      <c r="L57" s="80">
        <f>IF(L45=0,0,VLOOKUP(L45,FAC_TOTALS_APTA!$A$4:$CC$142,$K57,FALSE))</f>
        <v>0</v>
      </c>
      <c r="M57" s="80">
        <f>IF(M45=0,0,VLOOKUP(M45,FAC_TOTALS_APTA!$A$4:$CC$142,$K57,FALSE))</f>
        <v>0</v>
      </c>
      <c r="N57" s="80">
        <f>IF(N45=0,0,VLOOKUP(N45,FAC_TOTALS_APTA!$A$4:$CC$142,$K57,FALSE))</f>
        <v>0</v>
      </c>
      <c r="O57" s="80">
        <f>IF(O45=0,0,VLOOKUP(O45,FAC_TOTALS_APTA!$A$4:$CC$142,$K57,FALSE))</f>
        <v>0</v>
      </c>
      <c r="P57" s="80">
        <f>IF(P45=0,0,VLOOKUP(P45,FAC_TOTALS_APTA!$A$4:$CC$142,$K57,FALSE))</f>
        <v>0</v>
      </c>
      <c r="Q57" s="80">
        <f>IF(Q45=0,0,VLOOKUP(Q45,FAC_TOTALS_APTA!$A$4:$CC$142,$K57,FALSE))</f>
        <v>0</v>
      </c>
      <c r="R57" s="80">
        <f>IF(R45=0,0,VLOOKUP(R45,FAC_TOTALS_APTA!$A$4:$CC$142,$K57,FALSE))</f>
        <v>0</v>
      </c>
      <c r="S57" s="80">
        <f>IF(S45=0,0,VLOOKUP(S45,FAC_TOTALS_APTA!$A$4:$CC$142,$K57,FALSE))</f>
        <v>0</v>
      </c>
      <c r="T57" s="80">
        <f>IF(T45=0,0,VLOOKUP(T45,FAC_TOTALS_APTA!$A$4:$CC$142,$K57,FALSE))</f>
        <v>0</v>
      </c>
      <c r="U57" s="80">
        <f>IF(U45=0,0,VLOOKUP(U45,FAC_TOTALS_APTA!$A$4:$CC$142,$K57,FALSE))</f>
        <v>0</v>
      </c>
      <c r="V57" s="80">
        <f>IF(V45=0,0,VLOOKUP(V45,FAC_TOTALS_APTA!$A$4:$CC$142,$K57,FALSE))</f>
        <v>0</v>
      </c>
      <c r="W57" s="80">
        <f>IF(W45=0,0,VLOOKUP(W45,FAC_TOTALS_APTA!$A$4:$CC$142,$K57,FALSE))</f>
        <v>0</v>
      </c>
      <c r="X57" s="80">
        <f>IF(X45=0,0,VLOOKUP(X45,FAC_TOTALS_APTA!$A$4:$CC$142,$K57,FALSE))</f>
        <v>0</v>
      </c>
      <c r="Y57" s="80">
        <f>IF(Y45=0,0,VLOOKUP(Y45,FAC_TOTALS_APTA!$A$4:$CC$142,$K57,FALSE))</f>
        <v>0</v>
      </c>
      <c r="Z57" s="80">
        <f>IF(Z45=0,0,VLOOKUP(Z45,FAC_TOTALS_APTA!$A$4:$CC$142,$K57,FALSE))</f>
        <v>0</v>
      </c>
      <c r="AA57" s="80">
        <f>IF(AA45=0,0,VLOOKUP(AA45,FAC_TOTALS_APTA!$A$4:$CC$142,$K57,FALSE))</f>
        <v>0</v>
      </c>
      <c r="AB57" s="32">
        <f t="shared" si="12"/>
        <v>0</v>
      </c>
      <c r="AC57" s="83">
        <f>AB57/F65</f>
        <v>0</v>
      </c>
    </row>
    <row r="58" spans="1:29" ht="34" x14ac:dyDescent="0.2">
      <c r="A58" s="78" t="s">
        <v>132</v>
      </c>
      <c r="B58" s="45"/>
      <c r="C58" s="56" t="s">
        <v>92</v>
      </c>
      <c r="D58" s="57">
        <v>7.9000000000000008E-3</v>
      </c>
      <c r="E58" s="24">
        <f>MATCH($C58,FAC_TOTALS_APTA!$A$2:$CC$2,)</f>
        <v>21</v>
      </c>
      <c r="F58" s="120">
        <f>VLOOKUP(F45,FAC_TOTALS_APTA!$A$4:$CC$142,$E58,FALSE)</f>
        <v>9.4142627123089295E-2</v>
      </c>
      <c r="G58" s="120">
        <f>VLOOKUP(G45,FAC_TOTALS_APTA!$A$4:$CC$142,$E58,FALSE)</f>
        <v>0.80616291235533299</v>
      </c>
      <c r="H58" s="81">
        <f t="shared" si="9"/>
        <v>7.5632081554436947</v>
      </c>
      <c r="I58" s="62" t="str">
        <f t="shared" si="10"/>
        <v/>
      </c>
      <c r="J58" s="30" t="str">
        <f t="shared" si="11"/>
        <v>BIKE_SHARE_BUS_FAC</v>
      </c>
      <c r="K58" s="20">
        <f>MATCH($J58,FAC_TOTALS_APTA!$A$2:$CA$2,)</f>
        <v>47</v>
      </c>
      <c r="L58" s="80">
        <f>IF(L45=0,0,VLOOKUP(L45,FAC_TOTALS_APTA!$A$4:$CC$142,$K58,FALSE))</f>
        <v>480513.909632959</v>
      </c>
      <c r="M58" s="80">
        <f>IF(M45=0,0,VLOOKUP(M45,FAC_TOTALS_APTA!$A$4:$CC$142,$K58,FALSE))</f>
        <v>402587.27961870498</v>
      </c>
      <c r="N58" s="80">
        <f>IF(N45=0,0,VLOOKUP(N45,FAC_TOTALS_APTA!$A$4:$CC$142,$K58,FALSE))</f>
        <v>1526833.9118097799</v>
      </c>
      <c r="O58" s="80">
        <f>IF(O45=0,0,VLOOKUP(O45,FAC_TOTALS_APTA!$A$4:$CC$142,$K58,FALSE))</f>
        <v>1047861.44229335</v>
      </c>
      <c r="P58" s="80">
        <f>IF(P45=0,0,VLOOKUP(P45,FAC_TOTALS_APTA!$A$4:$CC$142,$K58,FALSE))</f>
        <v>773650.40513380303</v>
      </c>
      <c r="Q58" s="80">
        <f>IF(Q45=0,0,VLOOKUP(Q45,FAC_TOTALS_APTA!$A$4:$CC$142,$K58,FALSE))</f>
        <v>736322.96789924498</v>
      </c>
      <c r="R58" s="80">
        <f>IF(R45=0,0,VLOOKUP(R45,FAC_TOTALS_APTA!$A$4:$CC$142,$K58,FALSE))</f>
        <v>0</v>
      </c>
      <c r="S58" s="80">
        <f>IF(S45=0,0,VLOOKUP(S45,FAC_TOTALS_APTA!$A$4:$CC$142,$K58,FALSE))</f>
        <v>0</v>
      </c>
      <c r="T58" s="80">
        <f>IF(T45=0,0,VLOOKUP(T45,FAC_TOTALS_APTA!$A$4:$CC$142,$K58,FALSE))</f>
        <v>0</v>
      </c>
      <c r="U58" s="80">
        <f>IF(U45=0,0,VLOOKUP(U45,FAC_TOTALS_APTA!$A$4:$CC$142,$K58,FALSE))</f>
        <v>0</v>
      </c>
      <c r="V58" s="80">
        <f>IF(V45=0,0,VLOOKUP(V45,FAC_TOTALS_APTA!$A$4:$CC$142,$K58,FALSE))</f>
        <v>0</v>
      </c>
      <c r="W58" s="80">
        <f>IF(W45=0,0,VLOOKUP(W45,FAC_TOTALS_APTA!$A$4:$CC$142,$K58,FALSE))</f>
        <v>0</v>
      </c>
      <c r="X58" s="80">
        <f>IF(X45=0,0,VLOOKUP(X45,FAC_TOTALS_APTA!$A$4:$CC$142,$K58,FALSE))</f>
        <v>0</v>
      </c>
      <c r="Y58" s="80">
        <f>IF(Y45=0,0,VLOOKUP(Y45,FAC_TOTALS_APTA!$A$4:$CC$142,$K58,FALSE))</f>
        <v>0</v>
      </c>
      <c r="Z58" s="80">
        <f>IF(Z45=0,0,VLOOKUP(Z45,FAC_TOTALS_APTA!$A$4:$CC$142,$K58,FALSE))</f>
        <v>0</v>
      </c>
      <c r="AA58" s="80">
        <f>IF(AA45=0,0,VLOOKUP(AA45,FAC_TOTALS_APTA!$A$4:$CC$142,$K58,FALSE))</f>
        <v>0</v>
      </c>
      <c r="AB58" s="32">
        <f t="shared" si="12"/>
        <v>4967769.916387842</v>
      </c>
      <c r="AC58" s="83">
        <f>AB58/F65</f>
        <v>5.4815729170166402E-3</v>
      </c>
    </row>
    <row r="59" spans="1:29" ht="34" x14ac:dyDescent="0.2">
      <c r="A59" s="78" t="s">
        <v>147</v>
      </c>
      <c r="B59" s="45"/>
      <c r="C59" s="56" t="s">
        <v>129</v>
      </c>
      <c r="D59" s="57">
        <v>-2.1000000000000001E-2</v>
      </c>
      <c r="E59" s="24">
        <f>MATCH($C59,FAC_TOTALS_APTA!$A$2:$CC$2,)</f>
        <v>22</v>
      </c>
      <c r="F59" s="80">
        <f>VLOOKUP(F45,FAC_TOTALS_APTA!$A$4:$CC$142,$E59,FALSE)</f>
        <v>0</v>
      </c>
      <c r="G59" s="80">
        <f>VLOOKUP(G45,FAC_TOTALS_APTA!$A$4:$CC$142,$E59,FALSE)</f>
        <v>0.40646436185162899</v>
      </c>
      <c r="H59" s="81" t="str">
        <f t="shared" si="9"/>
        <v>-</v>
      </c>
      <c r="I59" s="62" t="str">
        <f t="shared" si="10"/>
        <v/>
      </c>
      <c r="J59" s="30" t="str">
        <f t="shared" si="11"/>
        <v>scooter_flag_bus_FAC</v>
      </c>
      <c r="K59" s="20">
        <f>MATCH($J59,FAC_TOTALS_APTA!$A$2:$CA$2,)</f>
        <v>49</v>
      </c>
      <c r="L59" s="80">
        <f>IF(L45=0,0,VLOOKUP(L45,FAC_TOTALS_APTA!$A$4:$CC$142,$K59,FALSE))</f>
        <v>0</v>
      </c>
      <c r="M59" s="80">
        <f>IF(M45=0,0,VLOOKUP(M45,FAC_TOTALS_APTA!$A$4:$CC$142,$K59,FALSE))</f>
        <v>0</v>
      </c>
      <c r="N59" s="80">
        <f>IF(N45=0,0,VLOOKUP(N45,FAC_TOTALS_APTA!$A$4:$CC$142,$K59,FALSE))</f>
        <v>0</v>
      </c>
      <c r="O59" s="80">
        <f>IF(O45=0,0,VLOOKUP(O45,FAC_TOTALS_APTA!$A$4:$CC$142,$K59,FALSE))</f>
        <v>0</v>
      </c>
      <c r="P59" s="80">
        <f>IF(P45=0,0,VLOOKUP(P45,FAC_TOTALS_APTA!$A$4:$CC$142,$K59,FALSE))</f>
        <v>0</v>
      </c>
      <c r="Q59" s="80">
        <f>IF(Q45=0,0,VLOOKUP(Q45,FAC_TOTALS_APTA!$A$4:$CC$142,$K59,FALSE))</f>
        <v>-6840911.2255458198</v>
      </c>
      <c r="R59" s="80">
        <f>IF(R45=0,0,VLOOKUP(R45,FAC_TOTALS_APTA!$A$4:$CC$142,$K59,FALSE))</f>
        <v>0</v>
      </c>
      <c r="S59" s="80">
        <f>IF(S45=0,0,VLOOKUP(S45,FAC_TOTALS_APTA!$A$4:$CC$142,$K59,FALSE))</f>
        <v>0</v>
      </c>
      <c r="T59" s="80">
        <f>IF(T45=0,0,VLOOKUP(T45,FAC_TOTALS_APTA!$A$4:$CC$142,$K59,FALSE))</f>
        <v>0</v>
      </c>
      <c r="U59" s="80">
        <f>IF(U45=0,0,VLOOKUP(U45,FAC_TOTALS_APTA!$A$4:$CC$142,$K59,FALSE))</f>
        <v>0</v>
      </c>
      <c r="V59" s="80">
        <f>IF(V45=0,0,VLOOKUP(V45,FAC_TOTALS_APTA!$A$4:$CC$142,$K59,FALSE))</f>
        <v>0</v>
      </c>
      <c r="W59" s="80">
        <f>IF(W45=0,0,VLOOKUP(W45,FAC_TOTALS_APTA!$A$4:$CC$142,$K59,FALSE))</f>
        <v>0</v>
      </c>
      <c r="X59" s="80">
        <f>IF(X45=0,0,VLOOKUP(X45,FAC_TOTALS_APTA!$A$4:$CC$142,$K59,FALSE))</f>
        <v>0</v>
      </c>
      <c r="Y59" s="80">
        <f>IF(Y45=0,0,VLOOKUP(Y45,FAC_TOTALS_APTA!$A$4:$CC$142,$K59,FALSE))</f>
        <v>0</v>
      </c>
      <c r="Z59" s="80">
        <f>IF(Z45=0,0,VLOOKUP(Z45,FAC_TOTALS_APTA!$A$4:$CC$142,$K59,FALSE))</f>
        <v>0</v>
      </c>
      <c r="AA59" s="80">
        <f>IF(AA45=0,0,VLOOKUP(AA45,FAC_TOTALS_APTA!$A$4:$CC$142,$K59,FALSE))</f>
        <v>0</v>
      </c>
      <c r="AB59" s="32">
        <f t="shared" si="12"/>
        <v>-6840911.2255458198</v>
      </c>
      <c r="AC59" s="83">
        <f>AB59/F65</f>
        <v>-7.5484481634232499E-3</v>
      </c>
    </row>
    <row r="60" spans="1:29" ht="34" hidden="1" x14ac:dyDescent="0.2">
      <c r="A60" s="78" t="s">
        <v>133</v>
      </c>
      <c r="B60" s="45"/>
      <c r="C60" s="56" t="s">
        <v>94</v>
      </c>
      <c r="D60" s="57">
        <v>1.72E-2</v>
      </c>
      <c r="E60" s="24">
        <f>MATCH($C60,FAC_TOTALS_APTA!$A$2:$CC$2,)</f>
        <v>23</v>
      </c>
      <c r="F60" s="80">
        <f>VLOOKUP(F45,FAC_TOTALS_APTA!$A$4:$CC$142,$E60,FALSE)</f>
        <v>0</v>
      </c>
      <c r="G60" s="80">
        <f>VLOOKUP(G45,FAC_TOTALS_APTA!$A$4:$CC$142,$E60,FALSE)</f>
        <v>0</v>
      </c>
      <c r="H60" s="81" t="e">
        <f t="shared" ref="H48:H60" si="13">G60/F60-1</f>
        <v>#DIV/0!</v>
      </c>
      <c r="I60" s="62" t="str">
        <f t="shared" si="10"/>
        <v/>
      </c>
      <c r="J60" s="30" t="str">
        <f t="shared" si="11"/>
        <v>BIKE_SHARE_RAIL_FAC</v>
      </c>
      <c r="K60" s="20">
        <f>MATCH($J60,FAC_TOTALS_APTA!$A$2:$CA$2,)</f>
        <v>51</v>
      </c>
      <c r="L60" s="80">
        <f>IF(L45=0,0,VLOOKUP(L45,FAC_TOTALS_APTA!$A$4:$CC$142,$K60,FALSE))</f>
        <v>0</v>
      </c>
      <c r="M60" s="80">
        <f>IF(M45=0,0,VLOOKUP(M45,FAC_TOTALS_APTA!$A$4:$CC$142,$K60,FALSE))</f>
        <v>0</v>
      </c>
      <c r="N60" s="80">
        <f>IF(N45=0,0,VLOOKUP(N45,FAC_TOTALS_APTA!$A$4:$CC$142,$K60,FALSE))</f>
        <v>0</v>
      </c>
      <c r="O60" s="80">
        <f>IF(O45=0,0,VLOOKUP(O45,FAC_TOTALS_APTA!$A$4:$CC$142,$K60,FALSE))</f>
        <v>0</v>
      </c>
      <c r="P60" s="80">
        <f>IF(P45=0,0,VLOOKUP(P45,FAC_TOTALS_APTA!$A$4:$CC$142,$K60,FALSE))</f>
        <v>0</v>
      </c>
      <c r="Q60" s="80">
        <f>IF(Q45=0,0,VLOOKUP(Q45,FAC_TOTALS_APTA!$A$4:$CC$142,$K60,FALSE))</f>
        <v>0</v>
      </c>
      <c r="R60" s="80">
        <f>IF(R45=0,0,VLOOKUP(R45,FAC_TOTALS_APTA!$A$4:$CC$142,$K60,FALSE))</f>
        <v>0</v>
      </c>
      <c r="S60" s="80">
        <f>IF(S45=0,0,VLOOKUP(S45,FAC_TOTALS_APTA!$A$4:$CC$142,$K60,FALSE))</f>
        <v>0</v>
      </c>
      <c r="T60" s="80">
        <f>IF(T45=0,0,VLOOKUP(T45,FAC_TOTALS_APTA!$A$4:$CC$142,$K60,FALSE))</f>
        <v>0</v>
      </c>
      <c r="U60" s="80">
        <f>IF(U45=0,0,VLOOKUP(U45,FAC_TOTALS_APTA!$A$4:$CC$142,$K60,FALSE))</f>
        <v>0</v>
      </c>
      <c r="V60" s="80">
        <f>IF(V45=0,0,VLOOKUP(V45,FAC_TOTALS_APTA!$A$4:$CC$142,$K60,FALSE))</f>
        <v>0</v>
      </c>
      <c r="W60" s="80">
        <f>IF(W45=0,0,VLOOKUP(W45,FAC_TOTALS_APTA!$A$4:$CC$142,$K60,FALSE))</f>
        <v>0</v>
      </c>
      <c r="X60" s="80">
        <f>IF(X45=0,0,VLOOKUP(X45,FAC_TOTALS_APTA!$A$4:$CC$142,$K60,FALSE))</f>
        <v>0</v>
      </c>
      <c r="Y60" s="80">
        <f>IF(Y45=0,0,VLOOKUP(Y45,FAC_TOTALS_APTA!$A$4:$CC$142,$K60,FALSE))</f>
        <v>0</v>
      </c>
      <c r="Z60" s="80">
        <f>IF(Z45=0,0,VLOOKUP(Z45,FAC_TOTALS_APTA!$A$4:$CC$142,$K60,FALSE))</f>
        <v>0</v>
      </c>
      <c r="AA60" s="80">
        <f>IF(AA45=0,0,VLOOKUP(AA45,FAC_TOTALS_APTA!$A$4:$CC$142,$K60,FALSE))</f>
        <v>0</v>
      </c>
      <c r="AB60" s="32">
        <f t="shared" si="12"/>
        <v>0</v>
      </c>
      <c r="AC60" s="83">
        <f>AB60/F65</f>
        <v>0</v>
      </c>
    </row>
    <row r="61" spans="1:29" ht="34" hidden="1" x14ac:dyDescent="0.2">
      <c r="A61" s="85" t="s">
        <v>134</v>
      </c>
      <c r="B61" s="27"/>
      <c r="C61" s="10" t="s">
        <v>95</v>
      </c>
      <c r="D61" s="28">
        <v>-8.5999999999999993E-2</v>
      </c>
      <c r="E61" s="20">
        <f>MATCH($C61,FAC_TOTALS_APTA!$A$2:$CC$2,)</f>
        <v>24</v>
      </c>
      <c r="F61" s="31">
        <f>VLOOKUP(F45,FAC_TOTALS_APTA!$A$4:$CC$142,$E61,FALSE)</f>
        <v>0</v>
      </c>
      <c r="G61" s="31">
        <f>VLOOKUP(G45,FAC_TOTALS_APTA!$A$4:$CC$142,$E61,FALSE)</f>
        <v>0</v>
      </c>
      <c r="H61" s="67" t="e">
        <f>G61/F61-1</f>
        <v>#DIV/0!</v>
      </c>
      <c r="I61" s="30" t="str">
        <f>IF(B61="Log","_log","")</f>
        <v/>
      </c>
      <c r="J61" s="30" t="str">
        <f>CONCATENATE(C61,I61,"_FAC")</f>
        <v>scooter_flag_RAIL_FAC</v>
      </c>
      <c r="K61" s="20">
        <f>MATCH($J61,FAC_TOTALS_APTA!$A$2:$CA$2,)</f>
        <v>53</v>
      </c>
      <c r="L61" s="31">
        <f>IF(L45=0,0,VLOOKUP(L45,FAC_TOTALS_APTA!$A$4:$CC$142,$K61,FALSE))</f>
        <v>0</v>
      </c>
      <c r="M61" s="31">
        <f>IF(M45=0,0,VLOOKUP(M45,FAC_TOTALS_APTA!$A$4:$CC$142,$K61,FALSE))</f>
        <v>0</v>
      </c>
      <c r="N61" s="31">
        <f>IF(N45=0,0,VLOOKUP(N45,FAC_TOTALS_APTA!$A$4:$CC$142,$K61,FALSE))</f>
        <v>0</v>
      </c>
      <c r="O61" s="31">
        <f>IF(O45=0,0,VLOOKUP(O45,FAC_TOTALS_APTA!$A$4:$CC$142,$K61,FALSE))</f>
        <v>0</v>
      </c>
      <c r="P61" s="31">
        <f>IF(P45=0,0,VLOOKUP(P45,FAC_TOTALS_APTA!$A$4:$CC$142,$K61,FALSE))</f>
        <v>0</v>
      </c>
      <c r="Q61" s="31">
        <f>IF(Q45=0,0,VLOOKUP(Q45,FAC_TOTALS_APTA!$A$4:$CC$142,$K61,FALSE))</f>
        <v>0</v>
      </c>
      <c r="R61" s="31">
        <f>IF(R45=0,0,VLOOKUP(R45,FAC_TOTALS_APTA!$A$4:$CC$142,$K61,FALSE))</f>
        <v>0</v>
      </c>
      <c r="S61" s="31">
        <f>IF(S45=0,0,VLOOKUP(S45,FAC_TOTALS_APTA!$A$4:$CC$142,$K61,FALSE))</f>
        <v>0</v>
      </c>
      <c r="T61" s="31">
        <f>IF(T45=0,0,VLOOKUP(T45,FAC_TOTALS_APTA!$A$4:$CC$142,$K61,FALSE))</f>
        <v>0</v>
      </c>
      <c r="U61" s="31">
        <f>IF(U45=0,0,VLOOKUP(U45,FAC_TOTALS_APTA!$A$4:$CC$142,$K61,FALSE))</f>
        <v>0</v>
      </c>
      <c r="V61" s="31">
        <f>IF(V45=0,0,VLOOKUP(V45,FAC_TOTALS_APTA!$A$4:$CC$142,$K61,FALSE))</f>
        <v>0</v>
      </c>
      <c r="W61" s="31">
        <f>IF(W45=0,0,VLOOKUP(W45,FAC_TOTALS_APTA!$A$4:$CC$142,$K61,FALSE))</f>
        <v>0</v>
      </c>
      <c r="X61" s="31">
        <f>IF(X45=0,0,VLOOKUP(X45,FAC_TOTALS_APTA!$A$4:$CC$142,$K61,FALSE))</f>
        <v>0</v>
      </c>
      <c r="Y61" s="31">
        <f>IF(Y45=0,0,VLOOKUP(Y45,FAC_TOTALS_APTA!$A$4:$CC$142,$K61,FALSE))</f>
        <v>0</v>
      </c>
      <c r="Z61" s="31">
        <f>IF(Z45=0,0,VLOOKUP(Z45,FAC_TOTALS_APTA!$A$4:$CC$142,$K61,FALSE))</f>
        <v>0</v>
      </c>
      <c r="AA61" s="31">
        <f>IF(AA45=0,0,VLOOKUP(AA45,FAC_TOTALS_APTA!$A$4:$CC$142,$K61,FALSE))</f>
        <v>0</v>
      </c>
      <c r="AB61" s="32">
        <f>SUM(L61:AA61)</f>
        <v>0</v>
      </c>
      <c r="AC61" s="86">
        <f>AB61/F65</f>
        <v>0</v>
      </c>
    </row>
    <row r="62" spans="1:29" ht="17" x14ac:dyDescent="0.2">
      <c r="A62" s="78" t="s">
        <v>161</v>
      </c>
      <c r="B62" s="45"/>
      <c r="C62" s="6" t="s">
        <v>160</v>
      </c>
      <c r="D62" s="57"/>
      <c r="E62" s="20"/>
      <c r="F62" s="31"/>
      <c r="G62" s="31"/>
      <c r="H62" s="67"/>
      <c r="I62" s="62"/>
      <c r="J62" s="30" t="str">
        <f t="shared" ref="J62" si="14">CONCATENATE(C62,I62,"_FAC")</f>
        <v>New_Reporter_FAC</v>
      </c>
      <c r="K62" s="20">
        <f>MATCH($J62,FAC_TOTALS_APTA!$A$2:$CA$2,)</f>
        <v>60</v>
      </c>
      <c r="L62" s="31">
        <f>IF(L45=0,0,VLOOKUP(L45,FAC_TOTALS_APTA!$A$4:$CC$142,$K62,FALSE))</f>
        <v>0</v>
      </c>
      <c r="M62" s="31">
        <f>IF(M45=0,0,VLOOKUP(M45,FAC_TOTALS_APTA!$A$4:$CC$142,$K62,FALSE))</f>
        <v>0</v>
      </c>
      <c r="N62" s="31">
        <f>IF(N45=0,0,VLOOKUP(N45,FAC_TOTALS_APTA!$A$4:$CC$142,$K62,FALSE))</f>
        <v>0</v>
      </c>
      <c r="O62" s="31">
        <f>IF(O45=0,0,VLOOKUP(O45,FAC_TOTALS_APTA!$A$4:$CC$142,$K62,FALSE))</f>
        <v>0</v>
      </c>
      <c r="P62" s="31">
        <f>IF(P45=0,0,VLOOKUP(P45,FAC_TOTALS_APTA!$A$4:$CC$142,$K62,FALSE))</f>
        <v>0</v>
      </c>
      <c r="Q62" s="31">
        <f>IF(Q45=0,0,VLOOKUP(Q45,FAC_TOTALS_APTA!$A$4:$CC$142,$K62,FALSE))</f>
        <v>0</v>
      </c>
      <c r="R62" s="31">
        <f>IF(R45=0,0,VLOOKUP(R45,FAC_TOTALS_APTA!$A$4:$CC$142,$K62,FALSE))</f>
        <v>0</v>
      </c>
      <c r="S62" s="31">
        <f>IF(S45=0,0,VLOOKUP(S45,FAC_TOTALS_APTA!$A$4:$CC$142,$K62,FALSE))</f>
        <v>0</v>
      </c>
      <c r="T62" s="31">
        <f>IF(T45=0,0,VLOOKUP(T45,FAC_TOTALS_APTA!$A$4:$CC$142,$K62,FALSE))</f>
        <v>0</v>
      </c>
      <c r="U62" s="31">
        <f>IF(U45=0,0,VLOOKUP(U45,FAC_TOTALS_APTA!$A$4:$CC$142,$K62,FALSE))</f>
        <v>0</v>
      </c>
      <c r="V62" s="31">
        <f>IF(V45=0,0,VLOOKUP(V45,FAC_TOTALS_APTA!$A$4:$CC$142,$K62,FALSE))</f>
        <v>0</v>
      </c>
      <c r="W62" s="31">
        <f>IF(W45=0,0,VLOOKUP(W45,FAC_TOTALS_APTA!$A$4:$CC$142,$K62,FALSE))</f>
        <v>0</v>
      </c>
      <c r="X62" s="31">
        <f>IF(X45=0,0,VLOOKUP(X45,FAC_TOTALS_APTA!$A$4:$CC$142,$K62,FALSE))</f>
        <v>0</v>
      </c>
      <c r="Y62" s="31">
        <f>IF(Y45=0,0,VLOOKUP(Y45,FAC_TOTALS_APTA!$A$4:$CC$142,$K62,FALSE))</f>
        <v>0</v>
      </c>
      <c r="Z62" s="31">
        <f>IF(Z45=0,0,VLOOKUP(Z45,FAC_TOTALS_APTA!$A$4:$CC$142,$K62,FALSE))</f>
        <v>0</v>
      </c>
      <c r="AA62" s="31">
        <f>IF(AA45=0,0,VLOOKUP(AA45,FAC_TOTALS_APTA!$A$4:$CC$142,$K62,FALSE))</f>
        <v>0</v>
      </c>
      <c r="AB62" s="32">
        <f t="shared" ref="AB62" si="15">SUM(L62:AA62)</f>
        <v>0</v>
      </c>
      <c r="AC62" s="86">
        <f>AB62/F65</f>
        <v>0</v>
      </c>
    </row>
    <row r="63" spans="1:29" hidden="1" x14ac:dyDescent="0.2">
      <c r="A63" s="69"/>
      <c r="B63" s="23"/>
      <c r="C63" s="23"/>
      <c r="D63" s="24"/>
      <c r="E63" s="23"/>
      <c r="F63" s="23"/>
      <c r="G63" s="23"/>
      <c r="H63" s="22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71"/>
    </row>
    <row r="64" spans="1:29" ht="17" x14ac:dyDescent="0.2">
      <c r="A64" s="87" t="s">
        <v>76</v>
      </c>
      <c r="B64" s="88"/>
      <c r="C64" s="89"/>
      <c r="D64" s="90"/>
      <c r="E64" s="58"/>
      <c r="F64" s="91"/>
      <c r="G64" s="91"/>
      <c r="H64" s="92"/>
      <c r="I64" s="93"/>
      <c r="J64" s="59"/>
      <c r="K64" s="60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4">
        <f>SUM(AB47:AB62)</f>
        <v>-66908249.273105234</v>
      </c>
      <c r="AC64" s="95">
        <f>AB64/F67</f>
        <v>-7.2684310395249058E-2</v>
      </c>
    </row>
    <row r="65" spans="1:29" ht="17" hidden="1" x14ac:dyDescent="0.2">
      <c r="A65" s="96" t="s">
        <v>41</v>
      </c>
      <c r="B65" s="97"/>
      <c r="C65" s="98" t="s">
        <v>7</v>
      </c>
      <c r="D65" s="99"/>
      <c r="E65" s="34">
        <f>MATCH($C65,FAC_TOTALS_APTA!$A$2:$CA$2,)</f>
        <v>8</v>
      </c>
      <c r="F65" s="100">
        <f>VLOOKUP(F45,FAC_TOTALS_APTA!$A$4:$CC$142,$E65,FALSE)</f>
        <v>906267232.34242105</v>
      </c>
      <c r="G65" s="100">
        <f>VLOOKUP(G45,FAC_TOTALS_APTA!$A$4:$CA$142,$E65,FALSE)</f>
        <v>837470286.33005202</v>
      </c>
      <c r="H65" s="101">
        <f t="shared" ref="H65" si="16">G65/F65-1</f>
        <v>-7.5912427987217646E-2</v>
      </c>
      <c r="I65" s="102"/>
      <c r="J65" s="30"/>
      <c r="K65" s="20"/>
      <c r="L65" s="103">
        <f>SUM(L47:L52)</f>
        <v>885560.41107004194</v>
      </c>
      <c r="M65" s="103">
        <f>SUM(M47:M52)</f>
        <v>6976912.896987305</v>
      </c>
      <c r="N65" s="103">
        <f>SUM(N47:N52)</f>
        <v>-18225562.228701562</v>
      </c>
      <c r="O65" s="103">
        <f>SUM(O47:O52)</f>
        <v>5899721.9131265962</v>
      </c>
      <c r="P65" s="103">
        <f>SUM(P47:P52)</f>
        <v>21617472.620050833</v>
      </c>
      <c r="Q65" s="103">
        <f>SUM(Q47:Q52)</f>
        <v>25810507.365347724</v>
      </c>
      <c r="R65" s="103">
        <f>SUM(R47:R52)</f>
        <v>0</v>
      </c>
      <c r="S65" s="103">
        <f>SUM(S47:S52)</f>
        <v>0</v>
      </c>
      <c r="T65" s="103">
        <f>SUM(T47:T52)</f>
        <v>0</v>
      </c>
      <c r="U65" s="103">
        <f>SUM(U47:U52)</f>
        <v>0</v>
      </c>
      <c r="V65" s="103">
        <f>SUM(V47:V52)</f>
        <v>0</v>
      </c>
      <c r="W65" s="103">
        <f>SUM(W47:W52)</f>
        <v>0</v>
      </c>
      <c r="X65" s="103">
        <f>SUM(X47:X52)</f>
        <v>0</v>
      </c>
      <c r="Y65" s="103">
        <f>SUM(Y47:Y52)</f>
        <v>0</v>
      </c>
      <c r="Z65" s="103">
        <f>SUM(Z47:Z52)</f>
        <v>0</v>
      </c>
      <c r="AA65" s="103">
        <f>SUM(AA47:AA52)</f>
        <v>0</v>
      </c>
      <c r="AB65" s="35"/>
      <c r="AC65" s="104"/>
    </row>
    <row r="66" spans="1:29" ht="17" x14ac:dyDescent="0.2">
      <c r="A66" s="105" t="s">
        <v>77</v>
      </c>
      <c r="B66" s="22"/>
      <c r="C66" s="106"/>
      <c r="D66" s="57"/>
      <c r="E66" s="23"/>
      <c r="F66" s="107"/>
      <c r="G66" s="107"/>
      <c r="H66" s="108"/>
      <c r="I66" s="109"/>
      <c r="J66" s="30"/>
      <c r="K66" s="2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38">
        <f>AB67-AB64</f>
        <v>-61761555.210894734</v>
      </c>
      <c r="AC66" s="111">
        <f>AC67-AC64</f>
        <v>-6.7093312083513851E-2</v>
      </c>
    </row>
    <row r="67" spans="1:29" ht="18" thickBot="1" x14ac:dyDescent="0.25">
      <c r="A67" s="117" t="s">
        <v>42</v>
      </c>
      <c r="B67" s="16"/>
      <c r="C67" s="40" t="s">
        <v>5</v>
      </c>
      <c r="D67" s="17"/>
      <c r="E67" s="16">
        <f>MATCH($C67,FAC_TOTALS_APTA!$A$2:$CA$2,)</f>
        <v>6</v>
      </c>
      <c r="F67" s="41">
        <f>VLOOKUP(F45,FAC_TOTALS_APTA!$A$4:$CA$142,$E67,FALSE)</f>
        <v>920532215.40199995</v>
      </c>
      <c r="G67" s="41">
        <f>VLOOKUP(G45,FAC_TOTALS_APTA!$A$4:$CA$142,$E67,FALSE)</f>
        <v>791862410.91799998</v>
      </c>
      <c r="H67" s="68">
        <f t="shared" ref="H67" si="17">G67/F67-1</f>
        <v>-0.13977762247876291</v>
      </c>
      <c r="I67" s="43"/>
      <c r="J67" s="118"/>
      <c r="K67" s="17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44">
        <f>G67-F67</f>
        <v>-128669804.48399997</v>
      </c>
      <c r="AC67" s="119">
        <f>H67</f>
        <v>-0.13977762247876291</v>
      </c>
    </row>
    <row r="68" spans="1:29" ht="17" thickTop="1" x14ac:dyDescent="0.2"/>
    <row r="71" spans="1:29" x14ac:dyDescent="0.2">
      <c r="A71" s="112" t="s">
        <v>74</v>
      </c>
      <c r="B71" s="113"/>
      <c r="C71" s="113"/>
      <c r="D71" s="114"/>
      <c r="E71" s="113"/>
      <c r="F71" s="113"/>
      <c r="G71" s="113"/>
      <c r="H71" s="115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6"/>
    </row>
    <row r="72" spans="1:29" ht="17" x14ac:dyDescent="0.2">
      <c r="A72" s="69" t="s">
        <v>30</v>
      </c>
      <c r="B72" s="70" t="s">
        <v>31</v>
      </c>
      <c r="C72" s="23"/>
      <c r="D72" s="24"/>
      <c r="E72" s="23"/>
      <c r="F72" s="23"/>
      <c r="G72" s="23"/>
      <c r="H72" s="22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71"/>
    </row>
    <row r="73" spans="1:29" x14ac:dyDescent="0.2">
      <c r="A73" s="69"/>
      <c r="B73" s="70"/>
      <c r="C73" s="23"/>
      <c r="D73" s="24"/>
      <c r="E73" s="23"/>
      <c r="F73" s="23"/>
      <c r="G73" s="23"/>
      <c r="H73" s="22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71"/>
    </row>
    <row r="74" spans="1:29" ht="17" x14ac:dyDescent="0.2">
      <c r="A74" s="72" t="s">
        <v>78</v>
      </c>
      <c r="B74" s="14">
        <v>0</v>
      </c>
      <c r="C74" s="23"/>
      <c r="D74" s="24"/>
      <c r="E74" s="23"/>
      <c r="F74" s="23"/>
      <c r="G74" s="23"/>
      <c r="H74" s="22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71"/>
    </row>
    <row r="75" spans="1:29" ht="18" thickBot="1" x14ac:dyDescent="0.25">
      <c r="A75" s="73" t="s">
        <v>137</v>
      </c>
      <c r="B75" s="15">
        <v>3</v>
      </c>
      <c r="C75" s="16"/>
      <c r="D75" s="17"/>
      <c r="E75" s="16"/>
      <c r="F75" s="16"/>
      <c r="G75" s="16"/>
      <c r="H75" s="6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74"/>
    </row>
    <row r="76" spans="1:29" ht="17" thickTop="1" x14ac:dyDescent="0.2">
      <c r="A76" s="69"/>
      <c r="B76" s="23"/>
      <c r="C76" s="23"/>
      <c r="D76" s="24"/>
      <c r="E76" s="23"/>
      <c r="F76" s="63" t="s">
        <v>70</v>
      </c>
      <c r="G76" s="63"/>
      <c r="H76" s="6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63" t="s">
        <v>32</v>
      </c>
      <c r="AC76" s="75"/>
    </row>
    <row r="77" spans="1:29" ht="17" x14ac:dyDescent="0.2">
      <c r="A77" s="76" t="s">
        <v>33</v>
      </c>
      <c r="B77" s="18" t="s">
        <v>34</v>
      </c>
      <c r="C77" s="19" t="s">
        <v>35</v>
      </c>
      <c r="D77" s="20" t="s">
        <v>75</v>
      </c>
      <c r="E77" s="19"/>
      <c r="F77" s="21">
        <f>$B$1</f>
        <v>2012</v>
      </c>
      <c r="G77" s="21">
        <f>$B$2</f>
        <v>2018</v>
      </c>
      <c r="H77" s="18" t="s">
        <v>71</v>
      </c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 t="s">
        <v>73</v>
      </c>
      <c r="AC77" s="77" t="s">
        <v>71</v>
      </c>
    </row>
    <row r="78" spans="1:29" x14ac:dyDescent="0.2">
      <c r="A78" s="78"/>
      <c r="B78" s="45"/>
      <c r="C78" s="24"/>
      <c r="D78" s="24"/>
      <c r="E78" s="24"/>
      <c r="F78" s="24"/>
      <c r="G78" s="24"/>
      <c r="H78" s="45"/>
      <c r="I78" s="24"/>
      <c r="J78" s="24"/>
      <c r="K78" s="24"/>
      <c r="L78" s="24">
        <v>1</v>
      </c>
      <c r="M78" s="24">
        <v>2</v>
      </c>
      <c r="N78" s="24">
        <v>3</v>
      </c>
      <c r="O78" s="24">
        <v>4</v>
      </c>
      <c r="P78" s="24">
        <v>5</v>
      </c>
      <c r="Q78" s="24">
        <v>6</v>
      </c>
      <c r="R78" s="24">
        <v>7</v>
      </c>
      <c r="S78" s="24">
        <v>8</v>
      </c>
      <c r="T78" s="24">
        <v>9</v>
      </c>
      <c r="U78" s="24">
        <v>10</v>
      </c>
      <c r="V78" s="24">
        <v>11</v>
      </c>
      <c r="W78" s="24">
        <v>12</v>
      </c>
      <c r="X78" s="24">
        <v>13</v>
      </c>
      <c r="Y78" s="24">
        <v>14</v>
      </c>
      <c r="Z78" s="24">
        <v>15</v>
      </c>
      <c r="AA78" s="24">
        <v>16</v>
      </c>
      <c r="AB78" s="24"/>
      <c r="AC78" s="79"/>
    </row>
    <row r="79" spans="1:29" x14ac:dyDescent="0.2">
      <c r="A79" s="69"/>
      <c r="B79" s="22"/>
      <c r="C79" s="23"/>
      <c r="D79" s="24"/>
      <c r="E79" s="23"/>
      <c r="F79" s="24" t="str">
        <f>CONCATENATE($B74,"_",$B75,"_",F77)</f>
        <v>0_3_2012</v>
      </c>
      <c r="G79" s="24" t="str">
        <f>CONCATENATE($B74,"_",$B75,"_",G77)</f>
        <v>0_3_2018</v>
      </c>
      <c r="H79" s="22"/>
      <c r="I79" s="23"/>
      <c r="J79" s="23"/>
      <c r="K79" s="23"/>
      <c r="L79" s="23" t="str">
        <f>IF($F77+L78&gt;$G77,0,CONCATENATE($B74,"_",$B75,"_",$F77+L78))</f>
        <v>0_3_2013</v>
      </c>
      <c r="M79" s="23" t="str">
        <f t="shared" ref="M79:AA79" si="18">IF($F77+M78&gt;$G77,0,CONCATENATE($B74,"_",$B75,"_",$F77+M78))</f>
        <v>0_3_2014</v>
      </c>
      <c r="N79" s="23" t="str">
        <f t="shared" si="18"/>
        <v>0_3_2015</v>
      </c>
      <c r="O79" s="23" t="str">
        <f t="shared" si="18"/>
        <v>0_3_2016</v>
      </c>
      <c r="P79" s="23" t="str">
        <f t="shared" si="18"/>
        <v>0_3_2017</v>
      </c>
      <c r="Q79" s="23" t="str">
        <f t="shared" si="18"/>
        <v>0_3_2018</v>
      </c>
      <c r="R79" s="23">
        <f t="shared" si="18"/>
        <v>0</v>
      </c>
      <c r="S79" s="23">
        <f t="shared" si="18"/>
        <v>0</v>
      </c>
      <c r="T79" s="23">
        <f t="shared" si="18"/>
        <v>0</v>
      </c>
      <c r="U79" s="23">
        <f t="shared" si="18"/>
        <v>0</v>
      </c>
      <c r="V79" s="23">
        <f t="shared" si="18"/>
        <v>0</v>
      </c>
      <c r="W79" s="23">
        <f t="shared" si="18"/>
        <v>0</v>
      </c>
      <c r="X79" s="23">
        <f t="shared" si="18"/>
        <v>0</v>
      </c>
      <c r="Y79" s="23">
        <f t="shared" si="18"/>
        <v>0</v>
      </c>
      <c r="Z79" s="23">
        <f t="shared" si="18"/>
        <v>0</v>
      </c>
      <c r="AA79" s="23">
        <f t="shared" si="18"/>
        <v>0</v>
      </c>
      <c r="AB79" s="23"/>
      <c r="AC79" s="71"/>
    </row>
    <row r="80" spans="1:29" x14ac:dyDescent="0.2">
      <c r="A80" s="69"/>
      <c r="B80" s="22"/>
      <c r="C80" s="23"/>
      <c r="D80" s="24"/>
      <c r="E80" s="23" t="s">
        <v>72</v>
      </c>
      <c r="F80" s="80"/>
      <c r="G80" s="80"/>
      <c r="H80" s="22"/>
      <c r="I80" s="23"/>
      <c r="J80" s="23"/>
      <c r="K80" s="23" t="s">
        <v>72</v>
      </c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71"/>
    </row>
    <row r="81" spans="1:32" ht="17" x14ac:dyDescent="0.2">
      <c r="A81" s="78" t="s">
        <v>122</v>
      </c>
      <c r="B81" s="45" t="s">
        <v>36</v>
      </c>
      <c r="C81" s="56" t="s">
        <v>9</v>
      </c>
      <c r="D81" s="57">
        <v>0.60699999999999998</v>
      </c>
      <c r="E81" s="24">
        <f>MATCH($C81,FAC_TOTALS_APTA!$A$2:$CC$2,)</f>
        <v>10</v>
      </c>
      <c r="F81" s="80">
        <f>VLOOKUP(F79,FAC_TOTALS_APTA!$A$4:$CC$142,$E81,FALSE)</f>
        <v>2028692.5542788999</v>
      </c>
      <c r="G81" s="80">
        <f>VLOOKUP(G79,FAC_TOTALS_APTA!$A$4:$CC$142,$E81,FALSE)</f>
        <v>2071579.80954872</v>
      </c>
      <c r="H81" s="81">
        <f>IFERROR(G81/F81-1,"-")</f>
        <v>2.1140342423677128E-2</v>
      </c>
      <c r="I81" s="62" t="str">
        <f>IF(B81="Log","_log","")</f>
        <v>_log</v>
      </c>
      <c r="J81" s="62" t="str">
        <f>CONCATENATE(C81,I81,"_FAC")</f>
        <v>VRM_ADJ_log_FAC</v>
      </c>
      <c r="K81" s="24">
        <f>MATCH($J81,FAC_TOTALS_APTA!$A$2:$CA$2,)</f>
        <v>25</v>
      </c>
      <c r="L81" s="80">
        <f>IF(L79=0,0,VLOOKUP(L79,FAC_TOTALS_APTA!$A$4:$CC$142,$K81,FALSE))</f>
        <v>50533.0154548297</v>
      </c>
      <c r="M81" s="80">
        <f>IF(M79=0,0,VLOOKUP(M79,FAC_TOTALS_APTA!$A$4:$CC$142,$K81,FALSE))</f>
        <v>4771913.6254310897</v>
      </c>
      <c r="N81" s="80">
        <f>IF(N79=0,0,VLOOKUP(N79,FAC_TOTALS_APTA!$A$4:$CC$142,$K81,FALSE))</f>
        <v>3782167.75727286</v>
      </c>
      <c r="O81" s="80">
        <f>IF(O79=0,0,VLOOKUP(O79,FAC_TOTALS_APTA!$A$4:$CC$142,$K81,FALSE))</f>
        <v>2948308.01602933</v>
      </c>
      <c r="P81" s="80">
        <f>IF(P79=0,0,VLOOKUP(P79,FAC_TOTALS_APTA!$A$4:$CC$142,$K81,FALSE))</f>
        <v>2008881.0295511901</v>
      </c>
      <c r="Q81" s="80">
        <f>IF(Q79=0,0,VLOOKUP(Q79,FAC_TOTALS_APTA!$A$4:$CC$142,$K81,FALSE))</f>
        <v>1486621.9098203999</v>
      </c>
      <c r="R81" s="80">
        <f>IF(R79=0,0,VLOOKUP(R79,FAC_TOTALS_APTA!$A$4:$CC$142,$K81,FALSE))</f>
        <v>0</v>
      </c>
      <c r="S81" s="80">
        <f>IF(S79=0,0,VLOOKUP(S79,FAC_TOTALS_APTA!$A$4:$CC$142,$K81,FALSE))</f>
        <v>0</v>
      </c>
      <c r="T81" s="80">
        <f>IF(T79=0,0,VLOOKUP(T79,FAC_TOTALS_APTA!$A$4:$CC$142,$K81,FALSE))</f>
        <v>0</v>
      </c>
      <c r="U81" s="80">
        <f>IF(U79=0,0,VLOOKUP(U79,FAC_TOTALS_APTA!$A$4:$CC$142,$K81,FALSE))</f>
        <v>0</v>
      </c>
      <c r="V81" s="80">
        <f>IF(V79=0,0,VLOOKUP(V79,FAC_TOTALS_APTA!$A$4:$CC$142,$K81,FALSE))</f>
        <v>0</v>
      </c>
      <c r="W81" s="80">
        <f>IF(W79=0,0,VLOOKUP(W79,FAC_TOTALS_APTA!$A$4:$CC$142,$K81,FALSE))</f>
        <v>0</v>
      </c>
      <c r="X81" s="80">
        <f>IF(X79=0,0,VLOOKUP(X79,FAC_TOTALS_APTA!$A$4:$CC$142,$K81,FALSE))</f>
        <v>0</v>
      </c>
      <c r="Y81" s="80">
        <f>IF(Y79=0,0,VLOOKUP(Y79,FAC_TOTALS_APTA!$A$4:$CC$142,$K81,FALSE))</f>
        <v>0</v>
      </c>
      <c r="Z81" s="80">
        <f>IF(Z79=0,0,VLOOKUP(Z79,FAC_TOTALS_APTA!$A$4:$CC$142,$K81,FALSE))</f>
        <v>0</v>
      </c>
      <c r="AA81" s="80">
        <f>IF(AA79=0,0,VLOOKUP(AA79,FAC_TOTALS_APTA!$A$4:$CC$142,$K81,FALSE))</f>
        <v>0</v>
      </c>
      <c r="AB81" s="82">
        <f>SUM(L81:AA81)</f>
        <v>15048425.353559699</v>
      </c>
      <c r="AC81" s="83">
        <f>AB81/F99</f>
        <v>5.170239823251651E-2</v>
      </c>
    </row>
    <row r="82" spans="1:32" ht="17" x14ac:dyDescent="0.2">
      <c r="A82" s="78" t="s">
        <v>37</v>
      </c>
      <c r="B82" s="45" t="s">
        <v>36</v>
      </c>
      <c r="C82" s="56" t="s">
        <v>10</v>
      </c>
      <c r="D82" s="57">
        <v>-0.26910000000000001</v>
      </c>
      <c r="E82" s="24">
        <f>MATCH($C82,FAC_TOTALS_APTA!$A$2:$CC$2,)</f>
        <v>11</v>
      </c>
      <c r="F82" s="80">
        <f>VLOOKUP(F79,FAC_TOTALS_APTA!$A$4:$CC$142,$E82,FALSE)</f>
        <v>2.7892334324222601</v>
      </c>
      <c r="G82" s="80">
        <f>VLOOKUP(G79,FAC_TOTALS_APTA!$A$4:$CC$142,$E82,FALSE)</f>
        <v>3.0916223120934001</v>
      </c>
      <c r="H82" s="81">
        <f t="shared" ref="H82:H93" si="19">IFERROR(G82/F82-1,"-")</f>
        <v>0.10841289802285781</v>
      </c>
      <c r="I82" s="62" t="str">
        <f t="shared" ref="I82:I94" si="20">IF(B82="Log","_log","")</f>
        <v>_log</v>
      </c>
      <c r="J82" s="62" t="str">
        <f t="shared" ref="J82:J94" si="21">CONCATENATE(C82,I82,"_FAC")</f>
        <v>FARE_per_UPT_log_FAC</v>
      </c>
      <c r="K82" s="24">
        <f>MATCH($J82,FAC_TOTALS_APTA!$A$2:$CA$2,)</f>
        <v>27</v>
      </c>
      <c r="L82" s="80">
        <f>IF(L79=0,0,VLOOKUP(L79,FAC_TOTALS_APTA!$A$4:$CC$142,$K82,FALSE))</f>
        <v>-4363948.2188931601</v>
      </c>
      <c r="M82" s="80">
        <f>IF(M79=0,0,VLOOKUP(M79,FAC_TOTALS_APTA!$A$4:$CC$142,$K82,FALSE))</f>
        <v>393729.23599354102</v>
      </c>
      <c r="N82" s="80">
        <f>IF(N79=0,0,VLOOKUP(N79,FAC_TOTALS_APTA!$A$4:$CC$142,$K82,FALSE))</f>
        <v>-1198614.4055381999</v>
      </c>
      <c r="O82" s="80">
        <f>IF(O79=0,0,VLOOKUP(O79,FAC_TOTALS_APTA!$A$4:$CC$142,$K82,FALSE))</f>
        <v>-1788281.23539731</v>
      </c>
      <c r="P82" s="80">
        <f>IF(P79=0,0,VLOOKUP(P79,FAC_TOTALS_APTA!$A$4:$CC$142,$K82,FALSE))</f>
        <v>-196136.407413696</v>
      </c>
      <c r="Q82" s="80">
        <f>IF(Q79=0,0,VLOOKUP(Q79,FAC_TOTALS_APTA!$A$4:$CC$142,$K82,FALSE))</f>
        <v>342563.60578764102</v>
      </c>
      <c r="R82" s="80">
        <f>IF(R79=0,0,VLOOKUP(R79,FAC_TOTALS_APTA!$A$4:$CC$142,$K82,FALSE))</f>
        <v>0</v>
      </c>
      <c r="S82" s="80">
        <f>IF(S79=0,0,VLOOKUP(S79,FAC_TOTALS_APTA!$A$4:$CC$142,$K82,FALSE))</f>
        <v>0</v>
      </c>
      <c r="T82" s="80">
        <f>IF(T79=0,0,VLOOKUP(T79,FAC_TOTALS_APTA!$A$4:$CC$142,$K82,FALSE))</f>
        <v>0</v>
      </c>
      <c r="U82" s="80">
        <f>IF(U79=0,0,VLOOKUP(U79,FAC_TOTALS_APTA!$A$4:$CC$142,$K82,FALSE))</f>
        <v>0</v>
      </c>
      <c r="V82" s="80">
        <f>IF(V79=0,0,VLOOKUP(V79,FAC_TOTALS_APTA!$A$4:$CC$142,$K82,FALSE))</f>
        <v>0</v>
      </c>
      <c r="W82" s="80">
        <f>IF(W79=0,0,VLOOKUP(W79,FAC_TOTALS_APTA!$A$4:$CC$142,$K82,FALSE))</f>
        <v>0</v>
      </c>
      <c r="X82" s="80">
        <f>IF(X79=0,0,VLOOKUP(X79,FAC_TOTALS_APTA!$A$4:$CC$142,$K82,FALSE))</f>
        <v>0</v>
      </c>
      <c r="Y82" s="80">
        <f>IF(Y79=0,0,VLOOKUP(Y79,FAC_TOTALS_APTA!$A$4:$CC$142,$K82,FALSE))</f>
        <v>0</v>
      </c>
      <c r="Z82" s="80">
        <f>IF(Z79=0,0,VLOOKUP(Z79,FAC_TOTALS_APTA!$A$4:$CC$142,$K82,FALSE))</f>
        <v>0</v>
      </c>
      <c r="AA82" s="80">
        <f>IF(AA79=0,0,VLOOKUP(AA79,FAC_TOTALS_APTA!$A$4:$CC$142,$K82,FALSE))</f>
        <v>0</v>
      </c>
      <c r="AB82" s="82">
        <f t="shared" ref="AB82:AB94" si="22">SUM(L82:AA82)</f>
        <v>-6810687.4254611833</v>
      </c>
      <c r="AC82" s="83">
        <f>AB82/F99</f>
        <v>-2.3399715600482464E-2</v>
      </c>
    </row>
    <row r="83" spans="1:32" ht="17" x14ac:dyDescent="0.2">
      <c r="A83" s="78" t="s">
        <v>38</v>
      </c>
      <c r="B83" s="45" t="s">
        <v>36</v>
      </c>
      <c r="C83" s="56" t="s">
        <v>11</v>
      </c>
      <c r="D83" s="57">
        <v>0.4793</v>
      </c>
      <c r="E83" s="24">
        <f>MATCH($C83,FAC_TOTALS_APTA!$A$2:$CC$2,)</f>
        <v>12</v>
      </c>
      <c r="F83" s="80">
        <f>VLOOKUP(F79,FAC_TOTALS_APTA!$A$4:$CC$142,$E83,FALSE)</f>
        <v>615679.76400921994</v>
      </c>
      <c r="G83" s="80">
        <f>VLOOKUP(G79,FAC_TOTALS_APTA!$A$4:$CC$142,$E83,FALSE)</f>
        <v>629413.44116778695</v>
      </c>
      <c r="H83" s="81">
        <f t="shared" si="19"/>
        <v>2.230652680402434E-2</v>
      </c>
      <c r="I83" s="62" t="str">
        <f t="shared" si="20"/>
        <v>_log</v>
      </c>
      <c r="J83" s="62" t="str">
        <f t="shared" si="21"/>
        <v>POP_EMP_log_FAC</v>
      </c>
      <c r="K83" s="24">
        <f>MATCH($J83,FAC_TOTALS_APTA!$A$2:$CA$2,)</f>
        <v>29</v>
      </c>
      <c r="L83" s="80">
        <f>IF(L79=0,0,VLOOKUP(L79,FAC_TOTALS_APTA!$A$4:$CC$142,$K83,FALSE))</f>
        <v>1879929.6188973901</v>
      </c>
      <c r="M83" s="80">
        <f>IF(M79=0,0,VLOOKUP(M79,FAC_TOTALS_APTA!$A$4:$CC$142,$K83,FALSE))</f>
        <v>1246704.8183011301</v>
      </c>
      <c r="N83" s="80">
        <f>IF(N79=0,0,VLOOKUP(N79,FAC_TOTALS_APTA!$A$4:$CC$142,$K83,FALSE))</f>
        <v>1197316.7181253601</v>
      </c>
      <c r="O83" s="80">
        <f>IF(O79=0,0,VLOOKUP(O79,FAC_TOTALS_APTA!$A$4:$CC$142,$K83,FALSE))</f>
        <v>1084334.24519879</v>
      </c>
      <c r="P83" s="80">
        <f>IF(P79=0,0,VLOOKUP(P79,FAC_TOTALS_APTA!$A$4:$CC$142,$K83,FALSE))</f>
        <v>1012187.8842060301</v>
      </c>
      <c r="Q83" s="80">
        <f>IF(Q79=0,0,VLOOKUP(Q79,FAC_TOTALS_APTA!$A$4:$CC$142,$K83,FALSE))</f>
        <v>1026049.29580965</v>
      </c>
      <c r="R83" s="80">
        <f>IF(R79=0,0,VLOOKUP(R79,FAC_TOTALS_APTA!$A$4:$CC$142,$K83,FALSE))</f>
        <v>0</v>
      </c>
      <c r="S83" s="80">
        <f>IF(S79=0,0,VLOOKUP(S79,FAC_TOTALS_APTA!$A$4:$CC$142,$K83,FALSE))</f>
        <v>0</v>
      </c>
      <c r="T83" s="80">
        <f>IF(T79=0,0,VLOOKUP(T79,FAC_TOTALS_APTA!$A$4:$CC$142,$K83,FALSE))</f>
        <v>0</v>
      </c>
      <c r="U83" s="80">
        <f>IF(U79=0,0,VLOOKUP(U79,FAC_TOTALS_APTA!$A$4:$CC$142,$K83,FALSE))</f>
        <v>0</v>
      </c>
      <c r="V83" s="80">
        <f>IF(V79=0,0,VLOOKUP(V79,FAC_TOTALS_APTA!$A$4:$CC$142,$K83,FALSE))</f>
        <v>0</v>
      </c>
      <c r="W83" s="80">
        <f>IF(W79=0,0,VLOOKUP(W79,FAC_TOTALS_APTA!$A$4:$CC$142,$K83,FALSE))</f>
        <v>0</v>
      </c>
      <c r="X83" s="80">
        <f>IF(X79=0,0,VLOOKUP(X79,FAC_TOTALS_APTA!$A$4:$CC$142,$K83,FALSE))</f>
        <v>0</v>
      </c>
      <c r="Y83" s="80">
        <f>IF(Y79=0,0,VLOOKUP(Y79,FAC_TOTALS_APTA!$A$4:$CC$142,$K83,FALSE))</f>
        <v>0</v>
      </c>
      <c r="Z83" s="80">
        <f>IF(Z79=0,0,VLOOKUP(Z79,FAC_TOTALS_APTA!$A$4:$CC$142,$K83,FALSE))</f>
        <v>0</v>
      </c>
      <c r="AA83" s="80">
        <f>IF(AA79=0,0,VLOOKUP(AA79,FAC_TOTALS_APTA!$A$4:$CC$142,$K83,FALSE))</f>
        <v>0</v>
      </c>
      <c r="AB83" s="82">
        <f t="shared" si="22"/>
        <v>7446522.5805383502</v>
      </c>
      <c r="AC83" s="83">
        <f>AB83/F99</f>
        <v>2.5584276551257102E-2</v>
      </c>
    </row>
    <row r="84" spans="1:32" ht="17" x14ac:dyDescent="0.2">
      <c r="A84" s="78" t="s">
        <v>124</v>
      </c>
      <c r="B84" s="45" t="s">
        <v>36</v>
      </c>
      <c r="C84" s="84" t="s">
        <v>27</v>
      </c>
      <c r="D84" s="57">
        <v>0.1704</v>
      </c>
      <c r="E84" s="24">
        <f>MATCH($C84,FAC_TOTALS_APTA!$A$2:$CC$2,)</f>
        <v>13</v>
      </c>
      <c r="F84" s="80">
        <f>VLOOKUP(F79,FAC_TOTALS_APTA!$A$4:$CC$142,$E84,FALSE)</f>
        <v>4.0099435083306396</v>
      </c>
      <c r="G84" s="80">
        <f>VLOOKUP(G79,FAC_TOTALS_APTA!$A$4:$CC$142,$E84,FALSE)</f>
        <v>2.8249623930836898</v>
      </c>
      <c r="H84" s="81">
        <f t="shared" si="19"/>
        <v>-0.29551067559559308</v>
      </c>
      <c r="I84" s="62" t="str">
        <f t="shared" si="20"/>
        <v>_log</v>
      </c>
      <c r="J84" s="62" t="str">
        <f t="shared" si="21"/>
        <v>GAS_PRICE_2018_log_FAC</v>
      </c>
      <c r="K84" s="24">
        <f>MATCH($J84,FAC_TOTALS_APTA!$A$2:$CA$2,)</f>
        <v>31</v>
      </c>
      <c r="L84" s="80">
        <f>IF(L79=0,0,VLOOKUP(L79,FAC_TOTALS_APTA!$A$4:$CC$142,$K84,FALSE))</f>
        <v>-1568085.9292632099</v>
      </c>
      <c r="M84" s="80">
        <f>IF(M79=0,0,VLOOKUP(M79,FAC_TOTALS_APTA!$A$4:$CC$142,$K84,FALSE))</f>
        <v>-2291484.2129689502</v>
      </c>
      <c r="N84" s="80">
        <f>IF(N79=0,0,VLOOKUP(N79,FAC_TOTALS_APTA!$A$4:$CC$142,$K84,FALSE))</f>
        <v>-12094403.6346479</v>
      </c>
      <c r="O84" s="80">
        <f>IF(O79=0,0,VLOOKUP(O79,FAC_TOTALS_APTA!$A$4:$CC$142,$K84,FALSE))</f>
        <v>-4010561.75062013</v>
      </c>
      <c r="P84" s="80">
        <f>IF(P79=0,0,VLOOKUP(P79,FAC_TOTALS_APTA!$A$4:$CC$142,$K84,FALSE))</f>
        <v>2916014.0729372702</v>
      </c>
      <c r="Q84" s="80">
        <f>IF(Q79=0,0,VLOOKUP(Q79,FAC_TOTALS_APTA!$A$4:$CC$142,$K84,FALSE))</f>
        <v>3210778.4547156701</v>
      </c>
      <c r="R84" s="80">
        <f>IF(R79=0,0,VLOOKUP(R79,FAC_TOTALS_APTA!$A$4:$CC$142,$K84,FALSE))</f>
        <v>0</v>
      </c>
      <c r="S84" s="80">
        <f>IF(S79=0,0,VLOOKUP(S79,FAC_TOTALS_APTA!$A$4:$CC$142,$K84,FALSE))</f>
        <v>0</v>
      </c>
      <c r="T84" s="80">
        <f>IF(T79=0,0,VLOOKUP(T79,FAC_TOTALS_APTA!$A$4:$CC$142,$K84,FALSE))</f>
        <v>0</v>
      </c>
      <c r="U84" s="80">
        <f>IF(U79=0,0,VLOOKUP(U79,FAC_TOTALS_APTA!$A$4:$CC$142,$K84,FALSE))</f>
        <v>0</v>
      </c>
      <c r="V84" s="80">
        <f>IF(V79=0,0,VLOOKUP(V79,FAC_TOTALS_APTA!$A$4:$CC$142,$K84,FALSE))</f>
        <v>0</v>
      </c>
      <c r="W84" s="80">
        <f>IF(W79=0,0,VLOOKUP(W79,FAC_TOTALS_APTA!$A$4:$CC$142,$K84,FALSE))</f>
        <v>0</v>
      </c>
      <c r="X84" s="80">
        <f>IF(X79=0,0,VLOOKUP(X79,FAC_TOTALS_APTA!$A$4:$CC$142,$K84,FALSE))</f>
        <v>0</v>
      </c>
      <c r="Y84" s="80">
        <f>IF(Y79=0,0,VLOOKUP(Y79,FAC_TOTALS_APTA!$A$4:$CC$142,$K84,FALSE))</f>
        <v>0</v>
      </c>
      <c r="Z84" s="80">
        <f>IF(Z79=0,0,VLOOKUP(Z79,FAC_TOTALS_APTA!$A$4:$CC$142,$K84,FALSE))</f>
        <v>0</v>
      </c>
      <c r="AA84" s="80">
        <f>IF(AA79=0,0,VLOOKUP(AA79,FAC_TOTALS_APTA!$A$4:$CC$142,$K84,FALSE))</f>
        <v>0</v>
      </c>
      <c r="AB84" s="82">
        <f t="shared" si="22"/>
        <v>-13837742.999847252</v>
      </c>
      <c r="AC84" s="83">
        <f>AB84/F99</f>
        <v>-4.7542814773512646E-2</v>
      </c>
    </row>
    <row r="85" spans="1:32" ht="17" x14ac:dyDescent="0.2">
      <c r="A85" s="78" t="s">
        <v>39</v>
      </c>
      <c r="B85" s="45"/>
      <c r="C85" s="56" t="s">
        <v>12</v>
      </c>
      <c r="D85" s="57">
        <v>7.1999999999999998E-3</v>
      </c>
      <c r="E85" s="24">
        <f>MATCH($C85,FAC_TOTALS_APTA!$A$2:$CC$2,)</f>
        <v>14</v>
      </c>
      <c r="F85" s="80">
        <f>VLOOKUP(F79,FAC_TOTALS_APTA!$A$4:$CC$142,$E85,FALSE)</f>
        <v>26326.121989236301</v>
      </c>
      <c r="G85" s="80">
        <f>VLOOKUP(G79,FAC_TOTALS_APTA!$A$4:$CC$142,$E85,FALSE)</f>
        <v>28566.143607021499</v>
      </c>
      <c r="H85" s="81">
        <f t="shared" si="19"/>
        <v>8.5087413129098621E-2</v>
      </c>
      <c r="I85" s="62" t="str">
        <f t="shared" si="20"/>
        <v/>
      </c>
      <c r="J85" s="62" t="str">
        <f t="shared" si="21"/>
        <v>PCT_HH_NO_VEH_FAC</v>
      </c>
      <c r="K85" s="24">
        <f>MATCH($J85,FAC_TOTALS_APTA!$A$2:$CA$2,)</f>
        <v>33</v>
      </c>
      <c r="L85" s="80">
        <f>IF(L79=0,0,VLOOKUP(L79,FAC_TOTALS_APTA!$A$4:$CC$142,$K85,FALSE))</f>
        <v>299206.31186956301</v>
      </c>
      <c r="M85" s="80">
        <f>IF(M79=0,0,VLOOKUP(M79,FAC_TOTALS_APTA!$A$4:$CC$142,$K85,FALSE))</f>
        <v>-174823.55998662801</v>
      </c>
      <c r="N85" s="80">
        <f>IF(N79=0,0,VLOOKUP(N79,FAC_TOTALS_APTA!$A$4:$CC$142,$K85,FALSE))</f>
        <v>-490512.20740597101</v>
      </c>
      <c r="O85" s="80">
        <f>IF(O79=0,0,VLOOKUP(O79,FAC_TOTALS_APTA!$A$4:$CC$142,$K85,FALSE))</f>
        <v>-61540.948739025502</v>
      </c>
      <c r="P85" s="80">
        <f>IF(P79=0,0,VLOOKUP(P79,FAC_TOTALS_APTA!$A$4:$CC$142,$K85,FALSE))</f>
        <v>-214147.50814547599</v>
      </c>
      <c r="Q85" s="80">
        <f>IF(Q79=0,0,VLOOKUP(Q79,FAC_TOTALS_APTA!$A$4:$CC$142,$K85,FALSE))</f>
        <v>-165716.58475155599</v>
      </c>
      <c r="R85" s="80">
        <f>IF(R79=0,0,VLOOKUP(R79,FAC_TOTALS_APTA!$A$4:$CC$142,$K85,FALSE))</f>
        <v>0</v>
      </c>
      <c r="S85" s="80">
        <f>IF(S79=0,0,VLOOKUP(S79,FAC_TOTALS_APTA!$A$4:$CC$142,$K85,FALSE))</f>
        <v>0</v>
      </c>
      <c r="T85" s="80">
        <f>IF(T79=0,0,VLOOKUP(T79,FAC_TOTALS_APTA!$A$4:$CC$142,$K85,FALSE))</f>
        <v>0</v>
      </c>
      <c r="U85" s="80">
        <f>IF(U79=0,0,VLOOKUP(U79,FAC_TOTALS_APTA!$A$4:$CC$142,$K85,FALSE))</f>
        <v>0</v>
      </c>
      <c r="V85" s="80">
        <f>IF(V79=0,0,VLOOKUP(V79,FAC_TOTALS_APTA!$A$4:$CC$142,$K85,FALSE))</f>
        <v>0</v>
      </c>
      <c r="W85" s="80">
        <f>IF(W79=0,0,VLOOKUP(W79,FAC_TOTALS_APTA!$A$4:$CC$142,$K85,FALSE))</f>
        <v>0</v>
      </c>
      <c r="X85" s="80">
        <f>IF(X79=0,0,VLOOKUP(X79,FAC_TOTALS_APTA!$A$4:$CC$142,$K85,FALSE))</f>
        <v>0</v>
      </c>
      <c r="Y85" s="80">
        <f>IF(Y79=0,0,VLOOKUP(Y79,FAC_TOTALS_APTA!$A$4:$CC$142,$K85,FALSE))</f>
        <v>0</v>
      </c>
      <c r="Z85" s="80">
        <f>IF(Z79=0,0,VLOOKUP(Z79,FAC_TOTALS_APTA!$A$4:$CC$142,$K85,FALSE))</f>
        <v>0</v>
      </c>
      <c r="AA85" s="80">
        <f>IF(AA79=0,0,VLOOKUP(AA79,FAC_TOTALS_APTA!$A$4:$CC$142,$K85,FALSE))</f>
        <v>0</v>
      </c>
      <c r="AB85" s="82">
        <f t="shared" si="22"/>
        <v>-807534.49715909339</v>
      </c>
      <c r="AC85" s="83">
        <f>AB85/F99</f>
        <v>-2.7744743504833297E-3</v>
      </c>
    </row>
    <row r="86" spans="1:32" ht="34" x14ac:dyDescent="0.2">
      <c r="A86" s="85" t="s">
        <v>40</v>
      </c>
      <c r="B86" s="27"/>
      <c r="C86" s="10" t="s">
        <v>13</v>
      </c>
      <c r="D86" s="28">
        <v>0.379</v>
      </c>
      <c r="E86" s="24">
        <f>MATCH($C86,FAC_TOTALS_APTA!$A$2:$CC$2,)</f>
        <v>15</v>
      </c>
      <c r="F86" s="80">
        <f>VLOOKUP(F79,FAC_TOTALS_APTA!$A$4:$CC$142,$E86,FALSE)</f>
        <v>1.0914913611710999</v>
      </c>
      <c r="G86" s="80">
        <f>VLOOKUP(G79,FAC_TOTALS_APTA!$A$4:$CC$142,$E86,FALSE)</f>
        <v>1.2610736758224801</v>
      </c>
      <c r="H86" s="81">
        <f t="shared" si="19"/>
        <v>0.15536752803011589</v>
      </c>
      <c r="I86" s="62" t="str">
        <f t="shared" si="20"/>
        <v/>
      </c>
      <c r="J86" s="30" t="str">
        <f t="shared" si="21"/>
        <v>TSD_POP_PCT_FAC</v>
      </c>
      <c r="K86" s="20">
        <f>MATCH($J86,FAC_TOTALS_APTA!$A$2:$CA$2,)</f>
        <v>35</v>
      </c>
      <c r="L86" s="80">
        <f>IF(L79=0,0,VLOOKUP(L79,FAC_TOTALS_APTA!$A$4:$CC$142,$K86,FALSE))</f>
        <v>-121385.77926564901</v>
      </c>
      <c r="M86" s="80">
        <f>IF(M79=0,0,VLOOKUP(M79,FAC_TOTALS_APTA!$A$4:$CC$142,$K86,FALSE))</f>
        <v>-102712.47364607699</v>
      </c>
      <c r="N86" s="80">
        <f>IF(N79=0,0,VLOOKUP(N79,FAC_TOTALS_APTA!$A$4:$CC$142,$K86,FALSE))</f>
        <v>-85505.839910661394</v>
      </c>
      <c r="O86" s="80">
        <f>IF(O79=0,0,VLOOKUP(O79,FAC_TOTALS_APTA!$A$4:$CC$142,$K86,FALSE))</f>
        <v>-33315.686120422797</v>
      </c>
      <c r="P86" s="80">
        <f>IF(P79=0,0,VLOOKUP(P79,FAC_TOTALS_APTA!$A$4:$CC$142,$K86,FALSE))</f>
        <v>-85714.059704470594</v>
      </c>
      <c r="Q86" s="80">
        <f>IF(Q79=0,0,VLOOKUP(Q79,FAC_TOTALS_APTA!$A$4:$CC$142,$K86,FALSE))</f>
        <v>-68026.677883386801</v>
      </c>
      <c r="R86" s="80">
        <f>IF(R79=0,0,VLOOKUP(R79,FAC_TOTALS_APTA!$A$4:$CC$142,$K86,FALSE))</f>
        <v>0</v>
      </c>
      <c r="S86" s="80">
        <f>IF(S79=0,0,VLOOKUP(S79,FAC_TOTALS_APTA!$A$4:$CC$142,$K86,FALSE))</f>
        <v>0</v>
      </c>
      <c r="T86" s="80">
        <f>IF(T79=0,0,VLOOKUP(T79,FAC_TOTALS_APTA!$A$4:$CC$142,$K86,FALSE))</f>
        <v>0</v>
      </c>
      <c r="U86" s="80">
        <f>IF(U79=0,0,VLOOKUP(U79,FAC_TOTALS_APTA!$A$4:$CC$142,$K86,FALSE))</f>
        <v>0</v>
      </c>
      <c r="V86" s="80">
        <f>IF(V79=0,0,VLOOKUP(V79,FAC_TOTALS_APTA!$A$4:$CC$142,$K86,FALSE))</f>
        <v>0</v>
      </c>
      <c r="W86" s="80">
        <f>IF(W79=0,0,VLOOKUP(W79,FAC_TOTALS_APTA!$A$4:$CC$142,$K86,FALSE))</f>
        <v>0</v>
      </c>
      <c r="X86" s="80">
        <f>IF(X79=0,0,VLOOKUP(X79,FAC_TOTALS_APTA!$A$4:$CC$142,$K86,FALSE))</f>
        <v>0</v>
      </c>
      <c r="Y86" s="80">
        <f>IF(Y79=0,0,VLOOKUP(Y79,FAC_TOTALS_APTA!$A$4:$CC$142,$K86,FALSE))</f>
        <v>0</v>
      </c>
      <c r="Z86" s="80">
        <f>IF(Z79=0,0,VLOOKUP(Z79,FAC_TOTALS_APTA!$A$4:$CC$142,$K86,FALSE))</f>
        <v>0</v>
      </c>
      <c r="AA86" s="80">
        <f>IF(AA79=0,0,VLOOKUP(AA79,FAC_TOTALS_APTA!$A$4:$CC$142,$K86,FALSE))</f>
        <v>0</v>
      </c>
      <c r="AB86" s="32">
        <f t="shared" si="22"/>
        <v>-496660.51653066761</v>
      </c>
      <c r="AC86" s="83">
        <f>AB86/F99</f>
        <v>-1.7063938059115056E-3</v>
      </c>
    </row>
    <row r="87" spans="1:32" ht="34" x14ac:dyDescent="0.2">
      <c r="A87" s="78" t="s">
        <v>123</v>
      </c>
      <c r="B87" s="45" t="s">
        <v>125</v>
      </c>
      <c r="C87" s="56" t="s">
        <v>26</v>
      </c>
      <c r="D87" s="57">
        <v>-0.33650000000000002</v>
      </c>
      <c r="E87" s="24">
        <f>MATCH($C87,FAC_TOTALS_APTA!$A$2:$CC$2,)</f>
        <v>16</v>
      </c>
      <c r="F87" s="80">
        <f>VLOOKUP(F79,FAC_TOTALS_APTA!$A$4:$CC$142,$E87,FALSE)</f>
        <v>7.3926186358612798</v>
      </c>
      <c r="G87" s="80">
        <f>VLOOKUP(G79,FAC_TOTALS_APTA!$A$4:$CC$142,$E87,FALSE)</f>
        <v>6.81797719282162</v>
      </c>
      <c r="H87" s="81">
        <f t="shared" si="19"/>
        <v>-7.7731785087911676E-2</v>
      </c>
      <c r="I87" s="62" t="str">
        <f t="shared" si="20"/>
        <v>_log</v>
      </c>
      <c r="J87" s="30" t="str">
        <f t="shared" si="21"/>
        <v>TOTAL_MED_INC_INDIV_2018_log_FAC</v>
      </c>
      <c r="K87" s="20">
        <f>MATCH($J87,FAC_TOTALS_APTA!$A$2:$CA$2,)</f>
        <v>37</v>
      </c>
      <c r="L87" s="80">
        <f>IF(L79=0,0,VLOOKUP(L79,FAC_TOTALS_APTA!$A$4:$CC$142,$K87,FALSE))</f>
        <v>-27576.521158081599</v>
      </c>
      <c r="M87" s="80">
        <f>IF(M79=0,0,VLOOKUP(M79,FAC_TOTALS_APTA!$A$4:$CC$142,$K87,FALSE))</f>
        <v>-1359697.7755962899</v>
      </c>
      <c r="N87" s="80">
        <f>IF(N79=0,0,VLOOKUP(N79,FAC_TOTALS_APTA!$A$4:$CC$142,$K87,FALSE))</f>
        <v>-3067177.0762024201</v>
      </c>
      <c r="O87" s="80">
        <f>IF(O79=0,0,VLOOKUP(O79,FAC_TOTALS_APTA!$A$4:$CC$142,$K87,FALSE))</f>
        <v>-1285236.42466217</v>
      </c>
      <c r="P87" s="80">
        <f>IF(P79=0,0,VLOOKUP(P79,FAC_TOTALS_APTA!$A$4:$CC$142,$K87,FALSE))</f>
        <v>-1105960.54107453</v>
      </c>
      <c r="Q87" s="80">
        <f>IF(Q79=0,0,VLOOKUP(Q79,FAC_TOTALS_APTA!$A$4:$CC$142,$K87,FALSE))</f>
        <v>-1280353.31572052</v>
      </c>
      <c r="R87" s="80">
        <f>IF(R79=0,0,VLOOKUP(R79,FAC_TOTALS_APTA!$A$4:$CC$142,$K87,FALSE))</f>
        <v>0</v>
      </c>
      <c r="S87" s="80">
        <f>IF(S79=0,0,VLOOKUP(S79,FAC_TOTALS_APTA!$A$4:$CC$142,$K87,FALSE))</f>
        <v>0</v>
      </c>
      <c r="T87" s="80">
        <f>IF(T79=0,0,VLOOKUP(T79,FAC_TOTALS_APTA!$A$4:$CC$142,$K87,FALSE))</f>
        <v>0</v>
      </c>
      <c r="U87" s="80">
        <f>IF(U79=0,0,VLOOKUP(U79,FAC_TOTALS_APTA!$A$4:$CC$142,$K87,FALSE))</f>
        <v>0</v>
      </c>
      <c r="V87" s="80">
        <f>IF(V79=0,0,VLOOKUP(V79,FAC_TOTALS_APTA!$A$4:$CC$142,$K87,FALSE))</f>
        <v>0</v>
      </c>
      <c r="W87" s="80">
        <f>IF(W79=0,0,VLOOKUP(W79,FAC_TOTALS_APTA!$A$4:$CC$142,$K87,FALSE))</f>
        <v>0</v>
      </c>
      <c r="X87" s="80">
        <f>IF(X79=0,0,VLOOKUP(X79,FAC_TOTALS_APTA!$A$4:$CC$142,$K87,FALSE))</f>
        <v>0</v>
      </c>
      <c r="Y87" s="80">
        <f>IF(Y79=0,0,VLOOKUP(Y79,FAC_TOTALS_APTA!$A$4:$CC$142,$K87,FALSE))</f>
        <v>0</v>
      </c>
      <c r="Z87" s="80">
        <f>IF(Z79=0,0,VLOOKUP(Z79,FAC_TOTALS_APTA!$A$4:$CC$142,$K87,FALSE))</f>
        <v>0</v>
      </c>
      <c r="AA87" s="80">
        <f>IF(AA79=0,0,VLOOKUP(AA79,FAC_TOTALS_APTA!$A$4:$CC$142,$K87,FALSE))</f>
        <v>0</v>
      </c>
      <c r="AB87" s="32">
        <f t="shared" si="22"/>
        <v>-8126001.6544140121</v>
      </c>
      <c r="AC87" s="83">
        <f>AB87/F99</f>
        <v>-2.7918786431380262E-2</v>
      </c>
    </row>
    <row r="88" spans="1:32" ht="34" x14ac:dyDescent="0.2">
      <c r="A88" s="78" t="s">
        <v>127</v>
      </c>
      <c r="B88" s="45"/>
      <c r="C88" s="56" t="s">
        <v>89</v>
      </c>
      <c r="D88" s="57">
        <v>-8.6999999999999994E-3</v>
      </c>
      <c r="E88" s="24">
        <f>MATCH($C88,FAC_TOTALS_APTA!$A$2:$CC$2,)</f>
        <v>18</v>
      </c>
      <c r="F88" s="80">
        <f>VLOOKUP(F79,FAC_TOTALS_APTA!$A$4:$CC$142,$E88,FALSE)</f>
        <v>3.9404661264417702</v>
      </c>
      <c r="G88" s="80">
        <f>VLOOKUP(G79,FAC_TOTALS_APTA!$A$4:$CC$142,$E88,FALSE)</f>
        <v>5.1971694976222897</v>
      </c>
      <c r="H88" s="81">
        <f t="shared" si="19"/>
        <v>0.31892251598044297</v>
      </c>
      <c r="I88" s="62" t="str">
        <f t="shared" si="20"/>
        <v/>
      </c>
      <c r="J88" s="30" t="str">
        <f t="shared" si="21"/>
        <v>JTW_HOME_PCT_FAC</v>
      </c>
      <c r="K88" s="20">
        <f>MATCH($J88,FAC_TOTALS_APTA!$A$2:$CA$2,)</f>
        <v>41</v>
      </c>
      <c r="L88" s="80">
        <f>IF(L79=0,0,VLOOKUP(L79,FAC_TOTALS_APTA!$A$4:$CC$142,$K88,FALSE))</f>
        <v>249719.90810545601</v>
      </c>
      <c r="M88" s="80">
        <f>IF(M79=0,0,VLOOKUP(M79,FAC_TOTALS_APTA!$A$4:$CC$142,$K88,FALSE))</f>
        <v>-237692.299316366</v>
      </c>
      <c r="N88" s="80">
        <f>IF(N79=0,0,VLOOKUP(N79,FAC_TOTALS_APTA!$A$4:$CC$142,$K88,FALSE))</f>
        <v>-80750.106760555194</v>
      </c>
      <c r="O88" s="80">
        <f>IF(O79=0,0,VLOOKUP(O79,FAC_TOTALS_APTA!$A$4:$CC$142,$K88,FALSE))</f>
        <v>-1266253.12748473</v>
      </c>
      <c r="P88" s="80">
        <f>IF(P79=0,0,VLOOKUP(P79,FAC_TOTALS_APTA!$A$4:$CC$142,$K88,FALSE))</f>
        <v>-634961.697300161</v>
      </c>
      <c r="Q88" s="80">
        <f>IF(Q79=0,0,VLOOKUP(Q79,FAC_TOTALS_APTA!$A$4:$CC$142,$K88,FALSE))</f>
        <v>-780991.29265273805</v>
      </c>
      <c r="R88" s="80">
        <f>IF(R79=0,0,VLOOKUP(R79,FAC_TOTALS_APTA!$A$4:$CC$142,$K88,FALSE))</f>
        <v>0</v>
      </c>
      <c r="S88" s="80">
        <f>IF(S79=0,0,VLOOKUP(S79,FAC_TOTALS_APTA!$A$4:$CC$142,$K88,FALSE))</f>
        <v>0</v>
      </c>
      <c r="T88" s="80">
        <f>IF(T79=0,0,VLOOKUP(T79,FAC_TOTALS_APTA!$A$4:$CC$142,$K88,FALSE))</f>
        <v>0</v>
      </c>
      <c r="U88" s="80">
        <f>IF(U79=0,0,VLOOKUP(U79,FAC_TOTALS_APTA!$A$4:$CC$142,$K88,FALSE))</f>
        <v>0</v>
      </c>
      <c r="V88" s="80">
        <f>IF(V79=0,0,VLOOKUP(V79,FAC_TOTALS_APTA!$A$4:$CC$142,$K88,FALSE))</f>
        <v>0</v>
      </c>
      <c r="W88" s="80">
        <f>IF(W79=0,0,VLOOKUP(W79,FAC_TOTALS_APTA!$A$4:$CC$142,$K88,FALSE))</f>
        <v>0</v>
      </c>
      <c r="X88" s="80">
        <f>IF(X79=0,0,VLOOKUP(X79,FAC_TOTALS_APTA!$A$4:$CC$142,$K88,FALSE))</f>
        <v>0</v>
      </c>
      <c r="Y88" s="80">
        <f>IF(Y79=0,0,VLOOKUP(Y79,FAC_TOTALS_APTA!$A$4:$CC$142,$K88,FALSE))</f>
        <v>0</v>
      </c>
      <c r="Z88" s="80">
        <f>IF(Z79=0,0,VLOOKUP(Z79,FAC_TOTALS_APTA!$A$4:$CC$142,$K88,FALSE))</f>
        <v>0</v>
      </c>
      <c r="AA88" s="80">
        <f>IF(AA79=0,0,VLOOKUP(AA79,FAC_TOTALS_APTA!$A$4:$CC$142,$K88,FALSE))</f>
        <v>0</v>
      </c>
      <c r="AB88" s="32">
        <f t="shared" si="22"/>
        <v>-2750928.6154090939</v>
      </c>
      <c r="AC88" s="83">
        <f>AB88/F99</f>
        <v>-9.451461095858902E-3</v>
      </c>
    </row>
    <row r="89" spans="1:32" ht="34" x14ac:dyDescent="0.2">
      <c r="A89" s="78" t="s">
        <v>128</v>
      </c>
      <c r="B89" s="45"/>
      <c r="C89" s="56" t="s">
        <v>88</v>
      </c>
      <c r="D89" s="57">
        <v>2.9000000000000001E-2</v>
      </c>
      <c r="E89" s="24">
        <f>MATCH($C89,FAC_TOTALS_APTA!$A$2:$CC$2,)</f>
        <v>17</v>
      </c>
      <c r="F89" s="80">
        <f>VLOOKUP(F79,FAC_TOTALS_APTA!$A$4:$CC$142,$E89,FALSE)</f>
        <v>0.15023293862336901</v>
      </c>
      <c r="G89" s="80">
        <f>VLOOKUP(G79,FAC_TOTALS_APTA!$A$4:$CC$142,$E89,FALSE)</f>
        <v>0.14250596887957701</v>
      </c>
      <c r="H89" s="81">
        <f t="shared" si="19"/>
        <v>-5.1433259673921206E-2</v>
      </c>
      <c r="I89" s="62" t="str">
        <f t="shared" si="20"/>
        <v/>
      </c>
      <c r="J89" s="30" t="str">
        <f t="shared" si="21"/>
        <v>Tot_NonUSA_POP_pct_FAC</v>
      </c>
      <c r="K89" s="20">
        <f>MATCH($J89,FAC_TOTALS_APTA!$A$2:$CA$2,)</f>
        <v>39</v>
      </c>
      <c r="L89" s="80">
        <f>IF(L79=0,0,VLOOKUP(L79,FAC_TOTALS_APTA!$A$4:$CC$142,$K89,FALSE))</f>
        <v>605554.06405517401</v>
      </c>
      <c r="M89" s="80">
        <f>IF(M79=0,0,VLOOKUP(M79,FAC_TOTALS_APTA!$A$4:$CC$142,$K89,FALSE))</f>
        <v>-79524.268461893895</v>
      </c>
      <c r="N89" s="80">
        <f>IF(N79=0,0,VLOOKUP(N79,FAC_TOTALS_APTA!$A$4:$CC$142,$K89,FALSE))</f>
        <v>160179.35529496</v>
      </c>
      <c r="O89" s="80">
        <f>IF(O79=0,0,VLOOKUP(O79,FAC_TOTALS_APTA!$A$4:$CC$142,$K89,FALSE))</f>
        <v>615745.75792008301</v>
      </c>
      <c r="P89" s="80">
        <f>IF(P79=0,0,VLOOKUP(P79,FAC_TOTALS_APTA!$A$4:$CC$142,$K89,FALSE))</f>
        <v>24279.7525475726</v>
      </c>
      <c r="Q89" s="80">
        <f>IF(Q79=0,0,VLOOKUP(Q79,FAC_TOTALS_APTA!$A$4:$CC$142,$K89,FALSE))</f>
        <v>166937.981582862</v>
      </c>
      <c r="R89" s="80">
        <f>IF(R79=0,0,VLOOKUP(R79,FAC_TOTALS_APTA!$A$4:$CC$142,$K89,FALSE))</f>
        <v>0</v>
      </c>
      <c r="S89" s="80">
        <f>IF(S79=0,0,VLOOKUP(S79,FAC_TOTALS_APTA!$A$4:$CC$142,$K89,FALSE))</f>
        <v>0</v>
      </c>
      <c r="T89" s="80">
        <f>IF(T79=0,0,VLOOKUP(T79,FAC_TOTALS_APTA!$A$4:$CC$142,$K89,FALSE))</f>
        <v>0</v>
      </c>
      <c r="U89" s="80">
        <f>IF(U79=0,0,VLOOKUP(U79,FAC_TOTALS_APTA!$A$4:$CC$142,$K89,FALSE))</f>
        <v>0</v>
      </c>
      <c r="V89" s="80">
        <f>IF(V79=0,0,VLOOKUP(V79,FAC_TOTALS_APTA!$A$4:$CC$142,$K89,FALSE))</f>
        <v>0</v>
      </c>
      <c r="W89" s="80">
        <f>IF(W79=0,0,VLOOKUP(W79,FAC_TOTALS_APTA!$A$4:$CC$142,$K89,FALSE))</f>
        <v>0</v>
      </c>
      <c r="X89" s="80">
        <f>IF(X79=0,0,VLOOKUP(X79,FAC_TOTALS_APTA!$A$4:$CC$142,$K89,FALSE))</f>
        <v>0</v>
      </c>
      <c r="Y89" s="80">
        <f>IF(Y79=0,0,VLOOKUP(Y79,FAC_TOTALS_APTA!$A$4:$CC$142,$K89,FALSE))</f>
        <v>0</v>
      </c>
      <c r="Z89" s="80">
        <f>IF(Z79=0,0,VLOOKUP(Z79,FAC_TOTALS_APTA!$A$4:$CC$142,$K89,FALSE))</f>
        <v>0</v>
      </c>
      <c r="AA89" s="80">
        <f>IF(AA79=0,0,VLOOKUP(AA79,FAC_TOTALS_APTA!$A$4:$CC$142,$K89,FALSE))</f>
        <v>0</v>
      </c>
      <c r="AB89" s="32">
        <f t="shared" si="22"/>
        <v>1493172.6429387578</v>
      </c>
      <c r="AC89" s="83">
        <f>AB89/F99</f>
        <v>5.1301451681027253E-3</v>
      </c>
    </row>
    <row r="90" spans="1:32" ht="51" x14ac:dyDescent="0.2">
      <c r="A90" s="78" t="s">
        <v>130</v>
      </c>
      <c r="B90" s="45"/>
      <c r="C90" s="56" t="s">
        <v>90</v>
      </c>
      <c r="D90" s="57">
        <v>-2.4400000000000002E-2</v>
      </c>
      <c r="E90" s="24">
        <f>MATCH($C90,FAC_TOTALS_APTA!$A$2:$CC$2,)</f>
        <v>19</v>
      </c>
      <c r="F90" s="80">
        <f>VLOOKUP(F79,FAC_TOTALS_APTA!$A$4:$CC$142,$E90,FALSE)</f>
        <v>0</v>
      </c>
      <c r="G90" s="80">
        <f>VLOOKUP(G79,FAC_TOTALS_APTA!$A$4:$CC$142,$E90,FALSE)</f>
        <v>3.16191576329788</v>
      </c>
      <c r="H90" s="122" t="str">
        <f t="shared" si="19"/>
        <v>-</v>
      </c>
      <c r="I90" s="62" t="str">
        <f t="shared" si="20"/>
        <v/>
      </c>
      <c r="J90" s="30" t="str">
        <f t="shared" si="21"/>
        <v>YEARS_SINCE_TNC_BUS_FAC</v>
      </c>
      <c r="K90" s="20">
        <f>MATCH($J90,FAC_TOTALS_APTA!$A$2:$CA$2,)</f>
        <v>43</v>
      </c>
      <c r="L90" s="80">
        <f>IF(L79=0,0,VLOOKUP(L79,FAC_TOTALS_APTA!$A$4:$CC$142,$K90,FALSE))</f>
        <v>0</v>
      </c>
      <c r="M90" s="80">
        <f>IF(M79=0,0,VLOOKUP(M79,FAC_TOTALS_APTA!$A$4:$CC$142,$K90,FALSE))</f>
        <v>0</v>
      </c>
      <c r="N90" s="80">
        <f>IF(N79=0,0,VLOOKUP(N79,FAC_TOTALS_APTA!$A$4:$CC$142,$K90,FALSE))</f>
        <v>-3760952.09078873</v>
      </c>
      <c r="O90" s="80">
        <f>IF(O79=0,0,VLOOKUP(O79,FAC_TOTALS_APTA!$A$4:$CC$142,$K90,FALSE))</f>
        <v>-5250176.1876807604</v>
      </c>
      <c r="P90" s="80">
        <f>IF(P79=0,0,VLOOKUP(P79,FAC_TOTALS_APTA!$A$4:$CC$142,$K90,FALSE))</f>
        <v>-5985732.96530593</v>
      </c>
      <c r="Q90" s="80">
        <f>IF(Q79=0,0,VLOOKUP(Q79,FAC_TOTALS_APTA!$A$4:$CC$142,$K90,FALSE))</f>
        <v>-6358295.2750580497</v>
      </c>
      <c r="R90" s="80">
        <f>IF(R79=0,0,VLOOKUP(R79,FAC_TOTALS_APTA!$A$4:$CC$142,$K90,FALSE))</f>
        <v>0</v>
      </c>
      <c r="S90" s="80">
        <f>IF(S79=0,0,VLOOKUP(S79,FAC_TOTALS_APTA!$A$4:$CC$142,$K90,FALSE))</f>
        <v>0</v>
      </c>
      <c r="T90" s="80">
        <f>IF(T79=0,0,VLOOKUP(T79,FAC_TOTALS_APTA!$A$4:$CC$142,$K90,FALSE))</f>
        <v>0</v>
      </c>
      <c r="U90" s="80">
        <f>IF(U79=0,0,VLOOKUP(U79,FAC_TOTALS_APTA!$A$4:$CC$142,$K90,FALSE))</f>
        <v>0</v>
      </c>
      <c r="V90" s="80">
        <f>IF(V79=0,0,VLOOKUP(V79,FAC_TOTALS_APTA!$A$4:$CC$142,$K90,FALSE))</f>
        <v>0</v>
      </c>
      <c r="W90" s="80">
        <f>IF(W79=0,0,VLOOKUP(W79,FAC_TOTALS_APTA!$A$4:$CC$142,$K90,FALSE))</f>
        <v>0</v>
      </c>
      <c r="X90" s="80">
        <f>IF(X79=0,0,VLOOKUP(X79,FAC_TOTALS_APTA!$A$4:$CC$142,$K90,FALSE))</f>
        <v>0</v>
      </c>
      <c r="Y90" s="80">
        <f>IF(Y79=0,0,VLOOKUP(Y79,FAC_TOTALS_APTA!$A$4:$CC$142,$K90,FALSE))</f>
        <v>0</v>
      </c>
      <c r="Z90" s="80">
        <f>IF(Z79=0,0,VLOOKUP(Z79,FAC_TOTALS_APTA!$A$4:$CC$142,$K90,FALSE))</f>
        <v>0</v>
      </c>
      <c r="AA90" s="80">
        <f>IF(AA79=0,0,VLOOKUP(AA79,FAC_TOTALS_APTA!$A$4:$CC$142,$K90,FALSE))</f>
        <v>0</v>
      </c>
      <c r="AB90" s="32">
        <f t="shared" si="22"/>
        <v>-21355156.51883347</v>
      </c>
      <c r="AC90" s="83">
        <f>AB90/F99</f>
        <v>-7.3370653786927392E-2</v>
      </c>
    </row>
    <row r="91" spans="1:32" ht="51" hidden="1" x14ac:dyDescent="0.2">
      <c r="A91" s="78" t="s">
        <v>131</v>
      </c>
      <c r="B91" s="45"/>
      <c r="C91" s="56" t="s">
        <v>91</v>
      </c>
      <c r="D91" s="57">
        <v>-5.0000000000000001E-3</v>
      </c>
      <c r="E91" s="24">
        <f>MATCH($C91,FAC_TOTALS_APTA!$A$2:$CC$2,)</f>
        <v>20</v>
      </c>
      <c r="F91" s="80">
        <f>VLOOKUP(F79,FAC_TOTALS_APTA!$A$4:$CC$142,$E91,FALSE)</f>
        <v>0</v>
      </c>
      <c r="G91" s="80">
        <f>VLOOKUP(G79,FAC_TOTALS_APTA!$A$4:$CC$142,$E91,FALSE)</f>
        <v>0</v>
      </c>
      <c r="H91" s="122" t="str">
        <f t="shared" si="19"/>
        <v>-</v>
      </c>
      <c r="I91" s="62" t="str">
        <f t="shared" si="20"/>
        <v/>
      </c>
      <c r="J91" s="30" t="str">
        <f t="shared" si="21"/>
        <v>YEARS_SINCE_TNC_RAIL_FAC</v>
      </c>
      <c r="K91" s="20">
        <f>MATCH($J91,FAC_TOTALS_APTA!$A$2:$CA$2,)</f>
        <v>45</v>
      </c>
      <c r="L91" s="80">
        <f>IF(L79=0,0,VLOOKUP(L79,FAC_TOTALS_APTA!$A$4:$CC$142,$K91,FALSE))</f>
        <v>0</v>
      </c>
      <c r="M91" s="80">
        <f>IF(M79=0,0,VLOOKUP(M79,FAC_TOTALS_APTA!$A$4:$CC$142,$K91,FALSE))</f>
        <v>0</v>
      </c>
      <c r="N91" s="80">
        <f>IF(N79=0,0,VLOOKUP(N79,FAC_TOTALS_APTA!$A$4:$CC$142,$K91,FALSE))</f>
        <v>0</v>
      </c>
      <c r="O91" s="80">
        <f>IF(O79=0,0,VLOOKUP(O79,FAC_TOTALS_APTA!$A$4:$CC$142,$K91,FALSE))</f>
        <v>0</v>
      </c>
      <c r="P91" s="80">
        <f>IF(P79=0,0,VLOOKUP(P79,FAC_TOTALS_APTA!$A$4:$CC$142,$K91,FALSE))</f>
        <v>0</v>
      </c>
      <c r="Q91" s="80">
        <f>IF(Q79=0,0,VLOOKUP(Q79,FAC_TOTALS_APTA!$A$4:$CC$142,$K91,FALSE))</f>
        <v>0</v>
      </c>
      <c r="R91" s="80">
        <f>IF(R79=0,0,VLOOKUP(R79,FAC_TOTALS_APTA!$A$4:$CC$142,$K91,FALSE))</f>
        <v>0</v>
      </c>
      <c r="S91" s="80">
        <f>IF(S79=0,0,VLOOKUP(S79,FAC_TOTALS_APTA!$A$4:$CC$142,$K91,FALSE))</f>
        <v>0</v>
      </c>
      <c r="T91" s="80">
        <f>IF(T79=0,0,VLOOKUP(T79,FAC_TOTALS_APTA!$A$4:$CC$142,$K91,FALSE))</f>
        <v>0</v>
      </c>
      <c r="U91" s="80">
        <f>IF(U79=0,0,VLOOKUP(U79,FAC_TOTALS_APTA!$A$4:$CC$142,$K91,FALSE))</f>
        <v>0</v>
      </c>
      <c r="V91" s="80">
        <f>IF(V79=0,0,VLOOKUP(V79,FAC_TOTALS_APTA!$A$4:$CC$142,$K91,FALSE))</f>
        <v>0</v>
      </c>
      <c r="W91" s="80">
        <f>IF(W79=0,0,VLOOKUP(W79,FAC_TOTALS_APTA!$A$4:$CC$142,$K91,FALSE))</f>
        <v>0</v>
      </c>
      <c r="X91" s="80">
        <f>IF(X79=0,0,VLOOKUP(X79,FAC_TOTALS_APTA!$A$4:$CC$142,$K91,FALSE))</f>
        <v>0</v>
      </c>
      <c r="Y91" s="80">
        <f>IF(Y79=0,0,VLOOKUP(Y79,FAC_TOTALS_APTA!$A$4:$CC$142,$K91,FALSE))</f>
        <v>0</v>
      </c>
      <c r="Z91" s="80">
        <f>IF(Z79=0,0,VLOOKUP(Z79,FAC_TOTALS_APTA!$A$4:$CC$142,$K91,FALSE))</f>
        <v>0</v>
      </c>
      <c r="AA91" s="80">
        <f>IF(AA79=0,0,VLOOKUP(AA79,FAC_TOTALS_APTA!$A$4:$CC$142,$K91,FALSE))</f>
        <v>0</v>
      </c>
      <c r="AB91" s="32">
        <f t="shared" si="22"/>
        <v>0</v>
      </c>
      <c r="AC91" s="83">
        <f>AB91/F99</f>
        <v>0</v>
      </c>
    </row>
    <row r="92" spans="1:32" ht="34" x14ac:dyDescent="0.2">
      <c r="A92" s="78" t="s">
        <v>132</v>
      </c>
      <c r="B92" s="45"/>
      <c r="C92" s="56" t="s">
        <v>92</v>
      </c>
      <c r="D92" s="57">
        <v>7.9000000000000008E-3</v>
      </c>
      <c r="E92" s="24">
        <f>MATCH($C92,FAC_TOTALS_APTA!$A$2:$CC$2,)</f>
        <v>21</v>
      </c>
      <c r="F92" s="123">
        <f>VLOOKUP(F79,FAC_TOTALS_APTA!$A$4:$CC$142,$E92,FALSE)</f>
        <v>3.9726011387356097E-2</v>
      </c>
      <c r="G92" s="123">
        <f>VLOOKUP(G79,FAC_TOTALS_APTA!$A$4:$CC$142,$E92,FALSE)</f>
        <v>0.53645482601761996</v>
      </c>
      <c r="H92" s="124">
        <f t="shared" si="19"/>
        <v>12.503868303988897</v>
      </c>
      <c r="I92" s="62" t="str">
        <f t="shared" si="20"/>
        <v/>
      </c>
      <c r="J92" s="30" t="str">
        <f t="shared" si="21"/>
        <v>BIKE_SHARE_BUS_FAC</v>
      </c>
      <c r="K92" s="20">
        <f>MATCH($J92,FAC_TOTALS_APTA!$A$2:$CA$2,)</f>
        <v>47</v>
      </c>
      <c r="L92" s="80">
        <f>IF(L79=0,0,VLOOKUP(L79,FAC_TOTALS_APTA!$A$4:$CC$142,$K92,FALSE))</f>
        <v>0</v>
      </c>
      <c r="M92" s="80">
        <f>IF(M79=0,0,VLOOKUP(M79,FAC_TOTALS_APTA!$A$4:$CC$142,$K92,FALSE))</f>
        <v>50272.620978283499</v>
      </c>
      <c r="N92" s="80">
        <f>IF(N79=0,0,VLOOKUP(N79,FAC_TOTALS_APTA!$A$4:$CC$142,$K92,FALSE))</f>
        <v>128178.916314121</v>
      </c>
      <c r="O92" s="80">
        <f>IF(O79=0,0,VLOOKUP(O79,FAC_TOTALS_APTA!$A$4:$CC$142,$K92,FALSE))</f>
        <v>190285.63391346199</v>
      </c>
      <c r="P92" s="80">
        <f>IF(P79=0,0,VLOOKUP(P79,FAC_TOTALS_APTA!$A$4:$CC$142,$K92,FALSE))</f>
        <v>370456.50706986903</v>
      </c>
      <c r="Q92" s="80">
        <f>IF(Q79=0,0,VLOOKUP(Q79,FAC_TOTALS_APTA!$A$4:$CC$142,$K92,FALSE))</f>
        <v>347716.08667329099</v>
      </c>
      <c r="R92" s="80">
        <f>IF(R79=0,0,VLOOKUP(R79,FAC_TOTALS_APTA!$A$4:$CC$142,$K92,FALSE))</f>
        <v>0</v>
      </c>
      <c r="S92" s="80">
        <f>IF(S79=0,0,VLOOKUP(S79,FAC_TOTALS_APTA!$A$4:$CC$142,$K92,FALSE))</f>
        <v>0</v>
      </c>
      <c r="T92" s="80">
        <f>IF(T79=0,0,VLOOKUP(T79,FAC_TOTALS_APTA!$A$4:$CC$142,$K92,FALSE))</f>
        <v>0</v>
      </c>
      <c r="U92" s="80">
        <f>IF(U79=0,0,VLOOKUP(U79,FAC_TOTALS_APTA!$A$4:$CC$142,$K92,FALSE))</f>
        <v>0</v>
      </c>
      <c r="V92" s="80">
        <f>IF(V79=0,0,VLOOKUP(V79,FAC_TOTALS_APTA!$A$4:$CC$142,$K92,FALSE))</f>
        <v>0</v>
      </c>
      <c r="W92" s="80">
        <f>IF(W79=0,0,VLOOKUP(W79,FAC_TOTALS_APTA!$A$4:$CC$142,$K92,FALSE))</f>
        <v>0</v>
      </c>
      <c r="X92" s="80">
        <f>IF(X79=0,0,VLOOKUP(X79,FAC_TOTALS_APTA!$A$4:$CC$142,$K92,FALSE))</f>
        <v>0</v>
      </c>
      <c r="Y92" s="80">
        <f>IF(Y79=0,0,VLOOKUP(Y79,FAC_TOTALS_APTA!$A$4:$CC$142,$K92,FALSE))</f>
        <v>0</v>
      </c>
      <c r="Z92" s="80">
        <f>IF(Z79=0,0,VLOOKUP(Z79,FAC_TOTALS_APTA!$A$4:$CC$142,$K92,FALSE))</f>
        <v>0</v>
      </c>
      <c r="AA92" s="80">
        <f>IF(AA79=0,0,VLOOKUP(AA79,FAC_TOTALS_APTA!$A$4:$CC$142,$K92,FALSE))</f>
        <v>0</v>
      </c>
      <c r="AB92" s="32">
        <f t="shared" si="22"/>
        <v>1086909.7649490265</v>
      </c>
      <c r="AC92" s="83">
        <f>AB92/F99</f>
        <v>3.734333672121541E-3</v>
      </c>
      <c r="AF92" s="37"/>
    </row>
    <row r="93" spans="1:32" ht="34" x14ac:dyDescent="0.2">
      <c r="A93" s="78" t="s">
        <v>147</v>
      </c>
      <c r="B93" s="45"/>
      <c r="C93" s="56" t="s">
        <v>129</v>
      </c>
      <c r="D93" s="57">
        <v>-2.1000000000000001E-2</v>
      </c>
      <c r="E93" s="24">
        <f>MATCH($C93,FAC_TOTALS_APTA!$A$2:$CC$2,)</f>
        <v>22</v>
      </c>
      <c r="F93" s="80">
        <f>VLOOKUP(F79,FAC_TOTALS_APTA!$A$4:$CC$142,$E93,FALSE)</f>
        <v>0</v>
      </c>
      <c r="G93" s="80">
        <f>VLOOKUP(G79,FAC_TOTALS_APTA!$A$4:$CC$142,$E93,FALSE)</f>
        <v>8.1004755205763807E-2</v>
      </c>
      <c r="H93" s="81" t="str">
        <f t="shared" si="19"/>
        <v>-</v>
      </c>
      <c r="I93" s="62" t="str">
        <f t="shared" si="20"/>
        <v/>
      </c>
      <c r="J93" s="30" t="str">
        <f t="shared" si="21"/>
        <v>scooter_flag_bus_FAC</v>
      </c>
      <c r="K93" s="20">
        <f>MATCH($J93,FAC_TOTALS_APTA!$A$2:$CA$2,)</f>
        <v>49</v>
      </c>
      <c r="L93" s="80">
        <f>IF(L79=0,0,VLOOKUP(L79,FAC_TOTALS_APTA!$A$4:$CC$142,$K93,FALSE))</f>
        <v>0</v>
      </c>
      <c r="M93" s="80">
        <f>IF(M79=0,0,VLOOKUP(M79,FAC_TOTALS_APTA!$A$4:$CC$142,$K93,FALSE))</f>
        <v>0</v>
      </c>
      <c r="N93" s="80">
        <f>IF(N79=0,0,VLOOKUP(N79,FAC_TOTALS_APTA!$A$4:$CC$142,$K93,FALSE))</f>
        <v>0</v>
      </c>
      <c r="O93" s="80">
        <f>IF(O79=0,0,VLOOKUP(O79,FAC_TOTALS_APTA!$A$4:$CC$142,$K93,FALSE))</f>
        <v>0</v>
      </c>
      <c r="P93" s="80">
        <f>IF(P79=0,0,VLOOKUP(P79,FAC_TOTALS_APTA!$A$4:$CC$142,$K93,FALSE))</f>
        <v>0</v>
      </c>
      <c r="Q93" s="80">
        <f>IF(Q79=0,0,VLOOKUP(Q79,FAC_TOTALS_APTA!$A$4:$CC$142,$K93,FALSE))</f>
        <v>-450057.19067655702</v>
      </c>
      <c r="R93" s="80">
        <f>IF(R79=0,0,VLOOKUP(R79,FAC_TOTALS_APTA!$A$4:$CC$142,$K93,FALSE))</f>
        <v>0</v>
      </c>
      <c r="S93" s="80">
        <f>IF(S79=0,0,VLOOKUP(S79,FAC_TOTALS_APTA!$A$4:$CC$142,$K93,FALSE))</f>
        <v>0</v>
      </c>
      <c r="T93" s="80">
        <f>IF(T79=0,0,VLOOKUP(T79,FAC_TOTALS_APTA!$A$4:$CC$142,$K93,FALSE))</f>
        <v>0</v>
      </c>
      <c r="U93" s="80">
        <f>IF(U79=0,0,VLOOKUP(U79,FAC_TOTALS_APTA!$A$4:$CC$142,$K93,FALSE))</f>
        <v>0</v>
      </c>
      <c r="V93" s="80">
        <f>IF(V79=0,0,VLOOKUP(V79,FAC_TOTALS_APTA!$A$4:$CC$142,$K93,FALSE))</f>
        <v>0</v>
      </c>
      <c r="W93" s="80">
        <f>IF(W79=0,0,VLOOKUP(W79,FAC_TOTALS_APTA!$A$4:$CC$142,$K93,FALSE))</f>
        <v>0</v>
      </c>
      <c r="X93" s="80">
        <f>IF(X79=0,0,VLOOKUP(X79,FAC_TOTALS_APTA!$A$4:$CC$142,$K93,FALSE))</f>
        <v>0</v>
      </c>
      <c r="Y93" s="80">
        <f>IF(Y79=0,0,VLOOKUP(Y79,FAC_TOTALS_APTA!$A$4:$CC$142,$K93,FALSE))</f>
        <v>0</v>
      </c>
      <c r="Z93" s="80">
        <f>IF(Z79=0,0,VLOOKUP(Z79,FAC_TOTALS_APTA!$A$4:$CC$142,$K93,FALSE))</f>
        <v>0</v>
      </c>
      <c r="AA93" s="80">
        <f>IF(AA79=0,0,VLOOKUP(AA79,FAC_TOTALS_APTA!$A$4:$CC$142,$K93,FALSE))</f>
        <v>0</v>
      </c>
      <c r="AB93" s="32">
        <f t="shared" si="22"/>
        <v>-450057.19067655702</v>
      </c>
      <c r="AC93" s="83">
        <f>AB93/F99</f>
        <v>-1.5462771388411538E-3</v>
      </c>
    </row>
    <row r="94" spans="1:32" ht="34" hidden="1" x14ac:dyDescent="0.2">
      <c r="A94" s="78" t="s">
        <v>133</v>
      </c>
      <c r="B94" s="45"/>
      <c r="C94" s="56" t="s">
        <v>94</v>
      </c>
      <c r="D94" s="57">
        <v>1.72E-2</v>
      </c>
      <c r="E94" s="24">
        <f>MATCH($C94,FAC_TOTALS_APTA!$A$2:$CC$2,)</f>
        <v>23</v>
      </c>
      <c r="F94" s="80">
        <f>VLOOKUP(F79,FAC_TOTALS_APTA!$A$4:$CC$142,$E94,FALSE)</f>
        <v>0</v>
      </c>
      <c r="G94" s="80">
        <f>VLOOKUP(G79,FAC_TOTALS_APTA!$A$4:$CC$142,$E94,FALSE)</f>
        <v>0</v>
      </c>
      <c r="H94" s="81" t="e">
        <f t="shared" ref="H82:H94" si="23">G94/F94-1</f>
        <v>#DIV/0!</v>
      </c>
      <c r="I94" s="62" t="str">
        <f t="shared" si="20"/>
        <v/>
      </c>
      <c r="J94" s="30" t="str">
        <f t="shared" si="21"/>
        <v>BIKE_SHARE_RAIL_FAC</v>
      </c>
      <c r="K94" s="20">
        <f>MATCH($J94,FAC_TOTALS_APTA!$A$2:$CA$2,)</f>
        <v>51</v>
      </c>
      <c r="L94" s="80">
        <f>IF(L79=0,0,VLOOKUP(L79,FAC_TOTALS_APTA!$A$4:$CC$142,$K94,FALSE))</f>
        <v>0</v>
      </c>
      <c r="M94" s="80">
        <f>IF(M79=0,0,VLOOKUP(M79,FAC_TOTALS_APTA!$A$4:$CC$142,$K94,FALSE))</f>
        <v>0</v>
      </c>
      <c r="N94" s="80">
        <f>IF(N79=0,0,VLOOKUP(N79,FAC_TOTALS_APTA!$A$4:$CC$142,$K94,FALSE))</f>
        <v>0</v>
      </c>
      <c r="O94" s="80">
        <f>IF(O79=0,0,VLOOKUP(O79,FAC_TOTALS_APTA!$A$4:$CC$142,$K94,FALSE))</f>
        <v>0</v>
      </c>
      <c r="P94" s="80">
        <f>IF(P79=0,0,VLOOKUP(P79,FAC_TOTALS_APTA!$A$4:$CC$142,$K94,FALSE))</f>
        <v>0</v>
      </c>
      <c r="Q94" s="80">
        <f>IF(Q79=0,0,VLOOKUP(Q79,FAC_TOTALS_APTA!$A$4:$CC$142,$K94,FALSE))</f>
        <v>0</v>
      </c>
      <c r="R94" s="80">
        <f>IF(R79=0,0,VLOOKUP(R79,FAC_TOTALS_APTA!$A$4:$CC$142,$K94,FALSE))</f>
        <v>0</v>
      </c>
      <c r="S94" s="80">
        <f>IF(S79=0,0,VLOOKUP(S79,FAC_TOTALS_APTA!$A$4:$CC$142,$K94,FALSE))</f>
        <v>0</v>
      </c>
      <c r="T94" s="80">
        <f>IF(T79=0,0,VLOOKUP(T79,FAC_TOTALS_APTA!$A$4:$CC$142,$K94,FALSE))</f>
        <v>0</v>
      </c>
      <c r="U94" s="80">
        <f>IF(U79=0,0,VLOOKUP(U79,FAC_TOTALS_APTA!$A$4:$CC$142,$K94,FALSE))</f>
        <v>0</v>
      </c>
      <c r="V94" s="80">
        <f>IF(V79=0,0,VLOOKUP(V79,FAC_TOTALS_APTA!$A$4:$CC$142,$K94,FALSE))</f>
        <v>0</v>
      </c>
      <c r="W94" s="80">
        <f>IF(W79=0,0,VLOOKUP(W79,FAC_TOTALS_APTA!$A$4:$CC$142,$K94,FALSE))</f>
        <v>0</v>
      </c>
      <c r="X94" s="80">
        <f>IF(X79=0,0,VLOOKUP(X79,FAC_TOTALS_APTA!$A$4:$CC$142,$K94,FALSE))</f>
        <v>0</v>
      </c>
      <c r="Y94" s="80">
        <f>IF(Y79=0,0,VLOOKUP(Y79,FAC_TOTALS_APTA!$A$4:$CC$142,$K94,FALSE))</f>
        <v>0</v>
      </c>
      <c r="Z94" s="80">
        <f>IF(Z79=0,0,VLOOKUP(Z79,FAC_TOTALS_APTA!$A$4:$CC$142,$K94,FALSE))</f>
        <v>0</v>
      </c>
      <c r="AA94" s="80">
        <f>IF(AA79=0,0,VLOOKUP(AA79,FAC_TOTALS_APTA!$A$4:$CC$142,$K94,FALSE))</f>
        <v>0</v>
      </c>
      <c r="AB94" s="32">
        <f t="shared" si="22"/>
        <v>0</v>
      </c>
      <c r="AC94" s="83">
        <f>AB94/F99</f>
        <v>0</v>
      </c>
    </row>
    <row r="95" spans="1:32" ht="34" hidden="1" x14ac:dyDescent="0.2">
      <c r="A95" s="85" t="s">
        <v>134</v>
      </c>
      <c r="B95" s="27"/>
      <c r="C95" s="10" t="s">
        <v>95</v>
      </c>
      <c r="D95" s="28">
        <v>-8.5999999999999993E-2</v>
      </c>
      <c r="E95" s="20">
        <f>MATCH($C95,FAC_TOTALS_APTA!$A$2:$CC$2,)</f>
        <v>24</v>
      </c>
      <c r="F95" s="31">
        <f>VLOOKUP(F79,FAC_TOTALS_APTA!$A$4:$CC$142,$E95,FALSE)</f>
        <v>0</v>
      </c>
      <c r="G95" s="31">
        <f>VLOOKUP(G79,FAC_TOTALS_APTA!$A$4:$CC$142,$E95,FALSE)</f>
        <v>0</v>
      </c>
      <c r="H95" s="67" t="e">
        <f>G95/F95-1</f>
        <v>#DIV/0!</v>
      </c>
      <c r="I95" s="30" t="str">
        <f>IF(B95="Log","_log","")</f>
        <v/>
      </c>
      <c r="J95" s="30" t="str">
        <f>CONCATENATE(C95,I95,"_FAC")</f>
        <v>scooter_flag_RAIL_FAC</v>
      </c>
      <c r="K95" s="20">
        <f>MATCH($J95,FAC_TOTALS_APTA!$A$2:$CA$2,)</f>
        <v>53</v>
      </c>
      <c r="L95" s="31">
        <f>IF(L79=0,0,VLOOKUP(L79,FAC_TOTALS_APTA!$A$4:$CC$142,$K95,FALSE))</f>
        <v>0</v>
      </c>
      <c r="M95" s="31">
        <f>IF(M79=0,0,VLOOKUP(M79,FAC_TOTALS_APTA!$A$4:$CC$142,$K95,FALSE))</f>
        <v>0</v>
      </c>
      <c r="N95" s="31">
        <f>IF(N79=0,0,VLOOKUP(N79,FAC_TOTALS_APTA!$A$4:$CC$142,$K95,FALSE))</f>
        <v>0</v>
      </c>
      <c r="O95" s="31">
        <f>IF(O79=0,0,VLOOKUP(O79,FAC_TOTALS_APTA!$A$4:$CC$142,$K95,FALSE))</f>
        <v>0</v>
      </c>
      <c r="P95" s="31">
        <f>IF(P79=0,0,VLOOKUP(P79,FAC_TOTALS_APTA!$A$4:$CC$142,$K95,FALSE))</f>
        <v>0</v>
      </c>
      <c r="Q95" s="31">
        <f>IF(Q79=0,0,VLOOKUP(Q79,FAC_TOTALS_APTA!$A$4:$CC$142,$K95,FALSE))</f>
        <v>0</v>
      </c>
      <c r="R95" s="31">
        <f>IF(R79=0,0,VLOOKUP(R79,FAC_TOTALS_APTA!$A$4:$CC$142,$K95,FALSE))</f>
        <v>0</v>
      </c>
      <c r="S95" s="31">
        <f>IF(S79=0,0,VLOOKUP(S79,FAC_TOTALS_APTA!$A$4:$CC$142,$K95,FALSE))</f>
        <v>0</v>
      </c>
      <c r="T95" s="31">
        <f>IF(T79=0,0,VLOOKUP(T79,FAC_TOTALS_APTA!$A$4:$CC$142,$K95,FALSE))</f>
        <v>0</v>
      </c>
      <c r="U95" s="31">
        <f>IF(U79=0,0,VLOOKUP(U79,FAC_TOTALS_APTA!$A$4:$CC$142,$K95,FALSE))</f>
        <v>0</v>
      </c>
      <c r="V95" s="31">
        <f>IF(V79=0,0,VLOOKUP(V79,FAC_TOTALS_APTA!$A$4:$CC$142,$K95,FALSE))</f>
        <v>0</v>
      </c>
      <c r="W95" s="31">
        <f>IF(W79=0,0,VLOOKUP(W79,FAC_TOTALS_APTA!$A$4:$CC$142,$K95,FALSE))</f>
        <v>0</v>
      </c>
      <c r="X95" s="31">
        <f>IF(X79=0,0,VLOOKUP(X79,FAC_TOTALS_APTA!$A$4:$CC$142,$K95,FALSE))</f>
        <v>0</v>
      </c>
      <c r="Y95" s="31">
        <f>IF(Y79=0,0,VLOOKUP(Y79,FAC_TOTALS_APTA!$A$4:$CC$142,$K95,FALSE))</f>
        <v>0</v>
      </c>
      <c r="Z95" s="31">
        <f>IF(Z79=0,0,VLOOKUP(Z79,FAC_TOTALS_APTA!$A$4:$CC$142,$K95,FALSE))</f>
        <v>0</v>
      </c>
      <c r="AA95" s="31">
        <f>IF(AA79=0,0,VLOOKUP(AA79,FAC_TOTALS_APTA!$A$4:$CC$142,$K95,FALSE))</f>
        <v>0</v>
      </c>
      <c r="AB95" s="32">
        <f>SUM(L95:AA95)</f>
        <v>0</v>
      </c>
      <c r="AC95" s="86">
        <f>AB95/F99</f>
        <v>0</v>
      </c>
    </row>
    <row r="96" spans="1:32" ht="17" x14ac:dyDescent="0.2">
      <c r="A96" s="78" t="s">
        <v>161</v>
      </c>
      <c r="B96" s="45"/>
      <c r="C96" s="6" t="s">
        <v>160</v>
      </c>
      <c r="D96" s="57"/>
      <c r="E96" s="20"/>
      <c r="F96" s="31"/>
      <c r="G96" s="31"/>
      <c r="H96" s="67"/>
      <c r="I96" s="62"/>
      <c r="J96" s="30" t="str">
        <f t="shared" ref="J96" si="24">CONCATENATE(C96,I96,"_FAC")</f>
        <v>New_Reporter_FAC</v>
      </c>
      <c r="K96" s="20">
        <f>MATCH($J96,FAC_TOTALS_APTA!$A$2:$CA$2,)</f>
        <v>60</v>
      </c>
      <c r="L96" s="31">
        <f>IF(L79=0,0,VLOOKUP(L79,FAC_TOTALS_APTA!$A$4:$CC$142,$K96,FALSE))</f>
        <v>1039329.7539999899</v>
      </c>
      <c r="M96" s="31">
        <f>IF(M79=0,0,VLOOKUP(M79,FAC_TOTALS_APTA!$A$4:$CC$142,$K96,FALSE))</f>
        <v>0</v>
      </c>
      <c r="N96" s="31">
        <f>IF(N79=0,0,VLOOKUP(N79,FAC_TOTALS_APTA!$A$4:$CC$142,$K96,FALSE))</f>
        <v>447637.99999999901</v>
      </c>
      <c r="O96" s="31">
        <f>IF(O79=0,0,VLOOKUP(O79,FAC_TOTALS_APTA!$A$4:$CC$142,$K96,FALSE))</f>
        <v>145754.65739999901</v>
      </c>
      <c r="P96" s="31">
        <f>IF(P79=0,0,VLOOKUP(P79,FAC_TOTALS_APTA!$A$4:$CC$142,$K96,FALSE))</f>
        <v>0</v>
      </c>
      <c r="Q96" s="31">
        <f>IF(Q79=0,0,VLOOKUP(Q79,FAC_TOTALS_APTA!$A$4:$CC$142,$K96,FALSE))</f>
        <v>0</v>
      </c>
      <c r="R96" s="31">
        <f>IF(R79=0,0,VLOOKUP(R79,FAC_TOTALS_APTA!$A$4:$CC$142,$K96,FALSE))</f>
        <v>0</v>
      </c>
      <c r="S96" s="31">
        <f>IF(S79=0,0,VLOOKUP(S79,FAC_TOTALS_APTA!$A$4:$CC$142,$K96,FALSE))</f>
        <v>0</v>
      </c>
      <c r="T96" s="31">
        <f>IF(T79=0,0,VLOOKUP(T79,FAC_TOTALS_APTA!$A$4:$CC$142,$K96,FALSE))</f>
        <v>0</v>
      </c>
      <c r="U96" s="31">
        <f>IF(U79=0,0,VLOOKUP(U79,FAC_TOTALS_APTA!$A$4:$CC$142,$K96,FALSE))</f>
        <v>0</v>
      </c>
      <c r="V96" s="31">
        <f>IF(V79=0,0,VLOOKUP(V79,FAC_TOTALS_APTA!$A$4:$CC$142,$K96,FALSE))</f>
        <v>0</v>
      </c>
      <c r="W96" s="31">
        <f>IF(W79=0,0,VLOOKUP(W79,FAC_TOTALS_APTA!$A$4:$CC$142,$K96,FALSE))</f>
        <v>0</v>
      </c>
      <c r="X96" s="31">
        <f>IF(X79=0,0,VLOOKUP(X79,FAC_TOTALS_APTA!$A$4:$CC$142,$K96,FALSE))</f>
        <v>0</v>
      </c>
      <c r="Y96" s="31">
        <f>IF(Y79=0,0,VLOOKUP(Y79,FAC_TOTALS_APTA!$A$4:$CC$142,$K96,FALSE))</f>
        <v>0</v>
      </c>
      <c r="Z96" s="31">
        <f>IF(Z79=0,0,VLOOKUP(Z79,FAC_TOTALS_APTA!$A$4:$CC$142,$K96,FALSE))</f>
        <v>0</v>
      </c>
      <c r="AA96" s="31">
        <f>IF(AA79=0,0,VLOOKUP(AA79,FAC_TOTALS_APTA!$A$4:$CC$142,$K96,FALSE))</f>
        <v>0</v>
      </c>
      <c r="AB96" s="32">
        <f t="shared" ref="AB96" si="25">SUM(L96:AA96)</f>
        <v>1632722.411399988</v>
      </c>
      <c r="AC96" s="86">
        <f>AB96/F99</f>
        <v>5.6096011598574559E-3</v>
      </c>
    </row>
    <row r="97" spans="1:29" hidden="1" x14ac:dyDescent="0.2">
      <c r="A97" s="69"/>
      <c r="B97" s="23"/>
      <c r="C97" s="23"/>
      <c r="D97" s="24"/>
      <c r="E97" s="23"/>
      <c r="F97" s="23"/>
      <c r="G97" s="23"/>
      <c r="H97" s="22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71"/>
    </row>
    <row r="98" spans="1:29" ht="17" x14ac:dyDescent="0.2">
      <c r="A98" s="87" t="s">
        <v>76</v>
      </c>
      <c r="B98" s="88"/>
      <c r="C98" s="89"/>
      <c r="D98" s="90"/>
      <c r="E98" s="58"/>
      <c r="F98" s="91"/>
      <c r="G98" s="91"/>
      <c r="H98" s="92"/>
      <c r="I98" s="93"/>
      <c r="J98" s="59"/>
      <c r="K98" s="60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4">
        <f>SUM(AB81:AB96)</f>
        <v>-27927016.664945509</v>
      </c>
      <c r="AC98" s="95">
        <f>AB98/F101</f>
        <v>-9.2678719699791162E-2</v>
      </c>
    </row>
    <row r="99" spans="1:29" ht="17" hidden="1" x14ac:dyDescent="0.2">
      <c r="A99" s="96" t="s">
        <v>41</v>
      </c>
      <c r="B99" s="97"/>
      <c r="C99" s="98" t="s">
        <v>7</v>
      </c>
      <c r="D99" s="99"/>
      <c r="E99" s="34">
        <f>MATCH($C99,FAC_TOTALS_APTA!$A$2:$CA$2,)</f>
        <v>8</v>
      </c>
      <c r="F99" s="100">
        <f>VLOOKUP(F79,FAC_TOTALS_APTA!$A$4:$CC$142,$E99,FALSE)</f>
        <v>291058555.65700799</v>
      </c>
      <c r="G99" s="100">
        <f>VLOOKUP(G79,FAC_TOTALS_APTA!$A$4:$CA$142,$E99,FALSE)</f>
        <v>262951926.78027901</v>
      </c>
      <c r="H99" s="101">
        <f t="shared" ref="H99" si="26">G99/F99-1</f>
        <v>-9.6566922120821186E-2</v>
      </c>
      <c r="I99" s="102"/>
      <c r="J99" s="30"/>
      <c r="K99" s="20"/>
      <c r="L99" s="103">
        <f>SUM(L81:L86)</f>
        <v>-3823750.9812002364</v>
      </c>
      <c r="M99" s="103">
        <f>SUM(M81:M86)</f>
        <v>3843327.4331241054</v>
      </c>
      <c r="N99" s="103">
        <f>SUM(N81:N86)</f>
        <v>-8889551.6121045128</v>
      </c>
      <c r="O99" s="103">
        <f>SUM(O81:O86)</f>
        <v>-1861057.3596487683</v>
      </c>
      <c r="P99" s="103">
        <f>SUM(P81:P86)</f>
        <v>5441085.0114308475</v>
      </c>
      <c r="Q99" s="103">
        <f>SUM(Q81:Q86)</f>
        <v>5832270.0034984183</v>
      </c>
      <c r="R99" s="103">
        <f>SUM(R81:R86)</f>
        <v>0</v>
      </c>
      <c r="S99" s="103">
        <f>SUM(S81:S86)</f>
        <v>0</v>
      </c>
      <c r="T99" s="103">
        <f>SUM(T81:T86)</f>
        <v>0</v>
      </c>
      <c r="U99" s="103">
        <f>SUM(U81:U86)</f>
        <v>0</v>
      </c>
      <c r="V99" s="103">
        <f>SUM(V81:V86)</f>
        <v>0</v>
      </c>
      <c r="W99" s="103">
        <f>SUM(W81:W86)</f>
        <v>0</v>
      </c>
      <c r="X99" s="103">
        <f>SUM(X81:X86)</f>
        <v>0</v>
      </c>
      <c r="Y99" s="103">
        <f>SUM(Y81:Y86)</f>
        <v>0</v>
      </c>
      <c r="Z99" s="103">
        <f>SUM(Z81:Z86)</f>
        <v>0</v>
      </c>
      <c r="AA99" s="103">
        <f>SUM(AA81:AA86)</f>
        <v>0</v>
      </c>
      <c r="AB99" s="35"/>
      <c r="AC99" s="104"/>
    </row>
    <row r="100" spans="1:29" ht="17" x14ac:dyDescent="0.2">
      <c r="A100" s="105" t="s">
        <v>77</v>
      </c>
      <c r="B100" s="22"/>
      <c r="C100" s="106"/>
      <c r="D100" s="57"/>
      <c r="E100" s="23"/>
      <c r="F100" s="107"/>
      <c r="G100" s="107"/>
      <c r="H100" s="108"/>
      <c r="I100" s="109"/>
      <c r="J100" s="30"/>
      <c r="K100" s="2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38">
        <f>AB101-AB98</f>
        <v>-10823007.944254491</v>
      </c>
      <c r="AC100" s="111">
        <f>AC101-AC98</f>
        <v>-3.5917281520200323E-2</v>
      </c>
    </row>
    <row r="101" spans="1:29" ht="18" thickBot="1" x14ac:dyDescent="0.25">
      <c r="A101" s="117" t="s">
        <v>42</v>
      </c>
      <c r="B101" s="16"/>
      <c r="C101" s="40" t="s">
        <v>5</v>
      </c>
      <c r="D101" s="17"/>
      <c r="E101" s="16">
        <f>MATCH($C101,FAC_TOTALS_APTA!$A$2:$CA$2,)</f>
        <v>6</v>
      </c>
      <c r="F101" s="41">
        <f>VLOOKUP(F79,FAC_TOTALS_APTA!$A$4:$CA$142,$E101,FALSE)</f>
        <v>301331489.638699</v>
      </c>
      <c r="G101" s="41">
        <f>VLOOKUP(G79,FAC_TOTALS_APTA!$A$4:$CA$142,$E101,FALSE)</f>
        <v>262581465.02949899</v>
      </c>
      <c r="H101" s="68">
        <f t="shared" ref="H101" si="27">G101/F101-1</f>
        <v>-0.12859600121999148</v>
      </c>
      <c r="I101" s="43"/>
      <c r="J101" s="118"/>
      <c r="K101" s="17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44">
        <f>G101-F101</f>
        <v>-38750024.609200001</v>
      </c>
      <c r="AC101" s="119">
        <f>H101</f>
        <v>-0.12859600121999148</v>
      </c>
    </row>
    <row r="102" spans="1:29" ht="17" thickTop="1" x14ac:dyDescent="0.2"/>
    <row r="105" spans="1:29" x14ac:dyDescent="0.2">
      <c r="A105" s="112" t="s">
        <v>74</v>
      </c>
      <c r="B105" s="113"/>
      <c r="C105" s="113"/>
      <c r="D105" s="114"/>
      <c r="E105" s="113"/>
      <c r="F105" s="113"/>
      <c r="G105" s="113"/>
      <c r="H105" s="115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6"/>
    </row>
    <row r="106" spans="1:29" ht="17" x14ac:dyDescent="0.2">
      <c r="A106" s="69" t="s">
        <v>30</v>
      </c>
      <c r="B106" s="70" t="s">
        <v>31</v>
      </c>
      <c r="C106" s="23"/>
      <c r="D106" s="24"/>
      <c r="E106" s="23"/>
      <c r="F106" s="23"/>
      <c r="G106" s="23"/>
      <c r="H106" s="22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71"/>
    </row>
    <row r="107" spans="1:29" x14ac:dyDescent="0.2">
      <c r="A107" s="69"/>
      <c r="B107" s="70"/>
      <c r="C107" s="23"/>
      <c r="D107" s="24"/>
      <c r="E107" s="23"/>
      <c r="F107" s="23"/>
      <c r="G107" s="23"/>
      <c r="H107" s="22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71"/>
    </row>
    <row r="108" spans="1:29" ht="17" x14ac:dyDescent="0.2">
      <c r="A108" s="72" t="s">
        <v>78</v>
      </c>
      <c r="B108" s="14">
        <v>0</v>
      </c>
      <c r="C108" s="23"/>
      <c r="D108" s="24"/>
      <c r="E108" s="23"/>
      <c r="F108" s="23"/>
      <c r="G108" s="23"/>
      <c r="H108" s="22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71"/>
    </row>
    <row r="109" spans="1:29" ht="18" thickBot="1" x14ac:dyDescent="0.25">
      <c r="A109" s="73" t="s">
        <v>138</v>
      </c>
      <c r="B109" s="15">
        <v>10</v>
      </c>
      <c r="C109" s="16"/>
      <c r="D109" s="17"/>
      <c r="E109" s="16"/>
      <c r="F109" s="16"/>
      <c r="G109" s="16"/>
      <c r="H109" s="6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74"/>
    </row>
    <row r="110" spans="1:29" ht="17" thickTop="1" x14ac:dyDescent="0.2">
      <c r="A110" s="69"/>
      <c r="B110" s="23"/>
      <c r="C110" s="23"/>
      <c r="D110" s="24"/>
      <c r="E110" s="23"/>
      <c r="F110" s="63" t="s">
        <v>70</v>
      </c>
      <c r="G110" s="63"/>
      <c r="H110" s="6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63" t="s">
        <v>32</v>
      </c>
      <c r="AC110" s="75"/>
    </row>
    <row r="111" spans="1:29" ht="17" x14ac:dyDescent="0.2">
      <c r="A111" s="76" t="s">
        <v>33</v>
      </c>
      <c r="B111" s="18" t="s">
        <v>34</v>
      </c>
      <c r="C111" s="19" t="s">
        <v>35</v>
      </c>
      <c r="D111" s="20" t="s">
        <v>75</v>
      </c>
      <c r="E111" s="19"/>
      <c r="F111" s="21">
        <f>$B$1</f>
        <v>2012</v>
      </c>
      <c r="G111" s="21">
        <f>$B$2</f>
        <v>2018</v>
      </c>
      <c r="H111" s="18" t="s">
        <v>71</v>
      </c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 t="s">
        <v>73</v>
      </c>
      <c r="AC111" s="77" t="s">
        <v>71</v>
      </c>
    </row>
    <row r="112" spans="1:29" x14ac:dyDescent="0.2">
      <c r="A112" s="78"/>
      <c r="B112" s="45"/>
      <c r="C112" s="24"/>
      <c r="D112" s="24"/>
      <c r="E112" s="24"/>
      <c r="F112" s="24"/>
      <c r="G112" s="24"/>
      <c r="H112" s="45"/>
      <c r="I112" s="24"/>
      <c r="J112" s="24"/>
      <c r="K112" s="24"/>
      <c r="L112" s="24">
        <v>1</v>
      </c>
      <c r="M112" s="24">
        <v>2</v>
      </c>
      <c r="N112" s="24">
        <v>3</v>
      </c>
      <c r="O112" s="24">
        <v>4</v>
      </c>
      <c r="P112" s="24">
        <v>5</v>
      </c>
      <c r="Q112" s="24">
        <v>6</v>
      </c>
      <c r="R112" s="24">
        <v>7</v>
      </c>
      <c r="S112" s="24">
        <v>8</v>
      </c>
      <c r="T112" s="24">
        <v>9</v>
      </c>
      <c r="U112" s="24">
        <v>10</v>
      </c>
      <c r="V112" s="24">
        <v>11</v>
      </c>
      <c r="W112" s="24">
        <v>12</v>
      </c>
      <c r="X112" s="24">
        <v>13</v>
      </c>
      <c r="Y112" s="24">
        <v>14</v>
      </c>
      <c r="Z112" s="24">
        <v>15</v>
      </c>
      <c r="AA112" s="24">
        <v>16</v>
      </c>
      <c r="AB112" s="24"/>
      <c r="AC112" s="79"/>
    </row>
    <row r="113" spans="1:29" x14ac:dyDescent="0.2">
      <c r="A113" s="69"/>
      <c r="B113" s="22"/>
      <c r="C113" s="23"/>
      <c r="D113" s="24"/>
      <c r="E113" s="23"/>
      <c r="F113" s="24" t="str">
        <f>CONCATENATE($B108,"_",$B109,"_",F111)</f>
        <v>0_10_2012</v>
      </c>
      <c r="G113" s="24" t="str">
        <f>CONCATENATE($B108,"_",$B109,"_",G111)</f>
        <v>0_10_2018</v>
      </c>
      <c r="H113" s="22"/>
      <c r="I113" s="23"/>
      <c r="J113" s="23"/>
      <c r="K113" s="23"/>
      <c r="L113" s="23" t="str">
        <f>IF($F111+L112&gt;$G111,0,CONCATENATE($B108,"_",$B109,"_",$F111+L112))</f>
        <v>0_10_2013</v>
      </c>
      <c r="M113" s="23" t="str">
        <f t="shared" ref="M113:AA113" si="28">IF($F111+M112&gt;$G111,0,CONCATENATE($B108,"_",$B109,"_",$F111+M112))</f>
        <v>0_10_2014</v>
      </c>
      <c r="N113" s="23" t="str">
        <f t="shared" si="28"/>
        <v>0_10_2015</v>
      </c>
      <c r="O113" s="23" t="str">
        <f t="shared" si="28"/>
        <v>0_10_2016</v>
      </c>
      <c r="P113" s="23" t="str">
        <f t="shared" si="28"/>
        <v>0_10_2017</v>
      </c>
      <c r="Q113" s="23" t="str">
        <f t="shared" si="28"/>
        <v>0_10_2018</v>
      </c>
      <c r="R113" s="23">
        <f t="shared" si="28"/>
        <v>0</v>
      </c>
      <c r="S113" s="23">
        <f t="shared" si="28"/>
        <v>0</v>
      </c>
      <c r="T113" s="23">
        <f t="shared" si="28"/>
        <v>0</v>
      </c>
      <c r="U113" s="23">
        <f t="shared" si="28"/>
        <v>0</v>
      </c>
      <c r="V113" s="23">
        <f t="shared" si="28"/>
        <v>0</v>
      </c>
      <c r="W113" s="23">
        <f t="shared" si="28"/>
        <v>0</v>
      </c>
      <c r="X113" s="23">
        <f t="shared" si="28"/>
        <v>0</v>
      </c>
      <c r="Y113" s="23">
        <f t="shared" si="28"/>
        <v>0</v>
      </c>
      <c r="Z113" s="23">
        <f t="shared" si="28"/>
        <v>0</v>
      </c>
      <c r="AA113" s="23">
        <f t="shared" si="28"/>
        <v>0</v>
      </c>
      <c r="AB113" s="23"/>
      <c r="AC113" s="71"/>
    </row>
    <row r="114" spans="1:29" x14ac:dyDescent="0.2">
      <c r="A114" s="69"/>
      <c r="B114" s="22"/>
      <c r="C114" s="23"/>
      <c r="D114" s="24"/>
      <c r="E114" s="23" t="s">
        <v>72</v>
      </c>
      <c r="F114" s="80"/>
      <c r="G114" s="80"/>
      <c r="H114" s="22"/>
      <c r="I114" s="23"/>
      <c r="J114" s="23"/>
      <c r="K114" s="23" t="s">
        <v>72</v>
      </c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71"/>
    </row>
    <row r="115" spans="1:29" ht="17" x14ac:dyDescent="0.2">
      <c r="A115" s="78" t="s">
        <v>122</v>
      </c>
      <c r="B115" s="45" t="s">
        <v>36</v>
      </c>
      <c r="C115" s="56" t="s">
        <v>9</v>
      </c>
      <c r="D115" s="57">
        <v>0.60699999999999998</v>
      </c>
      <c r="E115" s="24">
        <f>MATCH($C115,FAC_TOTALS_APTA!$A$2:$CC$2,)</f>
        <v>10</v>
      </c>
      <c r="F115" s="80">
        <f>VLOOKUP(F113,FAC_TOTALS_APTA!$A$4:$CC$142,$E115,FALSE)</f>
        <v>275254101.49999899</v>
      </c>
      <c r="G115" s="80">
        <f>VLOOKUP(G113,FAC_TOTALS_APTA!$A$4:$CC$142,$E115,FALSE)</f>
        <v>274036302.39999998</v>
      </c>
      <c r="H115" s="81">
        <f>IFERROR(G115/F115-1,"-")</f>
        <v>-4.4242723118842475E-3</v>
      </c>
      <c r="I115" s="62" t="str">
        <f>IF(B115="Log","_log","")</f>
        <v>_log</v>
      </c>
      <c r="J115" s="62" t="str">
        <f>CONCATENATE(C115,I115,"_FAC")</f>
        <v>VRM_ADJ_log_FAC</v>
      </c>
      <c r="K115" s="24">
        <f>MATCH($J115,FAC_TOTALS_APTA!$A$2:$CA$2,)</f>
        <v>25</v>
      </c>
      <c r="L115" s="80">
        <f>IF(L113=0,0,VLOOKUP(L113,FAC_TOTALS_APTA!$A$4:$CC$142,$K115,FALSE))</f>
        <v>11712645.846915999</v>
      </c>
      <c r="M115" s="80">
        <f>IF(M113=0,0,VLOOKUP(M113,FAC_TOTALS_APTA!$A$4:$CC$142,$K115,FALSE))</f>
        <v>7624783.75163214</v>
      </c>
      <c r="N115" s="80">
        <f>IF(N113=0,0,VLOOKUP(N113,FAC_TOTALS_APTA!$A$4:$CC$142,$K115,FALSE))</f>
        <v>-6218186.0232816804</v>
      </c>
      <c r="O115" s="80">
        <f>IF(O113=0,0,VLOOKUP(O113,FAC_TOTALS_APTA!$A$4:$CC$142,$K115,FALSE))</f>
        <v>-2808476.4361259602</v>
      </c>
      <c r="P115" s="80">
        <f>IF(P113=0,0,VLOOKUP(P113,FAC_TOTALS_APTA!$A$4:$CC$142,$K115,FALSE))</f>
        <v>-10812962.746218801</v>
      </c>
      <c r="Q115" s="80">
        <f>IF(Q113=0,0,VLOOKUP(Q113,FAC_TOTALS_APTA!$A$4:$CC$142,$K115,FALSE))</f>
        <v>-1908665.72974862</v>
      </c>
      <c r="R115" s="80">
        <f>IF(R113=0,0,VLOOKUP(R113,FAC_TOTALS_APTA!$A$4:$CC$142,$K115,FALSE))</f>
        <v>0</v>
      </c>
      <c r="S115" s="80">
        <f>IF(S113=0,0,VLOOKUP(S113,FAC_TOTALS_APTA!$A$4:$CC$142,$K115,FALSE))</f>
        <v>0</v>
      </c>
      <c r="T115" s="80">
        <f>IF(T113=0,0,VLOOKUP(T113,FAC_TOTALS_APTA!$A$4:$CC$142,$K115,FALSE))</f>
        <v>0</v>
      </c>
      <c r="U115" s="80">
        <f>IF(U113=0,0,VLOOKUP(U113,FAC_TOTALS_APTA!$A$4:$CC$142,$K115,FALSE))</f>
        <v>0</v>
      </c>
      <c r="V115" s="80">
        <f>IF(V113=0,0,VLOOKUP(V113,FAC_TOTALS_APTA!$A$4:$CC$142,$K115,FALSE))</f>
        <v>0</v>
      </c>
      <c r="W115" s="80">
        <f>IF(W113=0,0,VLOOKUP(W113,FAC_TOTALS_APTA!$A$4:$CC$142,$K115,FALSE))</f>
        <v>0</v>
      </c>
      <c r="X115" s="80">
        <f>IF(X113=0,0,VLOOKUP(X113,FAC_TOTALS_APTA!$A$4:$CC$142,$K115,FALSE))</f>
        <v>0</v>
      </c>
      <c r="Y115" s="80">
        <f>IF(Y113=0,0,VLOOKUP(Y113,FAC_TOTALS_APTA!$A$4:$CC$142,$K115,FALSE))</f>
        <v>0</v>
      </c>
      <c r="Z115" s="80">
        <f>IF(Z113=0,0,VLOOKUP(Z113,FAC_TOTALS_APTA!$A$4:$CC$142,$K115,FALSE))</f>
        <v>0</v>
      </c>
      <c r="AA115" s="80">
        <f>IF(AA113=0,0,VLOOKUP(AA113,FAC_TOTALS_APTA!$A$4:$CC$142,$K115,FALSE))</f>
        <v>0</v>
      </c>
      <c r="AB115" s="82">
        <f>SUM(L115:AA115)</f>
        <v>-2410861.3368269205</v>
      </c>
      <c r="AC115" s="83">
        <f>AB115/F133</f>
        <v>-1.870557514580532E-3</v>
      </c>
    </row>
    <row r="116" spans="1:29" ht="17" x14ac:dyDescent="0.2">
      <c r="A116" s="78" t="s">
        <v>37</v>
      </c>
      <c r="B116" s="45" t="s">
        <v>36</v>
      </c>
      <c r="C116" s="56" t="s">
        <v>10</v>
      </c>
      <c r="D116" s="57">
        <v>-0.26910000000000001</v>
      </c>
      <c r="E116" s="24">
        <f>MATCH($C116,FAC_TOTALS_APTA!$A$2:$CC$2,)</f>
        <v>11</v>
      </c>
      <c r="F116" s="80">
        <f>VLOOKUP(F113,FAC_TOTALS_APTA!$A$4:$CC$142,$E116,FALSE)</f>
        <v>7.7798749999999997</v>
      </c>
      <c r="G116" s="80">
        <f>VLOOKUP(G113,FAC_TOTALS_APTA!$A$4:$CC$142,$E116,FALSE)</f>
        <v>8.5038999999999998</v>
      </c>
      <c r="H116" s="81">
        <f t="shared" ref="H116:H127" si="29">IFERROR(G116/F116-1,"-")</f>
        <v>9.3063834573177573E-2</v>
      </c>
      <c r="I116" s="62" t="str">
        <f t="shared" ref="I116:I128" si="30">IF(B116="Log","_log","")</f>
        <v>_log</v>
      </c>
      <c r="J116" s="62" t="str">
        <f t="shared" ref="J116:J128" si="31">CONCATENATE(C116,I116,"_FAC")</f>
        <v>FARE_per_UPT_log_FAC</v>
      </c>
      <c r="K116" s="24">
        <f>MATCH($J116,FAC_TOTALS_APTA!$A$2:$CA$2,)</f>
        <v>27</v>
      </c>
      <c r="L116" s="80">
        <f>IF(L113=0,0,VLOOKUP(L113,FAC_TOTALS_APTA!$A$4:$CC$142,$K116,FALSE))</f>
        <v>-10985746.9421653</v>
      </c>
      <c r="M116" s="80">
        <f>IF(M113=0,0,VLOOKUP(M113,FAC_TOTALS_APTA!$A$4:$CC$142,$K116,FALSE))</f>
        <v>-39475.270498616301</v>
      </c>
      <c r="N116" s="80">
        <f>IF(N113=0,0,VLOOKUP(N113,FAC_TOTALS_APTA!$A$4:$CC$142,$K116,FALSE))</f>
        <v>-8570317.5726068597</v>
      </c>
      <c r="O116" s="80">
        <f>IF(O113=0,0,VLOOKUP(O113,FAC_TOTALS_APTA!$A$4:$CC$142,$K116,FALSE))</f>
        <v>-3687291.7823208398</v>
      </c>
      <c r="P116" s="80">
        <f>IF(P113=0,0,VLOOKUP(P113,FAC_TOTALS_APTA!$A$4:$CC$142,$K116,FALSE))</f>
        <v>-6377509.6329443799</v>
      </c>
      <c r="Q116" s="80">
        <f>IF(Q113=0,0,VLOOKUP(Q113,FAC_TOTALS_APTA!$A$4:$CC$142,$K116,FALSE))</f>
        <v>4200408.9121214896</v>
      </c>
      <c r="R116" s="80">
        <f>IF(R113=0,0,VLOOKUP(R113,FAC_TOTALS_APTA!$A$4:$CC$142,$K116,FALSE))</f>
        <v>0</v>
      </c>
      <c r="S116" s="80">
        <f>IF(S113=0,0,VLOOKUP(S113,FAC_TOTALS_APTA!$A$4:$CC$142,$K116,FALSE))</f>
        <v>0</v>
      </c>
      <c r="T116" s="80">
        <f>IF(T113=0,0,VLOOKUP(T113,FAC_TOTALS_APTA!$A$4:$CC$142,$K116,FALSE))</f>
        <v>0</v>
      </c>
      <c r="U116" s="80">
        <f>IF(U113=0,0,VLOOKUP(U113,FAC_TOTALS_APTA!$A$4:$CC$142,$K116,FALSE))</f>
        <v>0</v>
      </c>
      <c r="V116" s="80">
        <f>IF(V113=0,0,VLOOKUP(V113,FAC_TOTALS_APTA!$A$4:$CC$142,$K116,FALSE))</f>
        <v>0</v>
      </c>
      <c r="W116" s="80">
        <f>IF(W113=0,0,VLOOKUP(W113,FAC_TOTALS_APTA!$A$4:$CC$142,$K116,FALSE))</f>
        <v>0</v>
      </c>
      <c r="X116" s="80">
        <f>IF(X113=0,0,VLOOKUP(X113,FAC_TOTALS_APTA!$A$4:$CC$142,$K116,FALSE))</f>
        <v>0</v>
      </c>
      <c r="Y116" s="80">
        <f>IF(Y113=0,0,VLOOKUP(Y113,FAC_TOTALS_APTA!$A$4:$CC$142,$K116,FALSE))</f>
        <v>0</v>
      </c>
      <c r="Z116" s="80">
        <f>IF(Z113=0,0,VLOOKUP(Z113,FAC_TOTALS_APTA!$A$4:$CC$142,$K116,FALSE))</f>
        <v>0</v>
      </c>
      <c r="AA116" s="80">
        <f>IF(AA113=0,0,VLOOKUP(AA113,FAC_TOTALS_APTA!$A$4:$CC$142,$K116,FALSE))</f>
        <v>0</v>
      </c>
      <c r="AB116" s="82">
        <f t="shared" ref="AB116:AB128" si="32">SUM(L116:AA116)</f>
        <v>-25459932.288414504</v>
      </c>
      <c r="AC116" s="83">
        <f>AB116/F133</f>
        <v>-1.9754046794531299E-2</v>
      </c>
    </row>
    <row r="117" spans="1:29" ht="17" x14ac:dyDescent="0.2">
      <c r="A117" s="78" t="s">
        <v>38</v>
      </c>
      <c r="B117" s="45" t="s">
        <v>36</v>
      </c>
      <c r="C117" s="56" t="s">
        <v>11</v>
      </c>
      <c r="D117" s="57">
        <v>0.4793</v>
      </c>
      <c r="E117" s="24">
        <f>MATCH($C117,FAC_TOTALS_APTA!$A$2:$CC$2,)</f>
        <v>12</v>
      </c>
      <c r="F117" s="80">
        <f>VLOOKUP(F113,FAC_TOTALS_APTA!$A$4:$CC$142,$E117,FALSE)</f>
        <v>27909105.420000002</v>
      </c>
      <c r="G117" s="80">
        <f>VLOOKUP(G113,FAC_TOTALS_APTA!$A$4:$CC$142,$E117,FALSE)</f>
        <v>29807700.839999899</v>
      </c>
      <c r="H117" s="81">
        <f t="shared" si="29"/>
        <v>6.8027813555046501E-2</v>
      </c>
      <c r="I117" s="62" t="str">
        <f t="shared" si="30"/>
        <v>_log</v>
      </c>
      <c r="J117" s="62" t="str">
        <f t="shared" si="31"/>
        <v>POP_EMP_log_FAC</v>
      </c>
      <c r="K117" s="24">
        <f>MATCH($J117,FAC_TOTALS_APTA!$A$2:$CA$2,)</f>
        <v>29</v>
      </c>
      <c r="L117" s="80">
        <f>IF(L113=0,0,VLOOKUP(L113,FAC_TOTALS_APTA!$A$4:$CC$142,$K117,FALSE))</f>
        <v>18553695.897230402</v>
      </c>
      <c r="M117" s="80">
        <f>IF(M113=0,0,VLOOKUP(M113,FAC_TOTALS_APTA!$A$4:$CC$142,$K117,FALSE))</f>
        <v>5836638.8061731802</v>
      </c>
      <c r="N117" s="80">
        <f>IF(N113=0,0,VLOOKUP(N113,FAC_TOTALS_APTA!$A$4:$CC$142,$K117,FALSE))</f>
        <v>5243972.0680507002</v>
      </c>
      <c r="O117" s="80">
        <f>IF(O113=0,0,VLOOKUP(O113,FAC_TOTALS_APTA!$A$4:$CC$142,$K117,FALSE))</f>
        <v>1123559.0180602199</v>
      </c>
      <c r="P117" s="80">
        <f>IF(P113=0,0,VLOOKUP(P113,FAC_TOTALS_APTA!$A$4:$CC$142,$K117,FALSE))</f>
        <v>4355828.0518733999</v>
      </c>
      <c r="Q117" s="80">
        <f>IF(Q113=0,0,VLOOKUP(Q113,FAC_TOTALS_APTA!$A$4:$CC$142,$K117,FALSE))</f>
        <v>2473079.6445756</v>
      </c>
      <c r="R117" s="80">
        <f>IF(R113=0,0,VLOOKUP(R113,FAC_TOTALS_APTA!$A$4:$CC$142,$K117,FALSE))</f>
        <v>0</v>
      </c>
      <c r="S117" s="80">
        <f>IF(S113=0,0,VLOOKUP(S113,FAC_TOTALS_APTA!$A$4:$CC$142,$K117,FALSE))</f>
        <v>0</v>
      </c>
      <c r="T117" s="80">
        <f>IF(T113=0,0,VLOOKUP(T113,FAC_TOTALS_APTA!$A$4:$CC$142,$K117,FALSE))</f>
        <v>0</v>
      </c>
      <c r="U117" s="80">
        <f>IF(U113=0,0,VLOOKUP(U113,FAC_TOTALS_APTA!$A$4:$CC$142,$K117,FALSE))</f>
        <v>0</v>
      </c>
      <c r="V117" s="80">
        <f>IF(V113=0,0,VLOOKUP(V113,FAC_TOTALS_APTA!$A$4:$CC$142,$K117,FALSE))</f>
        <v>0</v>
      </c>
      <c r="W117" s="80">
        <f>IF(W113=0,0,VLOOKUP(W113,FAC_TOTALS_APTA!$A$4:$CC$142,$K117,FALSE))</f>
        <v>0</v>
      </c>
      <c r="X117" s="80">
        <f>IF(X113=0,0,VLOOKUP(X113,FAC_TOTALS_APTA!$A$4:$CC$142,$K117,FALSE))</f>
        <v>0</v>
      </c>
      <c r="Y117" s="80">
        <f>IF(Y113=0,0,VLOOKUP(Y113,FAC_TOTALS_APTA!$A$4:$CC$142,$K117,FALSE))</f>
        <v>0</v>
      </c>
      <c r="Z117" s="80">
        <f>IF(Z113=0,0,VLOOKUP(Z113,FAC_TOTALS_APTA!$A$4:$CC$142,$K117,FALSE))</f>
        <v>0</v>
      </c>
      <c r="AA117" s="80">
        <f>IF(AA113=0,0,VLOOKUP(AA113,FAC_TOTALS_APTA!$A$4:$CC$142,$K117,FALSE))</f>
        <v>0</v>
      </c>
      <c r="AB117" s="82">
        <f t="shared" si="32"/>
        <v>37586773.485963501</v>
      </c>
      <c r="AC117" s="83">
        <f>AB117/F133</f>
        <v>2.9163112999913216E-2</v>
      </c>
    </row>
    <row r="118" spans="1:29" ht="17" x14ac:dyDescent="0.2">
      <c r="A118" s="78" t="s">
        <v>124</v>
      </c>
      <c r="B118" s="45" t="s">
        <v>36</v>
      </c>
      <c r="C118" s="84" t="s">
        <v>27</v>
      </c>
      <c r="D118" s="57">
        <v>0.1704</v>
      </c>
      <c r="E118" s="24">
        <f>MATCH($C118,FAC_TOTALS_APTA!$A$2:$CC$2,)</f>
        <v>13</v>
      </c>
      <c r="F118" s="80">
        <f>VLOOKUP(F113,FAC_TOTALS_APTA!$A$4:$CC$142,$E118,FALSE)</f>
        <v>4.1093000000000002</v>
      </c>
      <c r="G118" s="80">
        <f>VLOOKUP(G113,FAC_TOTALS_APTA!$A$4:$CC$142,$E118,FALSE)</f>
        <v>2.9199999999999902</v>
      </c>
      <c r="H118" s="81">
        <f t="shared" si="29"/>
        <v>-0.28941668897379358</v>
      </c>
      <c r="I118" s="62" t="str">
        <f t="shared" si="30"/>
        <v>_log</v>
      </c>
      <c r="J118" s="62" t="str">
        <f t="shared" si="31"/>
        <v>GAS_PRICE_2018_log_FAC</v>
      </c>
      <c r="K118" s="24">
        <f>MATCH($J118,FAC_TOTALS_APTA!$A$2:$CA$2,)</f>
        <v>31</v>
      </c>
      <c r="L118" s="80">
        <f>IF(L113=0,0,VLOOKUP(L113,FAC_TOTALS_APTA!$A$4:$CC$142,$K118,FALSE))</f>
        <v>-6781646.5601991797</v>
      </c>
      <c r="M118" s="80">
        <f>IF(M113=0,0,VLOOKUP(M113,FAC_TOTALS_APTA!$A$4:$CC$142,$K118,FALSE))</f>
        <v>-7991946.9193041697</v>
      </c>
      <c r="N118" s="80">
        <f>IF(N113=0,0,VLOOKUP(N113,FAC_TOTALS_APTA!$A$4:$CC$142,$K118,FALSE))</f>
        <v>-49649692.904958598</v>
      </c>
      <c r="O118" s="80">
        <f>IF(O113=0,0,VLOOKUP(O113,FAC_TOTALS_APTA!$A$4:$CC$142,$K118,FALSE))</f>
        <v>-15303594.0408353</v>
      </c>
      <c r="P118" s="80">
        <f>IF(P113=0,0,VLOOKUP(P113,FAC_TOTALS_APTA!$A$4:$CC$142,$K118,FALSE))</f>
        <v>14976193.529149599</v>
      </c>
      <c r="Q118" s="80">
        <f>IF(Q113=0,0,VLOOKUP(Q113,FAC_TOTALS_APTA!$A$4:$CC$142,$K118,FALSE))</f>
        <v>11253075.596127599</v>
      </c>
      <c r="R118" s="80">
        <f>IF(R113=0,0,VLOOKUP(R113,FAC_TOTALS_APTA!$A$4:$CC$142,$K118,FALSE))</f>
        <v>0</v>
      </c>
      <c r="S118" s="80">
        <f>IF(S113=0,0,VLOOKUP(S113,FAC_TOTALS_APTA!$A$4:$CC$142,$K118,FALSE))</f>
        <v>0</v>
      </c>
      <c r="T118" s="80">
        <f>IF(T113=0,0,VLOOKUP(T113,FAC_TOTALS_APTA!$A$4:$CC$142,$K118,FALSE))</f>
        <v>0</v>
      </c>
      <c r="U118" s="80">
        <f>IF(U113=0,0,VLOOKUP(U113,FAC_TOTALS_APTA!$A$4:$CC$142,$K118,FALSE))</f>
        <v>0</v>
      </c>
      <c r="V118" s="80">
        <f>IF(V113=0,0,VLOOKUP(V113,FAC_TOTALS_APTA!$A$4:$CC$142,$K118,FALSE))</f>
        <v>0</v>
      </c>
      <c r="W118" s="80">
        <f>IF(W113=0,0,VLOOKUP(W113,FAC_TOTALS_APTA!$A$4:$CC$142,$K118,FALSE))</f>
        <v>0</v>
      </c>
      <c r="X118" s="80">
        <f>IF(X113=0,0,VLOOKUP(X113,FAC_TOTALS_APTA!$A$4:$CC$142,$K118,FALSE))</f>
        <v>0</v>
      </c>
      <c r="Y118" s="80">
        <f>IF(Y113=0,0,VLOOKUP(Y113,FAC_TOTALS_APTA!$A$4:$CC$142,$K118,FALSE))</f>
        <v>0</v>
      </c>
      <c r="Z118" s="80">
        <f>IF(Z113=0,0,VLOOKUP(Z113,FAC_TOTALS_APTA!$A$4:$CC$142,$K118,FALSE))</f>
        <v>0</v>
      </c>
      <c r="AA118" s="80">
        <f>IF(AA113=0,0,VLOOKUP(AA113,FAC_TOTALS_APTA!$A$4:$CC$142,$K118,FALSE))</f>
        <v>0</v>
      </c>
      <c r="AB118" s="82">
        <f t="shared" si="32"/>
        <v>-53497611.300020047</v>
      </c>
      <c r="AC118" s="83">
        <f>AB118/F133</f>
        <v>-4.1508135412329228E-2</v>
      </c>
    </row>
    <row r="119" spans="1:29" ht="17" x14ac:dyDescent="0.2">
      <c r="A119" s="78" t="s">
        <v>39</v>
      </c>
      <c r="B119" s="45"/>
      <c r="C119" s="56" t="s">
        <v>12</v>
      </c>
      <c r="D119" s="57">
        <v>7.1999999999999998E-3</v>
      </c>
      <c r="E119" s="24">
        <f>MATCH($C119,FAC_TOTALS_APTA!$A$2:$CC$2,)</f>
        <v>14</v>
      </c>
      <c r="F119" s="80">
        <f>VLOOKUP(F113,FAC_TOTALS_APTA!$A$4:$CC$142,$E119,FALSE)</f>
        <v>33963.31</v>
      </c>
      <c r="G119" s="80">
        <f>VLOOKUP(G113,FAC_TOTALS_APTA!$A$4:$CC$142,$E119,FALSE)</f>
        <v>36801.5</v>
      </c>
      <c r="H119" s="81">
        <f t="shared" si="29"/>
        <v>8.3566354398319831E-2</v>
      </c>
      <c r="I119" s="62" t="str">
        <f t="shared" si="30"/>
        <v/>
      </c>
      <c r="J119" s="62" t="str">
        <f t="shared" si="31"/>
        <v>PCT_HH_NO_VEH_FAC</v>
      </c>
      <c r="K119" s="24">
        <f>MATCH($J119,FAC_TOTALS_APTA!$A$2:$CA$2,)</f>
        <v>33</v>
      </c>
      <c r="L119" s="80">
        <f>IF(L113=0,0,VLOOKUP(L113,FAC_TOTALS_APTA!$A$4:$CC$142,$K119,FALSE))</f>
        <v>-13537082.129693599</v>
      </c>
      <c r="M119" s="80">
        <f>IF(M113=0,0,VLOOKUP(M113,FAC_TOTALS_APTA!$A$4:$CC$142,$K119,FALSE))</f>
        <v>2336636.44468062</v>
      </c>
      <c r="N119" s="80">
        <f>IF(N113=0,0,VLOOKUP(N113,FAC_TOTALS_APTA!$A$4:$CC$142,$K119,FALSE))</f>
        <v>-257169.221560051</v>
      </c>
      <c r="O119" s="80">
        <f>IF(O113=0,0,VLOOKUP(O113,FAC_TOTALS_APTA!$A$4:$CC$142,$K119,FALSE))</f>
        <v>-2416646.30536192</v>
      </c>
      <c r="P119" s="80">
        <f>IF(P113=0,0,VLOOKUP(P113,FAC_TOTALS_APTA!$A$4:$CC$142,$K119,FALSE))</f>
        <v>1002856.27257334</v>
      </c>
      <c r="Q119" s="80">
        <f>IF(Q113=0,0,VLOOKUP(Q113,FAC_TOTALS_APTA!$A$4:$CC$142,$K119,FALSE))</f>
        <v>79097.305546646996</v>
      </c>
      <c r="R119" s="80">
        <f>IF(R113=0,0,VLOOKUP(R113,FAC_TOTALS_APTA!$A$4:$CC$142,$K119,FALSE))</f>
        <v>0</v>
      </c>
      <c r="S119" s="80">
        <f>IF(S113=0,0,VLOOKUP(S113,FAC_TOTALS_APTA!$A$4:$CC$142,$K119,FALSE))</f>
        <v>0</v>
      </c>
      <c r="T119" s="80">
        <f>IF(T113=0,0,VLOOKUP(T113,FAC_TOTALS_APTA!$A$4:$CC$142,$K119,FALSE))</f>
        <v>0</v>
      </c>
      <c r="U119" s="80">
        <f>IF(U113=0,0,VLOOKUP(U113,FAC_TOTALS_APTA!$A$4:$CC$142,$K119,FALSE))</f>
        <v>0</v>
      </c>
      <c r="V119" s="80">
        <f>IF(V113=0,0,VLOOKUP(V113,FAC_TOTALS_APTA!$A$4:$CC$142,$K119,FALSE))</f>
        <v>0</v>
      </c>
      <c r="W119" s="80">
        <f>IF(W113=0,0,VLOOKUP(W113,FAC_TOTALS_APTA!$A$4:$CC$142,$K119,FALSE))</f>
        <v>0</v>
      </c>
      <c r="X119" s="80">
        <f>IF(X113=0,0,VLOOKUP(X113,FAC_TOTALS_APTA!$A$4:$CC$142,$K119,FALSE))</f>
        <v>0</v>
      </c>
      <c r="Y119" s="80">
        <f>IF(Y113=0,0,VLOOKUP(Y113,FAC_TOTALS_APTA!$A$4:$CC$142,$K119,FALSE))</f>
        <v>0</v>
      </c>
      <c r="Z119" s="80">
        <f>IF(Z113=0,0,VLOOKUP(Z113,FAC_TOTALS_APTA!$A$4:$CC$142,$K119,FALSE))</f>
        <v>0</v>
      </c>
      <c r="AA119" s="80">
        <f>IF(AA113=0,0,VLOOKUP(AA113,FAC_TOTALS_APTA!$A$4:$CC$142,$K119,FALSE))</f>
        <v>0</v>
      </c>
      <c r="AB119" s="82">
        <f t="shared" si="32"/>
        <v>-12792307.633814963</v>
      </c>
      <c r="AC119" s="83">
        <f>AB119/F133</f>
        <v>-9.9253933885523858E-3</v>
      </c>
    </row>
    <row r="120" spans="1:29" ht="34" x14ac:dyDescent="0.2">
      <c r="A120" s="85" t="s">
        <v>40</v>
      </c>
      <c r="B120" s="27"/>
      <c r="C120" s="10" t="s">
        <v>13</v>
      </c>
      <c r="D120" s="28">
        <v>0.379</v>
      </c>
      <c r="E120" s="24">
        <f>MATCH($C120,FAC_TOTALS_APTA!$A$2:$CC$2,)</f>
        <v>15</v>
      </c>
      <c r="F120" s="80">
        <f>VLOOKUP(F113,FAC_TOTALS_APTA!$A$4:$CC$142,$E120,FALSE)</f>
        <v>2.6874131264136198</v>
      </c>
      <c r="G120" s="80">
        <f>VLOOKUP(G113,FAC_TOTALS_APTA!$A$4:$CC$142,$E120,FALSE)</f>
        <v>2.8392046196562601</v>
      </c>
      <c r="H120" s="81">
        <f t="shared" si="29"/>
        <v>5.6482381421276928E-2</v>
      </c>
      <c r="I120" s="62" t="str">
        <f t="shared" si="30"/>
        <v/>
      </c>
      <c r="J120" s="30" t="str">
        <f t="shared" si="31"/>
        <v>TSD_POP_PCT_FAC</v>
      </c>
      <c r="K120" s="20">
        <f>MATCH($J120,FAC_TOTALS_APTA!$A$2:$CA$2,)</f>
        <v>35</v>
      </c>
      <c r="L120" s="80">
        <f>IF(L113=0,0,VLOOKUP(L113,FAC_TOTALS_APTA!$A$4:$CC$142,$K120,FALSE))</f>
        <v>-9956825.7525553592</v>
      </c>
      <c r="M120" s="80">
        <f>IF(M113=0,0,VLOOKUP(M113,FAC_TOTALS_APTA!$A$4:$CC$142,$K120,FALSE))</f>
        <v>734719.55928488099</v>
      </c>
      <c r="N120" s="80">
        <f>IF(N113=0,0,VLOOKUP(N113,FAC_TOTALS_APTA!$A$4:$CC$142,$K120,FALSE))</f>
        <v>968799.04375586601</v>
      </c>
      <c r="O120" s="80">
        <f>IF(O113=0,0,VLOOKUP(O113,FAC_TOTALS_APTA!$A$4:$CC$142,$K120,FALSE))</f>
        <v>1477355.36688961</v>
      </c>
      <c r="P120" s="80">
        <f>IF(P113=0,0,VLOOKUP(P113,FAC_TOTALS_APTA!$A$4:$CC$142,$K120,FALSE))</f>
        <v>621526.59177475399</v>
      </c>
      <c r="Q120" s="80">
        <f>IF(Q113=0,0,VLOOKUP(Q113,FAC_TOTALS_APTA!$A$4:$CC$142,$K120,FALSE))</f>
        <v>781135.284277478</v>
      </c>
      <c r="R120" s="80">
        <f>IF(R113=0,0,VLOOKUP(R113,FAC_TOTALS_APTA!$A$4:$CC$142,$K120,FALSE))</f>
        <v>0</v>
      </c>
      <c r="S120" s="80">
        <f>IF(S113=0,0,VLOOKUP(S113,FAC_TOTALS_APTA!$A$4:$CC$142,$K120,FALSE))</f>
        <v>0</v>
      </c>
      <c r="T120" s="80">
        <f>IF(T113=0,0,VLOOKUP(T113,FAC_TOTALS_APTA!$A$4:$CC$142,$K120,FALSE))</f>
        <v>0</v>
      </c>
      <c r="U120" s="80">
        <f>IF(U113=0,0,VLOOKUP(U113,FAC_TOTALS_APTA!$A$4:$CC$142,$K120,FALSE))</f>
        <v>0</v>
      </c>
      <c r="V120" s="80">
        <f>IF(V113=0,0,VLOOKUP(V113,FAC_TOTALS_APTA!$A$4:$CC$142,$K120,FALSE))</f>
        <v>0</v>
      </c>
      <c r="W120" s="80">
        <f>IF(W113=0,0,VLOOKUP(W113,FAC_TOTALS_APTA!$A$4:$CC$142,$K120,FALSE))</f>
        <v>0</v>
      </c>
      <c r="X120" s="80">
        <f>IF(X113=0,0,VLOOKUP(X113,FAC_TOTALS_APTA!$A$4:$CC$142,$K120,FALSE))</f>
        <v>0</v>
      </c>
      <c r="Y120" s="80">
        <f>IF(Y113=0,0,VLOOKUP(Y113,FAC_TOTALS_APTA!$A$4:$CC$142,$K120,FALSE))</f>
        <v>0</v>
      </c>
      <c r="Z120" s="80">
        <f>IF(Z113=0,0,VLOOKUP(Z113,FAC_TOTALS_APTA!$A$4:$CC$142,$K120,FALSE))</f>
        <v>0</v>
      </c>
      <c r="AA120" s="80">
        <f>IF(AA113=0,0,VLOOKUP(AA113,FAC_TOTALS_APTA!$A$4:$CC$142,$K120,FALSE))</f>
        <v>0</v>
      </c>
      <c r="AB120" s="32">
        <f t="shared" si="32"/>
        <v>-5373289.9065727703</v>
      </c>
      <c r="AC120" s="83">
        <f>AB120/F133</f>
        <v>-4.1690692281739468E-3</v>
      </c>
    </row>
    <row r="121" spans="1:29" ht="34" x14ac:dyDescent="0.2">
      <c r="A121" s="78" t="s">
        <v>123</v>
      </c>
      <c r="B121" s="45" t="s">
        <v>125</v>
      </c>
      <c r="C121" s="56" t="s">
        <v>26</v>
      </c>
      <c r="D121" s="57">
        <v>-0.33650000000000002</v>
      </c>
      <c r="E121" s="24">
        <f>MATCH($C121,FAC_TOTALS_APTA!$A$2:$CC$2,)</f>
        <v>16</v>
      </c>
      <c r="F121" s="80">
        <f>VLOOKUP(F113,FAC_TOTALS_APTA!$A$4:$CC$142,$E121,FALSE)</f>
        <v>31.509999999999899</v>
      </c>
      <c r="G121" s="80">
        <f>VLOOKUP(G113,FAC_TOTALS_APTA!$A$4:$CC$142,$E121,FALSE)</f>
        <v>30.01</v>
      </c>
      <c r="H121" s="81">
        <f t="shared" si="29"/>
        <v>-4.7603935258644925E-2</v>
      </c>
      <c r="I121" s="62" t="str">
        <f t="shared" si="30"/>
        <v>_log</v>
      </c>
      <c r="J121" s="30" t="str">
        <f t="shared" si="31"/>
        <v>TOTAL_MED_INC_INDIV_2018_log_FAC</v>
      </c>
      <c r="K121" s="20">
        <f>MATCH($J121,FAC_TOTALS_APTA!$A$2:$CA$2,)</f>
        <v>37</v>
      </c>
      <c r="L121" s="80">
        <f>IF(L113=0,0,VLOOKUP(L113,FAC_TOTALS_APTA!$A$4:$CC$142,$K121,FALSE))</f>
        <v>3139497.99452441</v>
      </c>
      <c r="M121" s="80">
        <f>IF(M113=0,0,VLOOKUP(M113,FAC_TOTALS_APTA!$A$4:$CC$142,$K121,FALSE))</f>
        <v>1438756.41269644</v>
      </c>
      <c r="N121" s="80">
        <f>IF(N113=0,0,VLOOKUP(N113,FAC_TOTALS_APTA!$A$4:$CC$142,$K121,FALSE))</f>
        <v>-6998969.1036103703</v>
      </c>
      <c r="O121" s="80">
        <f>IF(O113=0,0,VLOOKUP(O113,FAC_TOTALS_APTA!$A$4:$CC$142,$K121,FALSE))</f>
        <v>-12620002.0261331</v>
      </c>
      <c r="P121" s="80">
        <f>IF(P113=0,0,VLOOKUP(P113,FAC_TOTALS_APTA!$A$4:$CC$142,$K121,FALSE))</f>
        <v>-7045237.7522896603</v>
      </c>
      <c r="Q121" s="80">
        <f>IF(Q113=0,0,VLOOKUP(Q113,FAC_TOTALS_APTA!$A$4:$CC$142,$K121,FALSE))</f>
        <v>-8675960.1897608694</v>
      </c>
      <c r="R121" s="80">
        <f>IF(R113=0,0,VLOOKUP(R113,FAC_TOTALS_APTA!$A$4:$CC$142,$K121,FALSE))</f>
        <v>0</v>
      </c>
      <c r="S121" s="80">
        <f>IF(S113=0,0,VLOOKUP(S113,FAC_TOTALS_APTA!$A$4:$CC$142,$K121,FALSE))</f>
        <v>0</v>
      </c>
      <c r="T121" s="80">
        <f>IF(T113=0,0,VLOOKUP(T113,FAC_TOTALS_APTA!$A$4:$CC$142,$K121,FALSE))</f>
        <v>0</v>
      </c>
      <c r="U121" s="80">
        <f>IF(U113=0,0,VLOOKUP(U113,FAC_TOTALS_APTA!$A$4:$CC$142,$K121,FALSE))</f>
        <v>0</v>
      </c>
      <c r="V121" s="80">
        <f>IF(V113=0,0,VLOOKUP(V113,FAC_TOTALS_APTA!$A$4:$CC$142,$K121,FALSE))</f>
        <v>0</v>
      </c>
      <c r="W121" s="80">
        <f>IF(W113=0,0,VLOOKUP(W113,FAC_TOTALS_APTA!$A$4:$CC$142,$K121,FALSE))</f>
        <v>0</v>
      </c>
      <c r="X121" s="80">
        <f>IF(X113=0,0,VLOOKUP(X113,FAC_TOTALS_APTA!$A$4:$CC$142,$K121,FALSE))</f>
        <v>0</v>
      </c>
      <c r="Y121" s="80">
        <f>IF(Y113=0,0,VLOOKUP(Y113,FAC_TOTALS_APTA!$A$4:$CC$142,$K121,FALSE))</f>
        <v>0</v>
      </c>
      <c r="Z121" s="80">
        <f>IF(Z113=0,0,VLOOKUP(Z113,FAC_TOTALS_APTA!$A$4:$CC$142,$K121,FALSE))</f>
        <v>0</v>
      </c>
      <c r="AA121" s="80">
        <f>IF(AA113=0,0,VLOOKUP(AA113,FAC_TOTALS_APTA!$A$4:$CC$142,$K121,FALSE))</f>
        <v>0</v>
      </c>
      <c r="AB121" s="32">
        <f t="shared" si="32"/>
        <v>-30761914.664573148</v>
      </c>
      <c r="AC121" s="83">
        <f>AB121/F133</f>
        <v>-2.386778939117119E-2</v>
      </c>
    </row>
    <row r="122" spans="1:29" ht="34" x14ac:dyDescent="0.2">
      <c r="A122" s="78" t="s">
        <v>127</v>
      </c>
      <c r="B122" s="45"/>
      <c r="C122" s="56" t="s">
        <v>89</v>
      </c>
      <c r="D122" s="57">
        <v>-8.6999999999999994E-3</v>
      </c>
      <c r="E122" s="24">
        <f>MATCH($C122,FAC_TOTALS_APTA!$A$2:$CC$2,)</f>
        <v>18</v>
      </c>
      <c r="F122" s="80">
        <f>VLOOKUP(F113,FAC_TOTALS_APTA!$A$4:$CC$142,$E122,FALSE)</f>
        <v>4.0999999999999996</v>
      </c>
      <c r="G122" s="80">
        <f>VLOOKUP(G113,FAC_TOTALS_APTA!$A$4:$CC$142,$E122,FALSE)</f>
        <v>4.5999999999999996</v>
      </c>
      <c r="H122" s="81">
        <f t="shared" si="29"/>
        <v>0.12195121951219523</v>
      </c>
      <c r="I122" s="62" t="str">
        <f t="shared" si="30"/>
        <v/>
      </c>
      <c r="J122" s="30" t="str">
        <f t="shared" si="31"/>
        <v>JTW_HOME_PCT_FAC</v>
      </c>
      <c r="K122" s="20">
        <f>MATCH($J122,FAC_TOTALS_APTA!$A$2:$CA$2,)</f>
        <v>41</v>
      </c>
      <c r="L122" s="80">
        <f>IF(L113=0,0,VLOOKUP(L113,FAC_TOTALS_APTA!$A$4:$CC$142,$K122,FALSE))</f>
        <v>-1043064.74919409</v>
      </c>
      <c r="M122" s="80">
        <f>IF(M113=0,0,VLOOKUP(M113,FAC_TOTALS_APTA!$A$4:$CC$142,$K122,FALSE))</f>
        <v>0</v>
      </c>
      <c r="N122" s="80">
        <f>IF(N113=0,0,VLOOKUP(N113,FAC_TOTALS_APTA!$A$4:$CC$142,$K122,FALSE))</f>
        <v>1038728.34321514</v>
      </c>
      <c r="O122" s="80">
        <f>IF(O113=0,0,VLOOKUP(O113,FAC_TOTALS_APTA!$A$4:$CC$142,$K122,FALSE))</f>
        <v>-4034039.0934096002</v>
      </c>
      <c r="P122" s="80">
        <f>IF(P113=0,0,VLOOKUP(P113,FAC_TOTALS_APTA!$A$4:$CC$142,$K122,FALSE))</f>
        <v>0</v>
      </c>
      <c r="Q122" s="80">
        <f>IF(Q113=0,0,VLOOKUP(Q113,FAC_TOTALS_APTA!$A$4:$CC$142,$K122,FALSE))</f>
        <v>-957470.53504743497</v>
      </c>
      <c r="R122" s="80">
        <f>IF(R113=0,0,VLOOKUP(R113,FAC_TOTALS_APTA!$A$4:$CC$142,$K122,FALSE))</f>
        <v>0</v>
      </c>
      <c r="S122" s="80">
        <f>IF(S113=0,0,VLOOKUP(S113,FAC_TOTALS_APTA!$A$4:$CC$142,$K122,FALSE))</f>
        <v>0</v>
      </c>
      <c r="T122" s="80">
        <f>IF(T113=0,0,VLOOKUP(T113,FAC_TOTALS_APTA!$A$4:$CC$142,$K122,FALSE))</f>
        <v>0</v>
      </c>
      <c r="U122" s="80">
        <f>IF(U113=0,0,VLOOKUP(U113,FAC_TOTALS_APTA!$A$4:$CC$142,$K122,FALSE))</f>
        <v>0</v>
      </c>
      <c r="V122" s="80">
        <f>IF(V113=0,0,VLOOKUP(V113,FAC_TOTALS_APTA!$A$4:$CC$142,$K122,FALSE))</f>
        <v>0</v>
      </c>
      <c r="W122" s="80">
        <f>IF(W113=0,0,VLOOKUP(W113,FAC_TOTALS_APTA!$A$4:$CC$142,$K122,FALSE))</f>
        <v>0</v>
      </c>
      <c r="X122" s="80">
        <f>IF(X113=0,0,VLOOKUP(X113,FAC_TOTALS_APTA!$A$4:$CC$142,$K122,FALSE))</f>
        <v>0</v>
      </c>
      <c r="Y122" s="80">
        <f>IF(Y113=0,0,VLOOKUP(Y113,FAC_TOTALS_APTA!$A$4:$CC$142,$K122,FALSE))</f>
        <v>0</v>
      </c>
      <c r="Z122" s="80">
        <f>IF(Z113=0,0,VLOOKUP(Z113,FAC_TOTALS_APTA!$A$4:$CC$142,$K122,FALSE))</f>
        <v>0</v>
      </c>
      <c r="AA122" s="80">
        <f>IF(AA113=0,0,VLOOKUP(AA113,FAC_TOTALS_APTA!$A$4:$CC$142,$K122,FALSE))</f>
        <v>0</v>
      </c>
      <c r="AB122" s="32">
        <f t="shared" si="32"/>
        <v>-4995846.0344359856</v>
      </c>
      <c r="AC122" s="83">
        <f>AB122/F133</f>
        <v>-3.8762151927414965E-3</v>
      </c>
    </row>
    <row r="123" spans="1:29" ht="34" x14ac:dyDescent="0.2">
      <c r="A123" s="78" t="s">
        <v>128</v>
      </c>
      <c r="B123" s="45"/>
      <c r="C123" s="56" t="s">
        <v>88</v>
      </c>
      <c r="D123" s="57">
        <v>2.9000000000000001E-2</v>
      </c>
      <c r="E123" s="24">
        <f>MATCH($C123,FAC_TOTALS_APTA!$A$2:$CC$2,)</f>
        <v>17</v>
      </c>
      <c r="F123" s="80">
        <f>VLOOKUP(F113,FAC_TOTALS_APTA!$A$4:$CC$142,$E123,FALSE)</f>
        <v>0.68630248062319699</v>
      </c>
      <c r="G123" s="80">
        <f>VLOOKUP(G113,FAC_TOTALS_APTA!$A$4:$CC$142,$E123,FALSE)</f>
        <v>0.674687690806556</v>
      </c>
      <c r="H123" s="81">
        <f t="shared" si="29"/>
        <v>-1.692371825043415E-2</v>
      </c>
      <c r="I123" s="62" t="str">
        <f t="shared" si="30"/>
        <v/>
      </c>
      <c r="J123" s="30" t="str">
        <f t="shared" si="31"/>
        <v>Tot_NonUSA_POP_pct_FAC</v>
      </c>
      <c r="K123" s="20">
        <f>MATCH($J123,FAC_TOTALS_APTA!$A$2:$CA$2,)</f>
        <v>39</v>
      </c>
      <c r="L123" s="80">
        <f>IF(L113=0,0,VLOOKUP(L113,FAC_TOTALS_APTA!$A$4:$CC$142,$K123,FALSE))</f>
        <v>1086502.81110055</v>
      </c>
      <c r="M123" s="80">
        <f>IF(M113=0,0,VLOOKUP(M113,FAC_TOTALS_APTA!$A$4:$CC$142,$K123,FALSE))</f>
        <v>1777811.25099569</v>
      </c>
      <c r="N123" s="80">
        <f>IF(N113=0,0,VLOOKUP(N113,FAC_TOTALS_APTA!$A$4:$CC$142,$K123,FALSE))</f>
        <v>1655368.8929301801</v>
      </c>
      <c r="O123" s="80">
        <f>IF(O113=0,0,VLOOKUP(O113,FAC_TOTALS_APTA!$A$4:$CC$142,$K123,FALSE))</f>
        <v>-3868048.2224613102</v>
      </c>
      <c r="P123" s="80">
        <f>IF(P113=0,0,VLOOKUP(P113,FAC_TOTALS_APTA!$A$4:$CC$142,$K123,FALSE))</f>
        <v>3208887.0686074002</v>
      </c>
      <c r="Q123" s="80">
        <f>IF(Q113=0,0,VLOOKUP(Q113,FAC_TOTALS_APTA!$A$4:$CC$142,$K123,FALSE))</f>
        <v>1338808.2379753699</v>
      </c>
      <c r="R123" s="80">
        <f>IF(R113=0,0,VLOOKUP(R113,FAC_TOTALS_APTA!$A$4:$CC$142,$K123,FALSE))</f>
        <v>0</v>
      </c>
      <c r="S123" s="80">
        <f>IF(S113=0,0,VLOOKUP(S113,FAC_TOTALS_APTA!$A$4:$CC$142,$K123,FALSE))</f>
        <v>0</v>
      </c>
      <c r="T123" s="80">
        <f>IF(T113=0,0,VLOOKUP(T113,FAC_TOTALS_APTA!$A$4:$CC$142,$K123,FALSE))</f>
        <v>0</v>
      </c>
      <c r="U123" s="80">
        <f>IF(U113=0,0,VLOOKUP(U113,FAC_TOTALS_APTA!$A$4:$CC$142,$K123,FALSE))</f>
        <v>0</v>
      </c>
      <c r="V123" s="80">
        <f>IF(V113=0,0,VLOOKUP(V113,FAC_TOTALS_APTA!$A$4:$CC$142,$K123,FALSE))</f>
        <v>0</v>
      </c>
      <c r="W123" s="80">
        <f>IF(W113=0,0,VLOOKUP(W113,FAC_TOTALS_APTA!$A$4:$CC$142,$K123,FALSE))</f>
        <v>0</v>
      </c>
      <c r="X123" s="80">
        <f>IF(X113=0,0,VLOOKUP(X113,FAC_TOTALS_APTA!$A$4:$CC$142,$K123,FALSE))</f>
        <v>0</v>
      </c>
      <c r="Y123" s="80">
        <f>IF(Y113=0,0,VLOOKUP(Y113,FAC_TOTALS_APTA!$A$4:$CC$142,$K123,FALSE))</f>
        <v>0</v>
      </c>
      <c r="Z123" s="80">
        <f>IF(Z113=0,0,VLOOKUP(Z113,FAC_TOTALS_APTA!$A$4:$CC$142,$K123,FALSE))</f>
        <v>0</v>
      </c>
      <c r="AA123" s="80">
        <f>IF(AA113=0,0,VLOOKUP(AA113,FAC_TOTALS_APTA!$A$4:$CC$142,$K123,FALSE))</f>
        <v>0</v>
      </c>
      <c r="AB123" s="32">
        <f t="shared" si="32"/>
        <v>5199330.0391478799</v>
      </c>
      <c r="AC123" s="83">
        <f>AB123/F133</f>
        <v>4.0340959170687375E-3</v>
      </c>
    </row>
    <row r="124" spans="1:29" ht="51" x14ac:dyDescent="0.2">
      <c r="A124" s="78" t="s">
        <v>130</v>
      </c>
      <c r="B124" s="45"/>
      <c r="C124" s="56" t="s">
        <v>90</v>
      </c>
      <c r="D124" s="57">
        <v>-2.4400000000000002E-2</v>
      </c>
      <c r="E124" s="24">
        <f>MATCH($C124,FAC_TOTALS_APTA!$A$2:$CC$2,)</f>
        <v>19</v>
      </c>
      <c r="F124" s="80">
        <f>VLOOKUP(F113,FAC_TOTALS_APTA!$A$4:$CC$142,$E124,FALSE)</f>
        <v>1</v>
      </c>
      <c r="G124" s="80">
        <f>VLOOKUP(G113,FAC_TOTALS_APTA!$A$4:$CC$142,$E124,FALSE)</f>
        <v>7</v>
      </c>
      <c r="H124" s="124">
        <f t="shared" si="29"/>
        <v>6</v>
      </c>
      <c r="I124" s="62" t="str">
        <f t="shared" si="30"/>
        <v/>
      </c>
      <c r="J124" s="30" t="str">
        <f t="shared" si="31"/>
        <v>YEARS_SINCE_TNC_BUS_FAC</v>
      </c>
      <c r="K124" s="20">
        <f>MATCH($J124,FAC_TOTALS_APTA!$A$2:$CA$2,)</f>
        <v>43</v>
      </c>
      <c r="L124" s="80">
        <f>IF(L113=0,0,VLOOKUP(L113,FAC_TOTALS_APTA!$A$4:$CC$142,$K124,FALSE))</f>
        <v>-28935112.743749801</v>
      </c>
      <c r="M124" s="80">
        <f>IF(M113=0,0,VLOOKUP(M113,FAC_TOTALS_APTA!$A$4:$CC$142,$K124,FALSE))</f>
        <v>-29033480.9201716</v>
      </c>
      <c r="N124" s="80">
        <f>IF(N113=0,0,VLOOKUP(N113,FAC_TOTALS_APTA!$A$4:$CC$142,$K124,FALSE))</f>
        <v>-28789744.547409002</v>
      </c>
      <c r="O124" s="80">
        <f>IF(O113=0,0,VLOOKUP(O113,FAC_TOTALS_APTA!$A$4:$CC$142,$K124,FALSE))</f>
        <v>-28013084.9142575</v>
      </c>
      <c r="P124" s="80">
        <f>IF(P113=0,0,VLOOKUP(P113,FAC_TOTALS_APTA!$A$4:$CC$142,$K124,FALSE))</f>
        <v>-28051970.3459008</v>
      </c>
      <c r="Q124" s="80">
        <f>IF(Q113=0,0,VLOOKUP(Q113,FAC_TOTALS_APTA!$A$4:$CC$142,$K124,FALSE))</f>
        <v>-26560688.492082</v>
      </c>
      <c r="R124" s="80">
        <f>IF(R113=0,0,VLOOKUP(R113,FAC_TOTALS_APTA!$A$4:$CC$142,$K124,FALSE))</f>
        <v>0</v>
      </c>
      <c r="S124" s="80">
        <f>IF(S113=0,0,VLOOKUP(S113,FAC_TOTALS_APTA!$A$4:$CC$142,$K124,FALSE))</f>
        <v>0</v>
      </c>
      <c r="T124" s="80">
        <f>IF(T113=0,0,VLOOKUP(T113,FAC_TOTALS_APTA!$A$4:$CC$142,$K124,FALSE))</f>
        <v>0</v>
      </c>
      <c r="U124" s="80">
        <f>IF(U113=0,0,VLOOKUP(U113,FAC_TOTALS_APTA!$A$4:$CC$142,$K124,FALSE))</f>
        <v>0</v>
      </c>
      <c r="V124" s="80">
        <f>IF(V113=0,0,VLOOKUP(V113,FAC_TOTALS_APTA!$A$4:$CC$142,$K124,FALSE))</f>
        <v>0</v>
      </c>
      <c r="W124" s="80">
        <f>IF(W113=0,0,VLOOKUP(W113,FAC_TOTALS_APTA!$A$4:$CC$142,$K124,FALSE))</f>
        <v>0</v>
      </c>
      <c r="X124" s="80">
        <f>IF(X113=0,0,VLOOKUP(X113,FAC_TOTALS_APTA!$A$4:$CC$142,$K124,FALSE))</f>
        <v>0</v>
      </c>
      <c r="Y124" s="80">
        <f>IF(Y113=0,0,VLOOKUP(Y113,FAC_TOTALS_APTA!$A$4:$CC$142,$K124,FALSE))</f>
        <v>0</v>
      </c>
      <c r="Z124" s="80">
        <f>IF(Z113=0,0,VLOOKUP(Z113,FAC_TOTALS_APTA!$A$4:$CC$142,$K124,FALSE))</f>
        <v>0</v>
      </c>
      <c r="AA124" s="80">
        <f>IF(AA113=0,0,VLOOKUP(AA113,FAC_TOTALS_APTA!$A$4:$CC$142,$K124,FALSE))</f>
        <v>0</v>
      </c>
      <c r="AB124" s="32">
        <f t="shared" si="32"/>
        <v>-169384081.96357068</v>
      </c>
      <c r="AC124" s="83">
        <f>AB124/F133</f>
        <v>-0.13142301571947623</v>
      </c>
    </row>
    <row r="125" spans="1:29" ht="51" hidden="1" x14ac:dyDescent="0.2">
      <c r="A125" s="78" t="s">
        <v>131</v>
      </c>
      <c r="B125" s="45"/>
      <c r="C125" s="56" t="s">
        <v>91</v>
      </c>
      <c r="D125" s="57">
        <v>-5.0000000000000001E-3</v>
      </c>
      <c r="E125" s="24">
        <f>MATCH($C125,FAC_TOTALS_APTA!$A$2:$CC$2,)</f>
        <v>20</v>
      </c>
      <c r="F125" s="80">
        <f>VLOOKUP(F113,FAC_TOTALS_APTA!$A$4:$CC$142,$E125,FALSE)</f>
        <v>0</v>
      </c>
      <c r="G125" s="80">
        <f>VLOOKUP(G113,FAC_TOTALS_APTA!$A$4:$CC$142,$E125,FALSE)</f>
        <v>0</v>
      </c>
      <c r="H125" s="122" t="str">
        <f t="shared" si="29"/>
        <v>-</v>
      </c>
      <c r="I125" s="62" t="str">
        <f t="shared" si="30"/>
        <v/>
      </c>
      <c r="J125" s="30" t="str">
        <f t="shared" si="31"/>
        <v>YEARS_SINCE_TNC_RAIL_FAC</v>
      </c>
      <c r="K125" s="20">
        <f>MATCH($J125,FAC_TOTALS_APTA!$A$2:$CA$2,)</f>
        <v>45</v>
      </c>
      <c r="L125" s="80">
        <f>IF(L113=0,0,VLOOKUP(L113,FAC_TOTALS_APTA!$A$4:$CC$142,$K125,FALSE))</f>
        <v>0</v>
      </c>
      <c r="M125" s="80">
        <f>IF(M113=0,0,VLOOKUP(M113,FAC_TOTALS_APTA!$A$4:$CC$142,$K125,FALSE))</f>
        <v>0</v>
      </c>
      <c r="N125" s="80">
        <f>IF(N113=0,0,VLOOKUP(N113,FAC_TOTALS_APTA!$A$4:$CC$142,$K125,FALSE))</f>
        <v>0</v>
      </c>
      <c r="O125" s="80">
        <f>IF(O113=0,0,VLOOKUP(O113,FAC_TOTALS_APTA!$A$4:$CC$142,$K125,FALSE))</f>
        <v>0</v>
      </c>
      <c r="P125" s="80">
        <f>IF(P113=0,0,VLOOKUP(P113,FAC_TOTALS_APTA!$A$4:$CC$142,$K125,FALSE))</f>
        <v>0</v>
      </c>
      <c r="Q125" s="80">
        <f>IF(Q113=0,0,VLOOKUP(Q113,FAC_TOTALS_APTA!$A$4:$CC$142,$K125,FALSE))</f>
        <v>0</v>
      </c>
      <c r="R125" s="80">
        <f>IF(R113=0,0,VLOOKUP(R113,FAC_TOTALS_APTA!$A$4:$CC$142,$K125,FALSE))</f>
        <v>0</v>
      </c>
      <c r="S125" s="80">
        <f>IF(S113=0,0,VLOOKUP(S113,FAC_TOTALS_APTA!$A$4:$CC$142,$K125,FALSE))</f>
        <v>0</v>
      </c>
      <c r="T125" s="80">
        <f>IF(T113=0,0,VLOOKUP(T113,FAC_TOTALS_APTA!$A$4:$CC$142,$K125,FALSE))</f>
        <v>0</v>
      </c>
      <c r="U125" s="80">
        <f>IF(U113=0,0,VLOOKUP(U113,FAC_TOTALS_APTA!$A$4:$CC$142,$K125,FALSE))</f>
        <v>0</v>
      </c>
      <c r="V125" s="80">
        <f>IF(V113=0,0,VLOOKUP(V113,FAC_TOTALS_APTA!$A$4:$CC$142,$K125,FALSE))</f>
        <v>0</v>
      </c>
      <c r="W125" s="80">
        <f>IF(W113=0,0,VLOOKUP(W113,FAC_TOTALS_APTA!$A$4:$CC$142,$K125,FALSE))</f>
        <v>0</v>
      </c>
      <c r="X125" s="80">
        <f>IF(X113=0,0,VLOOKUP(X113,FAC_TOTALS_APTA!$A$4:$CC$142,$K125,FALSE))</f>
        <v>0</v>
      </c>
      <c r="Y125" s="80">
        <f>IF(Y113=0,0,VLOOKUP(Y113,FAC_TOTALS_APTA!$A$4:$CC$142,$K125,FALSE))</f>
        <v>0</v>
      </c>
      <c r="Z125" s="80">
        <f>IF(Z113=0,0,VLOOKUP(Z113,FAC_TOTALS_APTA!$A$4:$CC$142,$K125,FALSE))</f>
        <v>0</v>
      </c>
      <c r="AA125" s="80">
        <f>IF(AA113=0,0,VLOOKUP(AA113,FAC_TOTALS_APTA!$A$4:$CC$142,$K125,FALSE))</f>
        <v>0</v>
      </c>
      <c r="AB125" s="32">
        <f t="shared" si="32"/>
        <v>0</v>
      </c>
      <c r="AC125" s="83">
        <f>AB125/F133</f>
        <v>0</v>
      </c>
    </row>
    <row r="126" spans="1:29" ht="34" x14ac:dyDescent="0.2">
      <c r="A126" s="78" t="s">
        <v>132</v>
      </c>
      <c r="B126" s="45"/>
      <c r="C126" s="56" t="s">
        <v>92</v>
      </c>
      <c r="D126" s="57">
        <v>7.9000000000000008E-3</v>
      </c>
      <c r="E126" s="24">
        <f>MATCH($C126,FAC_TOTALS_APTA!$A$2:$CC$2,)</f>
        <v>21</v>
      </c>
      <c r="F126" s="80">
        <f>VLOOKUP(F113,FAC_TOTALS_APTA!$A$4:$CC$142,$E126,FALSE)</f>
        <v>1</v>
      </c>
      <c r="G126" s="80">
        <f>VLOOKUP(G113,FAC_TOTALS_APTA!$A$4:$CC$142,$E126,FALSE)</f>
        <v>1</v>
      </c>
      <c r="H126" s="124">
        <f t="shared" si="29"/>
        <v>0</v>
      </c>
      <c r="I126" s="62" t="str">
        <f t="shared" si="30"/>
        <v/>
      </c>
      <c r="J126" s="30" t="str">
        <f t="shared" si="31"/>
        <v>BIKE_SHARE_BUS_FAC</v>
      </c>
      <c r="K126" s="20">
        <f>MATCH($J126,FAC_TOTALS_APTA!$A$2:$CA$2,)</f>
        <v>47</v>
      </c>
      <c r="L126" s="80">
        <f>IF(L113=0,0,VLOOKUP(L113,FAC_TOTALS_APTA!$A$4:$CC$142,$K126,FALSE))</f>
        <v>0</v>
      </c>
      <c r="M126" s="80">
        <f>IF(M113=0,0,VLOOKUP(M113,FAC_TOTALS_APTA!$A$4:$CC$142,$K126,FALSE))</f>
        <v>0</v>
      </c>
      <c r="N126" s="80">
        <f>IF(N113=0,0,VLOOKUP(N113,FAC_TOTALS_APTA!$A$4:$CC$142,$K126,FALSE))</f>
        <v>0</v>
      </c>
      <c r="O126" s="80">
        <f>IF(O113=0,0,VLOOKUP(O113,FAC_TOTALS_APTA!$A$4:$CC$142,$K126,FALSE))</f>
        <v>0</v>
      </c>
      <c r="P126" s="80">
        <f>IF(P113=0,0,VLOOKUP(P113,FAC_TOTALS_APTA!$A$4:$CC$142,$K126,FALSE))</f>
        <v>0</v>
      </c>
      <c r="Q126" s="80">
        <f>IF(Q113=0,0,VLOOKUP(Q113,FAC_TOTALS_APTA!$A$4:$CC$142,$K126,FALSE))</f>
        <v>0</v>
      </c>
      <c r="R126" s="80">
        <f>IF(R113=0,0,VLOOKUP(R113,FAC_TOTALS_APTA!$A$4:$CC$142,$K126,FALSE))</f>
        <v>0</v>
      </c>
      <c r="S126" s="80">
        <f>IF(S113=0,0,VLOOKUP(S113,FAC_TOTALS_APTA!$A$4:$CC$142,$K126,FALSE))</f>
        <v>0</v>
      </c>
      <c r="T126" s="80">
        <f>IF(T113=0,0,VLOOKUP(T113,FAC_TOTALS_APTA!$A$4:$CC$142,$K126,FALSE))</f>
        <v>0</v>
      </c>
      <c r="U126" s="80">
        <f>IF(U113=0,0,VLOOKUP(U113,FAC_TOTALS_APTA!$A$4:$CC$142,$K126,FALSE))</f>
        <v>0</v>
      </c>
      <c r="V126" s="80">
        <f>IF(V113=0,0,VLOOKUP(V113,FAC_TOTALS_APTA!$A$4:$CC$142,$K126,FALSE))</f>
        <v>0</v>
      </c>
      <c r="W126" s="80">
        <f>IF(W113=0,0,VLOOKUP(W113,FAC_TOTALS_APTA!$A$4:$CC$142,$K126,FALSE))</f>
        <v>0</v>
      </c>
      <c r="X126" s="80">
        <f>IF(X113=0,0,VLOOKUP(X113,FAC_TOTALS_APTA!$A$4:$CC$142,$K126,FALSE))</f>
        <v>0</v>
      </c>
      <c r="Y126" s="80">
        <f>IF(Y113=0,0,VLOOKUP(Y113,FAC_TOTALS_APTA!$A$4:$CC$142,$K126,FALSE))</f>
        <v>0</v>
      </c>
      <c r="Z126" s="80">
        <f>IF(Z113=0,0,VLOOKUP(Z113,FAC_TOTALS_APTA!$A$4:$CC$142,$K126,FALSE))</f>
        <v>0</v>
      </c>
      <c r="AA126" s="80">
        <f>IF(AA113=0,0,VLOOKUP(AA113,FAC_TOTALS_APTA!$A$4:$CC$142,$K126,FALSE))</f>
        <v>0</v>
      </c>
      <c r="AB126" s="32">
        <f t="shared" si="32"/>
        <v>0</v>
      </c>
      <c r="AC126" s="83">
        <f>AB126/F133</f>
        <v>0</v>
      </c>
    </row>
    <row r="127" spans="1:29" ht="34" x14ac:dyDescent="0.2">
      <c r="A127" s="78" t="s">
        <v>147</v>
      </c>
      <c r="B127" s="45"/>
      <c r="C127" s="56" t="s">
        <v>129</v>
      </c>
      <c r="D127" s="57">
        <v>-2.1000000000000001E-2</v>
      </c>
      <c r="E127" s="24">
        <f>MATCH($C127,FAC_TOTALS_APTA!$A$2:$CC$2,)</f>
        <v>22</v>
      </c>
      <c r="F127" s="80">
        <f>VLOOKUP(F113,FAC_TOTALS_APTA!$A$4:$CC$142,$E127,FALSE)</f>
        <v>0</v>
      </c>
      <c r="G127" s="80">
        <f>VLOOKUP(G113,FAC_TOTALS_APTA!$A$4:$CC$142,$E127,FALSE)</f>
        <v>1</v>
      </c>
      <c r="H127" s="81" t="str">
        <f t="shared" si="29"/>
        <v>-</v>
      </c>
      <c r="I127" s="62" t="str">
        <f t="shared" si="30"/>
        <v/>
      </c>
      <c r="J127" s="30" t="str">
        <f t="shared" si="31"/>
        <v>scooter_flag_bus_FAC</v>
      </c>
      <c r="K127" s="20">
        <f>MATCH($J127,FAC_TOTALS_APTA!$A$2:$CA$2,)</f>
        <v>49</v>
      </c>
      <c r="L127" s="80">
        <f>IF(L113=0,0,VLOOKUP(L113,FAC_TOTALS_APTA!$A$4:$CC$142,$K127,FALSE))</f>
        <v>0</v>
      </c>
      <c r="M127" s="80">
        <f>IF(M113=0,0,VLOOKUP(M113,FAC_TOTALS_APTA!$A$4:$CC$142,$K127,FALSE))</f>
        <v>0</v>
      </c>
      <c r="N127" s="80">
        <f>IF(N113=0,0,VLOOKUP(N113,FAC_TOTALS_APTA!$A$4:$CC$142,$K127,FALSE))</f>
        <v>0</v>
      </c>
      <c r="O127" s="80">
        <f>IF(O113=0,0,VLOOKUP(O113,FAC_TOTALS_APTA!$A$4:$CC$142,$K127,FALSE))</f>
        <v>0</v>
      </c>
      <c r="P127" s="80">
        <f>IF(P113=0,0,VLOOKUP(P113,FAC_TOTALS_APTA!$A$4:$CC$142,$K127,FALSE))</f>
        <v>0</v>
      </c>
      <c r="Q127" s="80">
        <f>IF(Q113=0,0,VLOOKUP(Q113,FAC_TOTALS_APTA!$A$4:$CC$142,$K127,FALSE))</f>
        <v>-22858418.561882298</v>
      </c>
      <c r="R127" s="80">
        <f>IF(R113=0,0,VLOOKUP(R113,FAC_TOTALS_APTA!$A$4:$CC$142,$K127,FALSE))</f>
        <v>0</v>
      </c>
      <c r="S127" s="80">
        <f>IF(S113=0,0,VLOOKUP(S113,FAC_TOTALS_APTA!$A$4:$CC$142,$K127,FALSE))</f>
        <v>0</v>
      </c>
      <c r="T127" s="80">
        <f>IF(T113=0,0,VLOOKUP(T113,FAC_TOTALS_APTA!$A$4:$CC$142,$K127,FALSE))</f>
        <v>0</v>
      </c>
      <c r="U127" s="80">
        <f>IF(U113=0,0,VLOOKUP(U113,FAC_TOTALS_APTA!$A$4:$CC$142,$K127,FALSE))</f>
        <v>0</v>
      </c>
      <c r="V127" s="80">
        <f>IF(V113=0,0,VLOOKUP(V113,FAC_TOTALS_APTA!$A$4:$CC$142,$K127,FALSE))</f>
        <v>0</v>
      </c>
      <c r="W127" s="80">
        <f>IF(W113=0,0,VLOOKUP(W113,FAC_TOTALS_APTA!$A$4:$CC$142,$K127,FALSE))</f>
        <v>0</v>
      </c>
      <c r="X127" s="80">
        <f>IF(X113=0,0,VLOOKUP(X113,FAC_TOTALS_APTA!$A$4:$CC$142,$K127,FALSE))</f>
        <v>0</v>
      </c>
      <c r="Y127" s="80">
        <f>IF(Y113=0,0,VLOOKUP(Y113,FAC_TOTALS_APTA!$A$4:$CC$142,$K127,FALSE))</f>
        <v>0</v>
      </c>
      <c r="Z127" s="80">
        <f>IF(Z113=0,0,VLOOKUP(Z113,FAC_TOTALS_APTA!$A$4:$CC$142,$K127,FALSE))</f>
        <v>0</v>
      </c>
      <c r="AA127" s="80">
        <f>IF(AA113=0,0,VLOOKUP(AA113,FAC_TOTALS_APTA!$A$4:$CC$142,$K127,FALSE))</f>
        <v>0</v>
      </c>
      <c r="AB127" s="32">
        <f t="shared" si="32"/>
        <v>-22858418.561882298</v>
      </c>
      <c r="AC127" s="83">
        <f>AB127/F133</f>
        <v>-1.7735564447116815E-2</v>
      </c>
    </row>
    <row r="128" spans="1:29" ht="34" hidden="1" x14ac:dyDescent="0.2">
      <c r="A128" s="78" t="s">
        <v>133</v>
      </c>
      <c r="B128" s="45"/>
      <c r="C128" s="56" t="s">
        <v>94</v>
      </c>
      <c r="D128" s="57">
        <v>1.72E-2</v>
      </c>
      <c r="E128" s="24">
        <f>MATCH($C128,FAC_TOTALS_APTA!$A$2:$CC$2,)</f>
        <v>23</v>
      </c>
      <c r="F128" s="80">
        <f>VLOOKUP(F113,FAC_TOTALS_APTA!$A$4:$CC$142,$E128,FALSE)</f>
        <v>0</v>
      </c>
      <c r="G128" s="80">
        <f>VLOOKUP(G113,FAC_TOTALS_APTA!$A$4:$CC$142,$E128,FALSE)</f>
        <v>0</v>
      </c>
      <c r="H128" s="81" t="e">
        <f t="shared" ref="H116:H128" si="33">G128/F128-1</f>
        <v>#DIV/0!</v>
      </c>
      <c r="I128" s="62" t="str">
        <f t="shared" si="30"/>
        <v/>
      </c>
      <c r="J128" s="30" t="str">
        <f t="shared" si="31"/>
        <v>BIKE_SHARE_RAIL_FAC</v>
      </c>
      <c r="K128" s="20">
        <f>MATCH($J128,FAC_TOTALS_APTA!$A$2:$CA$2,)</f>
        <v>51</v>
      </c>
      <c r="L128" s="80">
        <f>IF(L113=0,0,VLOOKUP(L113,FAC_TOTALS_APTA!$A$4:$CC$142,$K128,FALSE))</f>
        <v>0</v>
      </c>
      <c r="M128" s="80">
        <f>IF(M113=0,0,VLOOKUP(M113,FAC_TOTALS_APTA!$A$4:$CC$142,$K128,FALSE))</f>
        <v>0</v>
      </c>
      <c r="N128" s="80">
        <f>IF(N113=0,0,VLOOKUP(N113,FAC_TOTALS_APTA!$A$4:$CC$142,$K128,FALSE))</f>
        <v>0</v>
      </c>
      <c r="O128" s="80">
        <f>IF(O113=0,0,VLOOKUP(O113,FAC_TOTALS_APTA!$A$4:$CC$142,$K128,FALSE))</f>
        <v>0</v>
      </c>
      <c r="P128" s="80">
        <f>IF(P113=0,0,VLOOKUP(P113,FAC_TOTALS_APTA!$A$4:$CC$142,$K128,FALSE))</f>
        <v>0</v>
      </c>
      <c r="Q128" s="80">
        <f>IF(Q113=0,0,VLOOKUP(Q113,FAC_TOTALS_APTA!$A$4:$CC$142,$K128,FALSE))</f>
        <v>0</v>
      </c>
      <c r="R128" s="80">
        <f>IF(R113=0,0,VLOOKUP(R113,FAC_TOTALS_APTA!$A$4:$CC$142,$K128,FALSE))</f>
        <v>0</v>
      </c>
      <c r="S128" s="80">
        <f>IF(S113=0,0,VLOOKUP(S113,FAC_TOTALS_APTA!$A$4:$CC$142,$K128,FALSE))</f>
        <v>0</v>
      </c>
      <c r="T128" s="80">
        <f>IF(T113=0,0,VLOOKUP(T113,FAC_TOTALS_APTA!$A$4:$CC$142,$K128,FALSE))</f>
        <v>0</v>
      </c>
      <c r="U128" s="80">
        <f>IF(U113=0,0,VLOOKUP(U113,FAC_TOTALS_APTA!$A$4:$CC$142,$K128,FALSE))</f>
        <v>0</v>
      </c>
      <c r="V128" s="80">
        <f>IF(V113=0,0,VLOOKUP(V113,FAC_TOTALS_APTA!$A$4:$CC$142,$K128,FALSE))</f>
        <v>0</v>
      </c>
      <c r="W128" s="80">
        <f>IF(W113=0,0,VLOOKUP(W113,FAC_TOTALS_APTA!$A$4:$CC$142,$K128,FALSE))</f>
        <v>0</v>
      </c>
      <c r="X128" s="80">
        <f>IF(X113=0,0,VLOOKUP(X113,FAC_TOTALS_APTA!$A$4:$CC$142,$K128,FALSE))</f>
        <v>0</v>
      </c>
      <c r="Y128" s="80">
        <f>IF(Y113=0,0,VLOOKUP(Y113,FAC_TOTALS_APTA!$A$4:$CC$142,$K128,FALSE))</f>
        <v>0</v>
      </c>
      <c r="Z128" s="80">
        <f>IF(Z113=0,0,VLOOKUP(Z113,FAC_TOTALS_APTA!$A$4:$CC$142,$K128,FALSE))</f>
        <v>0</v>
      </c>
      <c r="AA128" s="80">
        <f>IF(AA113=0,0,VLOOKUP(AA113,FAC_TOTALS_APTA!$A$4:$CC$142,$K128,FALSE))</f>
        <v>0</v>
      </c>
      <c r="AB128" s="32">
        <f t="shared" si="32"/>
        <v>0</v>
      </c>
      <c r="AC128" s="83">
        <f>AB128/F133</f>
        <v>0</v>
      </c>
    </row>
    <row r="129" spans="1:29" ht="34" hidden="1" x14ac:dyDescent="0.2">
      <c r="A129" s="85" t="s">
        <v>134</v>
      </c>
      <c r="B129" s="27"/>
      <c r="C129" s="10" t="s">
        <v>95</v>
      </c>
      <c r="D129" s="28">
        <v>-8.5999999999999993E-2</v>
      </c>
      <c r="E129" s="20">
        <f>MATCH($C129,FAC_TOTALS_APTA!$A$2:$CC$2,)</f>
        <v>24</v>
      </c>
      <c r="F129" s="31">
        <f>VLOOKUP(F113,FAC_TOTALS_APTA!$A$4:$CC$142,$E129,FALSE)</f>
        <v>0</v>
      </c>
      <c r="G129" s="31">
        <f>VLOOKUP(G113,FAC_TOTALS_APTA!$A$4:$CC$142,$E129,FALSE)</f>
        <v>0</v>
      </c>
      <c r="H129" s="67" t="e">
        <f>G129/F129-1</f>
        <v>#DIV/0!</v>
      </c>
      <c r="I129" s="30" t="str">
        <f>IF(B129="Log","_log","")</f>
        <v/>
      </c>
      <c r="J129" s="30" t="str">
        <f>CONCATENATE(C129,I129,"_FAC")</f>
        <v>scooter_flag_RAIL_FAC</v>
      </c>
      <c r="K129" s="20">
        <f>MATCH($J129,FAC_TOTALS_APTA!$A$2:$CA$2,)</f>
        <v>53</v>
      </c>
      <c r="L129" s="31">
        <f>IF(L113=0,0,VLOOKUP(L113,FAC_TOTALS_APTA!$A$4:$CC$142,$K129,FALSE))</f>
        <v>0</v>
      </c>
      <c r="M129" s="31">
        <f>IF(M113=0,0,VLOOKUP(M113,FAC_TOTALS_APTA!$A$4:$CC$142,$K129,FALSE))</f>
        <v>0</v>
      </c>
      <c r="N129" s="31">
        <f>IF(N113=0,0,VLOOKUP(N113,FAC_TOTALS_APTA!$A$4:$CC$142,$K129,FALSE))</f>
        <v>0</v>
      </c>
      <c r="O129" s="31">
        <f>IF(O113=0,0,VLOOKUP(O113,FAC_TOTALS_APTA!$A$4:$CC$142,$K129,FALSE))</f>
        <v>0</v>
      </c>
      <c r="P129" s="31">
        <f>IF(P113=0,0,VLOOKUP(P113,FAC_TOTALS_APTA!$A$4:$CC$142,$K129,FALSE))</f>
        <v>0</v>
      </c>
      <c r="Q129" s="31">
        <f>IF(Q113=0,0,VLOOKUP(Q113,FAC_TOTALS_APTA!$A$4:$CC$142,$K129,FALSE))</f>
        <v>0</v>
      </c>
      <c r="R129" s="31">
        <f>IF(R113=0,0,VLOOKUP(R113,FAC_TOTALS_APTA!$A$4:$CC$142,$K129,FALSE))</f>
        <v>0</v>
      </c>
      <c r="S129" s="31">
        <f>IF(S113=0,0,VLOOKUP(S113,FAC_TOTALS_APTA!$A$4:$CC$142,$K129,FALSE))</f>
        <v>0</v>
      </c>
      <c r="T129" s="31">
        <f>IF(T113=0,0,VLOOKUP(T113,FAC_TOTALS_APTA!$A$4:$CC$142,$K129,FALSE))</f>
        <v>0</v>
      </c>
      <c r="U129" s="31">
        <f>IF(U113=0,0,VLOOKUP(U113,FAC_TOTALS_APTA!$A$4:$CC$142,$K129,FALSE))</f>
        <v>0</v>
      </c>
      <c r="V129" s="31">
        <f>IF(V113=0,0,VLOOKUP(V113,FAC_TOTALS_APTA!$A$4:$CC$142,$K129,FALSE))</f>
        <v>0</v>
      </c>
      <c r="W129" s="31">
        <f>IF(W113=0,0,VLOOKUP(W113,FAC_TOTALS_APTA!$A$4:$CC$142,$K129,FALSE))</f>
        <v>0</v>
      </c>
      <c r="X129" s="31">
        <f>IF(X113=0,0,VLOOKUP(X113,FAC_TOTALS_APTA!$A$4:$CC$142,$K129,FALSE))</f>
        <v>0</v>
      </c>
      <c r="Y129" s="31">
        <f>IF(Y113=0,0,VLOOKUP(Y113,FAC_TOTALS_APTA!$A$4:$CC$142,$K129,FALSE))</f>
        <v>0</v>
      </c>
      <c r="Z129" s="31">
        <f>IF(Z113=0,0,VLOOKUP(Z113,FAC_TOTALS_APTA!$A$4:$CC$142,$K129,FALSE))</f>
        <v>0</v>
      </c>
      <c r="AA129" s="31">
        <f>IF(AA113=0,0,VLOOKUP(AA113,FAC_TOTALS_APTA!$A$4:$CC$142,$K129,FALSE))</f>
        <v>0</v>
      </c>
      <c r="AB129" s="32">
        <f>SUM(L129:AA129)</f>
        <v>0</v>
      </c>
      <c r="AC129" s="86">
        <f>AB129/F133</f>
        <v>0</v>
      </c>
    </row>
    <row r="130" spans="1:29" ht="17" x14ac:dyDescent="0.2">
      <c r="A130" s="78" t="s">
        <v>161</v>
      </c>
      <c r="B130" s="45"/>
      <c r="C130" s="6" t="s">
        <v>160</v>
      </c>
      <c r="D130" s="57"/>
      <c r="E130" s="20"/>
      <c r="F130" s="31"/>
      <c r="G130" s="31"/>
      <c r="H130" s="67"/>
      <c r="I130" s="62"/>
      <c r="J130" s="30" t="str">
        <f t="shared" ref="J130" si="34">CONCATENATE(C130,I130,"_FAC")</f>
        <v>New_Reporter_FAC</v>
      </c>
      <c r="K130" s="20">
        <f>MATCH($J130,FAC_TOTALS_APTA!$A$2:$CA$2,)</f>
        <v>60</v>
      </c>
      <c r="L130" s="31">
        <f>IF(L113=0,0,VLOOKUP(L113,FAC_TOTALS_APTA!$A$4:$CC$142,$K130,FALSE))</f>
        <v>0</v>
      </c>
      <c r="M130" s="31">
        <f>IF(M113=0,0,VLOOKUP(M113,FAC_TOTALS_APTA!$A$4:$CC$142,$K130,FALSE))</f>
        <v>0</v>
      </c>
      <c r="N130" s="31">
        <f>IF(N113=0,0,VLOOKUP(N113,FAC_TOTALS_APTA!$A$4:$CC$142,$K130,FALSE))</f>
        <v>0</v>
      </c>
      <c r="O130" s="31">
        <f>IF(O113=0,0,VLOOKUP(O113,FAC_TOTALS_APTA!$A$4:$CC$142,$K130,FALSE))</f>
        <v>0</v>
      </c>
      <c r="P130" s="31">
        <f>IF(P113=0,0,VLOOKUP(P113,FAC_TOTALS_APTA!$A$4:$CC$142,$K130,FALSE))</f>
        <v>0</v>
      </c>
      <c r="Q130" s="31">
        <f>IF(Q113=0,0,VLOOKUP(Q113,FAC_TOTALS_APTA!$A$4:$CC$142,$K130,FALSE))</f>
        <v>0</v>
      </c>
      <c r="R130" s="31">
        <f>IF(R113=0,0,VLOOKUP(R113,FAC_TOTALS_APTA!$A$4:$CC$142,$K130,FALSE))</f>
        <v>0</v>
      </c>
      <c r="S130" s="31">
        <f>IF(S113=0,0,VLOOKUP(S113,FAC_TOTALS_APTA!$A$4:$CC$142,$K130,FALSE))</f>
        <v>0</v>
      </c>
      <c r="T130" s="31">
        <f>IF(T113=0,0,VLOOKUP(T113,FAC_TOTALS_APTA!$A$4:$CC$142,$K130,FALSE))</f>
        <v>0</v>
      </c>
      <c r="U130" s="31">
        <f>IF(U113=0,0,VLOOKUP(U113,FAC_TOTALS_APTA!$A$4:$CC$142,$K130,FALSE))</f>
        <v>0</v>
      </c>
      <c r="V130" s="31">
        <f>IF(V113=0,0,VLOOKUP(V113,FAC_TOTALS_APTA!$A$4:$CC$142,$K130,FALSE))</f>
        <v>0</v>
      </c>
      <c r="W130" s="31">
        <f>IF(W113=0,0,VLOOKUP(W113,FAC_TOTALS_APTA!$A$4:$CC$142,$K130,FALSE))</f>
        <v>0</v>
      </c>
      <c r="X130" s="31">
        <f>IF(X113=0,0,VLOOKUP(X113,FAC_TOTALS_APTA!$A$4:$CC$142,$K130,FALSE))</f>
        <v>0</v>
      </c>
      <c r="Y130" s="31">
        <f>IF(Y113=0,0,VLOOKUP(Y113,FAC_TOTALS_APTA!$A$4:$CC$142,$K130,FALSE))</f>
        <v>0</v>
      </c>
      <c r="Z130" s="31">
        <f>IF(Z113=0,0,VLOOKUP(Z113,FAC_TOTALS_APTA!$A$4:$CC$142,$K130,FALSE))</f>
        <v>0</v>
      </c>
      <c r="AA130" s="31">
        <f>IF(AA113=0,0,VLOOKUP(AA113,FAC_TOTALS_APTA!$A$4:$CC$142,$K130,FALSE))</f>
        <v>0</v>
      </c>
      <c r="AB130" s="32">
        <f t="shared" ref="AB130" si="35">SUM(L130:AA130)</f>
        <v>0</v>
      </c>
      <c r="AC130" s="86">
        <f>AB130/F133</f>
        <v>0</v>
      </c>
    </row>
    <row r="131" spans="1:29" hidden="1" x14ac:dyDescent="0.2">
      <c r="A131" s="69"/>
      <c r="B131" s="23"/>
      <c r="C131" s="23"/>
      <c r="D131" s="24"/>
      <c r="E131" s="23"/>
      <c r="F131" s="23"/>
      <c r="G131" s="23"/>
      <c r="H131" s="22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71"/>
    </row>
    <row r="132" spans="1:29" ht="17" x14ac:dyDescent="0.2">
      <c r="A132" s="87" t="s">
        <v>76</v>
      </c>
      <c r="B132" s="88"/>
      <c r="C132" s="89"/>
      <c r="D132" s="90"/>
      <c r="E132" s="58"/>
      <c r="F132" s="91"/>
      <c r="G132" s="91"/>
      <c r="H132" s="92"/>
      <c r="I132" s="93"/>
      <c r="J132" s="59"/>
      <c r="K132" s="60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4">
        <f>SUM(AB115:AB130)</f>
        <v>-284748160.16499996</v>
      </c>
      <c r="AC132" s="95">
        <f>AB132/F135</f>
        <v>-0.23755346505014335</v>
      </c>
    </row>
    <row r="133" spans="1:29" ht="17" hidden="1" x14ac:dyDescent="0.2">
      <c r="A133" s="96" t="s">
        <v>41</v>
      </c>
      <c r="B133" s="97"/>
      <c r="C133" s="98" t="s">
        <v>7</v>
      </c>
      <c r="D133" s="99"/>
      <c r="E133" s="34">
        <f>MATCH($C133,FAC_TOTALS_APTA!$A$2:$CA$2,)</f>
        <v>8</v>
      </c>
      <c r="F133" s="100">
        <f>VLOOKUP(F113,FAC_TOTALS_APTA!$A$4:$CC$142,$E133,FALSE)</f>
        <v>1288846409.7119999</v>
      </c>
      <c r="G133" s="100">
        <f>VLOOKUP(G113,FAC_TOTALS_APTA!$A$4:$CA$142,$E133,FALSE)</f>
        <v>1006389794.88098</v>
      </c>
      <c r="H133" s="101">
        <f t="shared" ref="H133" si="36">G133/F133-1</f>
        <v>-0.21915459646905211</v>
      </c>
      <c r="I133" s="102"/>
      <c r="J133" s="30"/>
      <c r="K133" s="20"/>
      <c r="L133" s="103">
        <f>SUM(L115:L120)</f>
        <v>-10994959.640467038</v>
      </c>
      <c r="M133" s="103">
        <f>SUM(M115:M120)</f>
        <v>8501356.3719680347</v>
      </c>
      <c r="N133" s="103">
        <f>SUM(N115:N120)</f>
        <v>-58482594.610600621</v>
      </c>
      <c r="O133" s="103">
        <f>SUM(O115:O120)</f>
        <v>-21615094.179694191</v>
      </c>
      <c r="P133" s="103">
        <f>SUM(P115:P120)</f>
        <v>3765932.0662079146</v>
      </c>
      <c r="Q133" s="103">
        <f>SUM(Q115:Q120)</f>
        <v>16878131.012900192</v>
      </c>
      <c r="R133" s="103">
        <f>SUM(R115:R120)</f>
        <v>0</v>
      </c>
      <c r="S133" s="103">
        <f>SUM(S115:S120)</f>
        <v>0</v>
      </c>
      <c r="T133" s="103">
        <f>SUM(T115:T120)</f>
        <v>0</v>
      </c>
      <c r="U133" s="103">
        <f>SUM(U115:U120)</f>
        <v>0</v>
      </c>
      <c r="V133" s="103">
        <f>SUM(V115:V120)</f>
        <v>0</v>
      </c>
      <c r="W133" s="103">
        <f>SUM(W115:W120)</f>
        <v>0</v>
      </c>
      <c r="X133" s="103">
        <f>SUM(X115:X120)</f>
        <v>0</v>
      </c>
      <c r="Y133" s="103">
        <f>SUM(Y115:Y120)</f>
        <v>0</v>
      </c>
      <c r="Z133" s="103">
        <f>SUM(Z115:Z120)</f>
        <v>0</v>
      </c>
      <c r="AA133" s="103">
        <f>SUM(AA115:AA120)</f>
        <v>0</v>
      </c>
      <c r="AB133" s="35"/>
      <c r="AC133" s="104"/>
    </row>
    <row r="134" spans="1:29" ht="17" x14ac:dyDescent="0.2">
      <c r="A134" s="105" t="s">
        <v>77</v>
      </c>
      <c r="B134" s="22"/>
      <c r="C134" s="106"/>
      <c r="D134" s="57"/>
      <c r="E134" s="23"/>
      <c r="F134" s="107"/>
      <c r="G134" s="107"/>
      <c r="H134" s="108"/>
      <c r="I134" s="109"/>
      <c r="J134" s="30"/>
      <c r="K134" s="2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38">
        <f>AB135-AB132</f>
        <v>193542852.16498995</v>
      </c>
      <c r="AC134" s="111">
        <f>AC135-AC132</f>
        <v>0.16146469617517228</v>
      </c>
    </row>
    <row r="135" spans="1:29" ht="18" thickBot="1" x14ac:dyDescent="0.25">
      <c r="A135" s="117" t="s">
        <v>42</v>
      </c>
      <c r="B135" s="16"/>
      <c r="C135" s="40" t="s">
        <v>5</v>
      </c>
      <c r="D135" s="17"/>
      <c r="E135" s="16">
        <f>MATCH($C135,FAC_TOTALS_APTA!$A$2:$CA$2,)</f>
        <v>6</v>
      </c>
      <c r="F135" s="41">
        <f>VLOOKUP(F113,FAC_TOTALS_APTA!$A$4:$CA$142,$E135,FALSE)</f>
        <v>1198669782</v>
      </c>
      <c r="G135" s="41">
        <f>VLOOKUP(G113,FAC_TOTALS_APTA!$A$4:$CA$142,$E135,FALSE)</f>
        <v>1107464473.99999</v>
      </c>
      <c r="H135" s="68">
        <f t="shared" ref="H135" si="37">G135/F135-1</f>
        <v>-7.6088768874971069E-2</v>
      </c>
      <c r="I135" s="43"/>
      <c r="J135" s="118"/>
      <c r="K135" s="17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44">
        <f>G135-F135</f>
        <v>-91205308.000010014</v>
      </c>
      <c r="AC135" s="119">
        <f>H135</f>
        <v>-7.6088768874971069E-2</v>
      </c>
    </row>
    <row r="136" spans="1:29" ht="17" thickTop="1" x14ac:dyDescent="0.2"/>
  </sheetData>
  <mergeCells count="8">
    <mergeCell ref="F8:H8"/>
    <mergeCell ref="AB8:AC8"/>
    <mergeCell ref="F42:H42"/>
    <mergeCell ref="AB42:AC42"/>
    <mergeCell ref="F110:H110"/>
    <mergeCell ref="AB110:AC110"/>
    <mergeCell ref="F76:H76"/>
    <mergeCell ref="AB76:AC7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879D-CA1F-274D-A951-F9AFB161089D}">
  <dimension ref="A1:AC121"/>
  <sheetViews>
    <sheetView tabSelected="1" topLeftCell="A3" workbookViewId="0">
      <selection activeCell="AB87" sqref="AB87"/>
    </sheetView>
  </sheetViews>
  <sheetFormatPr baseColWidth="10" defaultColWidth="11" defaultRowHeight="16" x14ac:dyDescent="0.2"/>
  <cols>
    <col min="1" max="1" width="29.1640625" style="13" customWidth="1"/>
    <col min="2" max="2" width="6.5" style="11" customWidth="1"/>
    <col min="3" max="3" width="25.33203125" style="11" hidden="1" customWidth="1"/>
    <col min="4" max="4" width="7.6640625" style="12" customWidth="1"/>
    <col min="5" max="5" width="0" style="11" hidden="1" customWidth="1"/>
    <col min="6" max="7" width="14.33203125" style="11" customWidth="1"/>
    <col min="8" max="8" width="8.1640625" style="11" customWidth="1"/>
    <col min="9" max="9" width="0" style="11" hidden="1" customWidth="1"/>
    <col min="10" max="10" width="24.6640625" style="11" hidden="1" customWidth="1"/>
    <col min="11" max="11" width="12.6640625" style="11" hidden="1" customWidth="1"/>
    <col min="12" max="12" width="13.6640625" style="11" hidden="1" customWidth="1"/>
    <col min="13" max="13" width="13.1640625" style="11" hidden="1" customWidth="1"/>
    <col min="14" max="14" width="11.1640625" style="11" hidden="1" customWidth="1"/>
    <col min="15" max="27" width="11.6640625" style="11" hidden="1" customWidth="1"/>
    <col min="28" max="28" width="12.33203125" style="11" customWidth="1"/>
    <col min="29" max="16384" width="11" style="11"/>
  </cols>
  <sheetData>
    <row r="1" spans="1:29" ht="17" hidden="1" x14ac:dyDescent="0.2">
      <c r="A1" s="13" t="s">
        <v>139</v>
      </c>
      <c r="B1" s="11">
        <v>2012</v>
      </c>
    </row>
    <row r="2" spans="1:29" ht="17" hidden="1" x14ac:dyDescent="0.2">
      <c r="A2" s="13" t="s">
        <v>140</v>
      </c>
      <c r="B2" s="11">
        <v>2018</v>
      </c>
    </row>
    <row r="3" spans="1:29" x14ac:dyDescent="0.2">
      <c r="A3" s="112" t="s">
        <v>74</v>
      </c>
      <c r="B3" s="113"/>
      <c r="C3" s="113"/>
      <c r="D3" s="114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6"/>
    </row>
    <row r="4" spans="1:29" ht="17" x14ac:dyDescent="0.2">
      <c r="A4" s="69" t="s">
        <v>30</v>
      </c>
      <c r="B4" s="70" t="s">
        <v>31</v>
      </c>
      <c r="C4" s="23"/>
      <c r="D4" s="24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71"/>
    </row>
    <row r="5" spans="1:29" x14ac:dyDescent="0.2">
      <c r="A5" s="69"/>
      <c r="B5" s="70"/>
      <c r="C5" s="23"/>
      <c r="D5" s="24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71"/>
    </row>
    <row r="6" spans="1:29" ht="17" x14ac:dyDescent="0.2">
      <c r="A6" s="72" t="s">
        <v>29</v>
      </c>
      <c r="B6" s="14">
        <v>1</v>
      </c>
      <c r="C6" s="23"/>
      <c r="D6" s="24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71"/>
    </row>
    <row r="7" spans="1:29" ht="18" thickBot="1" x14ac:dyDescent="0.25">
      <c r="A7" s="73" t="s">
        <v>135</v>
      </c>
      <c r="B7" s="15">
        <v>1</v>
      </c>
      <c r="C7" s="16"/>
      <c r="D7" s="17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74"/>
    </row>
    <row r="8" spans="1:29" ht="17" thickTop="1" x14ac:dyDescent="0.2">
      <c r="A8" s="69"/>
      <c r="B8" s="23"/>
      <c r="C8" s="23"/>
      <c r="D8" s="24"/>
      <c r="E8" s="23"/>
      <c r="F8" s="63" t="s">
        <v>70</v>
      </c>
      <c r="G8" s="63"/>
      <c r="H8" s="6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63" t="s">
        <v>32</v>
      </c>
      <c r="AC8" s="75"/>
    </row>
    <row r="9" spans="1:29" ht="17" x14ac:dyDescent="0.2">
      <c r="A9" s="76" t="s">
        <v>33</v>
      </c>
      <c r="B9" s="18" t="s">
        <v>34</v>
      </c>
      <c r="C9" s="19" t="s">
        <v>35</v>
      </c>
      <c r="D9" s="20" t="s">
        <v>75</v>
      </c>
      <c r="E9" s="19"/>
      <c r="F9" s="21">
        <f>$B$1</f>
        <v>2012</v>
      </c>
      <c r="G9" s="21">
        <f>$B$2</f>
        <v>2018</v>
      </c>
      <c r="H9" s="19" t="s">
        <v>71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 t="s">
        <v>73</v>
      </c>
      <c r="AC9" s="77" t="s">
        <v>71</v>
      </c>
    </row>
    <row r="10" spans="1:29" s="12" customFormat="1" x14ac:dyDescent="0.2">
      <c r="A10" s="78"/>
      <c r="B10" s="45"/>
      <c r="C10" s="24"/>
      <c r="D10" s="24"/>
      <c r="E10" s="24"/>
      <c r="F10" s="24"/>
      <c r="G10" s="24"/>
      <c r="H10" s="24"/>
      <c r="I10" s="24"/>
      <c r="J10" s="24"/>
      <c r="K10" s="24"/>
      <c r="L10" s="24">
        <v>1</v>
      </c>
      <c r="M10" s="24">
        <v>2</v>
      </c>
      <c r="N10" s="24">
        <v>3</v>
      </c>
      <c r="O10" s="24">
        <v>4</v>
      </c>
      <c r="P10" s="24">
        <v>5</v>
      </c>
      <c r="Q10" s="24">
        <v>6</v>
      </c>
      <c r="R10" s="24">
        <v>7</v>
      </c>
      <c r="S10" s="24">
        <v>8</v>
      </c>
      <c r="T10" s="24">
        <v>9</v>
      </c>
      <c r="U10" s="24">
        <v>10</v>
      </c>
      <c r="V10" s="24">
        <v>11</v>
      </c>
      <c r="W10" s="24">
        <v>12</v>
      </c>
      <c r="X10" s="24">
        <v>13</v>
      </c>
      <c r="Y10" s="24">
        <v>14</v>
      </c>
      <c r="Z10" s="24">
        <v>15</v>
      </c>
      <c r="AA10" s="24">
        <v>16</v>
      </c>
      <c r="AB10" s="24"/>
      <c r="AC10" s="79"/>
    </row>
    <row r="11" spans="1:29" x14ac:dyDescent="0.2">
      <c r="A11" s="69"/>
      <c r="B11" s="22"/>
      <c r="C11" s="23"/>
      <c r="D11" s="24"/>
      <c r="E11" s="23"/>
      <c r="F11" s="24" t="str">
        <f>CONCATENATE($B6,"_",$B7,"_",F9)</f>
        <v>1_1_2012</v>
      </c>
      <c r="G11" s="24" t="str">
        <f>CONCATENATE($B6,"_",$B7,"_",G9)</f>
        <v>1_1_2018</v>
      </c>
      <c r="H11" s="23"/>
      <c r="I11" s="23"/>
      <c r="J11" s="23"/>
      <c r="K11" s="23"/>
      <c r="L11" s="23" t="str">
        <f>IF($F9+L10&gt;$G9,0,CONCATENATE($B6,"_",$B7,"_",$F9+L10))</f>
        <v>1_1_2013</v>
      </c>
      <c r="M11" s="23" t="str">
        <f t="shared" ref="M11:AA11" si="0">IF($F9+M10&gt;$G9,0,CONCATENATE($B6,"_",$B7,"_",$F9+M10))</f>
        <v>1_1_2014</v>
      </c>
      <c r="N11" s="23" t="str">
        <f t="shared" si="0"/>
        <v>1_1_2015</v>
      </c>
      <c r="O11" s="23" t="str">
        <f t="shared" si="0"/>
        <v>1_1_2016</v>
      </c>
      <c r="P11" s="23" t="str">
        <f t="shared" si="0"/>
        <v>1_1_2017</v>
      </c>
      <c r="Q11" s="23" t="str">
        <f t="shared" si="0"/>
        <v>1_1_2018</v>
      </c>
      <c r="R11" s="23">
        <f t="shared" si="0"/>
        <v>0</v>
      </c>
      <c r="S11" s="23">
        <f t="shared" si="0"/>
        <v>0</v>
      </c>
      <c r="T11" s="23">
        <f t="shared" si="0"/>
        <v>0</v>
      </c>
      <c r="U11" s="23">
        <f t="shared" si="0"/>
        <v>0</v>
      </c>
      <c r="V11" s="23">
        <f t="shared" si="0"/>
        <v>0</v>
      </c>
      <c r="W11" s="23">
        <f t="shared" si="0"/>
        <v>0</v>
      </c>
      <c r="X11" s="23">
        <f t="shared" si="0"/>
        <v>0</v>
      </c>
      <c r="Y11" s="23">
        <f t="shared" si="0"/>
        <v>0</v>
      </c>
      <c r="Z11" s="23">
        <f t="shared" si="0"/>
        <v>0</v>
      </c>
      <c r="AA11" s="23">
        <f t="shared" si="0"/>
        <v>0</v>
      </c>
      <c r="AB11" s="23"/>
      <c r="AC11" s="71"/>
    </row>
    <row r="12" spans="1:29" x14ac:dyDescent="0.2">
      <c r="A12" s="69"/>
      <c r="B12" s="22"/>
      <c r="C12" s="23"/>
      <c r="D12" s="24"/>
      <c r="E12" s="23" t="s">
        <v>72</v>
      </c>
      <c r="F12" s="80"/>
      <c r="G12" s="80"/>
      <c r="H12" s="23"/>
      <c r="I12" s="23"/>
      <c r="J12" s="23"/>
      <c r="K12" s="23" t="s">
        <v>72</v>
      </c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71"/>
    </row>
    <row r="13" spans="1:29" s="12" customFormat="1" ht="17" x14ac:dyDescent="0.2">
      <c r="A13" s="78" t="s">
        <v>122</v>
      </c>
      <c r="B13" s="45" t="s">
        <v>36</v>
      </c>
      <c r="C13" s="56" t="s">
        <v>9</v>
      </c>
      <c r="D13" s="57">
        <v>0.60699999999999998</v>
      </c>
      <c r="E13" s="24">
        <f>MATCH($C13,FAC_TOTALS_APTA!$A$2:$CC$2,)</f>
        <v>10</v>
      </c>
      <c r="F13" s="80">
        <f>VLOOKUP(F11,FAC_TOTALS_APTA!$A$4:$CC$142,$E13,FALSE)</f>
        <v>64861139.974055499</v>
      </c>
      <c r="G13" s="80">
        <f>VLOOKUP(G11,FAC_TOTALS_APTA!$A$4:$CC$142,$E13,FALSE)</f>
        <v>71622795.066129997</v>
      </c>
      <c r="H13" s="33">
        <f>IFERROR(G13/F13-1,"-")</f>
        <v>0.10424816916229296</v>
      </c>
      <c r="I13" s="62" t="str">
        <f>IF(B13="Log","_log","")</f>
        <v>_log</v>
      </c>
      <c r="J13" s="62" t="str">
        <f>CONCATENATE(C13,I13,"_FAC")</f>
        <v>VRM_ADJ_log_FAC</v>
      </c>
      <c r="K13" s="24">
        <f>MATCH($J13,FAC_TOTALS_APTA!$A$2:$CA$2,)</f>
        <v>25</v>
      </c>
      <c r="L13" s="80">
        <f>IF(L11=0,0,VLOOKUP(L11,FAC_TOTALS_APTA!$A$4:$CC$142,$K13,FALSE))</f>
        <v>23735031.1225188</v>
      </c>
      <c r="M13" s="80">
        <f>IF(M11=0,0,VLOOKUP(M11,FAC_TOTALS_APTA!$A$4:$CC$142,$K13,FALSE))</f>
        <v>36826575.217740402</v>
      </c>
      <c r="N13" s="80">
        <f>IF(N11=0,0,VLOOKUP(N11,FAC_TOTALS_APTA!$A$4:$CC$142,$K13,FALSE))</f>
        <v>23569533.397698998</v>
      </c>
      <c r="O13" s="80">
        <f>IF(O11=0,0,VLOOKUP(O11,FAC_TOTALS_APTA!$A$4:$CC$142,$K13,FALSE))</f>
        <v>9912621.4942050204</v>
      </c>
      <c r="P13" s="80">
        <f>IF(P11=0,0,VLOOKUP(P11,FAC_TOTALS_APTA!$A$4:$CC$142,$K13,FALSE))</f>
        <v>21521374.7568659</v>
      </c>
      <c r="Q13" s="80">
        <f>IF(Q11=0,0,VLOOKUP(Q11,FAC_TOTALS_APTA!$A$4:$CC$142,$K13,FALSE))</f>
        <v>8456056.9557263609</v>
      </c>
      <c r="R13" s="80">
        <f>IF(R11=0,0,VLOOKUP(R11,FAC_TOTALS_APTA!$A$4:$CC$142,$K13,FALSE))</f>
        <v>0</v>
      </c>
      <c r="S13" s="80">
        <f>IF(S11=0,0,VLOOKUP(S11,FAC_TOTALS_APTA!$A$4:$CC$142,$K13,FALSE))</f>
        <v>0</v>
      </c>
      <c r="T13" s="80">
        <f>IF(T11=0,0,VLOOKUP(T11,FAC_TOTALS_APTA!$A$4:$CC$142,$K13,FALSE))</f>
        <v>0</v>
      </c>
      <c r="U13" s="80">
        <f>IF(U11=0,0,VLOOKUP(U11,FAC_TOTALS_APTA!$A$4:$CC$142,$K13,FALSE))</f>
        <v>0</v>
      </c>
      <c r="V13" s="80">
        <f>IF(V11=0,0,VLOOKUP(V11,FAC_TOTALS_APTA!$A$4:$CC$142,$K13,FALSE))</f>
        <v>0</v>
      </c>
      <c r="W13" s="80">
        <f>IF(W11=0,0,VLOOKUP(W11,FAC_TOTALS_APTA!$A$4:$CC$142,$K13,FALSE))</f>
        <v>0</v>
      </c>
      <c r="X13" s="80">
        <f>IF(X11=0,0,VLOOKUP(X11,FAC_TOTALS_APTA!$A$4:$CC$142,$K13,FALSE))</f>
        <v>0</v>
      </c>
      <c r="Y13" s="80">
        <f>IF(Y11=0,0,VLOOKUP(Y11,FAC_TOTALS_APTA!$A$4:$CC$142,$K13,FALSE))</f>
        <v>0</v>
      </c>
      <c r="Z13" s="80">
        <f>IF(Z11=0,0,VLOOKUP(Z11,FAC_TOTALS_APTA!$A$4:$CC$142,$K13,FALSE))</f>
        <v>0</v>
      </c>
      <c r="AA13" s="80">
        <f>IF(AA11=0,0,VLOOKUP(AA11,FAC_TOTALS_APTA!$A$4:$CC$142,$K13,FALSE))</f>
        <v>0</v>
      </c>
      <c r="AB13" s="82">
        <f>SUM(L13:AA13)</f>
        <v>124021192.94475548</v>
      </c>
      <c r="AC13" s="83">
        <f>AB13/F27</f>
        <v>9.7619664872037146E-2</v>
      </c>
    </row>
    <row r="14" spans="1:29" s="12" customFormat="1" ht="17" x14ac:dyDescent="0.2">
      <c r="A14" s="78" t="s">
        <v>37</v>
      </c>
      <c r="B14" s="45" t="s">
        <v>36</v>
      </c>
      <c r="C14" s="56" t="s">
        <v>10</v>
      </c>
      <c r="D14" s="57">
        <v>-0.26910000000000001</v>
      </c>
      <c r="E14" s="24">
        <f>MATCH($C14,FAC_TOTALS_APTA!$A$2:$CC$2,)</f>
        <v>11</v>
      </c>
      <c r="F14" s="80">
        <f>VLOOKUP(F11,FAC_TOTALS_APTA!$A$4:$CC$142,$E14,FALSE)</f>
        <v>8.3168229524110195</v>
      </c>
      <c r="G14" s="80">
        <f>VLOOKUP(G11,FAC_TOTALS_APTA!$A$4:$CC$142,$E14,FALSE)</f>
        <v>8.1735760865307903</v>
      </c>
      <c r="H14" s="33">
        <f t="shared" ref="H14:H24" si="1">IFERROR(G14/F14-1,"-")</f>
        <v>-1.7223748383233595E-2</v>
      </c>
      <c r="I14" s="62" t="str">
        <f t="shared" ref="I14:I23" si="2">IF(B14="Log","_log","")</f>
        <v>_log</v>
      </c>
      <c r="J14" s="62" t="str">
        <f t="shared" ref="J14:J23" si="3">CONCATENATE(C14,I14,"_FAC")</f>
        <v>FARE_per_UPT_log_FAC</v>
      </c>
      <c r="K14" s="24">
        <f>MATCH($J14,FAC_TOTALS_APTA!$A$2:$CA$2,)</f>
        <v>27</v>
      </c>
      <c r="L14" s="80">
        <f>IF(L11=0,0,VLOOKUP(L11,FAC_TOTALS_APTA!$A$4:$CC$142,$K14,FALSE))</f>
        <v>-15592906.5289583</v>
      </c>
      <c r="M14" s="80">
        <f>IF(M11=0,0,VLOOKUP(M11,FAC_TOTALS_APTA!$A$4:$CC$142,$K14,FALSE))</f>
        <v>6921776.9581060298</v>
      </c>
      <c r="N14" s="80">
        <f>IF(N11=0,0,VLOOKUP(N11,FAC_TOTALS_APTA!$A$4:$CC$142,$K14,FALSE))</f>
        <v>-14948261.248977</v>
      </c>
      <c r="O14" s="80">
        <f>IF(O11=0,0,VLOOKUP(O11,FAC_TOTALS_APTA!$A$4:$CC$142,$K14,FALSE))</f>
        <v>-4023312.9670150802</v>
      </c>
      <c r="P14" s="80">
        <f>IF(P11=0,0,VLOOKUP(P11,FAC_TOTALS_APTA!$A$4:$CC$142,$K14,FALSE))</f>
        <v>13163861.207028599</v>
      </c>
      <c r="Q14" s="80">
        <f>IF(Q11=0,0,VLOOKUP(Q11,FAC_TOTALS_APTA!$A$4:$CC$142,$K14,FALSE))</f>
        <v>10789846.911223499</v>
      </c>
      <c r="R14" s="80">
        <f>IF(R11=0,0,VLOOKUP(R11,FAC_TOTALS_APTA!$A$4:$CC$142,$K14,FALSE))</f>
        <v>0</v>
      </c>
      <c r="S14" s="80">
        <f>IF(S11=0,0,VLOOKUP(S11,FAC_TOTALS_APTA!$A$4:$CC$142,$K14,FALSE))</f>
        <v>0</v>
      </c>
      <c r="T14" s="80">
        <f>IF(T11=0,0,VLOOKUP(T11,FAC_TOTALS_APTA!$A$4:$CC$142,$K14,FALSE))</f>
        <v>0</v>
      </c>
      <c r="U14" s="80">
        <f>IF(U11=0,0,VLOOKUP(U11,FAC_TOTALS_APTA!$A$4:$CC$142,$K14,FALSE))</f>
        <v>0</v>
      </c>
      <c r="V14" s="80">
        <f>IF(V11=0,0,VLOOKUP(V11,FAC_TOTALS_APTA!$A$4:$CC$142,$K14,FALSE))</f>
        <v>0</v>
      </c>
      <c r="W14" s="80">
        <f>IF(W11=0,0,VLOOKUP(W11,FAC_TOTALS_APTA!$A$4:$CC$142,$K14,FALSE))</f>
        <v>0</v>
      </c>
      <c r="X14" s="80">
        <f>IF(X11=0,0,VLOOKUP(X11,FAC_TOTALS_APTA!$A$4:$CC$142,$K14,FALSE))</f>
        <v>0</v>
      </c>
      <c r="Y14" s="80">
        <f>IF(Y11=0,0,VLOOKUP(Y11,FAC_TOTALS_APTA!$A$4:$CC$142,$K14,FALSE))</f>
        <v>0</v>
      </c>
      <c r="Z14" s="80">
        <f>IF(Z11=0,0,VLOOKUP(Z11,FAC_TOTALS_APTA!$A$4:$CC$142,$K14,FALSE))</f>
        <v>0</v>
      </c>
      <c r="AA14" s="80">
        <f>IF(AA11=0,0,VLOOKUP(AA11,FAC_TOTALS_APTA!$A$4:$CC$142,$K14,FALSE))</f>
        <v>0</v>
      </c>
      <c r="AB14" s="82">
        <f t="shared" ref="AB14:AB23" si="4">SUM(L14:AA14)</f>
        <v>-3688995.6685922518</v>
      </c>
      <c r="AC14" s="83">
        <f>AB14/F27</f>
        <v>-2.9036853487031441E-3</v>
      </c>
    </row>
    <row r="15" spans="1:29" s="12" customFormat="1" ht="17" x14ac:dyDescent="0.2">
      <c r="A15" s="78" t="s">
        <v>38</v>
      </c>
      <c r="B15" s="45" t="s">
        <v>36</v>
      </c>
      <c r="C15" s="56" t="s">
        <v>11</v>
      </c>
      <c r="D15" s="57">
        <v>0.4793</v>
      </c>
      <c r="E15" s="24">
        <f>MATCH($C15,FAC_TOTALS_APTA!$A$2:$CC$2,)</f>
        <v>12</v>
      </c>
      <c r="F15" s="80">
        <f>VLOOKUP(F11,FAC_TOTALS_APTA!$A$4:$CC$142,$E15,FALSE)</f>
        <v>9144685.9074929804</v>
      </c>
      <c r="G15" s="80">
        <f>VLOOKUP(G11,FAC_TOTALS_APTA!$A$4:$CC$142,$E15,FALSE)</f>
        <v>9592399.9509204291</v>
      </c>
      <c r="H15" s="33">
        <f t="shared" si="1"/>
        <v>4.8958930679139145E-2</v>
      </c>
      <c r="I15" s="62" t="str">
        <f t="shared" si="2"/>
        <v>_log</v>
      </c>
      <c r="J15" s="62" t="str">
        <f t="shared" si="3"/>
        <v>POP_EMP_log_FAC</v>
      </c>
      <c r="K15" s="24">
        <f>MATCH($J15,FAC_TOTALS_APTA!$A$2:$CA$2,)</f>
        <v>29</v>
      </c>
      <c r="L15" s="80">
        <f>IF(L11=0,0,VLOOKUP(L11,FAC_TOTALS_APTA!$A$4:$CC$142,$K15,FALSE))</f>
        <v>6941520.4052271899</v>
      </c>
      <c r="M15" s="80">
        <f>IF(M11=0,0,VLOOKUP(M11,FAC_TOTALS_APTA!$A$4:$CC$142,$K15,FALSE))</f>
        <v>7643015.6269923002</v>
      </c>
      <c r="N15" s="80">
        <f>IF(N11=0,0,VLOOKUP(N11,FAC_TOTALS_APTA!$A$4:$CC$142,$K15,FALSE))</f>
        <v>7430206.8305905098</v>
      </c>
      <c r="O15" s="80">
        <f>IF(O11=0,0,VLOOKUP(O11,FAC_TOTALS_APTA!$A$4:$CC$142,$K15,FALSE))</f>
        <v>5739478.9764943104</v>
      </c>
      <c r="P15" s="80">
        <f>IF(P11=0,0,VLOOKUP(P11,FAC_TOTALS_APTA!$A$4:$CC$142,$K15,FALSE))</f>
        <v>6890573.9882892799</v>
      </c>
      <c r="Q15" s="80">
        <f>IF(Q11=0,0,VLOOKUP(Q11,FAC_TOTALS_APTA!$A$4:$CC$142,$K15,FALSE))</f>
        <v>5244601.4023276903</v>
      </c>
      <c r="R15" s="80">
        <f>IF(R11=0,0,VLOOKUP(R11,FAC_TOTALS_APTA!$A$4:$CC$142,$K15,FALSE))</f>
        <v>0</v>
      </c>
      <c r="S15" s="80">
        <f>IF(S11=0,0,VLOOKUP(S11,FAC_TOTALS_APTA!$A$4:$CC$142,$K15,FALSE))</f>
        <v>0</v>
      </c>
      <c r="T15" s="80">
        <f>IF(T11=0,0,VLOOKUP(T11,FAC_TOTALS_APTA!$A$4:$CC$142,$K15,FALSE))</f>
        <v>0</v>
      </c>
      <c r="U15" s="80">
        <f>IF(U11=0,0,VLOOKUP(U11,FAC_TOTALS_APTA!$A$4:$CC$142,$K15,FALSE))</f>
        <v>0</v>
      </c>
      <c r="V15" s="80">
        <f>IF(V11=0,0,VLOOKUP(V11,FAC_TOTALS_APTA!$A$4:$CC$142,$K15,FALSE))</f>
        <v>0</v>
      </c>
      <c r="W15" s="80">
        <f>IF(W11=0,0,VLOOKUP(W11,FAC_TOTALS_APTA!$A$4:$CC$142,$K15,FALSE))</f>
        <v>0</v>
      </c>
      <c r="X15" s="80">
        <f>IF(X11=0,0,VLOOKUP(X11,FAC_TOTALS_APTA!$A$4:$CC$142,$K15,FALSE))</f>
        <v>0</v>
      </c>
      <c r="Y15" s="80">
        <f>IF(Y11=0,0,VLOOKUP(Y11,FAC_TOTALS_APTA!$A$4:$CC$142,$K15,FALSE))</f>
        <v>0</v>
      </c>
      <c r="Z15" s="80">
        <f>IF(Z11=0,0,VLOOKUP(Z11,FAC_TOTALS_APTA!$A$4:$CC$142,$K15,FALSE))</f>
        <v>0</v>
      </c>
      <c r="AA15" s="80">
        <f>IF(AA11=0,0,VLOOKUP(AA11,FAC_TOTALS_APTA!$A$4:$CC$142,$K15,FALSE))</f>
        <v>0</v>
      </c>
      <c r="AB15" s="82">
        <f t="shared" si="4"/>
        <v>39889397.229921281</v>
      </c>
      <c r="AC15" s="83">
        <f>AB15/F27</f>
        <v>3.1397775630710452E-2</v>
      </c>
    </row>
    <row r="16" spans="1:29" s="12" customFormat="1" ht="17" x14ac:dyDescent="0.2">
      <c r="A16" s="78" t="s">
        <v>124</v>
      </c>
      <c r="B16" s="45" t="s">
        <v>36</v>
      </c>
      <c r="C16" s="84" t="s">
        <v>27</v>
      </c>
      <c r="D16" s="57">
        <v>0.1704</v>
      </c>
      <c r="E16" s="24">
        <f>MATCH($C16,FAC_TOTALS_APTA!$A$2:$CC$2,)</f>
        <v>13</v>
      </c>
      <c r="F16" s="80">
        <f>VLOOKUP(F11,FAC_TOTALS_APTA!$A$4:$CC$142,$E16,FALSE)</f>
        <v>4.0562597128260096</v>
      </c>
      <c r="G16" s="80">
        <f>VLOOKUP(G11,FAC_TOTALS_APTA!$A$4:$CC$142,$E16,FALSE)</f>
        <v>2.9186838426102799</v>
      </c>
      <c r="H16" s="33">
        <f t="shared" si="1"/>
        <v>-0.28044946594979658</v>
      </c>
      <c r="I16" s="62" t="str">
        <f t="shared" si="2"/>
        <v>_log</v>
      </c>
      <c r="J16" s="62" t="str">
        <f t="shared" si="3"/>
        <v>GAS_PRICE_2018_log_FAC</v>
      </c>
      <c r="K16" s="24">
        <f>MATCH($J16,FAC_TOTALS_APTA!$A$2:$CA$2,)</f>
        <v>31</v>
      </c>
      <c r="L16" s="80">
        <f>IF(L11=0,0,VLOOKUP(L11,FAC_TOTALS_APTA!$A$4:$CC$142,$K16,FALSE))</f>
        <v>-6721111.9129717899</v>
      </c>
      <c r="M16" s="80">
        <f>IF(M11=0,0,VLOOKUP(M11,FAC_TOTALS_APTA!$A$4:$CC$142,$K16,FALSE))</f>
        <v>-9294959.0843383297</v>
      </c>
      <c r="N16" s="80">
        <f>IF(N11=0,0,VLOOKUP(N11,FAC_TOTALS_APTA!$A$4:$CC$142,$K16,FALSE))</f>
        <v>-50056953.93502</v>
      </c>
      <c r="O16" s="80">
        <f>IF(O11=0,0,VLOOKUP(O11,FAC_TOTALS_APTA!$A$4:$CC$142,$K16,FALSE))</f>
        <v>-18603549.659718201</v>
      </c>
      <c r="P16" s="80">
        <f>IF(P11=0,0,VLOOKUP(P11,FAC_TOTALS_APTA!$A$4:$CC$142,$K16,FALSE))</f>
        <v>13154974.053895799</v>
      </c>
      <c r="Q16" s="80">
        <f>IF(Q11=0,0,VLOOKUP(Q11,FAC_TOTALS_APTA!$A$4:$CC$142,$K16,FALSE))</f>
        <v>15268481.439786101</v>
      </c>
      <c r="R16" s="80">
        <f>IF(R11=0,0,VLOOKUP(R11,FAC_TOTALS_APTA!$A$4:$CC$142,$K16,FALSE))</f>
        <v>0</v>
      </c>
      <c r="S16" s="80">
        <f>IF(S11=0,0,VLOOKUP(S11,FAC_TOTALS_APTA!$A$4:$CC$142,$K16,FALSE))</f>
        <v>0</v>
      </c>
      <c r="T16" s="80">
        <f>IF(T11=0,0,VLOOKUP(T11,FAC_TOTALS_APTA!$A$4:$CC$142,$K16,FALSE))</f>
        <v>0</v>
      </c>
      <c r="U16" s="80">
        <f>IF(U11=0,0,VLOOKUP(U11,FAC_TOTALS_APTA!$A$4:$CC$142,$K16,FALSE))</f>
        <v>0</v>
      </c>
      <c r="V16" s="80">
        <f>IF(V11=0,0,VLOOKUP(V11,FAC_TOTALS_APTA!$A$4:$CC$142,$K16,FALSE))</f>
        <v>0</v>
      </c>
      <c r="W16" s="80">
        <f>IF(W11=0,0,VLOOKUP(W11,FAC_TOTALS_APTA!$A$4:$CC$142,$K16,FALSE))</f>
        <v>0</v>
      </c>
      <c r="X16" s="80">
        <f>IF(X11=0,0,VLOOKUP(X11,FAC_TOTALS_APTA!$A$4:$CC$142,$K16,FALSE))</f>
        <v>0</v>
      </c>
      <c r="Y16" s="80">
        <f>IF(Y11=0,0,VLOOKUP(Y11,FAC_TOTALS_APTA!$A$4:$CC$142,$K16,FALSE))</f>
        <v>0</v>
      </c>
      <c r="Z16" s="80">
        <f>IF(Z11=0,0,VLOOKUP(Z11,FAC_TOTALS_APTA!$A$4:$CC$142,$K16,FALSE))</f>
        <v>0</v>
      </c>
      <c r="AA16" s="80">
        <f>IF(AA11=0,0,VLOOKUP(AA11,FAC_TOTALS_APTA!$A$4:$CC$142,$K16,FALSE))</f>
        <v>0</v>
      </c>
      <c r="AB16" s="82">
        <f t="shared" si="4"/>
        <v>-56253119.098366417</v>
      </c>
      <c r="AC16" s="83">
        <f>AB16/F27</f>
        <v>-4.4278002041436892E-2</v>
      </c>
    </row>
    <row r="17" spans="1:29" s="12" customFormat="1" ht="17" x14ac:dyDescent="0.2">
      <c r="A17" s="78" t="s">
        <v>39</v>
      </c>
      <c r="B17" s="45"/>
      <c r="C17" s="56" t="s">
        <v>12</v>
      </c>
      <c r="D17" s="57">
        <v>7.1999999999999998E-3</v>
      </c>
      <c r="E17" s="24">
        <f>MATCH($C17,FAC_TOTALS_APTA!$A$2:$CC$2,)</f>
        <v>14</v>
      </c>
      <c r="F17" s="80">
        <f>VLOOKUP(F11,FAC_TOTALS_APTA!$A$4:$CC$142,$E17,FALSE)</f>
        <v>35680.007815267301</v>
      </c>
      <c r="G17" s="80">
        <f>VLOOKUP(G11,FAC_TOTALS_APTA!$A$4:$CC$142,$E17,FALSE)</f>
        <v>38955.969471103803</v>
      </c>
      <c r="H17" s="33">
        <f t="shared" si="1"/>
        <v>9.181504871853563E-2</v>
      </c>
      <c r="I17" s="62" t="str">
        <f t="shared" si="2"/>
        <v/>
      </c>
      <c r="J17" s="62" t="str">
        <f t="shared" si="3"/>
        <v>PCT_HH_NO_VEH_FAC</v>
      </c>
      <c r="K17" s="24">
        <f>MATCH($J17,FAC_TOTALS_APTA!$A$2:$CA$2,)</f>
        <v>33</v>
      </c>
      <c r="L17" s="80">
        <f>IF(L11=0,0,VLOOKUP(L11,FAC_TOTALS_APTA!$A$4:$CC$142,$K17,FALSE))</f>
        <v>-3335522.6067679301</v>
      </c>
      <c r="M17" s="80">
        <f>IF(M11=0,0,VLOOKUP(M11,FAC_TOTALS_APTA!$A$4:$CC$142,$K17,FALSE))</f>
        <v>-686881.20795882004</v>
      </c>
      <c r="N17" s="80">
        <f>IF(N11=0,0,VLOOKUP(N11,FAC_TOTALS_APTA!$A$4:$CC$142,$K17,FALSE))</f>
        <v>-83678.2109599908</v>
      </c>
      <c r="O17" s="80">
        <f>IF(O11=0,0,VLOOKUP(O11,FAC_TOTALS_APTA!$A$4:$CC$142,$K17,FALSE))</f>
        <v>-833849.49294099305</v>
      </c>
      <c r="P17" s="80">
        <f>IF(P11=0,0,VLOOKUP(P11,FAC_TOTALS_APTA!$A$4:$CC$142,$K17,FALSE))</f>
        <v>-1166237.7890192601</v>
      </c>
      <c r="Q17" s="80">
        <f>IF(Q11=0,0,VLOOKUP(Q11,FAC_TOTALS_APTA!$A$4:$CC$142,$K17,FALSE))</f>
        <v>-1054122.8877679</v>
      </c>
      <c r="R17" s="80">
        <f>IF(R11=0,0,VLOOKUP(R11,FAC_TOTALS_APTA!$A$4:$CC$142,$K17,FALSE))</f>
        <v>0</v>
      </c>
      <c r="S17" s="80">
        <f>IF(S11=0,0,VLOOKUP(S11,FAC_TOTALS_APTA!$A$4:$CC$142,$K17,FALSE))</f>
        <v>0</v>
      </c>
      <c r="T17" s="80">
        <f>IF(T11=0,0,VLOOKUP(T11,FAC_TOTALS_APTA!$A$4:$CC$142,$K17,FALSE))</f>
        <v>0</v>
      </c>
      <c r="U17" s="80">
        <f>IF(U11=0,0,VLOOKUP(U11,FAC_TOTALS_APTA!$A$4:$CC$142,$K17,FALSE))</f>
        <v>0</v>
      </c>
      <c r="V17" s="80">
        <f>IF(V11=0,0,VLOOKUP(V11,FAC_TOTALS_APTA!$A$4:$CC$142,$K17,FALSE))</f>
        <v>0</v>
      </c>
      <c r="W17" s="80">
        <f>IF(W11=0,0,VLOOKUP(W11,FAC_TOTALS_APTA!$A$4:$CC$142,$K17,FALSE))</f>
        <v>0</v>
      </c>
      <c r="X17" s="80">
        <f>IF(X11=0,0,VLOOKUP(X11,FAC_TOTALS_APTA!$A$4:$CC$142,$K17,FALSE))</f>
        <v>0</v>
      </c>
      <c r="Y17" s="80">
        <f>IF(Y11=0,0,VLOOKUP(Y11,FAC_TOTALS_APTA!$A$4:$CC$142,$K17,FALSE))</f>
        <v>0</v>
      </c>
      <c r="Z17" s="80">
        <f>IF(Z11=0,0,VLOOKUP(Z11,FAC_TOTALS_APTA!$A$4:$CC$142,$K17,FALSE))</f>
        <v>0</v>
      </c>
      <c r="AA17" s="80">
        <f>IF(AA11=0,0,VLOOKUP(AA11,FAC_TOTALS_APTA!$A$4:$CC$142,$K17,FALSE))</f>
        <v>0</v>
      </c>
      <c r="AB17" s="82">
        <f t="shared" si="4"/>
        <v>-7160292.1954148952</v>
      </c>
      <c r="AC17" s="83">
        <f>AB17/F27</f>
        <v>-5.636015167291804E-3</v>
      </c>
    </row>
    <row r="18" spans="1:29" s="12" customFormat="1" ht="34" x14ac:dyDescent="0.2">
      <c r="A18" s="85" t="s">
        <v>40</v>
      </c>
      <c r="B18" s="27"/>
      <c r="C18" s="10" t="s">
        <v>13</v>
      </c>
      <c r="D18" s="28">
        <v>0.379</v>
      </c>
      <c r="E18" s="24">
        <f>MATCH($C18,FAC_TOTALS_APTA!$A$2:$CC$2,)</f>
        <v>15</v>
      </c>
      <c r="F18" s="80">
        <f>VLOOKUP(F11,FAC_TOTALS_APTA!$A$4:$CC$142,$E18,FALSE)</f>
        <v>1.6250580324243999</v>
      </c>
      <c r="G18" s="80">
        <f>VLOOKUP(G11,FAC_TOTALS_APTA!$A$4:$CC$142,$E18,FALSE)</f>
        <v>1.7382401924041599</v>
      </c>
      <c r="H18" s="33">
        <f t="shared" si="1"/>
        <v>6.964807269738249E-2</v>
      </c>
      <c r="I18" s="62" t="str">
        <f t="shared" si="2"/>
        <v/>
      </c>
      <c r="J18" s="30" t="str">
        <f t="shared" si="3"/>
        <v>TSD_POP_PCT_FAC</v>
      </c>
      <c r="K18" s="20">
        <f>MATCH($J18,FAC_TOTALS_APTA!$A$2:$CA$2,)</f>
        <v>35</v>
      </c>
      <c r="L18" s="80">
        <f>IF(L11=0,0,VLOOKUP(L11,FAC_TOTALS_APTA!$A$4:$CC$142,$K18,FALSE))</f>
        <v>-82799.086513391099</v>
      </c>
      <c r="M18" s="80">
        <f>IF(M11=0,0,VLOOKUP(M11,FAC_TOTALS_APTA!$A$4:$CC$142,$K18,FALSE))</f>
        <v>149469.37601481899</v>
      </c>
      <c r="N18" s="80">
        <f>IF(N11=0,0,VLOOKUP(N11,FAC_TOTALS_APTA!$A$4:$CC$142,$K18,FALSE))</f>
        <v>434274.59511591302</v>
      </c>
      <c r="O18" s="80">
        <f>IF(O11=0,0,VLOOKUP(O11,FAC_TOTALS_APTA!$A$4:$CC$142,$K18,FALSE))</f>
        <v>640379.73931569001</v>
      </c>
      <c r="P18" s="80">
        <f>IF(P11=0,0,VLOOKUP(P11,FAC_TOTALS_APTA!$A$4:$CC$142,$K18,FALSE))</f>
        <v>223200.77204431299</v>
      </c>
      <c r="Q18" s="80">
        <f>IF(Q11=0,0,VLOOKUP(Q11,FAC_TOTALS_APTA!$A$4:$CC$142,$K18,FALSE))</f>
        <v>305494.922874037</v>
      </c>
      <c r="R18" s="80">
        <f>IF(R11=0,0,VLOOKUP(R11,FAC_TOTALS_APTA!$A$4:$CC$142,$K18,FALSE))</f>
        <v>0</v>
      </c>
      <c r="S18" s="80">
        <f>IF(S11=0,0,VLOOKUP(S11,FAC_TOTALS_APTA!$A$4:$CC$142,$K18,FALSE))</f>
        <v>0</v>
      </c>
      <c r="T18" s="80">
        <f>IF(T11=0,0,VLOOKUP(T11,FAC_TOTALS_APTA!$A$4:$CC$142,$K18,FALSE))</f>
        <v>0</v>
      </c>
      <c r="U18" s="80">
        <f>IF(U11=0,0,VLOOKUP(U11,FAC_TOTALS_APTA!$A$4:$CC$142,$K18,FALSE))</f>
        <v>0</v>
      </c>
      <c r="V18" s="80">
        <f>IF(V11=0,0,VLOOKUP(V11,FAC_TOTALS_APTA!$A$4:$CC$142,$K18,FALSE))</f>
        <v>0</v>
      </c>
      <c r="W18" s="80">
        <f>IF(W11=0,0,VLOOKUP(W11,FAC_TOTALS_APTA!$A$4:$CC$142,$K18,FALSE))</f>
        <v>0</v>
      </c>
      <c r="X18" s="80">
        <f>IF(X11=0,0,VLOOKUP(X11,FAC_TOTALS_APTA!$A$4:$CC$142,$K18,FALSE))</f>
        <v>0</v>
      </c>
      <c r="Y18" s="80">
        <f>IF(Y11=0,0,VLOOKUP(Y11,FAC_TOTALS_APTA!$A$4:$CC$142,$K18,FALSE))</f>
        <v>0</v>
      </c>
      <c r="Z18" s="80">
        <f>IF(Z11=0,0,VLOOKUP(Z11,FAC_TOTALS_APTA!$A$4:$CC$142,$K18,FALSE))</f>
        <v>0</v>
      </c>
      <c r="AA18" s="80">
        <f>IF(AA11=0,0,VLOOKUP(AA11,FAC_TOTALS_APTA!$A$4:$CC$142,$K18,FALSE))</f>
        <v>0</v>
      </c>
      <c r="AB18" s="32">
        <f t="shared" si="4"/>
        <v>1670020.3188513808</v>
      </c>
      <c r="AC18" s="83">
        <f>AB18/F27</f>
        <v>1.3145077868133696E-3</v>
      </c>
    </row>
    <row r="19" spans="1:29" s="12" customFormat="1" ht="34" x14ac:dyDescent="0.2">
      <c r="A19" s="78" t="s">
        <v>123</v>
      </c>
      <c r="B19" s="45" t="s">
        <v>125</v>
      </c>
      <c r="C19" s="56" t="s">
        <v>26</v>
      </c>
      <c r="D19" s="57">
        <v>-0.33650000000000002</v>
      </c>
      <c r="E19" s="24">
        <f>MATCH($C19,FAC_TOTALS_APTA!$A$2:$CC$2,)</f>
        <v>16</v>
      </c>
      <c r="F19" s="80">
        <f>VLOOKUP(F11,FAC_TOTALS_APTA!$A$4:$CC$142,$E19,FALSE)</f>
        <v>10.9656178097978</v>
      </c>
      <c r="G19" s="80">
        <f>VLOOKUP(G11,FAC_TOTALS_APTA!$A$4:$CC$142,$E19,FALSE)</f>
        <v>10.1100868711502</v>
      </c>
      <c r="H19" s="33">
        <f t="shared" si="1"/>
        <v>-7.8019401504508257E-2</v>
      </c>
      <c r="I19" s="62" t="str">
        <f t="shared" si="2"/>
        <v>_log</v>
      </c>
      <c r="J19" s="30" t="str">
        <f t="shared" si="3"/>
        <v>TOTAL_MED_INC_INDIV_2018_log_FAC</v>
      </c>
      <c r="K19" s="20">
        <f>MATCH($J19,FAC_TOTALS_APTA!$A$2:$CA$2,)</f>
        <v>37</v>
      </c>
      <c r="L19" s="80">
        <f>IF(L11=0,0,VLOOKUP(L11,FAC_TOTALS_APTA!$A$4:$CC$142,$K19,FALSE))</f>
        <v>-2699110.7299084598</v>
      </c>
      <c r="M19" s="80">
        <f>IF(M11=0,0,VLOOKUP(M11,FAC_TOTALS_APTA!$A$4:$CC$142,$K19,FALSE))</f>
        <v>-1339881.26407013</v>
      </c>
      <c r="N19" s="80">
        <f>IF(N11=0,0,VLOOKUP(N11,FAC_TOTALS_APTA!$A$4:$CC$142,$K19,FALSE))</f>
        <v>-12617355.029455099</v>
      </c>
      <c r="O19" s="80">
        <f>IF(O11=0,0,VLOOKUP(O11,FAC_TOTALS_APTA!$A$4:$CC$142,$K19,FALSE))</f>
        <v>-8457065.1715382393</v>
      </c>
      <c r="P19" s="80">
        <f>IF(P11=0,0,VLOOKUP(P11,FAC_TOTALS_APTA!$A$4:$CC$142,$K19,FALSE))</f>
        <v>-7729101.2825871697</v>
      </c>
      <c r="Q19" s="80">
        <f>IF(Q11=0,0,VLOOKUP(Q11,FAC_TOTALS_APTA!$A$4:$CC$142,$K19,FALSE))</f>
        <v>-8592537.6963512804</v>
      </c>
      <c r="R19" s="80">
        <f>IF(R11=0,0,VLOOKUP(R11,FAC_TOTALS_APTA!$A$4:$CC$142,$K19,FALSE))</f>
        <v>0</v>
      </c>
      <c r="S19" s="80">
        <f>IF(S11=0,0,VLOOKUP(S11,FAC_TOTALS_APTA!$A$4:$CC$142,$K19,FALSE))</f>
        <v>0</v>
      </c>
      <c r="T19" s="80">
        <f>IF(T11=0,0,VLOOKUP(T11,FAC_TOTALS_APTA!$A$4:$CC$142,$K19,FALSE))</f>
        <v>0</v>
      </c>
      <c r="U19" s="80">
        <f>IF(U11=0,0,VLOOKUP(U11,FAC_TOTALS_APTA!$A$4:$CC$142,$K19,FALSE))</f>
        <v>0</v>
      </c>
      <c r="V19" s="80">
        <f>IF(V11=0,0,VLOOKUP(V11,FAC_TOTALS_APTA!$A$4:$CC$142,$K19,FALSE))</f>
        <v>0</v>
      </c>
      <c r="W19" s="80">
        <f>IF(W11=0,0,VLOOKUP(W11,FAC_TOTALS_APTA!$A$4:$CC$142,$K19,FALSE))</f>
        <v>0</v>
      </c>
      <c r="X19" s="80">
        <f>IF(X11=0,0,VLOOKUP(X11,FAC_TOTALS_APTA!$A$4:$CC$142,$K19,FALSE))</f>
        <v>0</v>
      </c>
      <c r="Y19" s="80">
        <f>IF(Y11=0,0,VLOOKUP(Y11,FAC_TOTALS_APTA!$A$4:$CC$142,$K19,FALSE))</f>
        <v>0</v>
      </c>
      <c r="Z19" s="80">
        <f>IF(Z11=0,0,VLOOKUP(Z11,FAC_TOTALS_APTA!$A$4:$CC$142,$K19,FALSE))</f>
        <v>0</v>
      </c>
      <c r="AA19" s="80">
        <f>IF(AA11=0,0,VLOOKUP(AA11,FAC_TOTALS_APTA!$A$4:$CC$142,$K19,FALSE))</f>
        <v>0</v>
      </c>
      <c r="AB19" s="32">
        <f t="shared" si="4"/>
        <v>-41435051.173910379</v>
      </c>
      <c r="AC19" s="83">
        <f>AB19/F27</f>
        <v>-3.2614392052772841E-2</v>
      </c>
    </row>
    <row r="20" spans="1:29" s="12" customFormat="1" ht="34" x14ac:dyDescent="0.2">
      <c r="A20" s="78" t="s">
        <v>127</v>
      </c>
      <c r="B20" s="45"/>
      <c r="C20" s="56" t="s">
        <v>89</v>
      </c>
      <c r="D20" s="57">
        <v>-8.6999999999999994E-3</v>
      </c>
      <c r="E20" s="24">
        <f>MATCH($C20,FAC_TOTALS_APTA!$A$2:$CC$2,)</f>
        <v>18</v>
      </c>
      <c r="F20" s="80">
        <f>VLOOKUP(F11,FAC_TOTALS_APTA!$A$4:$CC$142,$E20,FALSE)</f>
        <v>5.0047028609248798</v>
      </c>
      <c r="G20" s="80">
        <f>VLOOKUP(G11,FAC_TOTALS_APTA!$A$4:$CC$142,$E20,FALSE)</f>
        <v>6.2689487735783702</v>
      </c>
      <c r="H20" s="33">
        <f t="shared" si="1"/>
        <v>0.25261158310202947</v>
      </c>
      <c r="I20" s="62" t="str">
        <f t="shared" si="2"/>
        <v/>
      </c>
      <c r="J20" s="30" t="str">
        <f t="shared" si="3"/>
        <v>JTW_HOME_PCT_FAC</v>
      </c>
      <c r="K20" s="20">
        <f>MATCH($J20,FAC_TOTALS_APTA!$A$2:$CA$2,)</f>
        <v>41</v>
      </c>
      <c r="L20" s="80">
        <f>IF(L11=0,0,VLOOKUP(L11,FAC_TOTALS_APTA!$A$4:$CC$142,$K20,FALSE))</f>
        <v>171064.759640487</v>
      </c>
      <c r="M20" s="80">
        <f>IF(M11=0,0,VLOOKUP(M11,FAC_TOTALS_APTA!$A$4:$CC$142,$K20,FALSE))</f>
        <v>-2158101.8527812702</v>
      </c>
      <c r="N20" s="80">
        <f>IF(N11=0,0,VLOOKUP(N11,FAC_TOTALS_APTA!$A$4:$CC$142,$K20,FALSE))</f>
        <v>-490588.98262976197</v>
      </c>
      <c r="O20" s="80">
        <f>IF(O11=0,0,VLOOKUP(O11,FAC_TOTALS_APTA!$A$4:$CC$142,$K20,FALSE))</f>
        <v>-6551886.2638860904</v>
      </c>
      <c r="P20" s="80">
        <f>IF(P11=0,0,VLOOKUP(P11,FAC_TOTALS_APTA!$A$4:$CC$142,$K20,FALSE))</f>
        <v>-1736478.0643845</v>
      </c>
      <c r="Q20" s="80">
        <f>IF(Q11=0,0,VLOOKUP(Q11,FAC_TOTALS_APTA!$A$4:$CC$142,$K20,FALSE))</f>
        <v>-2847925.8069159202</v>
      </c>
      <c r="R20" s="80">
        <f>IF(R11=0,0,VLOOKUP(R11,FAC_TOTALS_APTA!$A$4:$CC$142,$K20,FALSE))</f>
        <v>0</v>
      </c>
      <c r="S20" s="80">
        <f>IF(S11=0,0,VLOOKUP(S11,FAC_TOTALS_APTA!$A$4:$CC$142,$K20,FALSE))</f>
        <v>0</v>
      </c>
      <c r="T20" s="80">
        <f>IF(T11=0,0,VLOOKUP(T11,FAC_TOTALS_APTA!$A$4:$CC$142,$K20,FALSE))</f>
        <v>0</v>
      </c>
      <c r="U20" s="80">
        <f>IF(U11=0,0,VLOOKUP(U11,FAC_TOTALS_APTA!$A$4:$CC$142,$K20,FALSE))</f>
        <v>0</v>
      </c>
      <c r="V20" s="80">
        <f>IF(V11=0,0,VLOOKUP(V11,FAC_TOTALS_APTA!$A$4:$CC$142,$K20,FALSE))</f>
        <v>0</v>
      </c>
      <c r="W20" s="80">
        <f>IF(W11=0,0,VLOOKUP(W11,FAC_TOTALS_APTA!$A$4:$CC$142,$K20,FALSE))</f>
        <v>0</v>
      </c>
      <c r="X20" s="80">
        <f>IF(X11=0,0,VLOOKUP(X11,FAC_TOTALS_APTA!$A$4:$CC$142,$K20,FALSE))</f>
        <v>0</v>
      </c>
      <c r="Y20" s="80">
        <f>IF(Y11=0,0,VLOOKUP(Y11,FAC_TOTALS_APTA!$A$4:$CC$142,$K20,FALSE))</f>
        <v>0</v>
      </c>
      <c r="Z20" s="80">
        <f>IF(Z11=0,0,VLOOKUP(Z11,FAC_TOTALS_APTA!$A$4:$CC$142,$K20,FALSE))</f>
        <v>0</v>
      </c>
      <c r="AA20" s="80">
        <f>IF(AA11=0,0,VLOOKUP(AA11,FAC_TOTALS_APTA!$A$4:$CC$142,$K20,FALSE))</f>
        <v>0</v>
      </c>
      <c r="AB20" s="32">
        <f t="shared" si="4"/>
        <v>-13613916.210957056</v>
      </c>
      <c r="AC20" s="83">
        <f>AB20/F27</f>
        <v>-1.0715797087209204E-2</v>
      </c>
    </row>
    <row r="21" spans="1:29" s="12" customFormat="1" ht="34" x14ac:dyDescent="0.2">
      <c r="A21" s="78" t="s">
        <v>128</v>
      </c>
      <c r="B21" s="45"/>
      <c r="C21" s="56" t="s">
        <v>88</v>
      </c>
      <c r="D21" s="57">
        <v>2.9000000000000001E-2</v>
      </c>
      <c r="E21" s="24">
        <f>MATCH($C21,FAC_TOTALS_APTA!$A$2:$CC$2,)</f>
        <v>17</v>
      </c>
      <c r="F21" s="80">
        <f>VLOOKUP(F11,FAC_TOTALS_APTA!$A$4:$CC$142,$E21,FALSE)</f>
        <v>0.448314862380152</v>
      </c>
      <c r="G21" s="80">
        <f>VLOOKUP(G11,FAC_TOTALS_APTA!$A$4:$CC$142,$E21,FALSE)</f>
        <v>0.45515936156314102</v>
      </c>
      <c r="H21" s="33">
        <f t="shared" si="1"/>
        <v>1.5267169923055546E-2</v>
      </c>
      <c r="I21" s="62" t="str">
        <f t="shared" si="2"/>
        <v/>
      </c>
      <c r="J21" s="30" t="str">
        <f t="shared" si="3"/>
        <v>Tot_NonUSA_POP_pct_FAC</v>
      </c>
      <c r="K21" s="20">
        <f>MATCH($J21,FAC_TOTALS_APTA!$A$2:$CA$2,)</f>
        <v>39</v>
      </c>
      <c r="L21" s="80">
        <f>IF(L11=0,0,VLOOKUP(L11,FAC_TOTALS_APTA!$A$4:$CC$142,$K21,FALSE))</f>
        <v>1117025.8220820201</v>
      </c>
      <c r="M21" s="80">
        <f>IF(M11=0,0,VLOOKUP(M11,FAC_TOTALS_APTA!$A$4:$CC$142,$K21,FALSE))</f>
        <v>1308585.2819199399</v>
      </c>
      <c r="N21" s="80">
        <f>IF(N11=0,0,VLOOKUP(N11,FAC_TOTALS_APTA!$A$4:$CC$142,$K21,FALSE))</f>
        <v>1188236.6481283901</v>
      </c>
      <c r="O21" s="80">
        <f>IF(O11=0,0,VLOOKUP(O11,FAC_TOTALS_APTA!$A$4:$CC$142,$K21,FALSE))</f>
        <v>1736150.07446075</v>
      </c>
      <c r="P21" s="80">
        <f>IF(P11=0,0,VLOOKUP(P11,FAC_TOTALS_APTA!$A$4:$CC$142,$K21,FALSE))</f>
        <v>-92706.721139934903</v>
      </c>
      <c r="Q21" s="80">
        <f>IF(Q11=0,0,VLOOKUP(Q11,FAC_TOTALS_APTA!$A$4:$CC$142,$K21,FALSE))</f>
        <v>324060.77807495999</v>
      </c>
      <c r="R21" s="80">
        <f>IF(R11=0,0,VLOOKUP(R11,FAC_TOTALS_APTA!$A$4:$CC$142,$K21,FALSE))</f>
        <v>0</v>
      </c>
      <c r="S21" s="80">
        <f>IF(S11=0,0,VLOOKUP(S11,FAC_TOTALS_APTA!$A$4:$CC$142,$K21,FALSE))</f>
        <v>0</v>
      </c>
      <c r="T21" s="80">
        <f>IF(T11=0,0,VLOOKUP(T11,FAC_TOTALS_APTA!$A$4:$CC$142,$K21,FALSE))</f>
        <v>0</v>
      </c>
      <c r="U21" s="80">
        <f>IF(U11=0,0,VLOOKUP(U11,FAC_TOTALS_APTA!$A$4:$CC$142,$K21,FALSE))</f>
        <v>0</v>
      </c>
      <c r="V21" s="80">
        <f>IF(V11=0,0,VLOOKUP(V11,FAC_TOTALS_APTA!$A$4:$CC$142,$K21,FALSE))</f>
        <v>0</v>
      </c>
      <c r="W21" s="80">
        <f>IF(W11=0,0,VLOOKUP(W11,FAC_TOTALS_APTA!$A$4:$CC$142,$K21,FALSE))</f>
        <v>0</v>
      </c>
      <c r="X21" s="80">
        <f>IF(X11=0,0,VLOOKUP(X11,FAC_TOTALS_APTA!$A$4:$CC$142,$K21,FALSE))</f>
        <v>0</v>
      </c>
      <c r="Y21" s="80">
        <f>IF(Y11=0,0,VLOOKUP(Y11,FAC_TOTALS_APTA!$A$4:$CC$142,$K21,FALSE))</f>
        <v>0</v>
      </c>
      <c r="Z21" s="80">
        <f>IF(Z11=0,0,VLOOKUP(Z11,FAC_TOTALS_APTA!$A$4:$CC$142,$K21,FALSE))</f>
        <v>0</v>
      </c>
      <c r="AA21" s="80">
        <f>IF(AA11=0,0,VLOOKUP(AA11,FAC_TOTALS_APTA!$A$4:$CC$142,$K21,FALSE))</f>
        <v>0</v>
      </c>
      <c r="AB21" s="32">
        <f t="shared" si="4"/>
        <v>5581351.8835261259</v>
      </c>
      <c r="AC21" s="83">
        <f>AB21/F27</f>
        <v>4.3931983515545911E-3</v>
      </c>
    </row>
    <row r="22" spans="1:29" s="12" customFormat="1" ht="51" x14ac:dyDescent="0.2">
      <c r="A22" s="78" t="s">
        <v>131</v>
      </c>
      <c r="B22" s="45"/>
      <c r="C22" s="56" t="s">
        <v>91</v>
      </c>
      <c r="D22" s="57">
        <v>-5.0000000000000001E-3</v>
      </c>
      <c r="E22" s="24">
        <f>MATCH($C22,FAC_TOTALS_APTA!$A$2:$CC$2,)</f>
        <v>20</v>
      </c>
      <c r="F22" s="80">
        <f>VLOOKUP(F11,FAC_TOTALS_APTA!$A$4:$CC$142,$E22,FALSE)</f>
        <v>0.78854754532104598</v>
      </c>
      <c r="G22" s="80">
        <f>VLOOKUP(G11,FAC_TOTALS_APTA!$A$4:$CC$142,$E22,FALSE)</f>
        <v>6.5973488613218496</v>
      </c>
      <c r="H22" s="33">
        <f t="shared" si="1"/>
        <v>7.3664566587875591</v>
      </c>
      <c r="I22" s="62" t="str">
        <f t="shared" si="2"/>
        <v/>
      </c>
      <c r="J22" s="30" t="str">
        <f t="shared" si="3"/>
        <v>YEARS_SINCE_TNC_RAIL_FAC</v>
      </c>
      <c r="K22" s="20">
        <f>MATCH($J22,FAC_TOTALS_APTA!$A$2:$CA$2,)</f>
        <v>45</v>
      </c>
      <c r="L22" s="80">
        <f>IF(L11=0,0,VLOOKUP(L11,FAC_TOTALS_APTA!$A$4:$CC$142,$K22,FALSE))</f>
        <v>-5647458.9251225898</v>
      </c>
      <c r="M22" s="80">
        <f>IF(M11=0,0,VLOOKUP(M11,FAC_TOTALS_APTA!$A$4:$CC$142,$K22,FALSE))</f>
        <v>-5760480.2232935699</v>
      </c>
      <c r="N22" s="80">
        <f>IF(N11=0,0,VLOOKUP(N11,FAC_TOTALS_APTA!$A$4:$CC$142,$K22,FALSE))</f>
        <v>-6470110.2354640998</v>
      </c>
      <c r="O22" s="80">
        <f>IF(O11=0,0,VLOOKUP(O11,FAC_TOTALS_APTA!$A$4:$CC$142,$K22,FALSE))</f>
        <v>-6492086.6528606704</v>
      </c>
      <c r="P22" s="80">
        <f>IF(P11=0,0,VLOOKUP(P11,FAC_TOTALS_APTA!$A$4:$CC$142,$K22,FALSE))</f>
        <v>-6301830.3252672404</v>
      </c>
      <c r="Q22" s="80">
        <f>IF(Q11=0,0,VLOOKUP(Q11,FAC_TOTALS_APTA!$A$4:$CC$142,$K22,FALSE))</f>
        <v>-6173179.6803860702</v>
      </c>
      <c r="R22" s="80">
        <f>IF(R11=0,0,VLOOKUP(R11,FAC_TOTALS_APTA!$A$4:$CC$142,$K22,FALSE))</f>
        <v>0</v>
      </c>
      <c r="S22" s="80">
        <f>IF(S11=0,0,VLOOKUP(S11,FAC_TOTALS_APTA!$A$4:$CC$142,$K22,FALSE))</f>
        <v>0</v>
      </c>
      <c r="T22" s="80">
        <f>IF(T11=0,0,VLOOKUP(T11,FAC_TOTALS_APTA!$A$4:$CC$142,$K22,FALSE))</f>
        <v>0</v>
      </c>
      <c r="U22" s="80">
        <f>IF(U11=0,0,VLOOKUP(U11,FAC_TOTALS_APTA!$A$4:$CC$142,$K22,FALSE))</f>
        <v>0</v>
      </c>
      <c r="V22" s="80">
        <f>IF(V11=0,0,VLOOKUP(V11,FAC_TOTALS_APTA!$A$4:$CC$142,$K22,FALSE))</f>
        <v>0</v>
      </c>
      <c r="W22" s="80">
        <f>IF(W11=0,0,VLOOKUP(W11,FAC_TOTALS_APTA!$A$4:$CC$142,$K22,FALSE))</f>
        <v>0</v>
      </c>
      <c r="X22" s="80">
        <f>IF(X11=0,0,VLOOKUP(X11,FAC_TOTALS_APTA!$A$4:$CC$142,$K22,FALSE))</f>
        <v>0</v>
      </c>
      <c r="Y22" s="80">
        <f>IF(Y11=0,0,VLOOKUP(Y11,FAC_TOTALS_APTA!$A$4:$CC$142,$K22,FALSE))</f>
        <v>0</v>
      </c>
      <c r="Z22" s="80">
        <f>IF(Z11=0,0,VLOOKUP(Z11,FAC_TOTALS_APTA!$A$4:$CC$142,$K22,FALSE))</f>
        <v>0</v>
      </c>
      <c r="AA22" s="80">
        <f>IF(AA11=0,0,VLOOKUP(AA11,FAC_TOTALS_APTA!$A$4:$CC$142,$K22,FALSE))</f>
        <v>0</v>
      </c>
      <c r="AB22" s="32">
        <f t="shared" si="4"/>
        <v>-36845146.042394236</v>
      </c>
      <c r="AC22" s="83">
        <f>AB22/F27</f>
        <v>-2.9001582095908151E-2</v>
      </c>
    </row>
    <row r="23" spans="1:29" s="12" customFormat="1" ht="34" x14ac:dyDescent="0.2">
      <c r="A23" s="78" t="s">
        <v>133</v>
      </c>
      <c r="B23" s="45"/>
      <c r="C23" s="56" t="s">
        <v>94</v>
      </c>
      <c r="D23" s="57">
        <v>1.72E-2</v>
      </c>
      <c r="E23" s="24">
        <f>MATCH($C23,FAC_TOTALS_APTA!$A$2:$CC$2,)</f>
        <v>23</v>
      </c>
      <c r="F23" s="80">
        <f>VLOOKUP(F11,FAC_TOTALS_APTA!$A$4:$CC$142,$E23,FALSE)</f>
        <v>0.26900467327545202</v>
      </c>
      <c r="G23" s="80">
        <f>VLOOKUP(G11,FAC_TOTALS_APTA!$A$4:$CC$142,$E23,FALSE)</f>
        <v>1</v>
      </c>
      <c r="H23" s="33">
        <f t="shared" si="1"/>
        <v>2.717407537288516</v>
      </c>
      <c r="I23" s="62" t="str">
        <f t="shared" si="2"/>
        <v/>
      </c>
      <c r="J23" s="30" t="str">
        <f t="shared" si="3"/>
        <v>BIKE_SHARE_RAIL_FAC</v>
      </c>
      <c r="K23" s="20">
        <f>MATCH($J23,FAC_TOTALS_APTA!$A$2:$CA$2,)</f>
        <v>51</v>
      </c>
      <c r="L23" s="80">
        <f>IF(L11=0,0,VLOOKUP(L11,FAC_TOTALS_APTA!$A$4:$CC$142,$K23,FALSE))</f>
        <v>0</v>
      </c>
      <c r="M23" s="80">
        <f>IF(M11=0,0,VLOOKUP(M11,FAC_TOTALS_APTA!$A$4:$CC$142,$K23,FALSE))</f>
        <v>6733538.1486023003</v>
      </c>
      <c r="N23" s="80">
        <f>IF(N11=0,0,VLOOKUP(N11,FAC_TOTALS_APTA!$A$4:$CC$142,$K23,FALSE))</f>
        <v>8940977.1642597392</v>
      </c>
      <c r="O23" s="80">
        <f>IF(O11=0,0,VLOOKUP(O11,FAC_TOTALS_APTA!$A$4:$CC$142,$K23,FALSE))</f>
        <v>741692.74885448301</v>
      </c>
      <c r="P23" s="80">
        <f>IF(P11=0,0,VLOOKUP(P11,FAC_TOTALS_APTA!$A$4:$CC$142,$K23,FALSE))</f>
        <v>0</v>
      </c>
      <c r="Q23" s="80">
        <f>IF(Q11=0,0,VLOOKUP(Q11,FAC_TOTALS_APTA!$A$4:$CC$142,$K23,FALSE))</f>
        <v>150445.39760812701</v>
      </c>
      <c r="R23" s="80">
        <f>IF(R11=0,0,VLOOKUP(R11,FAC_TOTALS_APTA!$A$4:$CC$142,$K23,FALSE))</f>
        <v>0</v>
      </c>
      <c r="S23" s="80">
        <f>IF(S11=0,0,VLOOKUP(S11,FAC_TOTALS_APTA!$A$4:$CC$142,$K23,FALSE))</f>
        <v>0</v>
      </c>
      <c r="T23" s="80">
        <f>IF(T11=0,0,VLOOKUP(T11,FAC_TOTALS_APTA!$A$4:$CC$142,$K23,FALSE))</f>
        <v>0</v>
      </c>
      <c r="U23" s="80">
        <f>IF(U11=0,0,VLOOKUP(U11,FAC_TOTALS_APTA!$A$4:$CC$142,$K23,FALSE))</f>
        <v>0</v>
      </c>
      <c r="V23" s="80">
        <f>IF(V11=0,0,VLOOKUP(V11,FAC_TOTALS_APTA!$A$4:$CC$142,$K23,FALSE))</f>
        <v>0</v>
      </c>
      <c r="W23" s="80">
        <f>IF(W11=0,0,VLOOKUP(W11,FAC_TOTALS_APTA!$A$4:$CC$142,$K23,FALSE))</f>
        <v>0</v>
      </c>
      <c r="X23" s="80">
        <f>IF(X11=0,0,VLOOKUP(X11,FAC_TOTALS_APTA!$A$4:$CC$142,$K23,FALSE))</f>
        <v>0</v>
      </c>
      <c r="Y23" s="80">
        <f>IF(Y11=0,0,VLOOKUP(Y11,FAC_TOTALS_APTA!$A$4:$CC$142,$K23,FALSE))</f>
        <v>0</v>
      </c>
      <c r="Z23" s="80">
        <f>IF(Z11=0,0,VLOOKUP(Z11,FAC_TOTALS_APTA!$A$4:$CC$142,$K23,FALSE))</f>
        <v>0</v>
      </c>
      <c r="AA23" s="80">
        <f>IF(AA11=0,0,VLOOKUP(AA11,FAC_TOTALS_APTA!$A$4:$CC$142,$K23,FALSE))</f>
        <v>0</v>
      </c>
      <c r="AB23" s="32">
        <f t="shared" si="4"/>
        <v>16566653.459324649</v>
      </c>
      <c r="AC23" s="83">
        <f>AB23/F27</f>
        <v>1.30399580938625E-2</v>
      </c>
    </row>
    <row r="24" spans="1:29" s="20" customFormat="1" ht="34" x14ac:dyDescent="0.2">
      <c r="A24" s="85" t="s">
        <v>162</v>
      </c>
      <c r="B24" s="27"/>
      <c r="C24" s="10" t="s">
        <v>95</v>
      </c>
      <c r="D24" s="28">
        <v>-8.5999999999999993E-2</v>
      </c>
      <c r="E24" s="20">
        <f>MATCH($C24,FAC_TOTALS_APTA!$A$2:$CC$2,)</f>
        <v>24</v>
      </c>
      <c r="F24" s="31">
        <f>VLOOKUP(F11,FAC_TOTALS_APTA!$A$4:$CC$142,$E24,FALSE)</f>
        <v>0</v>
      </c>
      <c r="G24" s="31">
        <f>VLOOKUP(G11,FAC_TOTALS_APTA!$A$4:$CC$142,$E24,FALSE)</f>
        <v>0.60029698891821803</v>
      </c>
      <c r="H24" s="81" t="str">
        <f t="shared" si="1"/>
        <v>-</v>
      </c>
      <c r="I24" s="30" t="str">
        <f>IF(B24="Log","_log","")</f>
        <v/>
      </c>
      <c r="J24" s="30" t="str">
        <f>CONCATENATE(C24,I24,"_FAC")</f>
        <v>scooter_flag_RAIL_FAC</v>
      </c>
      <c r="K24" s="20">
        <f>MATCH($J24,FAC_TOTALS_APTA!$A$2:$CA$2,)</f>
        <v>53</v>
      </c>
      <c r="L24" s="31">
        <f>IF(L11=0,0,VLOOKUP(L11,FAC_TOTALS_APTA!$A$4:$CC$142,$K24,FALSE))</f>
        <v>0</v>
      </c>
      <c r="M24" s="31">
        <f>IF(M11=0,0,VLOOKUP(M11,FAC_TOTALS_APTA!$A$4:$CC$142,$K24,FALSE))</f>
        <v>0</v>
      </c>
      <c r="N24" s="31">
        <f>IF(N11=0,0,VLOOKUP(N11,FAC_TOTALS_APTA!$A$4:$CC$142,$K24,FALSE))</f>
        <v>0</v>
      </c>
      <c r="O24" s="31">
        <f>IF(O11=0,0,VLOOKUP(O11,FAC_TOTALS_APTA!$A$4:$CC$142,$K24,FALSE))</f>
        <v>0</v>
      </c>
      <c r="P24" s="31">
        <f>IF(P11=0,0,VLOOKUP(P11,FAC_TOTALS_APTA!$A$4:$CC$142,$K24,FALSE))</f>
        <v>0</v>
      </c>
      <c r="Q24" s="31">
        <f>IF(Q11=0,0,VLOOKUP(Q11,FAC_TOTALS_APTA!$A$4:$CC$142,$K24,FALSE))</f>
        <v>-61291995.694655798</v>
      </c>
      <c r="R24" s="31">
        <f>IF(R11=0,0,VLOOKUP(R11,FAC_TOTALS_APTA!$A$4:$CC$142,$K24,FALSE))</f>
        <v>0</v>
      </c>
      <c r="S24" s="31">
        <f>IF(S11=0,0,VLOOKUP(S11,FAC_TOTALS_APTA!$A$4:$CC$142,$K24,FALSE))</f>
        <v>0</v>
      </c>
      <c r="T24" s="31">
        <f>IF(T11=0,0,VLOOKUP(T11,FAC_TOTALS_APTA!$A$4:$CC$142,$K24,FALSE))</f>
        <v>0</v>
      </c>
      <c r="U24" s="31">
        <f>IF(U11=0,0,VLOOKUP(U11,FAC_TOTALS_APTA!$A$4:$CC$142,$K24,FALSE))</f>
        <v>0</v>
      </c>
      <c r="V24" s="31">
        <f>IF(V11=0,0,VLOOKUP(V11,FAC_TOTALS_APTA!$A$4:$CC$142,$K24,FALSE))</f>
        <v>0</v>
      </c>
      <c r="W24" s="31">
        <f>IF(W11=0,0,VLOOKUP(W11,FAC_TOTALS_APTA!$A$4:$CC$142,$K24,FALSE))</f>
        <v>0</v>
      </c>
      <c r="X24" s="31">
        <f>IF(X11=0,0,VLOOKUP(X11,FAC_TOTALS_APTA!$A$4:$CC$142,$K24,FALSE))</f>
        <v>0</v>
      </c>
      <c r="Y24" s="31">
        <f>IF(Y11=0,0,VLOOKUP(Y11,FAC_TOTALS_APTA!$A$4:$CC$142,$K24,FALSE))</f>
        <v>0</v>
      </c>
      <c r="Z24" s="31">
        <f>IF(Z11=0,0,VLOOKUP(Z11,FAC_TOTALS_APTA!$A$4:$CC$142,$K24,FALSE))</f>
        <v>0</v>
      </c>
      <c r="AA24" s="31">
        <f>IF(AA11=0,0,VLOOKUP(AA11,FAC_TOTALS_APTA!$A$4:$CC$142,$K24,FALSE))</f>
        <v>0</v>
      </c>
      <c r="AB24" s="32">
        <f>SUM(L24:AA24)</f>
        <v>-61291995.694655798</v>
      </c>
      <c r="AC24" s="86">
        <f>AB24/F27</f>
        <v>-4.8244206792268728E-2</v>
      </c>
    </row>
    <row r="25" spans="1:29" s="12" customFormat="1" ht="17" x14ac:dyDescent="0.2">
      <c r="A25" s="69" t="s">
        <v>161</v>
      </c>
      <c r="B25" s="45"/>
      <c r="C25" s="6" t="s">
        <v>160</v>
      </c>
      <c r="D25" s="57"/>
      <c r="E25" s="20"/>
      <c r="F25" s="31"/>
      <c r="G25" s="31"/>
      <c r="H25" s="29"/>
      <c r="I25" s="62"/>
      <c r="J25" s="30" t="str">
        <f t="shared" ref="J25" si="5">CONCATENATE(C25,I25,"_FAC")</f>
        <v>New_Reporter_FAC</v>
      </c>
      <c r="K25" s="20">
        <f>MATCH($J25,FAC_TOTALS_APTA!$A$2:$CA$2,)</f>
        <v>60</v>
      </c>
      <c r="L25" s="31">
        <f>IF(L11=0,0,VLOOKUP(L11,FAC_TOTALS_APTA!$A$4:$CC$142,$K25,FALSE))</f>
        <v>0</v>
      </c>
      <c r="M25" s="31">
        <f>IF(M11=0,0,VLOOKUP(M11,FAC_TOTALS_APTA!$A$4:$CC$142,$K25,FALSE))</f>
        <v>0</v>
      </c>
      <c r="N25" s="31">
        <f>IF(N11=0,0,VLOOKUP(N11,FAC_TOTALS_APTA!$A$4:$CC$142,$K25,FALSE))</f>
        <v>0</v>
      </c>
      <c r="O25" s="31">
        <f>IF(O11=0,0,VLOOKUP(O11,FAC_TOTALS_APTA!$A$4:$CC$142,$K25,FALSE))</f>
        <v>0</v>
      </c>
      <c r="P25" s="31">
        <f>IF(P11=0,0,VLOOKUP(P11,FAC_TOTALS_APTA!$A$4:$CC$142,$K25,FALSE))</f>
        <v>0</v>
      </c>
      <c r="Q25" s="31">
        <f>IF(Q11=0,0,VLOOKUP(Q11,FAC_TOTALS_APTA!$A$4:$CC$142,$K25,FALSE))</f>
        <v>0</v>
      </c>
      <c r="R25" s="31">
        <f>IF(R11=0,0,VLOOKUP(R11,FAC_TOTALS_APTA!$A$4:$CC$142,$K25,FALSE))</f>
        <v>0</v>
      </c>
      <c r="S25" s="31">
        <f>IF(S11=0,0,VLOOKUP(S11,FAC_TOTALS_APTA!$A$4:$CC$142,$K25,FALSE))</f>
        <v>0</v>
      </c>
      <c r="T25" s="31">
        <f>IF(T11=0,0,VLOOKUP(T11,FAC_TOTALS_APTA!$A$4:$CC$142,$K25,FALSE))</f>
        <v>0</v>
      </c>
      <c r="U25" s="31">
        <f>IF(U11=0,0,VLOOKUP(U11,FAC_TOTALS_APTA!$A$4:$CC$142,$K25,FALSE))</f>
        <v>0</v>
      </c>
      <c r="V25" s="31">
        <f>IF(V11=0,0,VLOOKUP(V11,FAC_TOTALS_APTA!$A$4:$CC$142,$K25,FALSE))</f>
        <v>0</v>
      </c>
      <c r="W25" s="31">
        <f>IF(W11=0,0,VLOOKUP(W11,FAC_TOTALS_APTA!$A$4:$CC$142,$K25,FALSE))</f>
        <v>0</v>
      </c>
      <c r="X25" s="31">
        <f>IF(X11=0,0,VLOOKUP(X11,FAC_TOTALS_APTA!$A$4:$CC$142,$K25,FALSE))</f>
        <v>0</v>
      </c>
      <c r="Y25" s="31">
        <f>IF(Y11=0,0,VLOOKUP(Y11,FAC_TOTALS_APTA!$A$4:$CC$142,$K25,FALSE))</f>
        <v>0</v>
      </c>
      <c r="Z25" s="31">
        <f>IF(Z11=0,0,VLOOKUP(Z11,FAC_TOTALS_APTA!$A$4:$CC$142,$K25,FALSE))</f>
        <v>0</v>
      </c>
      <c r="AA25" s="31">
        <f>IF(AA11=0,0,VLOOKUP(AA11,FAC_TOTALS_APTA!$A$4:$CC$142,$K25,FALSE))</f>
        <v>0</v>
      </c>
      <c r="AB25" s="32">
        <f t="shared" ref="AB25" si="6">SUM(L25:AA25)</f>
        <v>0</v>
      </c>
      <c r="AC25" s="86">
        <f>AB25/F27</f>
        <v>0</v>
      </c>
    </row>
    <row r="26" spans="1:29" s="61" customFormat="1" ht="17" x14ac:dyDescent="0.2">
      <c r="A26" s="87" t="s">
        <v>76</v>
      </c>
      <c r="B26" s="88"/>
      <c r="C26" s="89"/>
      <c r="D26" s="90"/>
      <c r="E26" s="58"/>
      <c r="F26" s="91"/>
      <c r="G26" s="91"/>
      <c r="H26" s="121"/>
      <c r="I26" s="93"/>
      <c r="J26" s="59"/>
      <c r="K26" s="60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4">
        <f>SUM(AB13:AB25)</f>
        <v>-32559900.247912124</v>
      </c>
      <c r="AC26" s="95">
        <f>AB26/F29</f>
        <v>-2.6014867046673076E-2</v>
      </c>
    </row>
    <row r="27" spans="1:29" ht="17" hidden="1" x14ac:dyDescent="0.2">
      <c r="A27" s="96" t="s">
        <v>41</v>
      </c>
      <c r="B27" s="97"/>
      <c r="C27" s="98" t="s">
        <v>7</v>
      </c>
      <c r="D27" s="99"/>
      <c r="E27" s="34">
        <f>MATCH($C27,FAC_TOTALS_APTA!$A$2:$CA$2,)</f>
        <v>8</v>
      </c>
      <c r="F27" s="100">
        <f>VLOOKUP(F11,FAC_TOTALS_APTA!$A$4:$CC$142,$E27,FALSE)</f>
        <v>1270452967.7225001</v>
      </c>
      <c r="G27" s="100">
        <f>VLOOKUP(G11,FAC_TOTALS_APTA!$A$4:$CA$142,$E27,FALSE)</f>
        <v>1235464323.2572</v>
      </c>
      <c r="H27" s="102">
        <f t="shared" ref="H27:H29" si="7">G27/F27-1</f>
        <v>-2.75402910255097E-2</v>
      </c>
      <c r="I27" s="102"/>
      <c r="J27" s="30"/>
      <c r="K27" s="20"/>
      <c r="L27" s="103">
        <f>SUM(L13:L18)</f>
        <v>4944211.3925345792</v>
      </c>
      <c r="M27" s="103">
        <f>SUM(M13:M18)</f>
        <v>41558996.886556402</v>
      </c>
      <c r="N27" s="103">
        <f>SUM(N13:N18)</f>
        <v>-33654878.571551569</v>
      </c>
      <c r="O27" s="103">
        <f>SUM(O13:O18)</f>
        <v>-7168231.9096592534</v>
      </c>
      <c r="P27" s="103">
        <f>SUM(P13:P18)</f>
        <v>53787746.989104643</v>
      </c>
      <c r="Q27" s="103">
        <f>SUM(Q13:Q18)</f>
        <v>39010358.744169779</v>
      </c>
      <c r="R27" s="103">
        <f>SUM(R13:R18)</f>
        <v>0</v>
      </c>
      <c r="S27" s="103">
        <f>SUM(S13:S18)</f>
        <v>0</v>
      </c>
      <c r="T27" s="103">
        <f>SUM(T13:T18)</f>
        <v>0</v>
      </c>
      <c r="U27" s="103">
        <f>SUM(U13:U18)</f>
        <v>0</v>
      </c>
      <c r="V27" s="103">
        <f>SUM(V13:V18)</f>
        <v>0</v>
      </c>
      <c r="W27" s="103">
        <f>SUM(W13:W18)</f>
        <v>0</v>
      </c>
      <c r="X27" s="103">
        <f>SUM(X13:X18)</f>
        <v>0</v>
      </c>
      <c r="Y27" s="103">
        <f>SUM(Y13:Y18)</f>
        <v>0</v>
      </c>
      <c r="Z27" s="103">
        <f>SUM(Z13:Z18)</f>
        <v>0</v>
      </c>
      <c r="AA27" s="103">
        <f>SUM(AA13:AA18)</f>
        <v>0</v>
      </c>
      <c r="AB27" s="35"/>
      <c r="AC27" s="104"/>
    </row>
    <row r="28" spans="1:29" ht="17" x14ac:dyDescent="0.2">
      <c r="A28" s="105" t="s">
        <v>77</v>
      </c>
      <c r="B28" s="22"/>
      <c r="C28" s="106"/>
      <c r="D28" s="57"/>
      <c r="E28" s="23"/>
      <c r="F28" s="107"/>
      <c r="G28" s="107"/>
      <c r="H28" s="39"/>
      <c r="I28" s="109"/>
      <c r="J28" s="30"/>
      <c r="K28" s="2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38">
        <f>AB29-AB26</f>
        <v>6105018.6259121448</v>
      </c>
      <c r="AC28" s="111">
        <f>AC29-AC26</f>
        <v>4.8778173968991555E-3</v>
      </c>
    </row>
    <row r="29" spans="1:29" ht="18" thickBot="1" x14ac:dyDescent="0.25">
      <c r="A29" s="117" t="s">
        <v>42</v>
      </c>
      <c r="B29" s="16"/>
      <c r="C29" s="40" t="s">
        <v>5</v>
      </c>
      <c r="D29" s="17"/>
      <c r="E29" s="16">
        <f>MATCH($C29,FAC_TOTALS_APTA!$A$2:$CA$2,)</f>
        <v>6</v>
      </c>
      <c r="F29" s="41">
        <f>VLOOKUP(F11,FAC_TOTALS_APTA!$A$4:$CA$142,$E29,FALSE)</f>
        <v>1251588185.6900001</v>
      </c>
      <c r="G29" s="41">
        <f>VLOOKUP(G11,FAC_TOTALS_APTA!$A$4:$CA$142,$E29,FALSE)</f>
        <v>1225133304.0680001</v>
      </c>
      <c r="H29" s="42">
        <f t="shared" si="7"/>
        <v>-2.113704964977392E-2</v>
      </c>
      <c r="I29" s="43"/>
      <c r="J29" s="118"/>
      <c r="K29" s="17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44">
        <f>G29-F29</f>
        <v>-26454881.621999979</v>
      </c>
      <c r="AC29" s="119">
        <f>H29</f>
        <v>-2.113704964977392E-2</v>
      </c>
    </row>
    <row r="30" spans="1:29" ht="17" thickTop="1" x14ac:dyDescent="0.2">
      <c r="F30" s="36"/>
      <c r="G30" s="36"/>
    </row>
    <row r="33" spans="1:29" x14ac:dyDescent="0.2">
      <c r="A33" s="112" t="s">
        <v>74</v>
      </c>
      <c r="B33" s="113"/>
      <c r="C33" s="113"/>
      <c r="D33" s="114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6"/>
    </row>
    <row r="34" spans="1:29" ht="17" x14ac:dyDescent="0.2">
      <c r="A34" s="69" t="s">
        <v>30</v>
      </c>
      <c r="B34" s="70" t="s">
        <v>31</v>
      </c>
      <c r="C34" s="23"/>
      <c r="D34" s="24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71"/>
    </row>
    <row r="35" spans="1:29" x14ac:dyDescent="0.2">
      <c r="A35" s="69"/>
      <c r="B35" s="70"/>
      <c r="C35" s="23"/>
      <c r="D35" s="24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71"/>
    </row>
    <row r="36" spans="1:29" ht="17" x14ac:dyDescent="0.2">
      <c r="A36" s="72" t="s">
        <v>29</v>
      </c>
      <c r="B36" s="14">
        <v>1</v>
      </c>
      <c r="C36" s="23"/>
      <c r="D36" s="24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71"/>
    </row>
    <row r="37" spans="1:29" ht="18" thickBot="1" x14ac:dyDescent="0.25">
      <c r="A37" s="73" t="s">
        <v>136</v>
      </c>
      <c r="B37" s="15">
        <v>2</v>
      </c>
      <c r="C37" s="16"/>
      <c r="D37" s="17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74"/>
    </row>
    <row r="38" spans="1:29" ht="17" thickTop="1" x14ac:dyDescent="0.2">
      <c r="A38" s="69"/>
      <c r="B38" s="23"/>
      <c r="C38" s="23"/>
      <c r="D38" s="24"/>
      <c r="E38" s="23"/>
      <c r="F38" s="63" t="s">
        <v>70</v>
      </c>
      <c r="G38" s="63"/>
      <c r="H38" s="6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63" t="s">
        <v>32</v>
      </c>
      <c r="AC38" s="75"/>
    </row>
    <row r="39" spans="1:29" ht="17" x14ac:dyDescent="0.2">
      <c r="A39" s="76" t="s">
        <v>33</v>
      </c>
      <c r="B39" s="18" t="s">
        <v>34</v>
      </c>
      <c r="C39" s="19" t="s">
        <v>35</v>
      </c>
      <c r="D39" s="20" t="s">
        <v>75</v>
      </c>
      <c r="E39" s="19"/>
      <c r="F39" s="21">
        <f>$B$1</f>
        <v>2012</v>
      </c>
      <c r="G39" s="21">
        <f>$B$2</f>
        <v>2018</v>
      </c>
      <c r="H39" s="19" t="s">
        <v>71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 t="s">
        <v>73</v>
      </c>
      <c r="AC39" s="77" t="s">
        <v>71</v>
      </c>
    </row>
    <row r="40" spans="1:29" x14ac:dyDescent="0.2">
      <c r="A40" s="78"/>
      <c r="B40" s="45"/>
      <c r="C40" s="24"/>
      <c r="D40" s="24"/>
      <c r="E40" s="24"/>
      <c r="F40" s="24"/>
      <c r="G40" s="24"/>
      <c r="H40" s="24"/>
      <c r="I40" s="24"/>
      <c r="J40" s="24"/>
      <c r="K40" s="24"/>
      <c r="L40" s="24">
        <v>1</v>
      </c>
      <c r="M40" s="24">
        <v>2</v>
      </c>
      <c r="N40" s="24">
        <v>3</v>
      </c>
      <c r="O40" s="24">
        <v>4</v>
      </c>
      <c r="P40" s="24">
        <v>5</v>
      </c>
      <c r="Q40" s="24">
        <v>6</v>
      </c>
      <c r="R40" s="24">
        <v>7</v>
      </c>
      <c r="S40" s="24">
        <v>8</v>
      </c>
      <c r="T40" s="24">
        <v>9</v>
      </c>
      <c r="U40" s="24">
        <v>10</v>
      </c>
      <c r="V40" s="24">
        <v>11</v>
      </c>
      <c r="W40" s="24">
        <v>12</v>
      </c>
      <c r="X40" s="24">
        <v>13</v>
      </c>
      <c r="Y40" s="24">
        <v>14</v>
      </c>
      <c r="Z40" s="24">
        <v>15</v>
      </c>
      <c r="AA40" s="24">
        <v>16</v>
      </c>
      <c r="AB40" s="24"/>
      <c r="AC40" s="79"/>
    </row>
    <row r="41" spans="1:29" x14ac:dyDescent="0.2">
      <c r="A41" s="69"/>
      <c r="B41" s="22"/>
      <c r="C41" s="23"/>
      <c r="D41" s="24"/>
      <c r="E41" s="23"/>
      <c r="F41" s="24" t="str">
        <f>CONCATENATE($B36,"_",$B37,"_",F39)</f>
        <v>1_2_2012</v>
      </c>
      <c r="G41" s="24" t="str">
        <f>CONCATENATE($B36,"_",$B37,"_",G39)</f>
        <v>1_2_2018</v>
      </c>
      <c r="H41" s="23"/>
      <c r="I41" s="23"/>
      <c r="J41" s="23"/>
      <c r="K41" s="23"/>
      <c r="L41" s="23" t="str">
        <f>IF($F39+L40&gt;$G39,0,CONCATENATE($B36,"_",$B37,"_",$F39+L40))</f>
        <v>1_2_2013</v>
      </c>
      <c r="M41" s="23" t="str">
        <f t="shared" ref="M41:AA41" si="8">IF($F39+M40&gt;$G39,0,CONCATENATE($B36,"_",$B37,"_",$F39+M40))</f>
        <v>1_2_2014</v>
      </c>
      <c r="N41" s="23" t="str">
        <f t="shared" si="8"/>
        <v>1_2_2015</v>
      </c>
      <c r="O41" s="23" t="str">
        <f t="shared" si="8"/>
        <v>1_2_2016</v>
      </c>
      <c r="P41" s="23" t="str">
        <f t="shared" si="8"/>
        <v>1_2_2017</v>
      </c>
      <c r="Q41" s="23" t="str">
        <f t="shared" si="8"/>
        <v>1_2_2018</v>
      </c>
      <c r="R41" s="23">
        <f t="shared" si="8"/>
        <v>0</v>
      </c>
      <c r="S41" s="23">
        <f t="shared" si="8"/>
        <v>0</v>
      </c>
      <c r="T41" s="23">
        <f t="shared" si="8"/>
        <v>0</v>
      </c>
      <c r="U41" s="23">
        <f t="shared" si="8"/>
        <v>0</v>
      </c>
      <c r="V41" s="23">
        <f t="shared" si="8"/>
        <v>0</v>
      </c>
      <c r="W41" s="23">
        <f t="shared" si="8"/>
        <v>0</v>
      </c>
      <c r="X41" s="23">
        <f t="shared" si="8"/>
        <v>0</v>
      </c>
      <c r="Y41" s="23">
        <f t="shared" si="8"/>
        <v>0</v>
      </c>
      <c r="Z41" s="23">
        <f t="shared" si="8"/>
        <v>0</v>
      </c>
      <c r="AA41" s="23">
        <f t="shared" si="8"/>
        <v>0</v>
      </c>
      <c r="AB41" s="23"/>
      <c r="AC41" s="71"/>
    </row>
    <row r="42" spans="1:29" x14ac:dyDescent="0.2">
      <c r="A42" s="69"/>
      <c r="B42" s="22"/>
      <c r="C42" s="23"/>
      <c r="D42" s="24"/>
      <c r="E42" s="23" t="s">
        <v>72</v>
      </c>
      <c r="F42" s="80"/>
      <c r="G42" s="80"/>
      <c r="H42" s="23"/>
      <c r="I42" s="23"/>
      <c r="J42" s="23"/>
      <c r="K42" s="23" t="s">
        <v>72</v>
      </c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71"/>
    </row>
    <row r="43" spans="1:29" ht="17" x14ac:dyDescent="0.2">
      <c r="A43" s="78" t="s">
        <v>122</v>
      </c>
      <c r="B43" s="45" t="s">
        <v>36</v>
      </c>
      <c r="C43" s="56" t="s">
        <v>9</v>
      </c>
      <c r="D43" s="57">
        <v>0.60699999999999998</v>
      </c>
      <c r="E43" s="24">
        <f>MATCH($C43,FAC_TOTALS_APTA!$A$2:$CC$2,)</f>
        <v>10</v>
      </c>
      <c r="F43" s="80">
        <f>VLOOKUP(F41,FAC_TOTALS_APTA!$A$4:$CC$142,$E43,FALSE)</f>
        <v>4217213.3624224104</v>
      </c>
      <c r="G43" s="80">
        <f>VLOOKUP(G41,FAC_TOTALS_APTA!$A$4:$CC$142,$E43,FALSE)</f>
        <v>5625721.34560032</v>
      </c>
      <c r="H43" s="33">
        <f>IFERROR(G43/F43-1,"-")</f>
        <v>0.33399021157631159</v>
      </c>
      <c r="I43" s="62" t="str">
        <f>IF(B43="Log","_log","")</f>
        <v>_log</v>
      </c>
      <c r="J43" s="62" t="str">
        <f>CONCATENATE(C43,I43,"_FAC")</f>
        <v>VRM_ADJ_log_FAC</v>
      </c>
      <c r="K43" s="24">
        <f>MATCH($J43,FAC_TOTALS_APTA!$A$2:$CA$2,)</f>
        <v>25</v>
      </c>
      <c r="L43" s="80">
        <f>IF(L41=0,0,VLOOKUP(L41,FAC_TOTALS_APTA!$A$4:$CC$142,$K43,FALSE))</f>
        <v>6593265.1735025998</v>
      </c>
      <c r="M43" s="80">
        <f>IF(M41=0,0,VLOOKUP(M41,FAC_TOTALS_APTA!$A$4:$CC$142,$K43,FALSE))</f>
        <v>1478982.2356421</v>
      </c>
      <c r="N43" s="80">
        <f>IF(N41=0,0,VLOOKUP(N41,FAC_TOTALS_APTA!$A$4:$CC$142,$K43,FALSE))</f>
        <v>894561.46223366505</v>
      </c>
      <c r="O43" s="80">
        <f>IF(O41=0,0,VLOOKUP(O41,FAC_TOTALS_APTA!$A$4:$CC$142,$K43,FALSE))</f>
        <v>1763094.5438868101</v>
      </c>
      <c r="P43" s="80">
        <f>IF(P41=0,0,VLOOKUP(P41,FAC_TOTALS_APTA!$A$4:$CC$142,$K43,FALSE))</f>
        <v>765285.45513303694</v>
      </c>
      <c r="Q43" s="80">
        <f>IF(Q41=0,0,VLOOKUP(Q41,FAC_TOTALS_APTA!$A$4:$CC$142,$K43,FALSE))</f>
        <v>2198987.5761110601</v>
      </c>
      <c r="R43" s="80">
        <f>IF(R41=0,0,VLOOKUP(R41,FAC_TOTALS_APTA!$A$4:$CC$142,$K43,FALSE))</f>
        <v>0</v>
      </c>
      <c r="S43" s="80">
        <f>IF(S41=0,0,VLOOKUP(S41,FAC_TOTALS_APTA!$A$4:$CC$142,$K43,FALSE))</f>
        <v>0</v>
      </c>
      <c r="T43" s="80">
        <f>IF(T41=0,0,VLOOKUP(T41,FAC_TOTALS_APTA!$A$4:$CC$142,$K43,FALSE))</f>
        <v>0</v>
      </c>
      <c r="U43" s="80">
        <f>IF(U41=0,0,VLOOKUP(U41,FAC_TOTALS_APTA!$A$4:$CC$142,$K43,FALSE))</f>
        <v>0</v>
      </c>
      <c r="V43" s="80">
        <f>IF(V41=0,0,VLOOKUP(V41,FAC_TOTALS_APTA!$A$4:$CC$142,$K43,FALSE))</f>
        <v>0</v>
      </c>
      <c r="W43" s="80">
        <f>IF(W41=0,0,VLOOKUP(W41,FAC_TOTALS_APTA!$A$4:$CC$142,$K43,FALSE))</f>
        <v>0</v>
      </c>
      <c r="X43" s="80">
        <f>IF(X41=0,0,VLOOKUP(X41,FAC_TOTALS_APTA!$A$4:$CC$142,$K43,FALSE))</f>
        <v>0</v>
      </c>
      <c r="Y43" s="80">
        <f>IF(Y41=0,0,VLOOKUP(Y41,FAC_TOTALS_APTA!$A$4:$CC$142,$K43,FALSE))</f>
        <v>0</v>
      </c>
      <c r="Z43" s="80">
        <f>IF(Z41=0,0,VLOOKUP(Z41,FAC_TOTALS_APTA!$A$4:$CC$142,$K43,FALSE))</f>
        <v>0</v>
      </c>
      <c r="AA43" s="80">
        <f>IF(AA41=0,0,VLOOKUP(AA41,FAC_TOTALS_APTA!$A$4:$CC$142,$K43,FALSE))</f>
        <v>0</v>
      </c>
      <c r="AB43" s="82">
        <f>SUM(L43:AA43)</f>
        <v>13694176.446509272</v>
      </c>
      <c r="AC43" s="83">
        <f>AB43/F57</f>
        <v>0.15841562939910378</v>
      </c>
    </row>
    <row r="44" spans="1:29" ht="17" x14ac:dyDescent="0.2">
      <c r="A44" s="78" t="s">
        <v>37</v>
      </c>
      <c r="B44" s="45" t="s">
        <v>36</v>
      </c>
      <c r="C44" s="56" t="s">
        <v>10</v>
      </c>
      <c r="D44" s="57">
        <v>-0.26910000000000001</v>
      </c>
      <c r="E44" s="24">
        <f>MATCH($C44,FAC_TOTALS_APTA!$A$2:$CC$2,)</f>
        <v>11</v>
      </c>
      <c r="F44" s="80">
        <f>VLOOKUP(F41,FAC_TOTALS_APTA!$A$4:$CC$142,$E44,FALSE)</f>
        <v>6.33791411468858</v>
      </c>
      <c r="G44" s="80">
        <f>VLOOKUP(G41,FAC_TOTALS_APTA!$A$4:$CC$142,$E44,FALSE)</f>
        <v>7.0216777554447596</v>
      </c>
      <c r="H44" s="33">
        <f t="shared" ref="H44:H54" si="9">IFERROR(G44/F44-1,"-")</f>
        <v>0.10788464917369378</v>
      </c>
      <c r="I44" s="62" t="str">
        <f t="shared" ref="I44:I53" si="10">IF(B44="Log","_log","")</f>
        <v>_log</v>
      </c>
      <c r="J44" s="62" t="str">
        <f t="shared" ref="J44:J53" si="11">CONCATENATE(C44,I44,"_FAC")</f>
        <v>FARE_per_UPT_log_FAC</v>
      </c>
      <c r="K44" s="24">
        <f>MATCH($J44,FAC_TOTALS_APTA!$A$2:$CA$2,)</f>
        <v>27</v>
      </c>
      <c r="L44" s="80">
        <f>IF(L41=0,0,VLOOKUP(L41,FAC_TOTALS_APTA!$A$4:$CC$142,$K44,FALSE))</f>
        <v>-1235471.0129511999</v>
      </c>
      <c r="M44" s="80">
        <f>IF(M41=0,0,VLOOKUP(M41,FAC_TOTALS_APTA!$A$4:$CC$142,$K44,FALSE))</f>
        <v>28055.483746423601</v>
      </c>
      <c r="N44" s="80">
        <f>IF(N41=0,0,VLOOKUP(N41,FAC_TOTALS_APTA!$A$4:$CC$142,$K44,FALSE))</f>
        <v>-700788.21496437199</v>
      </c>
      <c r="O44" s="80">
        <f>IF(O41=0,0,VLOOKUP(O41,FAC_TOTALS_APTA!$A$4:$CC$142,$K44,FALSE))</f>
        <v>922776.81212728505</v>
      </c>
      <c r="P44" s="80">
        <f>IF(P41=0,0,VLOOKUP(P41,FAC_TOTALS_APTA!$A$4:$CC$142,$K44,FALSE))</f>
        <v>-103860.582405801</v>
      </c>
      <c r="Q44" s="80">
        <f>IF(Q41=0,0,VLOOKUP(Q41,FAC_TOTALS_APTA!$A$4:$CC$142,$K44,FALSE))</f>
        <v>538497.38523147698</v>
      </c>
      <c r="R44" s="80">
        <f>IF(R41=0,0,VLOOKUP(R41,FAC_TOTALS_APTA!$A$4:$CC$142,$K44,FALSE))</f>
        <v>0</v>
      </c>
      <c r="S44" s="80">
        <f>IF(S41=0,0,VLOOKUP(S41,FAC_TOTALS_APTA!$A$4:$CC$142,$K44,FALSE))</f>
        <v>0</v>
      </c>
      <c r="T44" s="80">
        <f>IF(T41=0,0,VLOOKUP(T41,FAC_TOTALS_APTA!$A$4:$CC$142,$K44,FALSE))</f>
        <v>0</v>
      </c>
      <c r="U44" s="80">
        <f>IF(U41=0,0,VLOOKUP(U41,FAC_TOTALS_APTA!$A$4:$CC$142,$K44,FALSE))</f>
        <v>0</v>
      </c>
      <c r="V44" s="80">
        <f>IF(V41=0,0,VLOOKUP(V41,FAC_TOTALS_APTA!$A$4:$CC$142,$K44,FALSE))</f>
        <v>0</v>
      </c>
      <c r="W44" s="80">
        <f>IF(W41=0,0,VLOOKUP(W41,FAC_TOTALS_APTA!$A$4:$CC$142,$K44,FALSE))</f>
        <v>0</v>
      </c>
      <c r="X44" s="80">
        <f>IF(X41=0,0,VLOOKUP(X41,FAC_TOTALS_APTA!$A$4:$CC$142,$K44,FALSE))</f>
        <v>0</v>
      </c>
      <c r="Y44" s="80">
        <f>IF(Y41=0,0,VLOOKUP(Y41,FAC_TOTALS_APTA!$A$4:$CC$142,$K44,FALSE))</f>
        <v>0</v>
      </c>
      <c r="Z44" s="80">
        <f>IF(Z41=0,0,VLOOKUP(Z41,FAC_TOTALS_APTA!$A$4:$CC$142,$K44,FALSE))</f>
        <v>0</v>
      </c>
      <c r="AA44" s="80">
        <f>IF(AA41=0,0,VLOOKUP(AA41,FAC_TOTALS_APTA!$A$4:$CC$142,$K44,FALSE))</f>
        <v>0</v>
      </c>
      <c r="AB44" s="82">
        <f t="shared" ref="AB44:AB53" si="12">SUM(L44:AA44)</f>
        <v>-550790.12921618717</v>
      </c>
      <c r="AC44" s="83">
        <f>AB44/F57</f>
        <v>-6.3715963736422788E-3</v>
      </c>
    </row>
    <row r="45" spans="1:29" ht="17" x14ac:dyDescent="0.2">
      <c r="A45" s="78" t="s">
        <v>38</v>
      </c>
      <c r="B45" s="45" t="s">
        <v>36</v>
      </c>
      <c r="C45" s="56" t="s">
        <v>11</v>
      </c>
      <c r="D45" s="57">
        <v>0.4793</v>
      </c>
      <c r="E45" s="24">
        <f>MATCH($C45,FAC_TOTALS_APTA!$A$2:$CC$2,)</f>
        <v>12</v>
      </c>
      <c r="F45" s="80">
        <f>VLOOKUP(F41,FAC_TOTALS_APTA!$A$4:$CC$142,$E45,FALSE)</f>
        <v>2805645.4920648802</v>
      </c>
      <c r="G45" s="80">
        <f>VLOOKUP(G41,FAC_TOTALS_APTA!$A$4:$CC$142,$E45,FALSE)</f>
        <v>2850048.2426552698</v>
      </c>
      <c r="H45" s="33">
        <f t="shared" si="9"/>
        <v>1.5826215648403474E-2</v>
      </c>
      <c r="I45" s="62" t="str">
        <f t="shared" si="10"/>
        <v>_log</v>
      </c>
      <c r="J45" s="62" t="str">
        <f t="shared" si="11"/>
        <v>POP_EMP_log_FAC</v>
      </c>
      <c r="K45" s="24">
        <f>MATCH($J45,FAC_TOTALS_APTA!$A$2:$CA$2,)</f>
        <v>29</v>
      </c>
      <c r="L45" s="80">
        <f>IF(L41=0,0,VLOOKUP(L41,FAC_TOTALS_APTA!$A$4:$CC$142,$K45,FALSE))</f>
        <v>540430.46646579797</v>
      </c>
      <c r="M45" s="80">
        <f>IF(M41=0,0,VLOOKUP(M41,FAC_TOTALS_APTA!$A$4:$CC$142,$K45,FALSE))</f>
        <v>441355.20236091898</v>
      </c>
      <c r="N45" s="80">
        <f>IF(N41=0,0,VLOOKUP(N41,FAC_TOTALS_APTA!$A$4:$CC$142,$K45,FALSE))</f>
        <v>498174.96607051999</v>
      </c>
      <c r="O45" s="80">
        <f>IF(O41=0,0,VLOOKUP(O41,FAC_TOTALS_APTA!$A$4:$CC$142,$K45,FALSE))</f>
        <v>419378.64401361899</v>
      </c>
      <c r="P45" s="80">
        <f>IF(P41=0,0,VLOOKUP(P41,FAC_TOTALS_APTA!$A$4:$CC$142,$K45,FALSE))</f>
        <v>444114.94274474401</v>
      </c>
      <c r="Q45" s="80">
        <f>IF(Q41=0,0,VLOOKUP(Q41,FAC_TOTALS_APTA!$A$4:$CC$142,$K45,FALSE))</f>
        <v>387875.391521652</v>
      </c>
      <c r="R45" s="80">
        <f>IF(R41=0,0,VLOOKUP(R41,FAC_TOTALS_APTA!$A$4:$CC$142,$K45,FALSE))</f>
        <v>0</v>
      </c>
      <c r="S45" s="80">
        <f>IF(S41=0,0,VLOOKUP(S41,FAC_TOTALS_APTA!$A$4:$CC$142,$K45,FALSE))</f>
        <v>0</v>
      </c>
      <c r="T45" s="80">
        <f>IF(T41=0,0,VLOOKUP(T41,FAC_TOTALS_APTA!$A$4:$CC$142,$K45,FALSE))</f>
        <v>0</v>
      </c>
      <c r="U45" s="80">
        <f>IF(U41=0,0,VLOOKUP(U41,FAC_TOTALS_APTA!$A$4:$CC$142,$K45,FALSE))</f>
        <v>0</v>
      </c>
      <c r="V45" s="80">
        <f>IF(V41=0,0,VLOOKUP(V41,FAC_TOTALS_APTA!$A$4:$CC$142,$K45,FALSE))</f>
        <v>0</v>
      </c>
      <c r="W45" s="80">
        <f>IF(W41=0,0,VLOOKUP(W41,FAC_TOTALS_APTA!$A$4:$CC$142,$K45,FALSE))</f>
        <v>0</v>
      </c>
      <c r="X45" s="80">
        <f>IF(X41=0,0,VLOOKUP(X41,FAC_TOTALS_APTA!$A$4:$CC$142,$K45,FALSE))</f>
        <v>0</v>
      </c>
      <c r="Y45" s="80">
        <f>IF(Y41=0,0,VLOOKUP(Y41,FAC_TOTALS_APTA!$A$4:$CC$142,$K45,FALSE))</f>
        <v>0</v>
      </c>
      <c r="Z45" s="80">
        <f>IF(Z41=0,0,VLOOKUP(Z41,FAC_TOTALS_APTA!$A$4:$CC$142,$K45,FALSE))</f>
        <v>0</v>
      </c>
      <c r="AA45" s="80">
        <f>IF(AA41=0,0,VLOOKUP(AA41,FAC_TOTALS_APTA!$A$4:$CC$142,$K45,FALSE))</f>
        <v>0</v>
      </c>
      <c r="AB45" s="82">
        <f t="shared" si="12"/>
        <v>2731329.613177252</v>
      </c>
      <c r="AC45" s="83">
        <f>AB45/F57</f>
        <v>3.1596299453128425E-2</v>
      </c>
    </row>
    <row r="46" spans="1:29" ht="17" x14ac:dyDescent="0.2">
      <c r="A46" s="78" t="s">
        <v>124</v>
      </c>
      <c r="B46" s="45" t="s">
        <v>36</v>
      </c>
      <c r="C46" s="84" t="s">
        <v>27</v>
      </c>
      <c r="D46" s="57">
        <v>0.1704</v>
      </c>
      <c r="E46" s="24">
        <f>MATCH($C46,FAC_TOTALS_APTA!$A$2:$CC$2,)</f>
        <v>13</v>
      </c>
      <c r="F46" s="80">
        <f>VLOOKUP(F41,FAC_TOTALS_APTA!$A$4:$CC$142,$E46,FALSE)</f>
        <v>4.0041408615723304</v>
      </c>
      <c r="G46" s="80">
        <f>VLOOKUP(G41,FAC_TOTALS_APTA!$A$4:$CC$142,$E46,FALSE)</f>
        <v>2.8718900628028501</v>
      </c>
      <c r="H46" s="33">
        <f t="shared" si="9"/>
        <v>-0.28276997186479413</v>
      </c>
      <c r="I46" s="62" t="str">
        <f t="shared" si="10"/>
        <v>_log</v>
      </c>
      <c r="J46" s="62" t="str">
        <f t="shared" si="11"/>
        <v>GAS_PRICE_2018_log_FAC</v>
      </c>
      <c r="K46" s="24">
        <f>MATCH($J46,FAC_TOTALS_APTA!$A$2:$CA$2,)</f>
        <v>31</v>
      </c>
      <c r="L46" s="80">
        <f>IF(L41=0,0,VLOOKUP(L41,FAC_TOTALS_APTA!$A$4:$CC$142,$K46,FALSE))</f>
        <v>-429390.39827082399</v>
      </c>
      <c r="M46" s="80">
        <f>IF(M41=0,0,VLOOKUP(M41,FAC_TOTALS_APTA!$A$4:$CC$142,$K46,FALSE))</f>
        <v>-639412.91073140805</v>
      </c>
      <c r="N46" s="80">
        <f>IF(N41=0,0,VLOOKUP(N41,FAC_TOTALS_APTA!$A$4:$CC$142,$K46,FALSE))</f>
        <v>-3414457.7485189</v>
      </c>
      <c r="O46" s="80">
        <f>IF(O41=0,0,VLOOKUP(O41,FAC_TOTALS_APTA!$A$4:$CC$142,$K46,FALSE))</f>
        <v>-1266176.3478734901</v>
      </c>
      <c r="P46" s="80">
        <f>IF(P41=0,0,VLOOKUP(P41,FAC_TOTALS_APTA!$A$4:$CC$142,$K46,FALSE))</f>
        <v>929967.58182556799</v>
      </c>
      <c r="Q46" s="80">
        <f>IF(Q41=0,0,VLOOKUP(Q41,FAC_TOTALS_APTA!$A$4:$CC$142,$K46,FALSE))</f>
        <v>1141490.9141925899</v>
      </c>
      <c r="R46" s="80">
        <f>IF(R41=0,0,VLOOKUP(R41,FAC_TOTALS_APTA!$A$4:$CC$142,$K46,FALSE))</f>
        <v>0</v>
      </c>
      <c r="S46" s="80">
        <f>IF(S41=0,0,VLOOKUP(S41,FAC_TOTALS_APTA!$A$4:$CC$142,$K46,FALSE))</f>
        <v>0</v>
      </c>
      <c r="T46" s="80">
        <f>IF(T41=0,0,VLOOKUP(T41,FAC_TOTALS_APTA!$A$4:$CC$142,$K46,FALSE))</f>
        <v>0</v>
      </c>
      <c r="U46" s="80">
        <f>IF(U41=0,0,VLOOKUP(U41,FAC_TOTALS_APTA!$A$4:$CC$142,$K46,FALSE))</f>
        <v>0</v>
      </c>
      <c r="V46" s="80">
        <f>IF(V41=0,0,VLOOKUP(V41,FAC_TOTALS_APTA!$A$4:$CC$142,$K46,FALSE))</f>
        <v>0</v>
      </c>
      <c r="W46" s="80">
        <f>IF(W41=0,0,VLOOKUP(W41,FAC_TOTALS_APTA!$A$4:$CC$142,$K46,FALSE))</f>
        <v>0</v>
      </c>
      <c r="X46" s="80">
        <f>IF(X41=0,0,VLOOKUP(X41,FAC_TOTALS_APTA!$A$4:$CC$142,$K46,FALSE))</f>
        <v>0</v>
      </c>
      <c r="Y46" s="80">
        <f>IF(Y41=0,0,VLOOKUP(Y41,FAC_TOTALS_APTA!$A$4:$CC$142,$K46,FALSE))</f>
        <v>0</v>
      </c>
      <c r="Z46" s="80">
        <f>IF(Z41=0,0,VLOOKUP(Z41,FAC_TOTALS_APTA!$A$4:$CC$142,$K46,FALSE))</f>
        <v>0</v>
      </c>
      <c r="AA46" s="80">
        <f>IF(AA41=0,0,VLOOKUP(AA41,FAC_TOTALS_APTA!$A$4:$CC$142,$K46,FALSE))</f>
        <v>0</v>
      </c>
      <c r="AB46" s="82">
        <f t="shared" si="12"/>
        <v>-3677978.9093764639</v>
      </c>
      <c r="AC46" s="83">
        <f>AB46/F57</f>
        <v>-4.2547235032452252E-2</v>
      </c>
    </row>
    <row r="47" spans="1:29" ht="17" x14ac:dyDescent="0.2">
      <c r="A47" s="78" t="s">
        <v>39</v>
      </c>
      <c r="B47" s="45"/>
      <c r="C47" s="56" t="s">
        <v>12</v>
      </c>
      <c r="D47" s="57">
        <v>7.1999999999999998E-3</v>
      </c>
      <c r="E47" s="24">
        <f>MATCH($C47,FAC_TOTALS_APTA!$A$2:$CC$2,)</f>
        <v>14</v>
      </c>
      <c r="F47" s="80">
        <f>VLOOKUP(F41,FAC_TOTALS_APTA!$A$4:$CC$142,$E47,FALSE)</f>
        <v>28841.241371451099</v>
      </c>
      <c r="G47" s="80">
        <f>VLOOKUP(G41,FAC_TOTALS_APTA!$A$4:$CC$142,$E47,FALSE)</f>
        <v>31614.786907671201</v>
      </c>
      <c r="H47" s="33">
        <f t="shared" si="9"/>
        <v>9.6165955566861916E-2</v>
      </c>
      <c r="I47" s="62" t="str">
        <f t="shared" si="10"/>
        <v/>
      </c>
      <c r="J47" s="62" t="str">
        <f t="shared" si="11"/>
        <v>PCT_HH_NO_VEH_FAC</v>
      </c>
      <c r="K47" s="24">
        <f>MATCH($J47,FAC_TOTALS_APTA!$A$2:$CA$2,)</f>
        <v>33</v>
      </c>
      <c r="L47" s="80">
        <f>IF(L41=0,0,VLOOKUP(L41,FAC_TOTALS_APTA!$A$4:$CC$142,$K47,FALSE))</f>
        <v>-94646.098214098602</v>
      </c>
      <c r="M47" s="80">
        <f>IF(M41=0,0,VLOOKUP(M41,FAC_TOTALS_APTA!$A$4:$CC$142,$K47,FALSE))</f>
        <v>-7920.3084635114401</v>
      </c>
      <c r="N47" s="80">
        <f>IF(N41=0,0,VLOOKUP(N41,FAC_TOTALS_APTA!$A$4:$CC$142,$K47,FALSE))</f>
        <v>-144970.09801101999</v>
      </c>
      <c r="O47" s="80">
        <f>IF(O41=0,0,VLOOKUP(O41,FAC_TOTALS_APTA!$A$4:$CC$142,$K47,FALSE))</f>
        <v>-189795.72433828199</v>
      </c>
      <c r="P47" s="80">
        <f>IF(P41=0,0,VLOOKUP(P41,FAC_TOTALS_APTA!$A$4:$CC$142,$K47,FALSE))</f>
        <v>-155516.212915841</v>
      </c>
      <c r="Q47" s="80">
        <f>IF(Q41=0,0,VLOOKUP(Q41,FAC_TOTALS_APTA!$A$4:$CC$142,$K47,FALSE))</f>
        <v>-159008.17753730601</v>
      </c>
      <c r="R47" s="80">
        <f>IF(R41=0,0,VLOOKUP(R41,FAC_TOTALS_APTA!$A$4:$CC$142,$K47,FALSE))</f>
        <v>0</v>
      </c>
      <c r="S47" s="80">
        <f>IF(S41=0,0,VLOOKUP(S41,FAC_TOTALS_APTA!$A$4:$CC$142,$K47,FALSE))</f>
        <v>0</v>
      </c>
      <c r="T47" s="80">
        <f>IF(T41=0,0,VLOOKUP(T41,FAC_TOTALS_APTA!$A$4:$CC$142,$K47,FALSE))</f>
        <v>0</v>
      </c>
      <c r="U47" s="80">
        <f>IF(U41=0,0,VLOOKUP(U41,FAC_TOTALS_APTA!$A$4:$CC$142,$K47,FALSE))</f>
        <v>0</v>
      </c>
      <c r="V47" s="80">
        <f>IF(V41=0,0,VLOOKUP(V41,FAC_TOTALS_APTA!$A$4:$CC$142,$K47,FALSE))</f>
        <v>0</v>
      </c>
      <c r="W47" s="80">
        <f>IF(W41=0,0,VLOOKUP(W41,FAC_TOTALS_APTA!$A$4:$CC$142,$K47,FALSE))</f>
        <v>0</v>
      </c>
      <c r="X47" s="80">
        <f>IF(X41=0,0,VLOOKUP(X41,FAC_TOTALS_APTA!$A$4:$CC$142,$K47,FALSE))</f>
        <v>0</v>
      </c>
      <c r="Y47" s="80">
        <f>IF(Y41=0,0,VLOOKUP(Y41,FAC_TOTALS_APTA!$A$4:$CC$142,$K47,FALSE))</f>
        <v>0</v>
      </c>
      <c r="Z47" s="80">
        <f>IF(Z41=0,0,VLOOKUP(Z41,FAC_TOTALS_APTA!$A$4:$CC$142,$K47,FALSE))</f>
        <v>0</v>
      </c>
      <c r="AA47" s="80">
        <f>IF(AA41=0,0,VLOOKUP(AA41,FAC_TOTALS_APTA!$A$4:$CC$142,$K47,FALSE))</f>
        <v>0</v>
      </c>
      <c r="AB47" s="82">
        <f t="shared" si="12"/>
        <v>-751856.61948005902</v>
      </c>
      <c r="AC47" s="83">
        <f>AB47/F57</f>
        <v>-8.697554033866477E-3</v>
      </c>
    </row>
    <row r="48" spans="1:29" ht="34" x14ac:dyDescent="0.2">
      <c r="A48" s="85" t="s">
        <v>40</v>
      </c>
      <c r="B48" s="27"/>
      <c r="C48" s="10" t="s">
        <v>13</v>
      </c>
      <c r="D48" s="28">
        <v>0.379</v>
      </c>
      <c r="E48" s="24">
        <f>MATCH($C48,FAC_TOTALS_APTA!$A$2:$CC$2,)</f>
        <v>15</v>
      </c>
      <c r="F48" s="80">
        <f>VLOOKUP(F41,FAC_TOTALS_APTA!$A$4:$CC$142,$E48,FALSE)</f>
        <v>1.0385061715499999</v>
      </c>
      <c r="G48" s="80">
        <f>VLOOKUP(G41,FAC_TOTALS_APTA!$A$4:$CC$142,$E48,FALSE)</f>
        <v>1.40932324745852</v>
      </c>
      <c r="H48" s="33">
        <f t="shared" si="9"/>
        <v>0.35706776335769397</v>
      </c>
      <c r="I48" s="62" t="str">
        <f t="shared" si="10"/>
        <v/>
      </c>
      <c r="J48" s="30" t="str">
        <f t="shared" si="11"/>
        <v>TSD_POP_PCT_FAC</v>
      </c>
      <c r="K48" s="20">
        <f>MATCH($J48,FAC_TOTALS_APTA!$A$2:$CA$2,)</f>
        <v>35</v>
      </c>
      <c r="L48" s="80">
        <f>IF(L41=0,0,VLOOKUP(L41,FAC_TOTALS_APTA!$A$4:$CC$142,$K48,FALSE))</f>
        <v>76883.5023886196</v>
      </c>
      <c r="M48" s="80">
        <f>IF(M41=0,0,VLOOKUP(M41,FAC_TOTALS_APTA!$A$4:$CC$142,$K48,FALSE))</f>
        <v>-25156.260042358699</v>
      </c>
      <c r="N48" s="80">
        <f>IF(N41=0,0,VLOOKUP(N41,FAC_TOTALS_APTA!$A$4:$CC$142,$K48,FALSE))</f>
        <v>-28316.851270745501</v>
      </c>
      <c r="O48" s="80">
        <f>IF(O41=0,0,VLOOKUP(O41,FAC_TOTALS_APTA!$A$4:$CC$142,$K48,FALSE))</f>
        <v>-28135.5818622117</v>
      </c>
      <c r="P48" s="80">
        <f>IF(P41=0,0,VLOOKUP(P41,FAC_TOTALS_APTA!$A$4:$CC$142,$K48,FALSE))</f>
        <v>-46275.784318942497</v>
      </c>
      <c r="Q48" s="80">
        <f>IF(Q41=0,0,VLOOKUP(Q41,FAC_TOTALS_APTA!$A$4:$CC$142,$K48,FALSE))</f>
        <v>-40220.386678588999</v>
      </c>
      <c r="R48" s="80">
        <f>IF(R41=0,0,VLOOKUP(R41,FAC_TOTALS_APTA!$A$4:$CC$142,$K48,FALSE))</f>
        <v>0</v>
      </c>
      <c r="S48" s="80">
        <f>IF(S41=0,0,VLOOKUP(S41,FAC_TOTALS_APTA!$A$4:$CC$142,$K48,FALSE))</f>
        <v>0</v>
      </c>
      <c r="T48" s="80">
        <f>IF(T41=0,0,VLOOKUP(T41,FAC_TOTALS_APTA!$A$4:$CC$142,$K48,FALSE))</f>
        <v>0</v>
      </c>
      <c r="U48" s="80">
        <f>IF(U41=0,0,VLOOKUP(U41,FAC_TOTALS_APTA!$A$4:$CC$142,$K48,FALSE))</f>
        <v>0</v>
      </c>
      <c r="V48" s="80">
        <f>IF(V41=0,0,VLOOKUP(V41,FAC_TOTALS_APTA!$A$4:$CC$142,$K48,FALSE))</f>
        <v>0</v>
      </c>
      <c r="W48" s="80">
        <f>IF(W41=0,0,VLOOKUP(W41,FAC_TOTALS_APTA!$A$4:$CC$142,$K48,FALSE))</f>
        <v>0</v>
      </c>
      <c r="X48" s="80">
        <f>IF(X41=0,0,VLOOKUP(X41,FAC_TOTALS_APTA!$A$4:$CC$142,$K48,FALSE))</f>
        <v>0</v>
      </c>
      <c r="Y48" s="80">
        <f>IF(Y41=0,0,VLOOKUP(Y41,FAC_TOTALS_APTA!$A$4:$CC$142,$K48,FALSE))</f>
        <v>0</v>
      </c>
      <c r="Z48" s="80">
        <f>IF(Z41=0,0,VLOOKUP(Z41,FAC_TOTALS_APTA!$A$4:$CC$142,$K48,FALSE))</f>
        <v>0</v>
      </c>
      <c r="AA48" s="80">
        <f>IF(AA41=0,0,VLOOKUP(AA41,FAC_TOTALS_APTA!$A$4:$CC$142,$K48,FALSE))</f>
        <v>0</v>
      </c>
      <c r="AB48" s="32">
        <f t="shared" si="12"/>
        <v>-91221.361784227804</v>
      </c>
      <c r="AC48" s="83">
        <f>AB48/F57</f>
        <v>-1.0552580141009807E-3</v>
      </c>
    </row>
    <row r="49" spans="1:29" ht="34" x14ac:dyDescent="0.2">
      <c r="A49" s="78" t="s">
        <v>123</v>
      </c>
      <c r="B49" s="45" t="s">
        <v>125</v>
      </c>
      <c r="C49" s="56" t="s">
        <v>26</v>
      </c>
      <c r="D49" s="57">
        <v>-0.33650000000000002</v>
      </c>
      <c r="E49" s="24">
        <f>MATCH($C49,FAC_TOTALS_APTA!$A$2:$CC$2,)</f>
        <v>16</v>
      </c>
      <c r="F49" s="80">
        <f>VLOOKUP(F41,FAC_TOTALS_APTA!$A$4:$CC$142,$E49,FALSE)</f>
        <v>8.3968163556696798</v>
      </c>
      <c r="G49" s="80">
        <f>VLOOKUP(G41,FAC_TOTALS_APTA!$A$4:$CC$142,$E49,FALSE)</f>
        <v>6.8286095096193602</v>
      </c>
      <c r="H49" s="33">
        <f t="shared" si="9"/>
        <v>-0.1867620750085166</v>
      </c>
      <c r="I49" s="62" t="str">
        <f t="shared" si="10"/>
        <v>_log</v>
      </c>
      <c r="J49" s="30" t="str">
        <f t="shared" si="11"/>
        <v>TOTAL_MED_INC_INDIV_2018_log_FAC</v>
      </c>
      <c r="K49" s="20">
        <f>MATCH($J49,FAC_TOTALS_APTA!$A$2:$CA$2,)</f>
        <v>37</v>
      </c>
      <c r="L49" s="80">
        <f>IF(L41=0,0,VLOOKUP(L41,FAC_TOTALS_APTA!$A$4:$CC$142,$K49,FALSE))</f>
        <v>-582015.33359029097</v>
      </c>
      <c r="M49" s="80">
        <f>IF(M41=0,0,VLOOKUP(M41,FAC_TOTALS_APTA!$A$4:$CC$142,$K49,FALSE))</f>
        <v>-83127.603431155701</v>
      </c>
      <c r="N49" s="80">
        <f>IF(N41=0,0,VLOOKUP(N41,FAC_TOTALS_APTA!$A$4:$CC$142,$K49,FALSE))</f>
        <v>-1494346.5586258899</v>
      </c>
      <c r="O49" s="80">
        <f>IF(O41=0,0,VLOOKUP(O41,FAC_TOTALS_APTA!$A$4:$CC$142,$K49,FALSE))</f>
        <v>-555762.92922663002</v>
      </c>
      <c r="P49" s="80">
        <f>IF(P41=0,0,VLOOKUP(P41,FAC_TOTALS_APTA!$A$4:$CC$142,$K49,FALSE))</f>
        <v>109676.35156479799</v>
      </c>
      <c r="Q49" s="80">
        <f>IF(Q41=0,0,VLOOKUP(Q41,FAC_TOTALS_APTA!$A$4:$CC$142,$K49,FALSE))</f>
        <v>-161556.143067914</v>
      </c>
      <c r="R49" s="80">
        <f>IF(R41=0,0,VLOOKUP(R41,FAC_TOTALS_APTA!$A$4:$CC$142,$K49,FALSE))</f>
        <v>0</v>
      </c>
      <c r="S49" s="80">
        <f>IF(S41=0,0,VLOOKUP(S41,FAC_TOTALS_APTA!$A$4:$CC$142,$K49,FALSE))</f>
        <v>0</v>
      </c>
      <c r="T49" s="80">
        <f>IF(T41=0,0,VLOOKUP(T41,FAC_TOTALS_APTA!$A$4:$CC$142,$K49,FALSE))</f>
        <v>0</v>
      </c>
      <c r="U49" s="80">
        <f>IF(U41=0,0,VLOOKUP(U41,FAC_TOTALS_APTA!$A$4:$CC$142,$K49,FALSE))</f>
        <v>0</v>
      </c>
      <c r="V49" s="80">
        <f>IF(V41=0,0,VLOOKUP(V41,FAC_TOTALS_APTA!$A$4:$CC$142,$K49,FALSE))</f>
        <v>0</v>
      </c>
      <c r="W49" s="80">
        <f>IF(W41=0,0,VLOOKUP(W41,FAC_TOTALS_APTA!$A$4:$CC$142,$K49,FALSE))</f>
        <v>0</v>
      </c>
      <c r="X49" s="80">
        <f>IF(X41=0,0,VLOOKUP(X41,FAC_TOTALS_APTA!$A$4:$CC$142,$K49,FALSE))</f>
        <v>0</v>
      </c>
      <c r="Y49" s="80">
        <f>IF(Y41=0,0,VLOOKUP(Y41,FAC_TOTALS_APTA!$A$4:$CC$142,$K49,FALSE))</f>
        <v>0</v>
      </c>
      <c r="Z49" s="80">
        <f>IF(Z41=0,0,VLOOKUP(Z41,FAC_TOTALS_APTA!$A$4:$CC$142,$K49,FALSE))</f>
        <v>0</v>
      </c>
      <c r="AA49" s="80">
        <f>IF(AA41=0,0,VLOOKUP(AA41,FAC_TOTALS_APTA!$A$4:$CC$142,$K49,FALSE))</f>
        <v>0</v>
      </c>
      <c r="AB49" s="32">
        <f t="shared" si="12"/>
        <v>-2767132.2163770823</v>
      </c>
      <c r="AC49" s="83">
        <f>AB49/F57</f>
        <v>-3.2010467617397495E-2</v>
      </c>
    </row>
    <row r="50" spans="1:29" ht="34" x14ac:dyDescent="0.2">
      <c r="A50" s="78" t="s">
        <v>127</v>
      </c>
      <c r="B50" s="45"/>
      <c r="C50" s="56" t="s">
        <v>89</v>
      </c>
      <c r="D50" s="57">
        <v>-8.6999999999999994E-3</v>
      </c>
      <c r="E50" s="24">
        <f>MATCH($C50,FAC_TOTALS_APTA!$A$2:$CC$2,)</f>
        <v>18</v>
      </c>
      <c r="F50" s="80">
        <f>VLOOKUP(F41,FAC_TOTALS_APTA!$A$4:$CC$142,$E50,FALSE)</f>
        <v>4.3168517212359498</v>
      </c>
      <c r="G50" s="80">
        <f>VLOOKUP(G41,FAC_TOTALS_APTA!$A$4:$CC$142,$E50,FALSE)</f>
        <v>6.0205235100441898</v>
      </c>
      <c r="H50" s="33">
        <f t="shared" si="9"/>
        <v>0.39465608244715544</v>
      </c>
      <c r="I50" s="62" t="str">
        <f t="shared" si="10"/>
        <v/>
      </c>
      <c r="J50" s="30" t="str">
        <f t="shared" si="11"/>
        <v>JTW_HOME_PCT_FAC</v>
      </c>
      <c r="K50" s="20">
        <f>MATCH($J50,FAC_TOTALS_APTA!$A$2:$CA$2,)</f>
        <v>41</v>
      </c>
      <c r="L50" s="80">
        <f>IF(L41=0,0,VLOOKUP(L41,FAC_TOTALS_APTA!$A$4:$CC$142,$K50,FALSE))</f>
        <v>-10481.976292904201</v>
      </c>
      <c r="M50" s="80">
        <f>IF(M41=0,0,VLOOKUP(M41,FAC_TOTALS_APTA!$A$4:$CC$142,$K50,FALSE))</f>
        <v>-46884.824403129103</v>
      </c>
      <c r="N50" s="80">
        <f>IF(N41=0,0,VLOOKUP(N41,FAC_TOTALS_APTA!$A$4:$CC$142,$K50,FALSE))</f>
        <v>-137255.46569096099</v>
      </c>
      <c r="O50" s="80">
        <f>IF(O41=0,0,VLOOKUP(O41,FAC_TOTALS_APTA!$A$4:$CC$142,$K50,FALSE))</f>
        <v>-494865.91399464197</v>
      </c>
      <c r="P50" s="80">
        <f>IF(P41=0,0,VLOOKUP(P41,FAC_TOTALS_APTA!$A$4:$CC$142,$K50,FALSE))</f>
        <v>-239234.531792808</v>
      </c>
      <c r="Q50" s="80">
        <f>IF(Q41=0,0,VLOOKUP(Q41,FAC_TOTALS_APTA!$A$4:$CC$142,$K50,FALSE))</f>
        <v>-297822.69245564402</v>
      </c>
      <c r="R50" s="80">
        <f>IF(R41=0,0,VLOOKUP(R41,FAC_TOTALS_APTA!$A$4:$CC$142,$K50,FALSE))</f>
        <v>0</v>
      </c>
      <c r="S50" s="80">
        <f>IF(S41=0,0,VLOOKUP(S41,FAC_TOTALS_APTA!$A$4:$CC$142,$K50,FALSE))</f>
        <v>0</v>
      </c>
      <c r="T50" s="80">
        <f>IF(T41=0,0,VLOOKUP(T41,FAC_TOTALS_APTA!$A$4:$CC$142,$K50,FALSE))</f>
        <v>0</v>
      </c>
      <c r="U50" s="80">
        <f>IF(U41=0,0,VLOOKUP(U41,FAC_TOTALS_APTA!$A$4:$CC$142,$K50,FALSE))</f>
        <v>0</v>
      </c>
      <c r="V50" s="80">
        <f>IF(V41=0,0,VLOOKUP(V41,FAC_TOTALS_APTA!$A$4:$CC$142,$K50,FALSE))</f>
        <v>0</v>
      </c>
      <c r="W50" s="80">
        <f>IF(W41=0,0,VLOOKUP(W41,FAC_TOTALS_APTA!$A$4:$CC$142,$K50,FALSE))</f>
        <v>0</v>
      </c>
      <c r="X50" s="80">
        <f>IF(X41=0,0,VLOOKUP(X41,FAC_TOTALS_APTA!$A$4:$CC$142,$K50,FALSE))</f>
        <v>0</v>
      </c>
      <c r="Y50" s="80">
        <f>IF(Y41=0,0,VLOOKUP(Y41,FAC_TOTALS_APTA!$A$4:$CC$142,$K50,FALSE))</f>
        <v>0</v>
      </c>
      <c r="Z50" s="80">
        <f>IF(Z41=0,0,VLOOKUP(Z41,FAC_TOTALS_APTA!$A$4:$CC$142,$K50,FALSE))</f>
        <v>0</v>
      </c>
      <c r="AA50" s="80">
        <f>IF(AA41=0,0,VLOOKUP(AA41,FAC_TOTALS_APTA!$A$4:$CC$142,$K50,FALSE))</f>
        <v>0</v>
      </c>
      <c r="AB50" s="32">
        <f t="shared" si="12"/>
        <v>-1226545.4046300882</v>
      </c>
      <c r="AC50" s="83">
        <f>AB50/F57</f>
        <v>-1.4188802300015865E-2</v>
      </c>
    </row>
    <row r="51" spans="1:29" ht="34" x14ac:dyDescent="0.2">
      <c r="A51" s="78" t="s">
        <v>128</v>
      </c>
      <c r="B51" s="45"/>
      <c r="C51" s="56" t="s">
        <v>88</v>
      </c>
      <c r="D51" s="57">
        <v>2.9000000000000001E-2</v>
      </c>
      <c r="E51" s="24">
        <f>MATCH($C51,FAC_TOTALS_APTA!$A$2:$CC$2,)</f>
        <v>17</v>
      </c>
      <c r="F51" s="80">
        <f>VLOOKUP(F41,FAC_TOTALS_APTA!$A$4:$CC$142,$E51,FALSE)</f>
        <v>0.30857585181042602</v>
      </c>
      <c r="G51" s="80">
        <f>VLOOKUP(G41,FAC_TOTALS_APTA!$A$4:$CC$142,$E51,FALSE)</f>
        <v>0.31385168065208602</v>
      </c>
      <c r="H51" s="33">
        <f t="shared" si="9"/>
        <v>1.709734838519128E-2</v>
      </c>
      <c r="I51" s="62" t="str">
        <f t="shared" si="10"/>
        <v/>
      </c>
      <c r="J51" s="30" t="str">
        <f t="shared" si="11"/>
        <v>Tot_NonUSA_POP_pct_FAC</v>
      </c>
      <c r="K51" s="20">
        <f>MATCH($J51,FAC_TOTALS_APTA!$A$2:$CA$2,)</f>
        <v>39</v>
      </c>
      <c r="L51" s="80">
        <f>IF(L41=0,0,VLOOKUP(L41,FAC_TOTALS_APTA!$A$4:$CC$142,$K51,FALSE))</f>
        <v>192987.759741649</v>
      </c>
      <c r="M51" s="80">
        <f>IF(M41=0,0,VLOOKUP(M41,FAC_TOTALS_APTA!$A$4:$CC$142,$K51,FALSE))</f>
        <v>1012.70483764312</v>
      </c>
      <c r="N51" s="80">
        <f>IF(N41=0,0,VLOOKUP(N41,FAC_TOTALS_APTA!$A$4:$CC$142,$K51,FALSE))</f>
        <v>126437.976407975</v>
      </c>
      <c r="O51" s="80">
        <f>IF(O41=0,0,VLOOKUP(O41,FAC_TOTALS_APTA!$A$4:$CC$142,$K51,FALSE))</f>
        <v>84562.703289082507</v>
      </c>
      <c r="P51" s="80">
        <f>IF(P41=0,0,VLOOKUP(P41,FAC_TOTALS_APTA!$A$4:$CC$142,$K51,FALSE))</f>
        <v>184669.64050243399</v>
      </c>
      <c r="Q51" s="80">
        <f>IF(Q41=0,0,VLOOKUP(Q41,FAC_TOTALS_APTA!$A$4:$CC$142,$K51,FALSE))</f>
        <v>153629.19700327399</v>
      </c>
      <c r="R51" s="80">
        <f>IF(R41=0,0,VLOOKUP(R41,FAC_TOTALS_APTA!$A$4:$CC$142,$K51,FALSE))</f>
        <v>0</v>
      </c>
      <c r="S51" s="80">
        <f>IF(S41=0,0,VLOOKUP(S41,FAC_TOTALS_APTA!$A$4:$CC$142,$K51,FALSE))</f>
        <v>0</v>
      </c>
      <c r="T51" s="80">
        <f>IF(T41=0,0,VLOOKUP(T41,FAC_TOTALS_APTA!$A$4:$CC$142,$K51,FALSE))</f>
        <v>0</v>
      </c>
      <c r="U51" s="80">
        <f>IF(U41=0,0,VLOOKUP(U41,FAC_TOTALS_APTA!$A$4:$CC$142,$K51,FALSE))</f>
        <v>0</v>
      </c>
      <c r="V51" s="80">
        <f>IF(V41=0,0,VLOOKUP(V41,FAC_TOTALS_APTA!$A$4:$CC$142,$K51,FALSE))</f>
        <v>0</v>
      </c>
      <c r="W51" s="80">
        <f>IF(W41=0,0,VLOOKUP(W41,FAC_TOTALS_APTA!$A$4:$CC$142,$K51,FALSE))</f>
        <v>0</v>
      </c>
      <c r="X51" s="80">
        <f>IF(X41=0,0,VLOOKUP(X41,FAC_TOTALS_APTA!$A$4:$CC$142,$K51,FALSE))</f>
        <v>0</v>
      </c>
      <c r="Y51" s="80">
        <f>IF(Y41=0,0,VLOOKUP(Y41,FAC_TOTALS_APTA!$A$4:$CC$142,$K51,FALSE))</f>
        <v>0</v>
      </c>
      <c r="Z51" s="80">
        <f>IF(Z41=0,0,VLOOKUP(Z41,FAC_TOTALS_APTA!$A$4:$CC$142,$K51,FALSE))</f>
        <v>0</v>
      </c>
      <c r="AA51" s="80">
        <f>IF(AA41=0,0,VLOOKUP(AA41,FAC_TOTALS_APTA!$A$4:$CC$142,$K51,FALSE))</f>
        <v>0</v>
      </c>
      <c r="AB51" s="32">
        <f t="shared" si="12"/>
        <v>743299.98178205756</v>
      </c>
      <c r="AC51" s="83">
        <f>AB51/F57</f>
        <v>8.5985699765364337E-3</v>
      </c>
    </row>
    <row r="52" spans="1:29" ht="51" x14ac:dyDescent="0.2">
      <c r="A52" s="78" t="s">
        <v>131</v>
      </c>
      <c r="B52" s="45"/>
      <c r="C52" s="56" t="s">
        <v>91</v>
      </c>
      <c r="D52" s="57">
        <v>-5.0000000000000001E-3</v>
      </c>
      <c r="E52" s="24">
        <f>MATCH($C52,FAC_TOTALS_APTA!$A$2:$CC$2,)</f>
        <v>20</v>
      </c>
      <c r="F52" s="80">
        <f>VLOOKUP(F41,FAC_TOTALS_APTA!$A$4:$CC$142,$E52,FALSE)</f>
        <v>0</v>
      </c>
      <c r="G52" s="80">
        <f>VLOOKUP(G41,FAC_TOTALS_APTA!$A$4:$CC$142,$E52,FALSE)</f>
        <v>4.1427309573865099</v>
      </c>
      <c r="H52" s="33" t="str">
        <f t="shared" si="9"/>
        <v>-</v>
      </c>
      <c r="I52" s="62" t="str">
        <f t="shared" si="10"/>
        <v/>
      </c>
      <c r="J52" s="30" t="str">
        <f t="shared" si="11"/>
        <v>YEARS_SINCE_TNC_RAIL_FAC</v>
      </c>
      <c r="K52" s="20">
        <f>MATCH($J52,FAC_TOTALS_APTA!$A$2:$CA$2,)</f>
        <v>45</v>
      </c>
      <c r="L52" s="80">
        <f>IF(L41=0,0,VLOOKUP(L41,FAC_TOTALS_APTA!$A$4:$CC$142,$K52,FALSE))</f>
        <v>0</v>
      </c>
      <c r="M52" s="80">
        <f>IF(M41=0,0,VLOOKUP(M41,FAC_TOTALS_APTA!$A$4:$CC$142,$K52,FALSE))</f>
        <v>-101109.929849256</v>
      </c>
      <c r="N52" s="80">
        <f>IF(N41=0,0,VLOOKUP(N41,FAC_TOTALS_APTA!$A$4:$CC$142,$K52,FALSE))</f>
        <v>-394627.42809218401</v>
      </c>
      <c r="O52" s="80">
        <f>IF(O41=0,0,VLOOKUP(O41,FAC_TOTALS_APTA!$A$4:$CC$142,$K52,FALSE))</f>
        <v>-432890.91043322702</v>
      </c>
      <c r="P52" s="80">
        <f>IF(P41=0,0,VLOOKUP(P41,FAC_TOTALS_APTA!$A$4:$CC$142,$K52,FALSE))</f>
        <v>-431991.54468921002</v>
      </c>
      <c r="Q52" s="80">
        <f>IF(Q41=0,0,VLOOKUP(Q41,FAC_TOTALS_APTA!$A$4:$CC$142,$K52,FALSE))</f>
        <v>-422087.09474874299</v>
      </c>
      <c r="R52" s="80">
        <f>IF(R41=0,0,VLOOKUP(R41,FAC_TOTALS_APTA!$A$4:$CC$142,$K52,FALSE))</f>
        <v>0</v>
      </c>
      <c r="S52" s="80">
        <f>IF(S41=0,0,VLOOKUP(S41,FAC_TOTALS_APTA!$A$4:$CC$142,$K52,FALSE))</f>
        <v>0</v>
      </c>
      <c r="T52" s="80">
        <f>IF(T41=0,0,VLOOKUP(T41,FAC_TOTALS_APTA!$A$4:$CC$142,$K52,FALSE))</f>
        <v>0</v>
      </c>
      <c r="U52" s="80">
        <f>IF(U41=0,0,VLOOKUP(U41,FAC_TOTALS_APTA!$A$4:$CC$142,$K52,FALSE))</f>
        <v>0</v>
      </c>
      <c r="V52" s="80">
        <f>IF(V41=0,0,VLOOKUP(V41,FAC_TOTALS_APTA!$A$4:$CC$142,$K52,FALSE))</f>
        <v>0</v>
      </c>
      <c r="W52" s="80">
        <f>IF(W41=0,0,VLOOKUP(W41,FAC_TOTALS_APTA!$A$4:$CC$142,$K52,FALSE))</f>
        <v>0</v>
      </c>
      <c r="X52" s="80">
        <f>IF(X41=0,0,VLOOKUP(X41,FAC_TOTALS_APTA!$A$4:$CC$142,$K52,FALSE))</f>
        <v>0</v>
      </c>
      <c r="Y52" s="80">
        <f>IF(Y41=0,0,VLOOKUP(Y41,FAC_TOTALS_APTA!$A$4:$CC$142,$K52,FALSE))</f>
        <v>0</v>
      </c>
      <c r="Z52" s="80">
        <f>IF(Z41=0,0,VLOOKUP(Z41,FAC_TOTALS_APTA!$A$4:$CC$142,$K52,FALSE))</f>
        <v>0</v>
      </c>
      <c r="AA52" s="80">
        <f>IF(AA41=0,0,VLOOKUP(AA41,FAC_TOTALS_APTA!$A$4:$CC$142,$K52,FALSE))</f>
        <v>0</v>
      </c>
      <c r="AB52" s="32">
        <f t="shared" si="12"/>
        <v>-1782706.90781262</v>
      </c>
      <c r="AC52" s="83">
        <f>AB52/F57</f>
        <v>-2.062253527536911E-2</v>
      </c>
    </row>
    <row r="53" spans="1:29" ht="34" x14ac:dyDescent="0.2">
      <c r="A53" s="78" t="s">
        <v>133</v>
      </c>
      <c r="B53" s="45"/>
      <c r="C53" s="56" t="s">
        <v>94</v>
      </c>
      <c r="D53" s="57">
        <v>1.72E-2</v>
      </c>
      <c r="E53" s="24">
        <f>MATCH($C53,FAC_TOTALS_APTA!$A$2:$CC$2,)</f>
        <v>23</v>
      </c>
      <c r="F53" s="80">
        <f>VLOOKUP(F41,FAC_TOTALS_APTA!$A$4:$CC$142,$E53,FALSE)</f>
        <v>0.27086849592810602</v>
      </c>
      <c r="G53" s="80">
        <f>VLOOKUP(G41,FAC_TOTALS_APTA!$A$4:$CC$142,$E53,FALSE)</f>
        <v>0.84631597544637704</v>
      </c>
      <c r="H53" s="33">
        <f t="shared" si="9"/>
        <v>2.124453334990299</v>
      </c>
      <c r="I53" s="62" t="str">
        <f t="shared" si="10"/>
        <v/>
      </c>
      <c r="J53" s="30" t="str">
        <f t="shared" si="11"/>
        <v>BIKE_SHARE_RAIL_FAC</v>
      </c>
      <c r="K53" s="20">
        <f>MATCH($J53,FAC_TOTALS_APTA!$A$2:$CA$2,)</f>
        <v>51</v>
      </c>
      <c r="L53" s="80">
        <f>IF(L41=0,0,VLOOKUP(L41,FAC_TOTALS_APTA!$A$4:$CC$142,$K53,FALSE))</f>
        <v>341843.50613618398</v>
      </c>
      <c r="M53" s="80">
        <f>IF(M41=0,0,VLOOKUP(M41,FAC_TOTALS_APTA!$A$4:$CC$142,$K53,FALSE))</f>
        <v>5157.1107033991302</v>
      </c>
      <c r="N53" s="80">
        <f>IF(N41=0,0,VLOOKUP(N41,FAC_TOTALS_APTA!$A$4:$CC$142,$K53,FALSE))</f>
        <v>157343.563397133</v>
      </c>
      <c r="O53" s="80">
        <f>IF(O41=0,0,VLOOKUP(O41,FAC_TOTALS_APTA!$A$4:$CC$142,$K53,FALSE))</f>
        <v>132475.060712201</v>
      </c>
      <c r="P53" s="80">
        <f>IF(P41=0,0,VLOOKUP(P41,FAC_TOTALS_APTA!$A$4:$CC$142,$K53,FALSE))</f>
        <v>156000.54666731201</v>
      </c>
      <c r="Q53" s="80">
        <f>IF(Q41=0,0,VLOOKUP(Q41,FAC_TOTALS_APTA!$A$4:$CC$142,$K53,FALSE))</f>
        <v>37752.2403438451</v>
      </c>
      <c r="R53" s="80">
        <f>IF(R41=0,0,VLOOKUP(R41,FAC_TOTALS_APTA!$A$4:$CC$142,$K53,FALSE))</f>
        <v>0</v>
      </c>
      <c r="S53" s="80">
        <f>IF(S41=0,0,VLOOKUP(S41,FAC_TOTALS_APTA!$A$4:$CC$142,$K53,FALSE))</f>
        <v>0</v>
      </c>
      <c r="T53" s="80">
        <f>IF(T41=0,0,VLOOKUP(T41,FAC_TOTALS_APTA!$A$4:$CC$142,$K53,FALSE))</f>
        <v>0</v>
      </c>
      <c r="U53" s="80">
        <f>IF(U41=0,0,VLOOKUP(U41,FAC_TOTALS_APTA!$A$4:$CC$142,$K53,FALSE))</f>
        <v>0</v>
      </c>
      <c r="V53" s="80">
        <f>IF(V41=0,0,VLOOKUP(V41,FAC_TOTALS_APTA!$A$4:$CC$142,$K53,FALSE))</f>
        <v>0</v>
      </c>
      <c r="W53" s="80">
        <f>IF(W41=0,0,VLOOKUP(W41,FAC_TOTALS_APTA!$A$4:$CC$142,$K53,FALSE))</f>
        <v>0</v>
      </c>
      <c r="X53" s="80">
        <f>IF(X41=0,0,VLOOKUP(X41,FAC_TOTALS_APTA!$A$4:$CC$142,$K53,FALSE))</f>
        <v>0</v>
      </c>
      <c r="Y53" s="80">
        <f>IF(Y41=0,0,VLOOKUP(Y41,FAC_TOTALS_APTA!$A$4:$CC$142,$K53,FALSE))</f>
        <v>0</v>
      </c>
      <c r="Z53" s="80">
        <f>IF(Z41=0,0,VLOOKUP(Z41,FAC_TOTALS_APTA!$A$4:$CC$142,$K53,FALSE))</f>
        <v>0</v>
      </c>
      <c r="AA53" s="80">
        <f>IF(AA41=0,0,VLOOKUP(AA41,FAC_TOTALS_APTA!$A$4:$CC$142,$K53,FALSE))</f>
        <v>0</v>
      </c>
      <c r="AB53" s="32">
        <f t="shared" si="12"/>
        <v>830572.02796007425</v>
      </c>
      <c r="AC53" s="83">
        <f>AB53/F57</f>
        <v>9.6081419050303377E-3</v>
      </c>
    </row>
    <row r="54" spans="1:29" ht="34" x14ac:dyDescent="0.2">
      <c r="A54" s="85" t="s">
        <v>162</v>
      </c>
      <c r="B54" s="27"/>
      <c r="C54" s="10" t="s">
        <v>95</v>
      </c>
      <c r="D54" s="28">
        <v>-8.5999999999999993E-2</v>
      </c>
      <c r="E54" s="20">
        <f>MATCH($C54,FAC_TOTALS_APTA!$A$2:$CC$2,)</f>
        <v>24</v>
      </c>
      <c r="F54" s="31">
        <f>VLOOKUP(F41,FAC_TOTALS_APTA!$A$4:$CC$142,$E54,FALSE)</f>
        <v>0</v>
      </c>
      <c r="G54" s="31">
        <f>VLOOKUP(G41,FAC_TOTALS_APTA!$A$4:$CC$142,$E54,FALSE)</f>
        <v>0.565507946502676</v>
      </c>
      <c r="H54" s="81" t="str">
        <f t="shared" si="9"/>
        <v>-</v>
      </c>
      <c r="I54" s="30" t="str">
        <f>IF(B54="Log","_log","")</f>
        <v/>
      </c>
      <c r="J54" s="30" t="str">
        <f>CONCATENATE(C54,I54,"_FAC")</f>
        <v>scooter_flag_RAIL_FAC</v>
      </c>
      <c r="K54" s="20">
        <f>MATCH($J54,FAC_TOTALS_APTA!$A$2:$CA$2,)</f>
        <v>53</v>
      </c>
      <c r="L54" s="31">
        <f>IF(L41=0,0,VLOOKUP(L41,FAC_TOTALS_APTA!$A$4:$CC$142,$K54,FALSE))</f>
        <v>0</v>
      </c>
      <c r="M54" s="31">
        <f>IF(M41=0,0,VLOOKUP(M41,FAC_TOTALS_APTA!$A$4:$CC$142,$K54,FALSE))</f>
        <v>0</v>
      </c>
      <c r="N54" s="31">
        <f>IF(N41=0,0,VLOOKUP(N41,FAC_TOTALS_APTA!$A$4:$CC$142,$K54,FALSE))</f>
        <v>0</v>
      </c>
      <c r="O54" s="31">
        <f>IF(O41=0,0,VLOOKUP(O41,FAC_TOTALS_APTA!$A$4:$CC$142,$K54,FALSE))</f>
        <v>0</v>
      </c>
      <c r="P54" s="31">
        <f>IF(P41=0,0,VLOOKUP(P41,FAC_TOTALS_APTA!$A$4:$CC$142,$K54,FALSE))</f>
        <v>0</v>
      </c>
      <c r="Q54" s="31">
        <f>IF(Q41=0,0,VLOOKUP(Q41,FAC_TOTALS_APTA!$A$4:$CC$142,$K54,FALSE))</f>
        <v>-3947930.1968671898</v>
      </c>
      <c r="R54" s="31">
        <f>IF(R41=0,0,VLOOKUP(R41,FAC_TOTALS_APTA!$A$4:$CC$142,$K54,FALSE))</f>
        <v>0</v>
      </c>
      <c r="S54" s="31">
        <f>IF(S41=0,0,VLOOKUP(S41,FAC_TOTALS_APTA!$A$4:$CC$142,$K54,FALSE))</f>
        <v>0</v>
      </c>
      <c r="T54" s="31">
        <f>IF(T41=0,0,VLOOKUP(T41,FAC_TOTALS_APTA!$A$4:$CC$142,$K54,FALSE))</f>
        <v>0</v>
      </c>
      <c r="U54" s="31">
        <f>IF(U41=0,0,VLOOKUP(U41,FAC_TOTALS_APTA!$A$4:$CC$142,$K54,FALSE))</f>
        <v>0</v>
      </c>
      <c r="V54" s="31">
        <f>IF(V41=0,0,VLOOKUP(V41,FAC_TOTALS_APTA!$A$4:$CC$142,$K54,FALSE))</f>
        <v>0</v>
      </c>
      <c r="W54" s="31">
        <f>IF(W41=0,0,VLOOKUP(W41,FAC_TOTALS_APTA!$A$4:$CC$142,$K54,FALSE))</f>
        <v>0</v>
      </c>
      <c r="X54" s="31">
        <f>IF(X41=0,0,VLOOKUP(X41,FAC_TOTALS_APTA!$A$4:$CC$142,$K54,FALSE))</f>
        <v>0</v>
      </c>
      <c r="Y54" s="31">
        <f>IF(Y41=0,0,VLOOKUP(Y41,FAC_TOTALS_APTA!$A$4:$CC$142,$K54,FALSE))</f>
        <v>0</v>
      </c>
      <c r="Z54" s="31">
        <f>IF(Z41=0,0,VLOOKUP(Z41,FAC_TOTALS_APTA!$A$4:$CC$142,$K54,FALSE))</f>
        <v>0</v>
      </c>
      <c r="AA54" s="31">
        <f>IF(AA41=0,0,VLOOKUP(AA41,FAC_TOTALS_APTA!$A$4:$CC$142,$K54,FALSE))</f>
        <v>0</v>
      </c>
      <c r="AB54" s="32">
        <f>SUM(L54:AA54)</f>
        <v>-3947930.1968671898</v>
      </c>
      <c r="AC54" s="86">
        <f>AB54/F57</f>
        <v>-4.5670059050529128E-2</v>
      </c>
    </row>
    <row r="55" spans="1:29" ht="17" x14ac:dyDescent="0.2">
      <c r="A55" s="69" t="s">
        <v>161</v>
      </c>
      <c r="B55" s="45"/>
      <c r="C55" s="6" t="s">
        <v>160</v>
      </c>
      <c r="D55" s="57"/>
      <c r="E55" s="20" t="e">
        <f>MATCH($C55,FAC_TOTALS_APTA!$A$2:$CC$2,)</f>
        <v>#N/A</v>
      </c>
      <c r="F55" s="31"/>
      <c r="G55" s="31"/>
      <c r="H55" s="29"/>
      <c r="I55" s="62"/>
      <c r="J55" s="30" t="str">
        <f t="shared" ref="J55" si="13">CONCATENATE(C55,I55,"_FAC")</f>
        <v>New_Reporter_FAC</v>
      </c>
      <c r="K55" s="20">
        <f>MATCH($J55,FAC_TOTALS_APTA!$A$2:$CA$2,)</f>
        <v>60</v>
      </c>
      <c r="L55" s="31">
        <f>IF(L41=0,0,VLOOKUP(L41,FAC_TOTALS_APTA!$A$4:$CC$142,$K55,FALSE))</f>
        <v>0</v>
      </c>
      <c r="M55" s="31">
        <f>IF(M41=0,0,VLOOKUP(M41,FAC_TOTALS_APTA!$A$4:$CC$142,$K55,FALSE))</f>
        <v>616410.99999999895</v>
      </c>
      <c r="N55" s="31">
        <f>IF(N41=0,0,VLOOKUP(N41,FAC_TOTALS_APTA!$A$4:$CC$142,$K55,FALSE))</f>
        <v>983055.15419999999</v>
      </c>
      <c r="O55" s="31">
        <f>IF(O41=0,0,VLOOKUP(O41,FAC_TOTALS_APTA!$A$4:$CC$142,$K55,FALSE))</f>
        <v>1182146.99999999</v>
      </c>
      <c r="P55" s="31">
        <f>IF(P41=0,0,VLOOKUP(P41,FAC_TOTALS_APTA!$A$4:$CC$142,$K55,FALSE))</f>
        <v>0</v>
      </c>
      <c r="Q55" s="31">
        <f>IF(Q41=0,0,VLOOKUP(Q41,FAC_TOTALS_APTA!$A$4:$CC$142,$K55,FALSE))</f>
        <v>0</v>
      </c>
      <c r="R55" s="31">
        <f>IF(R41=0,0,VLOOKUP(R41,FAC_TOTALS_APTA!$A$4:$CC$142,$K55,FALSE))</f>
        <v>0</v>
      </c>
      <c r="S55" s="31">
        <f>IF(S41=0,0,VLOOKUP(S41,FAC_TOTALS_APTA!$A$4:$CC$142,$K55,FALSE))</f>
        <v>0</v>
      </c>
      <c r="T55" s="31">
        <f>IF(T41=0,0,VLOOKUP(T41,FAC_TOTALS_APTA!$A$4:$CC$142,$K55,FALSE))</f>
        <v>0</v>
      </c>
      <c r="U55" s="31">
        <f>IF(U41=0,0,VLOOKUP(U41,FAC_TOTALS_APTA!$A$4:$CC$142,$K55,FALSE))</f>
        <v>0</v>
      </c>
      <c r="V55" s="31">
        <f>IF(V41=0,0,VLOOKUP(V41,FAC_TOTALS_APTA!$A$4:$CC$142,$K55,FALSE))</f>
        <v>0</v>
      </c>
      <c r="W55" s="31">
        <f>IF(W41=0,0,VLOOKUP(W41,FAC_TOTALS_APTA!$A$4:$CC$142,$K55,FALSE))</f>
        <v>0</v>
      </c>
      <c r="X55" s="31">
        <f>IF(X41=0,0,VLOOKUP(X41,FAC_TOTALS_APTA!$A$4:$CC$142,$K55,FALSE))</f>
        <v>0</v>
      </c>
      <c r="Y55" s="31">
        <f>IF(Y41=0,0,VLOOKUP(Y41,FAC_TOTALS_APTA!$A$4:$CC$142,$K55,FALSE))</f>
        <v>0</v>
      </c>
      <c r="Z55" s="31">
        <f>IF(Z41=0,0,VLOOKUP(Z41,FAC_TOTALS_APTA!$A$4:$CC$142,$K55,FALSE))</f>
        <v>0</v>
      </c>
      <c r="AA55" s="31">
        <f>IF(AA41=0,0,VLOOKUP(AA41,FAC_TOTALS_APTA!$A$4:$CC$142,$K55,FALSE))</f>
        <v>0</v>
      </c>
      <c r="AB55" s="32">
        <f t="shared" ref="AB55" si="14">SUM(L55:AA55)</f>
        <v>2781613.1541999886</v>
      </c>
      <c r="AC55" s="86">
        <f>AB55/F57</f>
        <v>3.2177984582617385E-2</v>
      </c>
    </row>
    <row r="56" spans="1:29" ht="17" x14ac:dyDescent="0.2">
      <c r="A56" s="87" t="s">
        <v>76</v>
      </c>
      <c r="B56" s="88"/>
      <c r="C56" s="89"/>
      <c r="D56" s="90"/>
      <c r="E56" s="58"/>
      <c r="F56" s="91"/>
      <c r="G56" s="91"/>
      <c r="H56" s="121"/>
      <c r="I56" s="93"/>
      <c r="J56" s="59"/>
      <c r="K56" s="60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4">
        <f>SUM(AB43:AB55)</f>
        <v>5984829.4780847244</v>
      </c>
      <c r="AC56" s="95">
        <f>AB56/F59</f>
        <v>7.180222310659809E-2</v>
      </c>
    </row>
    <row r="57" spans="1:29" ht="17" hidden="1" x14ac:dyDescent="0.2">
      <c r="A57" s="96" t="s">
        <v>41</v>
      </c>
      <c r="B57" s="97"/>
      <c r="C57" s="98" t="s">
        <v>7</v>
      </c>
      <c r="D57" s="99"/>
      <c r="E57" s="34">
        <f>MATCH($C57,FAC_TOTALS_APTA!$A$2:$CA$2,)</f>
        <v>8</v>
      </c>
      <c r="F57" s="100">
        <f>VLOOKUP(F41,FAC_TOTALS_APTA!$A$4:$CC$142,$E57,FALSE)</f>
        <v>86444604.604062796</v>
      </c>
      <c r="G57" s="100">
        <f>VLOOKUP(G41,FAC_TOTALS_APTA!$A$4:$CA$142,$E57,FALSE)</f>
        <v>92062920.859812707</v>
      </c>
      <c r="H57" s="102">
        <f t="shared" ref="H57" si="15">G57/F57-1</f>
        <v>6.4993255293180674E-2</v>
      </c>
      <c r="I57" s="102"/>
      <c r="J57" s="30"/>
      <c r="K57" s="20"/>
      <c r="L57" s="103">
        <f>SUM(L43:L48)</f>
        <v>5451071.6329208957</v>
      </c>
      <c r="M57" s="103">
        <f>SUM(M43:M48)</f>
        <v>1275903.4425121644</v>
      </c>
      <c r="N57" s="103">
        <f>SUM(N43:N48)</f>
        <v>-2895796.4844608526</v>
      </c>
      <c r="O57" s="103">
        <f>SUM(O43:O48)</f>
        <v>1621142.3459537306</v>
      </c>
      <c r="P57" s="103">
        <f>SUM(P43:P48)</f>
        <v>1833715.4000627641</v>
      </c>
      <c r="Q57" s="103">
        <f>SUM(Q43:Q48)</f>
        <v>4067622.7028408838</v>
      </c>
      <c r="R57" s="103">
        <f>SUM(R43:R48)</f>
        <v>0</v>
      </c>
      <c r="S57" s="103">
        <f>SUM(S43:S48)</f>
        <v>0</v>
      </c>
      <c r="T57" s="103">
        <f>SUM(T43:T48)</f>
        <v>0</v>
      </c>
      <c r="U57" s="103">
        <f>SUM(U43:U48)</f>
        <v>0</v>
      </c>
      <c r="V57" s="103">
        <f>SUM(V43:V48)</f>
        <v>0</v>
      </c>
      <c r="W57" s="103">
        <f>SUM(W43:W48)</f>
        <v>0</v>
      </c>
      <c r="X57" s="103">
        <f>SUM(X43:X48)</f>
        <v>0</v>
      </c>
      <c r="Y57" s="103">
        <f>SUM(Y43:Y48)</f>
        <v>0</v>
      </c>
      <c r="Z57" s="103">
        <f>SUM(Z43:Z48)</f>
        <v>0</v>
      </c>
      <c r="AA57" s="103">
        <f>SUM(AA43:AA48)</f>
        <v>0</v>
      </c>
      <c r="AB57" s="35"/>
      <c r="AC57" s="104"/>
    </row>
    <row r="58" spans="1:29" ht="17" x14ac:dyDescent="0.2">
      <c r="A58" s="105" t="s">
        <v>77</v>
      </c>
      <c r="B58" s="22"/>
      <c r="C58" s="106"/>
      <c r="D58" s="57"/>
      <c r="E58" s="23"/>
      <c r="F58" s="107"/>
      <c r="G58" s="107"/>
      <c r="H58" s="39"/>
      <c r="I58" s="109"/>
      <c r="J58" s="30"/>
      <c r="K58" s="2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38">
        <f>AB59-AB56</f>
        <v>-5881424.2260848247</v>
      </c>
      <c r="AC58" s="111">
        <f>AC59-AC56</f>
        <v>-7.056163187477113E-2</v>
      </c>
    </row>
    <row r="59" spans="1:29" ht="18" thickBot="1" x14ac:dyDescent="0.25">
      <c r="A59" s="117" t="s">
        <v>42</v>
      </c>
      <c r="B59" s="16"/>
      <c r="C59" s="40" t="s">
        <v>5</v>
      </c>
      <c r="D59" s="17"/>
      <c r="E59" s="16">
        <f>MATCH($C59,FAC_TOTALS_APTA!$A$2:$CA$2,)</f>
        <v>6</v>
      </c>
      <c r="F59" s="41">
        <f>VLOOKUP(F41,FAC_TOTALS_APTA!$A$4:$CA$142,$E59,FALSE)</f>
        <v>83351590.231399998</v>
      </c>
      <c r="G59" s="41">
        <f>VLOOKUP(G41,FAC_TOTALS_APTA!$A$4:$CA$142,$E59,FALSE)</f>
        <v>83454995.483399898</v>
      </c>
      <c r="H59" s="42">
        <f t="shared" ref="H59" si="16">G59/F59-1</f>
        <v>1.2405912318269596E-3</v>
      </c>
      <c r="I59" s="43"/>
      <c r="J59" s="118"/>
      <c r="K59" s="17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44">
        <f>G59-F59</f>
        <v>103405.25199989974</v>
      </c>
      <c r="AC59" s="119">
        <f>H59</f>
        <v>1.2405912318269596E-3</v>
      </c>
    </row>
    <row r="60" spans="1:29" ht="17" thickTop="1" x14ac:dyDescent="0.2"/>
    <row r="63" spans="1:29" x14ac:dyDescent="0.2">
      <c r="A63" s="112" t="s">
        <v>74</v>
      </c>
      <c r="B63" s="113"/>
      <c r="C63" s="113"/>
      <c r="D63" s="114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6"/>
    </row>
    <row r="64" spans="1:29" ht="17" x14ac:dyDescent="0.2">
      <c r="A64" s="69" t="s">
        <v>30</v>
      </c>
      <c r="B64" s="70" t="s">
        <v>31</v>
      </c>
      <c r="C64" s="23"/>
      <c r="D64" s="24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71"/>
    </row>
    <row r="65" spans="1:29" x14ac:dyDescent="0.2">
      <c r="A65" s="69"/>
      <c r="B65" s="70"/>
      <c r="C65" s="23"/>
      <c r="D65" s="24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71"/>
    </row>
    <row r="66" spans="1:29" ht="17" x14ac:dyDescent="0.2">
      <c r="A66" s="72" t="s">
        <v>29</v>
      </c>
      <c r="B66" s="14">
        <v>1</v>
      </c>
      <c r="C66" s="23"/>
      <c r="D66" s="24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71"/>
    </row>
    <row r="67" spans="1:29" ht="18" thickBot="1" x14ac:dyDescent="0.25">
      <c r="A67" s="73" t="s">
        <v>137</v>
      </c>
      <c r="B67" s="15">
        <v>3</v>
      </c>
      <c r="C67" s="16"/>
      <c r="D67" s="17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74"/>
    </row>
    <row r="68" spans="1:29" ht="17" thickTop="1" x14ac:dyDescent="0.2">
      <c r="A68" s="69"/>
      <c r="B68" s="23"/>
      <c r="C68" s="23"/>
      <c r="D68" s="24"/>
      <c r="E68" s="23"/>
      <c r="F68" s="63" t="s">
        <v>70</v>
      </c>
      <c r="G68" s="63"/>
      <c r="H68" s="6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63" t="s">
        <v>32</v>
      </c>
      <c r="AC68" s="75"/>
    </row>
    <row r="69" spans="1:29" ht="17" x14ac:dyDescent="0.2">
      <c r="A69" s="76" t="s">
        <v>33</v>
      </c>
      <c r="B69" s="18" t="s">
        <v>34</v>
      </c>
      <c r="C69" s="19" t="s">
        <v>35</v>
      </c>
      <c r="D69" s="20" t="s">
        <v>75</v>
      </c>
      <c r="E69" s="19"/>
      <c r="F69" s="21">
        <f>$B$1</f>
        <v>2012</v>
      </c>
      <c r="G69" s="21">
        <f>$B$2</f>
        <v>2018</v>
      </c>
      <c r="H69" s="19" t="s">
        <v>71</v>
      </c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 t="s">
        <v>73</v>
      </c>
      <c r="AC69" s="77" t="s">
        <v>71</v>
      </c>
    </row>
    <row r="70" spans="1:29" x14ac:dyDescent="0.2">
      <c r="A70" s="78"/>
      <c r="B70" s="45"/>
      <c r="C70" s="24"/>
      <c r="D70" s="24"/>
      <c r="E70" s="24"/>
      <c r="F70" s="24"/>
      <c r="G70" s="24"/>
      <c r="H70" s="24"/>
      <c r="I70" s="24"/>
      <c r="J70" s="24"/>
      <c r="K70" s="24"/>
      <c r="L70" s="24">
        <v>1</v>
      </c>
      <c r="M70" s="24">
        <v>2</v>
      </c>
      <c r="N70" s="24">
        <v>3</v>
      </c>
      <c r="O70" s="24">
        <v>4</v>
      </c>
      <c r="P70" s="24">
        <v>5</v>
      </c>
      <c r="Q70" s="24">
        <v>6</v>
      </c>
      <c r="R70" s="24">
        <v>7</v>
      </c>
      <c r="S70" s="24">
        <v>8</v>
      </c>
      <c r="T70" s="24">
        <v>9</v>
      </c>
      <c r="U70" s="24">
        <v>10</v>
      </c>
      <c r="V70" s="24">
        <v>11</v>
      </c>
      <c r="W70" s="24">
        <v>12</v>
      </c>
      <c r="X70" s="24">
        <v>13</v>
      </c>
      <c r="Y70" s="24">
        <v>14</v>
      </c>
      <c r="Z70" s="24">
        <v>15</v>
      </c>
      <c r="AA70" s="24">
        <v>16</v>
      </c>
      <c r="AB70" s="24"/>
      <c r="AC70" s="79"/>
    </row>
    <row r="71" spans="1:29" x14ac:dyDescent="0.2">
      <c r="A71" s="69"/>
      <c r="B71" s="22"/>
      <c r="C71" s="23"/>
      <c r="D71" s="24"/>
      <c r="E71" s="23"/>
      <c r="F71" s="24" t="str">
        <f>CONCATENATE($B66,"_",$B67,"_",F69)</f>
        <v>1_3_2012</v>
      </c>
      <c r="G71" s="24" t="str">
        <f>CONCATENATE($B66,"_",$B67,"_",G69)</f>
        <v>1_3_2018</v>
      </c>
      <c r="H71" s="23"/>
      <c r="I71" s="23"/>
      <c r="J71" s="23"/>
      <c r="K71" s="23"/>
      <c r="L71" s="23" t="str">
        <f>IF($F69+L70&gt;$G69,0,CONCATENATE($B66,"_",$B67,"_",$F69+L70))</f>
        <v>1_3_2013</v>
      </c>
      <c r="M71" s="23" t="str">
        <f t="shared" ref="M71:AA71" si="17">IF($F69+M70&gt;$G69,0,CONCATENATE($B66,"_",$B67,"_",$F69+M70))</f>
        <v>1_3_2014</v>
      </c>
      <c r="N71" s="23" t="str">
        <f t="shared" si="17"/>
        <v>1_3_2015</v>
      </c>
      <c r="O71" s="23" t="str">
        <f t="shared" si="17"/>
        <v>1_3_2016</v>
      </c>
      <c r="P71" s="23" t="str">
        <f t="shared" si="17"/>
        <v>1_3_2017</v>
      </c>
      <c r="Q71" s="23" t="str">
        <f t="shared" si="17"/>
        <v>1_3_2018</v>
      </c>
      <c r="R71" s="23">
        <f t="shared" si="17"/>
        <v>0</v>
      </c>
      <c r="S71" s="23">
        <f t="shared" si="17"/>
        <v>0</v>
      </c>
      <c r="T71" s="23">
        <f t="shared" si="17"/>
        <v>0</v>
      </c>
      <c r="U71" s="23">
        <f t="shared" si="17"/>
        <v>0</v>
      </c>
      <c r="V71" s="23">
        <f t="shared" si="17"/>
        <v>0</v>
      </c>
      <c r="W71" s="23">
        <f t="shared" si="17"/>
        <v>0</v>
      </c>
      <c r="X71" s="23">
        <f t="shared" si="17"/>
        <v>0</v>
      </c>
      <c r="Y71" s="23">
        <f t="shared" si="17"/>
        <v>0</v>
      </c>
      <c r="Z71" s="23">
        <f t="shared" si="17"/>
        <v>0</v>
      </c>
      <c r="AA71" s="23">
        <f t="shared" si="17"/>
        <v>0</v>
      </c>
      <c r="AB71" s="23"/>
      <c r="AC71" s="71"/>
    </row>
    <row r="72" spans="1:29" x14ac:dyDescent="0.2">
      <c r="A72" s="69"/>
      <c r="B72" s="22"/>
      <c r="C72" s="23"/>
      <c r="D72" s="24"/>
      <c r="E72" s="23" t="s">
        <v>72</v>
      </c>
      <c r="F72" s="80"/>
      <c r="G72" s="80"/>
      <c r="H72" s="23"/>
      <c r="I72" s="23"/>
      <c r="J72" s="23"/>
      <c r="K72" s="23" t="s">
        <v>72</v>
      </c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71"/>
    </row>
    <row r="73" spans="1:29" ht="17" x14ac:dyDescent="0.2">
      <c r="A73" s="78" t="s">
        <v>122</v>
      </c>
      <c r="B73" s="45" t="s">
        <v>36</v>
      </c>
      <c r="C73" s="56" t="s">
        <v>9</v>
      </c>
      <c r="D73" s="57">
        <v>0.60699999999999998</v>
      </c>
      <c r="E73" s="24">
        <f>MATCH($C73,FAC_TOTALS_APTA!$A$2:$CC$2,)</f>
        <v>10</v>
      </c>
      <c r="F73" s="80">
        <f>VLOOKUP(F71,FAC_TOTALS_APTA!$A$4:$CC$142,$E73,FALSE)</f>
        <v>31982.974917080799</v>
      </c>
      <c r="G73" s="80">
        <f>VLOOKUP(G71,FAC_TOTALS_APTA!$A$4:$CC$142,$E73,FALSE)</f>
        <v>33986.270743274697</v>
      </c>
      <c r="H73" s="33">
        <f>IFERROR(G73/F73-1,"-")</f>
        <v>6.2636319210068958E-2</v>
      </c>
      <c r="I73" s="62" t="str">
        <f>IF(B73="Log","_log","")</f>
        <v>_log</v>
      </c>
      <c r="J73" s="62" t="str">
        <f>CONCATENATE(C73,I73,"_FAC")</f>
        <v>VRM_ADJ_log_FAC</v>
      </c>
      <c r="K73" s="24">
        <f>MATCH($J73,FAC_TOTALS_APTA!$A$2:$CA$2,)</f>
        <v>25</v>
      </c>
      <c r="L73" s="80">
        <f>IF(L71=0,0,VLOOKUP(L71,FAC_TOTALS_APTA!$A$4:$CC$142,$K73,FALSE))</f>
        <v>-8994.0745051391204</v>
      </c>
      <c r="M73" s="80">
        <f>IF(M71=0,0,VLOOKUP(M71,FAC_TOTALS_APTA!$A$4:$CC$142,$K73,FALSE))</f>
        <v>-2871.60597779608</v>
      </c>
      <c r="N73" s="80">
        <f>IF(N71=0,0,VLOOKUP(N71,FAC_TOTALS_APTA!$A$4:$CC$142,$K73,FALSE))</f>
        <v>-9670.5239452777496</v>
      </c>
      <c r="O73" s="80">
        <f>IF(O71=0,0,VLOOKUP(O71,FAC_TOTALS_APTA!$A$4:$CC$142,$K73,FALSE))</f>
        <v>1167.78103276052</v>
      </c>
      <c r="P73" s="80">
        <f>IF(P71=0,0,VLOOKUP(P71,FAC_TOTALS_APTA!$A$4:$CC$142,$K73,FALSE))</f>
        <v>1545.4265449592899</v>
      </c>
      <c r="Q73" s="80">
        <f>IF(Q71=0,0,VLOOKUP(Q71,FAC_TOTALS_APTA!$A$4:$CC$142,$K73,FALSE))</f>
        <v>-2093.9512772036801</v>
      </c>
      <c r="R73" s="80">
        <f>IF(R71=0,0,VLOOKUP(R71,FAC_TOTALS_APTA!$A$4:$CC$142,$K73,FALSE))</f>
        <v>0</v>
      </c>
      <c r="S73" s="80">
        <f>IF(S71=0,0,VLOOKUP(S71,FAC_TOTALS_APTA!$A$4:$CC$142,$K73,FALSE))</f>
        <v>0</v>
      </c>
      <c r="T73" s="80">
        <f>IF(T71=0,0,VLOOKUP(T71,FAC_TOTALS_APTA!$A$4:$CC$142,$K73,FALSE))</f>
        <v>0</v>
      </c>
      <c r="U73" s="80">
        <f>IF(U71=0,0,VLOOKUP(U71,FAC_TOTALS_APTA!$A$4:$CC$142,$K73,FALSE))</f>
        <v>0</v>
      </c>
      <c r="V73" s="80">
        <f>IF(V71=0,0,VLOOKUP(V71,FAC_TOTALS_APTA!$A$4:$CC$142,$K73,FALSE))</f>
        <v>0</v>
      </c>
      <c r="W73" s="80">
        <f>IF(W71=0,0,VLOOKUP(W71,FAC_TOTALS_APTA!$A$4:$CC$142,$K73,FALSE))</f>
        <v>0</v>
      </c>
      <c r="X73" s="80">
        <f>IF(X71=0,0,VLOOKUP(X71,FAC_TOTALS_APTA!$A$4:$CC$142,$K73,FALSE))</f>
        <v>0</v>
      </c>
      <c r="Y73" s="80">
        <f>IF(Y71=0,0,VLOOKUP(Y71,FAC_TOTALS_APTA!$A$4:$CC$142,$K73,FALSE))</f>
        <v>0</v>
      </c>
      <c r="Z73" s="80">
        <f>IF(Z71=0,0,VLOOKUP(Z71,FAC_TOTALS_APTA!$A$4:$CC$142,$K73,FALSE))</f>
        <v>0</v>
      </c>
      <c r="AA73" s="80">
        <f>IF(AA71=0,0,VLOOKUP(AA71,FAC_TOTALS_APTA!$A$4:$CC$142,$K73,FALSE))</f>
        <v>0</v>
      </c>
      <c r="AB73" s="82">
        <f>SUM(L73:AA73)</f>
        <v>-20916.948127696822</v>
      </c>
      <c r="AC73" s="83">
        <f>AB73/F88</f>
        <v>-0.10190031337371563</v>
      </c>
    </row>
    <row r="74" spans="1:29" ht="17" x14ac:dyDescent="0.2">
      <c r="A74" s="78" t="s">
        <v>37</v>
      </c>
      <c r="B74" s="45" t="s">
        <v>36</v>
      </c>
      <c r="C74" s="56" t="s">
        <v>10</v>
      </c>
      <c r="D74" s="57">
        <v>-0.26910000000000001</v>
      </c>
      <c r="E74" s="24">
        <f>MATCH($C74,FAC_TOTALS_APTA!$A$2:$CC$2,)</f>
        <v>11</v>
      </c>
      <c r="F74" s="80">
        <f>VLOOKUP(F71,FAC_TOTALS_APTA!$A$4:$CC$142,$E74,FALSE)</f>
        <v>4.8090897681397502</v>
      </c>
      <c r="G74" s="80">
        <f>VLOOKUP(G71,FAC_TOTALS_APTA!$A$4:$CC$142,$E74,FALSE)</f>
        <v>3.6501237437271801</v>
      </c>
      <c r="H74" s="33">
        <f t="shared" ref="H74:H84" si="18">IFERROR(G74/F74-1,"-")</f>
        <v>-0.2409948826679692</v>
      </c>
      <c r="I74" s="62" t="str">
        <f t="shared" ref="I74:I83" si="19">IF(B74="Log","_log","")</f>
        <v>_log</v>
      </c>
      <c r="J74" s="62" t="str">
        <f t="shared" ref="J74:J83" si="20">CONCATENATE(C74,I74,"_FAC")</f>
        <v>FARE_per_UPT_log_FAC</v>
      </c>
      <c r="K74" s="24">
        <f>MATCH($J74,FAC_TOTALS_APTA!$A$2:$CA$2,)</f>
        <v>27</v>
      </c>
      <c r="L74" s="80">
        <f>IF(L71=0,0,VLOOKUP(L71,FAC_TOTALS_APTA!$A$4:$CC$142,$K74,FALSE))</f>
        <v>-3925.5422116777499</v>
      </c>
      <c r="M74" s="80">
        <f>IF(M71=0,0,VLOOKUP(M71,FAC_TOTALS_APTA!$A$4:$CC$142,$K74,FALSE))</f>
        <v>-608.27991232290594</v>
      </c>
      <c r="N74" s="80">
        <f>IF(N71=0,0,VLOOKUP(N71,FAC_TOTALS_APTA!$A$4:$CC$142,$K74,FALSE))</f>
        <v>4104.0703231262996</v>
      </c>
      <c r="O74" s="80">
        <f>IF(O71=0,0,VLOOKUP(O71,FAC_TOTALS_APTA!$A$4:$CC$142,$K74,FALSE))</f>
        <v>-9313.9391670972109</v>
      </c>
      <c r="P74" s="80">
        <f>IF(P71=0,0,VLOOKUP(P71,FAC_TOTALS_APTA!$A$4:$CC$142,$K74,FALSE))</f>
        <v>20114.4133128514</v>
      </c>
      <c r="Q74" s="80">
        <f>IF(Q71=0,0,VLOOKUP(Q71,FAC_TOTALS_APTA!$A$4:$CC$142,$K74,FALSE))</f>
        <v>11199.000112986099</v>
      </c>
      <c r="R74" s="80">
        <f>IF(R71=0,0,VLOOKUP(R71,FAC_TOTALS_APTA!$A$4:$CC$142,$K74,FALSE))</f>
        <v>0</v>
      </c>
      <c r="S74" s="80">
        <f>IF(S71=0,0,VLOOKUP(S71,FAC_TOTALS_APTA!$A$4:$CC$142,$K74,FALSE))</f>
        <v>0</v>
      </c>
      <c r="T74" s="80">
        <f>IF(T71=0,0,VLOOKUP(T71,FAC_TOTALS_APTA!$A$4:$CC$142,$K74,FALSE))</f>
        <v>0</v>
      </c>
      <c r="U74" s="80">
        <f>IF(U71=0,0,VLOOKUP(U71,FAC_TOTALS_APTA!$A$4:$CC$142,$K74,FALSE))</f>
        <v>0</v>
      </c>
      <c r="V74" s="80">
        <f>IF(V71=0,0,VLOOKUP(V71,FAC_TOTALS_APTA!$A$4:$CC$142,$K74,FALSE))</f>
        <v>0</v>
      </c>
      <c r="W74" s="80">
        <f>IF(W71=0,0,VLOOKUP(W71,FAC_TOTALS_APTA!$A$4:$CC$142,$K74,FALSE))</f>
        <v>0</v>
      </c>
      <c r="X74" s="80">
        <f>IF(X71=0,0,VLOOKUP(X71,FAC_TOTALS_APTA!$A$4:$CC$142,$K74,FALSE))</f>
        <v>0</v>
      </c>
      <c r="Y74" s="80">
        <f>IF(Y71=0,0,VLOOKUP(Y71,FAC_TOTALS_APTA!$A$4:$CC$142,$K74,FALSE))</f>
        <v>0</v>
      </c>
      <c r="Z74" s="80">
        <f>IF(Z71=0,0,VLOOKUP(Z71,FAC_TOTALS_APTA!$A$4:$CC$142,$K74,FALSE))</f>
        <v>0</v>
      </c>
      <c r="AA74" s="80">
        <f>IF(AA71=0,0,VLOOKUP(AA71,FAC_TOTALS_APTA!$A$4:$CC$142,$K74,FALSE))</f>
        <v>0</v>
      </c>
      <c r="AB74" s="82">
        <f t="shared" ref="AB74:AB83" si="21">SUM(L74:AA74)</f>
        <v>21569.72245786593</v>
      </c>
      <c r="AC74" s="83">
        <f>AB74/F88</f>
        <v>0.10508040964782127</v>
      </c>
    </row>
    <row r="75" spans="1:29" ht="17" x14ac:dyDescent="0.2">
      <c r="A75" s="78" t="s">
        <v>38</v>
      </c>
      <c r="B75" s="45" t="s">
        <v>36</v>
      </c>
      <c r="C75" s="56" t="s">
        <v>11</v>
      </c>
      <c r="D75" s="57">
        <v>0.4793</v>
      </c>
      <c r="E75" s="24">
        <f>MATCH($C75,FAC_TOTALS_APTA!$A$2:$CC$2,)</f>
        <v>12</v>
      </c>
      <c r="F75" s="80">
        <f>VLOOKUP(F71,FAC_TOTALS_APTA!$A$4:$CC$142,$E75,FALSE)</f>
        <v>671608.50507365004</v>
      </c>
      <c r="G75" s="80">
        <f>VLOOKUP(G71,FAC_TOTALS_APTA!$A$4:$CC$142,$E75,FALSE)</f>
        <v>750447.930543756</v>
      </c>
      <c r="H75" s="33">
        <f t="shared" si="18"/>
        <v>0.11738896228161999</v>
      </c>
      <c r="I75" s="62" t="str">
        <f t="shared" si="19"/>
        <v>_log</v>
      </c>
      <c r="J75" s="62" t="str">
        <f t="shared" si="20"/>
        <v>POP_EMP_log_FAC</v>
      </c>
      <c r="K75" s="24">
        <f>MATCH($J75,FAC_TOTALS_APTA!$A$2:$CA$2,)</f>
        <v>29</v>
      </c>
      <c r="L75" s="80">
        <f>IF(L71=0,0,VLOOKUP(L71,FAC_TOTALS_APTA!$A$4:$CC$142,$K75,FALSE))</f>
        <v>-101.643279231607</v>
      </c>
      <c r="M75" s="80">
        <f>IF(M71=0,0,VLOOKUP(M71,FAC_TOTALS_APTA!$A$4:$CC$142,$K75,FALSE))</f>
        <v>-300.65021538436997</v>
      </c>
      <c r="N75" s="80">
        <f>IF(N71=0,0,VLOOKUP(N71,FAC_TOTALS_APTA!$A$4:$CC$142,$K75,FALSE))</f>
        <v>195.399483060953</v>
      </c>
      <c r="O75" s="80">
        <f>IF(O71=0,0,VLOOKUP(O71,FAC_TOTALS_APTA!$A$4:$CC$142,$K75,FALSE))</f>
        <v>143.38545750667899</v>
      </c>
      <c r="P75" s="80">
        <f>IF(P71=0,0,VLOOKUP(P71,FAC_TOTALS_APTA!$A$4:$CC$142,$K75,FALSE))</f>
        <v>-102.28808572214299</v>
      </c>
      <c r="Q75" s="80">
        <f>IF(Q71=0,0,VLOOKUP(Q71,FAC_TOTALS_APTA!$A$4:$CC$142,$K75,FALSE))</f>
        <v>-82.0199892235579</v>
      </c>
      <c r="R75" s="80">
        <f>IF(R71=0,0,VLOOKUP(R71,FAC_TOTALS_APTA!$A$4:$CC$142,$K75,FALSE))</f>
        <v>0</v>
      </c>
      <c r="S75" s="80">
        <f>IF(S71=0,0,VLOOKUP(S71,FAC_TOTALS_APTA!$A$4:$CC$142,$K75,FALSE))</f>
        <v>0</v>
      </c>
      <c r="T75" s="80">
        <f>IF(T71=0,0,VLOOKUP(T71,FAC_TOTALS_APTA!$A$4:$CC$142,$K75,FALSE))</f>
        <v>0</v>
      </c>
      <c r="U75" s="80">
        <f>IF(U71=0,0,VLOOKUP(U71,FAC_TOTALS_APTA!$A$4:$CC$142,$K75,FALSE))</f>
        <v>0</v>
      </c>
      <c r="V75" s="80">
        <f>IF(V71=0,0,VLOOKUP(V71,FAC_TOTALS_APTA!$A$4:$CC$142,$K75,FALSE))</f>
        <v>0</v>
      </c>
      <c r="W75" s="80">
        <f>IF(W71=0,0,VLOOKUP(W71,FAC_TOTALS_APTA!$A$4:$CC$142,$K75,FALSE))</f>
        <v>0</v>
      </c>
      <c r="X75" s="80">
        <f>IF(X71=0,0,VLOOKUP(X71,FAC_TOTALS_APTA!$A$4:$CC$142,$K75,FALSE))</f>
        <v>0</v>
      </c>
      <c r="Y75" s="80">
        <f>IF(Y71=0,0,VLOOKUP(Y71,FAC_TOTALS_APTA!$A$4:$CC$142,$K75,FALSE))</f>
        <v>0</v>
      </c>
      <c r="Z75" s="80">
        <f>IF(Z71=0,0,VLOOKUP(Z71,FAC_TOTALS_APTA!$A$4:$CC$142,$K75,FALSE))</f>
        <v>0</v>
      </c>
      <c r="AA75" s="80">
        <f>IF(AA71=0,0,VLOOKUP(AA71,FAC_TOTALS_APTA!$A$4:$CC$142,$K75,FALSE))</f>
        <v>0</v>
      </c>
      <c r="AB75" s="82">
        <f t="shared" si="21"/>
        <v>-247.81662899404586</v>
      </c>
      <c r="AC75" s="83">
        <f>AB75/F88</f>
        <v>-1.2072789968950253E-3</v>
      </c>
    </row>
    <row r="76" spans="1:29" ht="17" x14ac:dyDescent="0.2">
      <c r="A76" s="78" t="s">
        <v>124</v>
      </c>
      <c r="B76" s="45" t="s">
        <v>36</v>
      </c>
      <c r="C76" s="84" t="s">
        <v>27</v>
      </c>
      <c r="D76" s="57">
        <v>0.1704</v>
      </c>
      <c r="E76" s="24">
        <f>MATCH($C76,FAC_TOTALS_APTA!$A$2:$CC$2,)</f>
        <v>13</v>
      </c>
      <c r="F76" s="80">
        <f>VLOOKUP(F71,FAC_TOTALS_APTA!$A$4:$CC$142,$E76,FALSE)</f>
        <v>3.93832179256249</v>
      </c>
      <c r="G76" s="80">
        <f>VLOOKUP(G71,FAC_TOTALS_APTA!$A$4:$CC$142,$E76,FALSE)</f>
        <v>2.7069517776229</v>
      </c>
      <c r="H76" s="33">
        <f t="shared" si="18"/>
        <v>-0.312663636898597</v>
      </c>
      <c r="I76" s="62" t="str">
        <f t="shared" si="19"/>
        <v>_log</v>
      </c>
      <c r="J76" s="62" t="str">
        <f t="shared" si="20"/>
        <v>GAS_PRICE_2018_log_FAC</v>
      </c>
      <c r="K76" s="24">
        <f>MATCH($J76,FAC_TOTALS_APTA!$A$2:$CA$2,)</f>
        <v>31</v>
      </c>
      <c r="L76" s="80">
        <f>IF(L71=0,0,VLOOKUP(L71,FAC_TOTALS_APTA!$A$4:$CC$142,$K76,FALSE))</f>
        <v>-1102.37265747887</v>
      </c>
      <c r="M76" s="80">
        <f>IF(M71=0,0,VLOOKUP(M71,FAC_TOTALS_APTA!$A$4:$CC$142,$K76,FALSE))</f>
        <v>-1224.09411262245</v>
      </c>
      <c r="N76" s="80">
        <f>IF(N71=0,0,VLOOKUP(N71,FAC_TOTALS_APTA!$A$4:$CC$142,$K76,FALSE))</f>
        <v>-6724.6589116516698</v>
      </c>
      <c r="O76" s="80">
        <f>IF(O71=0,0,VLOOKUP(O71,FAC_TOTALS_APTA!$A$4:$CC$142,$K76,FALSE))</f>
        <v>-1899.6839981425101</v>
      </c>
      <c r="P76" s="80">
        <f>IF(P71=0,0,VLOOKUP(P71,FAC_TOTALS_APTA!$A$4:$CC$142,$K76,FALSE))</f>
        <v>1404.1320847250399</v>
      </c>
      <c r="Q76" s="80">
        <f>IF(Q71=0,0,VLOOKUP(Q71,FAC_TOTALS_APTA!$A$4:$CC$142,$K76,FALSE))</f>
        <v>1681.76420536772</v>
      </c>
      <c r="R76" s="80">
        <f>IF(R71=0,0,VLOOKUP(R71,FAC_TOTALS_APTA!$A$4:$CC$142,$K76,FALSE))</f>
        <v>0</v>
      </c>
      <c r="S76" s="80">
        <f>IF(S71=0,0,VLOOKUP(S71,FAC_TOTALS_APTA!$A$4:$CC$142,$K76,FALSE))</f>
        <v>0</v>
      </c>
      <c r="T76" s="80">
        <f>IF(T71=0,0,VLOOKUP(T71,FAC_TOTALS_APTA!$A$4:$CC$142,$K76,FALSE))</f>
        <v>0</v>
      </c>
      <c r="U76" s="80">
        <f>IF(U71=0,0,VLOOKUP(U71,FAC_TOTALS_APTA!$A$4:$CC$142,$K76,FALSE))</f>
        <v>0</v>
      </c>
      <c r="V76" s="80">
        <f>IF(V71=0,0,VLOOKUP(V71,FAC_TOTALS_APTA!$A$4:$CC$142,$K76,FALSE))</f>
        <v>0</v>
      </c>
      <c r="W76" s="80">
        <f>IF(W71=0,0,VLOOKUP(W71,FAC_TOTALS_APTA!$A$4:$CC$142,$K76,FALSE))</f>
        <v>0</v>
      </c>
      <c r="X76" s="80">
        <f>IF(X71=0,0,VLOOKUP(X71,FAC_TOTALS_APTA!$A$4:$CC$142,$K76,FALSE))</f>
        <v>0</v>
      </c>
      <c r="Y76" s="80">
        <f>IF(Y71=0,0,VLOOKUP(Y71,FAC_TOTALS_APTA!$A$4:$CC$142,$K76,FALSE))</f>
        <v>0</v>
      </c>
      <c r="Z76" s="80">
        <f>IF(Z71=0,0,VLOOKUP(Z71,FAC_TOTALS_APTA!$A$4:$CC$142,$K76,FALSE))</f>
        <v>0</v>
      </c>
      <c r="AA76" s="80">
        <f>IF(AA71=0,0,VLOOKUP(AA71,FAC_TOTALS_APTA!$A$4:$CC$142,$K76,FALSE))</f>
        <v>0</v>
      </c>
      <c r="AB76" s="82">
        <f t="shared" si="21"/>
        <v>-7864.9133898027421</v>
      </c>
      <c r="AC76" s="83">
        <f>AB76/F88</f>
        <v>-3.8315204215514702E-2</v>
      </c>
    </row>
    <row r="77" spans="1:29" ht="17" x14ac:dyDescent="0.2">
      <c r="A77" s="78" t="s">
        <v>39</v>
      </c>
      <c r="B77" s="45"/>
      <c r="C77" s="56" t="s">
        <v>12</v>
      </c>
      <c r="D77" s="57">
        <v>7.1999999999999998E-3</v>
      </c>
      <c r="E77" s="24">
        <f>MATCH($C77,FAC_TOTALS_APTA!$A$2:$CC$2,)</f>
        <v>14</v>
      </c>
      <c r="F77" s="80">
        <f>VLOOKUP(F71,FAC_TOTALS_APTA!$A$4:$CC$142,$E77,FALSE)</f>
        <v>26407.895234404201</v>
      </c>
      <c r="G77" s="80">
        <f>VLOOKUP(G71,FAC_TOTALS_APTA!$A$4:$CC$142,$E77,FALSE)</f>
        <v>28635.989910400702</v>
      </c>
      <c r="H77" s="33">
        <f t="shared" si="18"/>
        <v>8.437229306687577E-2</v>
      </c>
      <c r="I77" s="62" t="str">
        <f t="shared" si="19"/>
        <v/>
      </c>
      <c r="J77" s="62" t="str">
        <f t="shared" si="20"/>
        <v>PCT_HH_NO_VEH_FAC</v>
      </c>
      <c r="K77" s="24">
        <f>MATCH($J77,FAC_TOTALS_APTA!$A$2:$CA$2,)</f>
        <v>33</v>
      </c>
      <c r="L77" s="80">
        <f>IF(L71=0,0,VLOOKUP(L71,FAC_TOTALS_APTA!$A$4:$CC$142,$K77,FALSE))</f>
        <v>-260.46007290482697</v>
      </c>
      <c r="M77" s="80">
        <f>IF(M71=0,0,VLOOKUP(M71,FAC_TOTALS_APTA!$A$4:$CC$142,$K77,FALSE))</f>
        <v>-256.71671247392601</v>
      </c>
      <c r="N77" s="80">
        <f>IF(N71=0,0,VLOOKUP(N71,FAC_TOTALS_APTA!$A$4:$CC$142,$K77,FALSE))</f>
        <v>470.21406805772</v>
      </c>
      <c r="O77" s="80">
        <f>IF(O71=0,0,VLOOKUP(O71,FAC_TOTALS_APTA!$A$4:$CC$142,$K77,FALSE))</f>
        <v>-192.69460334855199</v>
      </c>
      <c r="P77" s="80">
        <f>IF(P71=0,0,VLOOKUP(P71,FAC_TOTALS_APTA!$A$4:$CC$142,$K77,FALSE))</f>
        <v>-506.77819982795501</v>
      </c>
      <c r="Q77" s="80">
        <f>IF(Q71=0,0,VLOOKUP(Q71,FAC_TOTALS_APTA!$A$4:$CC$142,$K77,FALSE))</f>
        <v>-601.07292793059196</v>
      </c>
      <c r="R77" s="80">
        <f>IF(R71=0,0,VLOOKUP(R71,FAC_TOTALS_APTA!$A$4:$CC$142,$K77,FALSE))</f>
        <v>0</v>
      </c>
      <c r="S77" s="80">
        <f>IF(S71=0,0,VLOOKUP(S71,FAC_TOTALS_APTA!$A$4:$CC$142,$K77,FALSE))</f>
        <v>0</v>
      </c>
      <c r="T77" s="80">
        <f>IF(T71=0,0,VLOOKUP(T71,FAC_TOTALS_APTA!$A$4:$CC$142,$K77,FALSE))</f>
        <v>0</v>
      </c>
      <c r="U77" s="80">
        <f>IF(U71=0,0,VLOOKUP(U71,FAC_TOTALS_APTA!$A$4:$CC$142,$K77,FALSE))</f>
        <v>0</v>
      </c>
      <c r="V77" s="80">
        <f>IF(V71=0,0,VLOOKUP(V71,FAC_TOTALS_APTA!$A$4:$CC$142,$K77,FALSE))</f>
        <v>0</v>
      </c>
      <c r="W77" s="80">
        <f>IF(W71=0,0,VLOOKUP(W71,FAC_TOTALS_APTA!$A$4:$CC$142,$K77,FALSE))</f>
        <v>0</v>
      </c>
      <c r="X77" s="80">
        <f>IF(X71=0,0,VLOOKUP(X71,FAC_TOTALS_APTA!$A$4:$CC$142,$K77,FALSE))</f>
        <v>0</v>
      </c>
      <c r="Y77" s="80">
        <f>IF(Y71=0,0,VLOOKUP(Y71,FAC_TOTALS_APTA!$A$4:$CC$142,$K77,FALSE))</f>
        <v>0</v>
      </c>
      <c r="Z77" s="80">
        <f>IF(Z71=0,0,VLOOKUP(Z71,FAC_TOTALS_APTA!$A$4:$CC$142,$K77,FALSE))</f>
        <v>0</v>
      </c>
      <c r="AA77" s="80">
        <f>IF(AA71=0,0,VLOOKUP(AA71,FAC_TOTALS_APTA!$A$4:$CC$142,$K77,FALSE))</f>
        <v>0</v>
      </c>
      <c r="AB77" s="82">
        <f t="shared" si="21"/>
        <v>-1347.5084484281319</v>
      </c>
      <c r="AC77" s="83">
        <f>AB77/F88</f>
        <v>-6.5646064774974155E-3</v>
      </c>
    </row>
    <row r="78" spans="1:29" ht="34" x14ac:dyDescent="0.2">
      <c r="A78" s="85" t="s">
        <v>40</v>
      </c>
      <c r="B78" s="27"/>
      <c r="C78" s="10" t="s">
        <v>13</v>
      </c>
      <c r="D78" s="28">
        <v>0.379</v>
      </c>
      <c r="E78" s="24">
        <f>MATCH($C78,FAC_TOTALS_APTA!$A$2:$CC$2,)</f>
        <v>15</v>
      </c>
      <c r="F78" s="80">
        <f>VLOOKUP(F71,FAC_TOTALS_APTA!$A$4:$CC$142,$E78,FALSE)</f>
        <v>0.77255722640561697</v>
      </c>
      <c r="G78" s="80">
        <f>VLOOKUP(G71,FAC_TOTALS_APTA!$A$4:$CC$142,$E78,FALSE)</f>
        <v>1.0142443124807401</v>
      </c>
      <c r="H78" s="33">
        <f t="shared" si="18"/>
        <v>0.31284036679016158</v>
      </c>
      <c r="I78" s="62" t="str">
        <f t="shared" si="19"/>
        <v/>
      </c>
      <c r="J78" s="30" t="str">
        <f t="shared" si="20"/>
        <v>TSD_POP_PCT_FAC</v>
      </c>
      <c r="K78" s="20">
        <f>MATCH($J78,FAC_TOTALS_APTA!$A$2:$CA$2,)</f>
        <v>35</v>
      </c>
      <c r="L78" s="80">
        <f>IF(L71=0,0,VLOOKUP(L71,FAC_TOTALS_APTA!$A$4:$CC$142,$K78,FALSE))</f>
        <v>46.781964802352199</v>
      </c>
      <c r="M78" s="80">
        <f>IF(M71=0,0,VLOOKUP(M71,FAC_TOTALS_APTA!$A$4:$CC$142,$K78,FALSE))</f>
        <v>0.15682314237731201</v>
      </c>
      <c r="N78" s="80">
        <f>IF(N71=0,0,VLOOKUP(N71,FAC_TOTALS_APTA!$A$4:$CC$142,$K78,FALSE))</f>
        <v>10.3317455454187</v>
      </c>
      <c r="O78" s="80">
        <f>IF(O71=0,0,VLOOKUP(O71,FAC_TOTALS_APTA!$A$4:$CC$142,$K78,FALSE))</f>
        <v>-11.258671241667599</v>
      </c>
      <c r="P78" s="80">
        <f>IF(P71=0,0,VLOOKUP(P71,FAC_TOTALS_APTA!$A$4:$CC$142,$K78,FALSE))</f>
        <v>-52.083617469723301</v>
      </c>
      <c r="Q78" s="80">
        <f>IF(Q71=0,0,VLOOKUP(Q71,FAC_TOTALS_APTA!$A$4:$CC$142,$K78,FALSE))</f>
        <v>-54.459352654624801</v>
      </c>
      <c r="R78" s="80">
        <f>IF(R71=0,0,VLOOKUP(R71,FAC_TOTALS_APTA!$A$4:$CC$142,$K78,FALSE))</f>
        <v>0</v>
      </c>
      <c r="S78" s="80">
        <f>IF(S71=0,0,VLOOKUP(S71,FAC_TOTALS_APTA!$A$4:$CC$142,$K78,FALSE))</f>
        <v>0</v>
      </c>
      <c r="T78" s="80">
        <f>IF(T71=0,0,VLOOKUP(T71,FAC_TOTALS_APTA!$A$4:$CC$142,$K78,FALSE))</f>
        <v>0</v>
      </c>
      <c r="U78" s="80">
        <f>IF(U71=0,0,VLOOKUP(U71,FAC_TOTALS_APTA!$A$4:$CC$142,$K78,FALSE))</f>
        <v>0</v>
      </c>
      <c r="V78" s="80">
        <f>IF(V71=0,0,VLOOKUP(V71,FAC_TOTALS_APTA!$A$4:$CC$142,$K78,FALSE))</f>
        <v>0</v>
      </c>
      <c r="W78" s="80">
        <f>IF(W71=0,0,VLOOKUP(W71,FAC_TOTALS_APTA!$A$4:$CC$142,$K78,FALSE))</f>
        <v>0</v>
      </c>
      <c r="X78" s="80">
        <f>IF(X71=0,0,VLOOKUP(X71,FAC_TOTALS_APTA!$A$4:$CC$142,$K78,FALSE))</f>
        <v>0</v>
      </c>
      <c r="Y78" s="80">
        <f>IF(Y71=0,0,VLOOKUP(Y71,FAC_TOTALS_APTA!$A$4:$CC$142,$K78,FALSE))</f>
        <v>0</v>
      </c>
      <c r="Z78" s="80">
        <f>IF(Z71=0,0,VLOOKUP(Z71,FAC_TOTALS_APTA!$A$4:$CC$142,$K78,FALSE))</f>
        <v>0</v>
      </c>
      <c r="AA78" s="80">
        <f>IF(AA71=0,0,VLOOKUP(AA71,FAC_TOTALS_APTA!$A$4:$CC$142,$K78,FALSE))</f>
        <v>0</v>
      </c>
      <c r="AB78" s="32">
        <f t="shared" si="21"/>
        <v>-60.531107875867491</v>
      </c>
      <c r="AC78" s="83">
        <f>AB78/F88</f>
        <v>-2.9488713285288724E-4</v>
      </c>
    </row>
    <row r="79" spans="1:29" ht="34" x14ac:dyDescent="0.2">
      <c r="A79" s="78" t="s">
        <v>123</v>
      </c>
      <c r="B79" s="45" t="s">
        <v>125</v>
      </c>
      <c r="C79" s="56" t="s">
        <v>26</v>
      </c>
      <c r="D79" s="57">
        <v>-0.33650000000000002</v>
      </c>
      <c r="E79" s="24">
        <f>MATCH($C79,FAC_TOTALS_APTA!$A$2:$CC$2,)</f>
        <v>16</v>
      </c>
      <c r="F79" s="80">
        <f>VLOOKUP(F71,FAC_TOTALS_APTA!$A$4:$CC$142,$E79,FALSE)</f>
        <v>8.1120689414666405</v>
      </c>
      <c r="G79" s="80">
        <f>VLOOKUP(G71,FAC_TOTALS_APTA!$A$4:$CC$142,$E79,FALSE)</f>
        <v>6.3618803451708299</v>
      </c>
      <c r="H79" s="33">
        <f t="shared" si="18"/>
        <v>-0.21575119848271174</v>
      </c>
      <c r="I79" s="62" t="str">
        <f t="shared" si="19"/>
        <v>_log</v>
      </c>
      <c r="J79" s="30" t="str">
        <f t="shared" si="20"/>
        <v>TOTAL_MED_INC_INDIV_2018_log_FAC</v>
      </c>
      <c r="K79" s="20">
        <f>MATCH($J79,FAC_TOTALS_APTA!$A$2:$CA$2,)</f>
        <v>37</v>
      </c>
      <c r="L79" s="80">
        <f>IF(L71=0,0,VLOOKUP(L71,FAC_TOTALS_APTA!$A$4:$CC$142,$K79,FALSE))</f>
        <v>858.20895288486497</v>
      </c>
      <c r="M79" s="80">
        <f>IF(M71=0,0,VLOOKUP(M71,FAC_TOTALS_APTA!$A$4:$CC$142,$K79,FALSE))</f>
        <v>112.114671902409</v>
      </c>
      <c r="N79" s="80">
        <f>IF(N71=0,0,VLOOKUP(N71,FAC_TOTALS_APTA!$A$4:$CC$142,$K79,FALSE))</f>
        <v>-1518.6914036253499</v>
      </c>
      <c r="O79" s="80">
        <f>IF(O71=0,0,VLOOKUP(O71,FAC_TOTALS_APTA!$A$4:$CC$142,$K79,FALSE))</f>
        <v>-1962.46096314377</v>
      </c>
      <c r="P79" s="80">
        <f>IF(P71=0,0,VLOOKUP(P71,FAC_TOTALS_APTA!$A$4:$CC$142,$K79,FALSE))</f>
        <v>-189.98536678687699</v>
      </c>
      <c r="Q79" s="80">
        <f>IF(Q71=0,0,VLOOKUP(Q71,FAC_TOTALS_APTA!$A$4:$CC$142,$K79,FALSE))</f>
        <v>-826.42354823733001</v>
      </c>
      <c r="R79" s="80">
        <f>IF(R71=0,0,VLOOKUP(R71,FAC_TOTALS_APTA!$A$4:$CC$142,$K79,FALSE))</f>
        <v>0</v>
      </c>
      <c r="S79" s="80">
        <f>IF(S71=0,0,VLOOKUP(S71,FAC_TOTALS_APTA!$A$4:$CC$142,$K79,FALSE))</f>
        <v>0</v>
      </c>
      <c r="T79" s="80">
        <f>IF(T71=0,0,VLOOKUP(T71,FAC_TOTALS_APTA!$A$4:$CC$142,$K79,FALSE))</f>
        <v>0</v>
      </c>
      <c r="U79" s="80">
        <f>IF(U71=0,0,VLOOKUP(U71,FAC_TOTALS_APTA!$A$4:$CC$142,$K79,FALSE))</f>
        <v>0</v>
      </c>
      <c r="V79" s="80">
        <f>IF(V71=0,0,VLOOKUP(V71,FAC_TOTALS_APTA!$A$4:$CC$142,$K79,FALSE))</f>
        <v>0</v>
      </c>
      <c r="W79" s="80">
        <f>IF(W71=0,0,VLOOKUP(W71,FAC_TOTALS_APTA!$A$4:$CC$142,$K79,FALSE))</f>
        <v>0</v>
      </c>
      <c r="X79" s="80">
        <f>IF(X71=0,0,VLOOKUP(X71,FAC_TOTALS_APTA!$A$4:$CC$142,$K79,FALSE))</f>
        <v>0</v>
      </c>
      <c r="Y79" s="80">
        <f>IF(Y71=0,0,VLOOKUP(Y71,FAC_TOTALS_APTA!$A$4:$CC$142,$K79,FALSE))</f>
        <v>0</v>
      </c>
      <c r="Z79" s="80">
        <f>IF(Z71=0,0,VLOOKUP(Z71,FAC_TOTALS_APTA!$A$4:$CC$142,$K79,FALSE))</f>
        <v>0</v>
      </c>
      <c r="AA79" s="80">
        <f>IF(AA71=0,0,VLOOKUP(AA71,FAC_TOTALS_APTA!$A$4:$CC$142,$K79,FALSE))</f>
        <v>0</v>
      </c>
      <c r="AB79" s="32">
        <f t="shared" si="21"/>
        <v>-3527.2376570060533</v>
      </c>
      <c r="AC79" s="83">
        <f>AB79/F88</f>
        <v>-1.718351168622724E-2</v>
      </c>
    </row>
    <row r="80" spans="1:29" ht="34" x14ac:dyDescent="0.2">
      <c r="A80" s="78" t="s">
        <v>127</v>
      </c>
      <c r="B80" s="45"/>
      <c r="C80" s="56" t="s">
        <v>89</v>
      </c>
      <c r="D80" s="57">
        <v>-8.6999999999999994E-3</v>
      </c>
      <c r="E80" s="24">
        <f>MATCH($C80,FAC_TOTALS_APTA!$A$2:$CC$2,)</f>
        <v>18</v>
      </c>
      <c r="F80" s="80">
        <f>VLOOKUP(F71,FAC_TOTALS_APTA!$A$4:$CC$142,$E80,FALSE)</f>
        <v>2.4801084656577599</v>
      </c>
      <c r="G80" s="80">
        <f>VLOOKUP(G71,FAC_TOTALS_APTA!$A$4:$CC$142,$E80,FALSE)</f>
        <v>4.7223184151579396</v>
      </c>
      <c r="H80" s="33">
        <f t="shared" si="18"/>
        <v>0.90407737425528834</v>
      </c>
      <c r="I80" s="62" t="str">
        <f t="shared" si="19"/>
        <v/>
      </c>
      <c r="J80" s="30" t="str">
        <f t="shared" si="20"/>
        <v>JTW_HOME_PCT_FAC</v>
      </c>
      <c r="K80" s="20">
        <f>MATCH($J80,FAC_TOTALS_APTA!$A$2:$CA$2,)</f>
        <v>41</v>
      </c>
      <c r="L80" s="80">
        <f>IF(L71=0,0,VLOOKUP(L71,FAC_TOTALS_APTA!$A$4:$CC$142,$K80,FALSE))</f>
        <v>-461.11487172963803</v>
      </c>
      <c r="M80" s="80">
        <f>IF(M71=0,0,VLOOKUP(M71,FAC_TOTALS_APTA!$A$4:$CC$142,$K80,FALSE))</f>
        <v>-56.391314712383</v>
      </c>
      <c r="N80" s="80">
        <f>IF(N71=0,0,VLOOKUP(N71,FAC_TOTALS_APTA!$A$4:$CC$142,$K80,FALSE))</f>
        <v>75.456973392653595</v>
      </c>
      <c r="O80" s="80">
        <f>IF(O71=0,0,VLOOKUP(O71,FAC_TOTALS_APTA!$A$4:$CC$142,$K80,FALSE))</f>
        <v>-404.77058113464699</v>
      </c>
      <c r="P80" s="80">
        <f>IF(P71=0,0,VLOOKUP(P71,FAC_TOTALS_APTA!$A$4:$CC$142,$K80,FALSE))</f>
        <v>-933.33861370774105</v>
      </c>
      <c r="Q80" s="80">
        <f>IF(Q71=0,0,VLOOKUP(Q71,FAC_TOTALS_APTA!$A$4:$CC$142,$K80,FALSE))</f>
        <v>-967.32111689415603</v>
      </c>
      <c r="R80" s="80">
        <f>IF(R71=0,0,VLOOKUP(R71,FAC_TOTALS_APTA!$A$4:$CC$142,$K80,FALSE))</f>
        <v>0</v>
      </c>
      <c r="S80" s="80">
        <f>IF(S71=0,0,VLOOKUP(S71,FAC_TOTALS_APTA!$A$4:$CC$142,$K80,FALSE))</f>
        <v>0</v>
      </c>
      <c r="T80" s="80">
        <f>IF(T71=0,0,VLOOKUP(T71,FAC_TOTALS_APTA!$A$4:$CC$142,$K80,FALSE))</f>
        <v>0</v>
      </c>
      <c r="U80" s="80">
        <f>IF(U71=0,0,VLOOKUP(U71,FAC_TOTALS_APTA!$A$4:$CC$142,$K80,FALSE))</f>
        <v>0</v>
      </c>
      <c r="V80" s="80">
        <f>IF(V71=0,0,VLOOKUP(V71,FAC_TOTALS_APTA!$A$4:$CC$142,$K80,FALSE))</f>
        <v>0</v>
      </c>
      <c r="W80" s="80">
        <f>IF(W71=0,0,VLOOKUP(W71,FAC_TOTALS_APTA!$A$4:$CC$142,$K80,FALSE))</f>
        <v>0</v>
      </c>
      <c r="X80" s="80">
        <f>IF(X71=0,0,VLOOKUP(X71,FAC_TOTALS_APTA!$A$4:$CC$142,$K80,FALSE))</f>
        <v>0</v>
      </c>
      <c r="Y80" s="80">
        <f>IF(Y71=0,0,VLOOKUP(Y71,FAC_TOTALS_APTA!$A$4:$CC$142,$K80,FALSE))</f>
        <v>0</v>
      </c>
      <c r="Z80" s="80">
        <f>IF(Z71=0,0,VLOOKUP(Z71,FAC_TOTALS_APTA!$A$4:$CC$142,$K80,FALSE))</f>
        <v>0</v>
      </c>
      <c r="AA80" s="80">
        <f>IF(AA71=0,0,VLOOKUP(AA71,FAC_TOTALS_APTA!$A$4:$CC$142,$K80,FALSE))</f>
        <v>0</v>
      </c>
      <c r="AB80" s="32">
        <f t="shared" si="21"/>
        <v>-2747.4795247859115</v>
      </c>
      <c r="AC80" s="83">
        <f>AB80/F88</f>
        <v>-1.3384793176057815E-2</v>
      </c>
    </row>
    <row r="81" spans="1:29" ht="34" x14ac:dyDescent="0.2">
      <c r="A81" s="78" t="s">
        <v>128</v>
      </c>
      <c r="B81" s="45"/>
      <c r="C81" s="56" t="s">
        <v>88</v>
      </c>
      <c r="D81" s="57">
        <v>2.9000000000000001E-2</v>
      </c>
      <c r="E81" s="24">
        <f>MATCH($C81,FAC_TOTALS_APTA!$A$2:$CC$2,)</f>
        <v>17</v>
      </c>
      <c r="F81" s="80">
        <f>VLOOKUP(F71,FAC_TOTALS_APTA!$A$4:$CC$142,$E81,FALSE)</f>
        <v>5.9295532140676399E-2</v>
      </c>
      <c r="G81" s="80">
        <f>VLOOKUP(G71,FAC_TOTALS_APTA!$A$4:$CC$142,$E81,FALSE)</f>
        <v>5.558193875399E-2</v>
      </c>
      <c r="H81" s="33">
        <f t="shared" si="18"/>
        <v>-6.2628553157698996E-2</v>
      </c>
      <c r="I81" s="62" t="str">
        <f t="shared" si="19"/>
        <v/>
      </c>
      <c r="J81" s="30" t="str">
        <f t="shared" si="20"/>
        <v>Tot_NonUSA_POP_pct_FAC</v>
      </c>
      <c r="K81" s="20">
        <f>MATCH($J81,FAC_TOTALS_APTA!$A$2:$CA$2,)</f>
        <v>39</v>
      </c>
      <c r="L81" s="80">
        <f>IF(L71=0,0,VLOOKUP(L71,FAC_TOTALS_APTA!$A$4:$CC$142,$K81,FALSE))</f>
        <v>-455.46584806572201</v>
      </c>
      <c r="M81" s="80">
        <f>IF(M71=0,0,VLOOKUP(M71,FAC_TOTALS_APTA!$A$4:$CC$142,$K81,FALSE))</f>
        <v>124.973247565481</v>
      </c>
      <c r="N81" s="80">
        <f>IF(N71=0,0,VLOOKUP(N71,FAC_TOTALS_APTA!$A$4:$CC$142,$K81,FALSE))</f>
        <v>-98.129476308428494</v>
      </c>
      <c r="O81" s="80">
        <f>IF(O71=0,0,VLOOKUP(O71,FAC_TOTALS_APTA!$A$4:$CC$142,$K81,FALSE))</f>
        <v>-201.586515720666</v>
      </c>
      <c r="P81" s="80">
        <f>IF(P71=0,0,VLOOKUP(P71,FAC_TOTALS_APTA!$A$4:$CC$142,$K81,FALSE))</f>
        <v>585.744818318081</v>
      </c>
      <c r="Q81" s="80">
        <f>IF(Q71=0,0,VLOOKUP(Q71,FAC_TOTALS_APTA!$A$4:$CC$142,$K81,FALSE))</f>
        <v>601.21423438462705</v>
      </c>
      <c r="R81" s="80">
        <f>IF(R71=0,0,VLOOKUP(R71,FAC_TOTALS_APTA!$A$4:$CC$142,$K81,FALSE))</f>
        <v>0</v>
      </c>
      <c r="S81" s="80">
        <f>IF(S71=0,0,VLOOKUP(S71,FAC_TOTALS_APTA!$A$4:$CC$142,$K81,FALSE))</f>
        <v>0</v>
      </c>
      <c r="T81" s="80">
        <f>IF(T71=0,0,VLOOKUP(T71,FAC_TOTALS_APTA!$A$4:$CC$142,$K81,FALSE))</f>
        <v>0</v>
      </c>
      <c r="U81" s="80">
        <f>IF(U71=0,0,VLOOKUP(U71,FAC_TOTALS_APTA!$A$4:$CC$142,$K81,FALSE))</f>
        <v>0</v>
      </c>
      <c r="V81" s="80">
        <f>IF(V71=0,0,VLOOKUP(V71,FAC_TOTALS_APTA!$A$4:$CC$142,$K81,FALSE))</f>
        <v>0</v>
      </c>
      <c r="W81" s="80">
        <f>IF(W71=0,0,VLOOKUP(W71,FAC_TOTALS_APTA!$A$4:$CC$142,$K81,FALSE))</f>
        <v>0</v>
      </c>
      <c r="X81" s="80">
        <f>IF(X71=0,0,VLOOKUP(X71,FAC_TOTALS_APTA!$A$4:$CC$142,$K81,FALSE))</f>
        <v>0</v>
      </c>
      <c r="Y81" s="80">
        <f>IF(Y71=0,0,VLOOKUP(Y71,FAC_TOTALS_APTA!$A$4:$CC$142,$K81,FALSE))</f>
        <v>0</v>
      </c>
      <c r="Z81" s="80">
        <f>IF(Z71=0,0,VLOOKUP(Z71,FAC_TOTALS_APTA!$A$4:$CC$142,$K81,FALSE))</f>
        <v>0</v>
      </c>
      <c r="AA81" s="80">
        <f>IF(AA71=0,0,VLOOKUP(AA71,FAC_TOTALS_APTA!$A$4:$CC$142,$K81,FALSE))</f>
        <v>0</v>
      </c>
      <c r="AB81" s="32">
        <f t="shared" si="21"/>
        <v>556.75046017337263</v>
      </c>
      <c r="AC81" s="83">
        <f>AB81/F88</f>
        <v>2.7123003803554381E-3</v>
      </c>
    </row>
    <row r="82" spans="1:29" ht="51" x14ac:dyDescent="0.2">
      <c r="A82" s="78" t="s">
        <v>131</v>
      </c>
      <c r="B82" s="45"/>
      <c r="C82" s="56" t="s">
        <v>91</v>
      </c>
      <c r="D82" s="57">
        <v>-5.0000000000000001E-3</v>
      </c>
      <c r="E82" s="24">
        <f>MATCH($C82,FAC_TOTALS_APTA!$A$2:$CC$2,)</f>
        <v>20</v>
      </c>
      <c r="F82" s="80">
        <f>VLOOKUP(F71,FAC_TOTALS_APTA!$A$4:$CC$142,$E82,FALSE)</f>
        <v>0</v>
      </c>
      <c r="G82" s="80">
        <f>VLOOKUP(G71,FAC_TOTALS_APTA!$A$4:$CC$142,$E82,FALSE)</f>
        <v>3.2532248375122998</v>
      </c>
      <c r="H82" s="33" t="str">
        <f t="shared" si="18"/>
        <v>-</v>
      </c>
      <c r="I82" s="62" t="str">
        <f t="shared" si="19"/>
        <v/>
      </c>
      <c r="J82" s="30" t="str">
        <f t="shared" si="20"/>
        <v>YEARS_SINCE_TNC_RAIL_FAC</v>
      </c>
      <c r="K82" s="20">
        <f>MATCH($J82,FAC_TOTALS_APTA!$A$2:$CA$2,)</f>
        <v>45</v>
      </c>
      <c r="L82" s="80">
        <f>IF(L71=0,0,VLOOKUP(L71,FAC_TOTALS_APTA!$A$4:$CC$142,$K82,FALSE))</f>
        <v>0</v>
      </c>
      <c r="M82" s="80">
        <f>IF(M71=0,0,VLOOKUP(M71,FAC_TOTALS_APTA!$A$4:$CC$142,$K82,FALSE))</f>
        <v>0</v>
      </c>
      <c r="N82" s="80">
        <f>IF(N71=0,0,VLOOKUP(N71,FAC_TOTALS_APTA!$A$4:$CC$142,$K82,FALSE))</f>
        <v>-495.769100194359</v>
      </c>
      <c r="O82" s="80">
        <f>IF(O71=0,0,VLOOKUP(O71,FAC_TOTALS_APTA!$A$4:$CC$142,$K82,FALSE))</f>
        <v>-474.44355497996798</v>
      </c>
      <c r="P82" s="80">
        <f>IF(P71=0,0,VLOOKUP(P71,FAC_TOTALS_APTA!$A$4:$CC$142,$K82,FALSE))</f>
        <v>-581.13117693486902</v>
      </c>
      <c r="Q82" s="80">
        <f>IF(Q71=0,0,VLOOKUP(Q71,FAC_TOTALS_APTA!$A$4:$CC$142,$K82,FALSE))</f>
        <v>-756.34525455224502</v>
      </c>
      <c r="R82" s="80">
        <f>IF(R71=0,0,VLOOKUP(R71,FAC_TOTALS_APTA!$A$4:$CC$142,$K82,FALSE))</f>
        <v>0</v>
      </c>
      <c r="S82" s="80">
        <f>IF(S71=0,0,VLOOKUP(S71,FAC_TOTALS_APTA!$A$4:$CC$142,$K82,FALSE))</f>
        <v>0</v>
      </c>
      <c r="T82" s="80">
        <f>IF(T71=0,0,VLOOKUP(T71,FAC_TOTALS_APTA!$A$4:$CC$142,$K82,FALSE))</f>
        <v>0</v>
      </c>
      <c r="U82" s="80">
        <f>IF(U71=0,0,VLOOKUP(U71,FAC_TOTALS_APTA!$A$4:$CC$142,$K82,FALSE))</f>
        <v>0</v>
      </c>
      <c r="V82" s="80">
        <f>IF(V71=0,0,VLOOKUP(V71,FAC_TOTALS_APTA!$A$4:$CC$142,$K82,FALSE))</f>
        <v>0</v>
      </c>
      <c r="W82" s="80">
        <f>IF(W71=0,0,VLOOKUP(W71,FAC_TOTALS_APTA!$A$4:$CC$142,$K82,FALSE))</f>
        <v>0</v>
      </c>
      <c r="X82" s="80">
        <f>IF(X71=0,0,VLOOKUP(X71,FAC_TOTALS_APTA!$A$4:$CC$142,$K82,FALSE))</f>
        <v>0</v>
      </c>
      <c r="Y82" s="80">
        <f>IF(Y71=0,0,VLOOKUP(Y71,FAC_TOTALS_APTA!$A$4:$CC$142,$K82,FALSE))</f>
        <v>0</v>
      </c>
      <c r="Z82" s="80">
        <f>IF(Z71=0,0,VLOOKUP(Z71,FAC_TOTALS_APTA!$A$4:$CC$142,$K82,FALSE))</f>
        <v>0</v>
      </c>
      <c r="AA82" s="80">
        <f>IF(AA71=0,0,VLOOKUP(AA71,FAC_TOTALS_APTA!$A$4:$CC$142,$K82,FALSE))</f>
        <v>0</v>
      </c>
      <c r="AB82" s="32">
        <f t="shared" si="21"/>
        <v>-2307.6890866614413</v>
      </c>
      <c r="AC82" s="83">
        <f>AB82/F88</f>
        <v>-1.1242282557871288E-2</v>
      </c>
    </row>
    <row r="83" spans="1:29" ht="34" x14ac:dyDescent="0.2">
      <c r="A83" s="78" t="s">
        <v>133</v>
      </c>
      <c r="B83" s="45"/>
      <c r="C83" s="56" t="s">
        <v>94</v>
      </c>
      <c r="D83" s="57">
        <v>1.72E-2</v>
      </c>
      <c r="E83" s="24">
        <f>MATCH($C83,FAC_TOTALS_APTA!$A$2:$CC$2,)</f>
        <v>23</v>
      </c>
      <c r="F83" s="80">
        <f>VLOOKUP(F71,FAC_TOTALS_APTA!$A$4:$CC$142,$E83,FALSE)</f>
        <v>0</v>
      </c>
      <c r="G83" s="80">
        <f>VLOOKUP(G71,FAC_TOTALS_APTA!$A$4:$CC$142,$E83,FALSE)</f>
        <v>0</v>
      </c>
      <c r="H83" s="33" t="str">
        <f t="shared" si="18"/>
        <v>-</v>
      </c>
      <c r="I83" s="62" t="str">
        <f t="shared" si="19"/>
        <v/>
      </c>
      <c r="J83" s="30" t="str">
        <f t="shared" si="20"/>
        <v>BIKE_SHARE_RAIL_FAC</v>
      </c>
      <c r="K83" s="20">
        <f>MATCH($J83,FAC_TOTALS_APTA!$A$2:$CA$2,)</f>
        <v>51</v>
      </c>
      <c r="L83" s="80">
        <f>IF(L71=0,0,VLOOKUP(L71,FAC_TOTALS_APTA!$A$4:$CC$142,$K83,FALSE))</f>
        <v>0</v>
      </c>
      <c r="M83" s="80">
        <f>IF(M71=0,0,VLOOKUP(M71,FAC_TOTALS_APTA!$A$4:$CC$142,$K83,FALSE))</f>
        <v>0</v>
      </c>
      <c r="N83" s="80">
        <f>IF(N71=0,0,VLOOKUP(N71,FAC_TOTALS_APTA!$A$4:$CC$142,$K83,FALSE))</f>
        <v>0</v>
      </c>
      <c r="O83" s="80">
        <f>IF(O71=0,0,VLOOKUP(O71,FAC_TOTALS_APTA!$A$4:$CC$142,$K83,FALSE))</f>
        <v>0</v>
      </c>
      <c r="P83" s="80">
        <f>IF(P71=0,0,VLOOKUP(P71,FAC_TOTALS_APTA!$A$4:$CC$142,$K83,FALSE))</f>
        <v>0</v>
      </c>
      <c r="Q83" s="80">
        <f>IF(Q71=0,0,VLOOKUP(Q71,FAC_TOTALS_APTA!$A$4:$CC$142,$K83,FALSE))</f>
        <v>0</v>
      </c>
      <c r="R83" s="80">
        <f>IF(R71=0,0,VLOOKUP(R71,FAC_TOTALS_APTA!$A$4:$CC$142,$K83,FALSE))</f>
        <v>0</v>
      </c>
      <c r="S83" s="80">
        <f>IF(S71=0,0,VLOOKUP(S71,FAC_TOTALS_APTA!$A$4:$CC$142,$K83,FALSE))</f>
        <v>0</v>
      </c>
      <c r="T83" s="80">
        <f>IF(T71=0,0,VLOOKUP(T71,FAC_TOTALS_APTA!$A$4:$CC$142,$K83,FALSE))</f>
        <v>0</v>
      </c>
      <c r="U83" s="80">
        <f>IF(U71=0,0,VLOOKUP(U71,FAC_TOTALS_APTA!$A$4:$CC$142,$K83,FALSE))</f>
        <v>0</v>
      </c>
      <c r="V83" s="80">
        <f>IF(V71=0,0,VLOOKUP(V71,FAC_TOTALS_APTA!$A$4:$CC$142,$K83,FALSE))</f>
        <v>0</v>
      </c>
      <c r="W83" s="80">
        <f>IF(W71=0,0,VLOOKUP(W71,FAC_TOTALS_APTA!$A$4:$CC$142,$K83,FALSE))</f>
        <v>0</v>
      </c>
      <c r="X83" s="80">
        <f>IF(X71=0,0,VLOOKUP(X71,FAC_TOTALS_APTA!$A$4:$CC$142,$K83,FALSE))</f>
        <v>0</v>
      </c>
      <c r="Y83" s="80">
        <f>IF(Y71=0,0,VLOOKUP(Y71,FAC_TOTALS_APTA!$A$4:$CC$142,$K83,FALSE))</f>
        <v>0</v>
      </c>
      <c r="Z83" s="80">
        <f>IF(Z71=0,0,VLOOKUP(Z71,FAC_TOTALS_APTA!$A$4:$CC$142,$K83,FALSE))</f>
        <v>0</v>
      </c>
      <c r="AA83" s="80">
        <f>IF(AA71=0,0,VLOOKUP(AA71,FAC_TOTALS_APTA!$A$4:$CC$142,$K83,FALSE))</f>
        <v>0</v>
      </c>
      <c r="AB83" s="32">
        <f t="shared" si="21"/>
        <v>0</v>
      </c>
      <c r="AC83" s="83">
        <f>AB83/F88</f>
        <v>0</v>
      </c>
    </row>
    <row r="84" spans="1:29" ht="34" x14ac:dyDescent="0.2">
      <c r="A84" s="85" t="s">
        <v>134</v>
      </c>
      <c r="B84" s="27"/>
      <c r="C84" s="10" t="s">
        <v>95</v>
      </c>
      <c r="D84" s="28">
        <v>-8.5999999999999993E-2</v>
      </c>
      <c r="E84" s="20">
        <f>MATCH($C84,FAC_TOTALS_APTA!$A$2:$CC$2,)</f>
        <v>24</v>
      </c>
      <c r="F84" s="31">
        <f>VLOOKUP(F71,FAC_TOTALS_APTA!$A$4:$CC$142,$E84,FALSE)</f>
        <v>0</v>
      </c>
      <c r="G84" s="31">
        <f>VLOOKUP(G71,FAC_TOTALS_APTA!$A$4:$CC$142,$E84,FALSE)</f>
        <v>0.62661241875615004</v>
      </c>
      <c r="H84" s="81" t="str">
        <f t="shared" si="18"/>
        <v>-</v>
      </c>
      <c r="I84" s="30" t="str">
        <f>IF(B84="Log","_log","")</f>
        <v/>
      </c>
      <c r="J84" s="30" t="str">
        <f>CONCATENATE(C84,I84,"_FAC")</f>
        <v>scooter_flag_RAIL_FAC</v>
      </c>
      <c r="K84" s="20">
        <f>MATCH($J84,FAC_TOTALS_APTA!$A$2:$CA$2,)</f>
        <v>53</v>
      </c>
      <c r="L84" s="31">
        <f>IF(L71=0,0,VLOOKUP(L71,FAC_TOTALS_APTA!$A$4:$CC$142,$K84,FALSE))</f>
        <v>0</v>
      </c>
      <c r="M84" s="31">
        <f>IF(M71=0,0,VLOOKUP(M71,FAC_TOTALS_APTA!$A$4:$CC$142,$K84,FALSE))</f>
        <v>0</v>
      </c>
      <c r="N84" s="31">
        <f>IF(N71=0,0,VLOOKUP(N71,FAC_TOTALS_APTA!$A$4:$CC$142,$K84,FALSE))</f>
        <v>0</v>
      </c>
      <c r="O84" s="31">
        <f>IF(O71=0,0,VLOOKUP(O71,FAC_TOTALS_APTA!$A$4:$CC$142,$K84,FALSE))</f>
        <v>0</v>
      </c>
      <c r="P84" s="31">
        <f>IF(P71=0,0,VLOOKUP(P71,FAC_TOTALS_APTA!$A$4:$CC$142,$K84,FALSE))</f>
        <v>0</v>
      </c>
      <c r="Q84" s="31">
        <f>IF(Q71=0,0,VLOOKUP(Q71,FAC_TOTALS_APTA!$A$4:$CC$142,$K84,FALSE))</f>
        <v>-7838.7671458592604</v>
      </c>
      <c r="R84" s="31">
        <f>IF(R71=0,0,VLOOKUP(R71,FAC_TOTALS_APTA!$A$4:$CC$142,$K84,FALSE))</f>
        <v>0</v>
      </c>
      <c r="S84" s="31">
        <f>IF(S71=0,0,VLOOKUP(S71,FAC_TOTALS_APTA!$A$4:$CC$142,$K84,FALSE))</f>
        <v>0</v>
      </c>
      <c r="T84" s="31">
        <f>IF(T71=0,0,VLOOKUP(T71,FAC_TOTALS_APTA!$A$4:$CC$142,$K84,FALSE))</f>
        <v>0</v>
      </c>
      <c r="U84" s="31">
        <f>IF(U71=0,0,VLOOKUP(U71,FAC_TOTALS_APTA!$A$4:$CC$142,$K84,FALSE))</f>
        <v>0</v>
      </c>
      <c r="V84" s="31">
        <f>IF(V71=0,0,VLOOKUP(V71,FAC_TOTALS_APTA!$A$4:$CC$142,$K84,FALSE))</f>
        <v>0</v>
      </c>
      <c r="W84" s="31">
        <f>IF(W71=0,0,VLOOKUP(W71,FAC_TOTALS_APTA!$A$4:$CC$142,$K84,FALSE))</f>
        <v>0</v>
      </c>
      <c r="X84" s="31">
        <f>IF(X71=0,0,VLOOKUP(X71,FAC_TOTALS_APTA!$A$4:$CC$142,$K84,FALSE))</f>
        <v>0</v>
      </c>
      <c r="Y84" s="31">
        <f>IF(Y71=0,0,VLOOKUP(Y71,FAC_TOTALS_APTA!$A$4:$CC$142,$K84,FALSE))</f>
        <v>0</v>
      </c>
      <c r="Z84" s="31">
        <f>IF(Z71=0,0,VLOOKUP(Z71,FAC_TOTALS_APTA!$A$4:$CC$142,$K84,FALSE))</f>
        <v>0</v>
      </c>
      <c r="AA84" s="31">
        <f>IF(AA71=0,0,VLOOKUP(AA71,FAC_TOTALS_APTA!$A$4:$CC$142,$K84,FALSE))</f>
        <v>0</v>
      </c>
      <c r="AB84" s="32">
        <f>SUM(L84:AA84)</f>
        <v>-7838.7671458592604</v>
      </c>
      <c r="AC84" s="86">
        <f>AB84/F88</f>
        <v>-3.8187828537422419E-2</v>
      </c>
    </row>
    <row r="85" spans="1:29" ht="17" x14ac:dyDescent="0.2">
      <c r="A85" s="69" t="s">
        <v>161</v>
      </c>
      <c r="B85" s="45"/>
      <c r="C85" s="6" t="s">
        <v>160</v>
      </c>
      <c r="D85" s="57"/>
      <c r="E85" s="20" t="e">
        <f>MATCH($C85,FAC_TOTALS_APTA!$A$2:$CC$2,)</f>
        <v>#N/A</v>
      </c>
      <c r="F85" s="31"/>
      <c r="G85" s="31"/>
      <c r="H85" s="29"/>
      <c r="I85" s="62"/>
      <c r="J85" s="30" t="str">
        <f t="shared" ref="J85" si="22">CONCATENATE(C85,I85,"_FAC")</f>
        <v>New_Reporter_FAC</v>
      </c>
      <c r="K85" s="20">
        <f>MATCH($J85,FAC_TOTALS_APTA!$A$2:$CA$2,)</f>
        <v>60</v>
      </c>
      <c r="L85" s="31">
        <f>IF(L71=0,0,VLOOKUP(L71,FAC_TOTALS_APTA!$A$4:$CC$142,$K85,FALSE))</f>
        <v>0</v>
      </c>
      <c r="M85" s="31">
        <f>IF(M71=0,0,VLOOKUP(M71,FAC_TOTALS_APTA!$A$4:$CC$142,$K85,FALSE))</f>
        <v>0</v>
      </c>
      <c r="N85" s="31">
        <f>IF(N71=0,0,VLOOKUP(N71,FAC_TOTALS_APTA!$A$4:$CC$142,$K85,FALSE))</f>
        <v>0</v>
      </c>
      <c r="O85" s="31">
        <f>IF(O71=0,0,VLOOKUP(O71,FAC_TOTALS_APTA!$A$4:$CC$142,$K85,FALSE))</f>
        <v>0</v>
      </c>
      <c r="P85" s="31">
        <f>IF(P71=0,0,VLOOKUP(P71,FAC_TOTALS_APTA!$A$4:$CC$142,$K85,FALSE))</f>
        <v>0</v>
      </c>
      <c r="Q85" s="31">
        <f>IF(Q71=0,0,VLOOKUP(Q71,FAC_TOTALS_APTA!$A$4:$CC$142,$K85,FALSE))</f>
        <v>0</v>
      </c>
      <c r="R85" s="31">
        <f>IF(R71=0,0,VLOOKUP(R71,FAC_TOTALS_APTA!$A$4:$CC$142,$K85,FALSE))</f>
        <v>0</v>
      </c>
      <c r="S85" s="31">
        <f>IF(S71=0,0,VLOOKUP(S71,FAC_TOTALS_APTA!$A$4:$CC$142,$K85,FALSE))</f>
        <v>0</v>
      </c>
      <c r="T85" s="31">
        <f>IF(T71=0,0,VLOOKUP(T71,FAC_TOTALS_APTA!$A$4:$CC$142,$K85,FALSE))</f>
        <v>0</v>
      </c>
      <c r="U85" s="31">
        <f>IF(U71=0,0,VLOOKUP(U71,FAC_TOTALS_APTA!$A$4:$CC$142,$K85,FALSE))</f>
        <v>0</v>
      </c>
      <c r="V85" s="31">
        <f>IF(V71=0,0,VLOOKUP(V71,FAC_TOTALS_APTA!$A$4:$CC$142,$K85,FALSE))</f>
        <v>0</v>
      </c>
      <c r="W85" s="31">
        <f>IF(W71=0,0,VLOOKUP(W71,FAC_TOTALS_APTA!$A$4:$CC$142,$K85,FALSE))</f>
        <v>0</v>
      </c>
      <c r="X85" s="31">
        <f>IF(X71=0,0,VLOOKUP(X71,FAC_TOTALS_APTA!$A$4:$CC$142,$K85,FALSE))</f>
        <v>0</v>
      </c>
      <c r="Y85" s="31">
        <f>IF(Y71=0,0,VLOOKUP(Y71,FAC_TOTALS_APTA!$A$4:$CC$142,$K85,FALSE))</f>
        <v>0</v>
      </c>
      <c r="Z85" s="31">
        <f>IF(Z71=0,0,VLOOKUP(Z71,FAC_TOTALS_APTA!$A$4:$CC$142,$K85,FALSE))</f>
        <v>0</v>
      </c>
      <c r="AA85" s="31">
        <f>IF(AA71=0,0,VLOOKUP(AA71,FAC_TOTALS_APTA!$A$4:$CC$142,$K85,FALSE))</f>
        <v>0</v>
      </c>
      <c r="AB85" s="32">
        <f t="shared" ref="AB85" si="23">SUM(L85:AA85)</f>
        <v>0</v>
      </c>
      <c r="AC85" s="86">
        <f>AB85/F88</f>
        <v>0</v>
      </c>
    </row>
    <row r="86" spans="1:29" hidden="1" x14ac:dyDescent="0.2">
      <c r="A86" s="69"/>
      <c r="B86" s="23"/>
      <c r="C86" s="23"/>
      <c r="D86" s="24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71"/>
    </row>
    <row r="87" spans="1:29" ht="17" x14ac:dyDescent="0.2">
      <c r="A87" s="87" t="s">
        <v>76</v>
      </c>
      <c r="B87" s="88"/>
      <c r="C87" s="89"/>
      <c r="D87" s="90"/>
      <c r="E87" s="58"/>
      <c r="F87" s="91"/>
      <c r="G87" s="91"/>
      <c r="H87" s="121"/>
      <c r="I87" s="93"/>
      <c r="J87" s="59"/>
      <c r="K87" s="60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4">
        <f>SUM(AB73:AB85)</f>
        <v>-24732.418199070969</v>
      </c>
      <c r="AC87" s="95">
        <f>AB87/F90</f>
        <v>-0.13018203426859937</v>
      </c>
    </row>
    <row r="88" spans="1:29" ht="17" x14ac:dyDescent="0.2">
      <c r="A88" s="96" t="s">
        <v>41</v>
      </c>
      <c r="B88" s="97"/>
      <c r="C88" s="98" t="s">
        <v>7</v>
      </c>
      <c r="D88" s="99"/>
      <c r="E88" s="34">
        <f>MATCH($C88,FAC_TOTALS_APTA!$A$2:$CA$2,)</f>
        <v>8</v>
      </c>
      <c r="F88" s="100">
        <f>VLOOKUP(F71,FAC_TOTALS_APTA!$A$4:$CC$142,$E88,FALSE)</f>
        <v>205268.73210865099</v>
      </c>
      <c r="G88" s="100">
        <f>VLOOKUP(G71,FAC_TOTALS_APTA!$A$4:$CA$142,$E88,FALSE)</f>
        <v>180951.01600518799</v>
      </c>
      <c r="H88" s="102">
        <f t="shared" ref="H88" si="24">G88/F88-1</f>
        <v>-0.11846770744699375</v>
      </c>
      <c r="I88" s="102"/>
      <c r="J88" s="30"/>
      <c r="K88" s="20"/>
      <c r="L88" s="103">
        <f>SUM(L73:L78)</f>
        <v>-14337.310761629822</v>
      </c>
      <c r="M88" s="103">
        <f>SUM(M73:M78)</f>
        <v>-5261.1901074573552</v>
      </c>
      <c r="N88" s="103">
        <f>SUM(N73:N78)</f>
        <v>-11615.16723713903</v>
      </c>
      <c r="O88" s="103">
        <f>SUM(O73:O78)</f>
        <v>-10106.409949562742</v>
      </c>
      <c r="P88" s="103">
        <f>SUM(P73:P78)</f>
        <v>22402.822039515911</v>
      </c>
      <c r="Q88" s="103">
        <f>SUM(Q73:Q78)</f>
        <v>10049.260771341365</v>
      </c>
      <c r="R88" s="103">
        <f>SUM(R73:R78)</f>
        <v>0</v>
      </c>
      <c r="S88" s="103">
        <f>SUM(S73:S78)</f>
        <v>0</v>
      </c>
      <c r="T88" s="103">
        <f>SUM(T73:T78)</f>
        <v>0</v>
      </c>
      <c r="U88" s="103">
        <f>SUM(U73:U78)</f>
        <v>0</v>
      </c>
      <c r="V88" s="103">
        <f>SUM(V73:V78)</f>
        <v>0</v>
      </c>
      <c r="W88" s="103">
        <f>SUM(W73:W78)</f>
        <v>0</v>
      </c>
      <c r="X88" s="103">
        <f>SUM(X73:X78)</f>
        <v>0</v>
      </c>
      <c r="Y88" s="103">
        <f>SUM(Y73:Y78)</f>
        <v>0</v>
      </c>
      <c r="Z88" s="103">
        <f>SUM(Z73:Z78)</f>
        <v>0</v>
      </c>
      <c r="AA88" s="103">
        <f>SUM(AA73:AA78)</f>
        <v>0</v>
      </c>
      <c r="AB88" s="35"/>
      <c r="AC88" s="104"/>
    </row>
    <row r="89" spans="1:29" ht="17" x14ac:dyDescent="0.2">
      <c r="A89" s="105" t="s">
        <v>77</v>
      </c>
      <c r="B89" s="22"/>
      <c r="C89" s="106"/>
      <c r="D89" s="57"/>
      <c r="E89" s="23"/>
      <c r="F89" s="107"/>
      <c r="G89" s="107"/>
      <c r="H89" s="39"/>
      <c r="I89" s="109"/>
      <c r="J89" s="30"/>
      <c r="K89" s="2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38">
        <f>AB90-AB87</f>
        <v>-75094.541800928011</v>
      </c>
      <c r="AC89" s="111">
        <f>AC90-AC87</f>
        <v>-0.39526908106706665</v>
      </c>
    </row>
    <row r="90" spans="1:29" ht="18" thickBot="1" x14ac:dyDescent="0.25">
      <c r="A90" s="117" t="s">
        <v>42</v>
      </c>
      <c r="B90" s="16"/>
      <c r="C90" s="40" t="s">
        <v>5</v>
      </c>
      <c r="D90" s="17"/>
      <c r="E90" s="16">
        <f>MATCH($C90,FAC_TOTALS_APTA!$A$2:$CA$2,)</f>
        <v>6</v>
      </c>
      <c r="F90" s="41">
        <f>VLOOKUP(F71,FAC_TOTALS_APTA!$A$4:$CA$142,$E90,FALSE)</f>
        <v>189983.34399999899</v>
      </c>
      <c r="G90" s="41">
        <f>VLOOKUP(G71,FAC_TOTALS_APTA!$A$4:$CA$142,$E90,FALSE)</f>
        <v>90156.384000000005</v>
      </c>
      <c r="H90" s="42">
        <f t="shared" ref="H90" si="25">G90/F90-1</f>
        <v>-0.52545111533566602</v>
      </c>
      <c r="I90" s="43"/>
      <c r="J90" s="118"/>
      <c r="K90" s="17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44">
        <f>G90-F90</f>
        <v>-99826.959999998988</v>
      </c>
      <c r="AC90" s="119">
        <f>H90</f>
        <v>-0.52545111533566602</v>
      </c>
    </row>
    <row r="91" spans="1:29" ht="17" thickTop="1" x14ac:dyDescent="0.2"/>
    <row r="94" spans="1:29" x14ac:dyDescent="0.2">
      <c r="A94" s="112" t="s">
        <v>74</v>
      </c>
      <c r="B94" s="113"/>
      <c r="C94" s="113"/>
      <c r="D94" s="114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6"/>
    </row>
    <row r="95" spans="1:29" ht="17" x14ac:dyDescent="0.2">
      <c r="A95" s="69" t="s">
        <v>30</v>
      </c>
      <c r="B95" s="70" t="s">
        <v>31</v>
      </c>
      <c r="C95" s="23"/>
      <c r="D95" s="24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71"/>
    </row>
    <row r="96" spans="1:29" x14ac:dyDescent="0.2">
      <c r="A96" s="69"/>
      <c r="B96" s="70"/>
      <c r="C96" s="23"/>
      <c r="D96" s="24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71"/>
    </row>
    <row r="97" spans="1:29" ht="17" x14ac:dyDescent="0.2">
      <c r="A97" s="72" t="s">
        <v>29</v>
      </c>
      <c r="B97" s="14">
        <v>1</v>
      </c>
      <c r="C97" s="23"/>
      <c r="D97" s="24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71"/>
    </row>
    <row r="98" spans="1:29" ht="18" thickBot="1" x14ac:dyDescent="0.25">
      <c r="A98" s="73" t="s">
        <v>138</v>
      </c>
      <c r="B98" s="15">
        <v>10</v>
      </c>
      <c r="C98" s="16"/>
      <c r="D98" s="17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74"/>
    </row>
    <row r="99" spans="1:29" ht="17" thickTop="1" x14ac:dyDescent="0.2">
      <c r="A99" s="69"/>
      <c r="B99" s="23"/>
      <c r="C99" s="23"/>
      <c r="D99" s="24"/>
      <c r="E99" s="23"/>
      <c r="F99" s="63" t="s">
        <v>70</v>
      </c>
      <c r="G99" s="63"/>
      <c r="H99" s="6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63" t="s">
        <v>32</v>
      </c>
      <c r="AC99" s="75"/>
    </row>
    <row r="100" spans="1:29" ht="17" x14ac:dyDescent="0.2">
      <c r="A100" s="76" t="s">
        <v>33</v>
      </c>
      <c r="B100" s="18" t="s">
        <v>34</v>
      </c>
      <c r="C100" s="19" t="s">
        <v>35</v>
      </c>
      <c r="D100" s="20" t="s">
        <v>75</v>
      </c>
      <c r="E100" s="19"/>
      <c r="F100" s="21">
        <f>$B$1</f>
        <v>2012</v>
      </c>
      <c r="G100" s="21">
        <f>$B$2</f>
        <v>2018</v>
      </c>
      <c r="H100" s="19" t="s">
        <v>71</v>
      </c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 t="s">
        <v>73</v>
      </c>
      <c r="AC100" s="77" t="s">
        <v>71</v>
      </c>
    </row>
    <row r="101" spans="1:29" x14ac:dyDescent="0.2">
      <c r="A101" s="78"/>
      <c r="B101" s="45"/>
      <c r="C101" s="24"/>
      <c r="D101" s="24"/>
      <c r="E101" s="24"/>
      <c r="F101" s="24"/>
      <c r="G101" s="24"/>
      <c r="H101" s="24"/>
      <c r="I101" s="24"/>
      <c r="J101" s="24"/>
      <c r="K101" s="24"/>
      <c r="L101" s="24">
        <v>1</v>
      </c>
      <c r="M101" s="24">
        <v>2</v>
      </c>
      <c r="N101" s="24">
        <v>3</v>
      </c>
      <c r="O101" s="24">
        <v>4</v>
      </c>
      <c r="P101" s="24">
        <v>5</v>
      </c>
      <c r="Q101" s="24">
        <v>6</v>
      </c>
      <c r="R101" s="24">
        <v>7</v>
      </c>
      <c r="S101" s="24">
        <v>8</v>
      </c>
      <c r="T101" s="24">
        <v>9</v>
      </c>
      <c r="U101" s="24">
        <v>10</v>
      </c>
      <c r="V101" s="24">
        <v>11</v>
      </c>
      <c r="W101" s="24">
        <v>12</v>
      </c>
      <c r="X101" s="24">
        <v>13</v>
      </c>
      <c r="Y101" s="24">
        <v>14</v>
      </c>
      <c r="Z101" s="24">
        <v>15</v>
      </c>
      <c r="AA101" s="24">
        <v>16</v>
      </c>
      <c r="AB101" s="24"/>
      <c r="AC101" s="79"/>
    </row>
    <row r="102" spans="1:29" x14ac:dyDescent="0.2">
      <c r="A102" s="69"/>
      <c r="B102" s="22"/>
      <c r="C102" s="23"/>
      <c r="D102" s="24"/>
      <c r="E102" s="23"/>
      <c r="F102" s="24" t="str">
        <f>CONCATENATE($B97,"_",$B98,"_",F100)</f>
        <v>1_10_2012</v>
      </c>
      <c r="G102" s="24" t="str">
        <f>CONCATENATE($B97,"_",$B98,"_",G100)</f>
        <v>1_10_2018</v>
      </c>
      <c r="H102" s="23"/>
      <c r="I102" s="23"/>
      <c r="J102" s="23"/>
      <c r="K102" s="23"/>
      <c r="L102" s="23" t="str">
        <f>IF($F100+L101&gt;$G100,0,CONCATENATE($B97,"_",$B98,"_",$F100+L101))</f>
        <v>1_10_2013</v>
      </c>
      <c r="M102" s="23" t="str">
        <f t="shared" ref="M102:AA102" si="26">IF($F100+M101&gt;$G100,0,CONCATENATE($B97,"_",$B98,"_",$F100+M101))</f>
        <v>1_10_2014</v>
      </c>
      <c r="N102" s="23" t="str">
        <f t="shared" si="26"/>
        <v>1_10_2015</v>
      </c>
      <c r="O102" s="23" t="str">
        <f t="shared" si="26"/>
        <v>1_10_2016</v>
      </c>
      <c r="P102" s="23" t="str">
        <f t="shared" si="26"/>
        <v>1_10_2017</v>
      </c>
      <c r="Q102" s="23" t="str">
        <f t="shared" si="26"/>
        <v>1_10_2018</v>
      </c>
      <c r="R102" s="23">
        <f t="shared" si="26"/>
        <v>0</v>
      </c>
      <c r="S102" s="23">
        <f t="shared" si="26"/>
        <v>0</v>
      </c>
      <c r="T102" s="23">
        <f t="shared" si="26"/>
        <v>0</v>
      </c>
      <c r="U102" s="23">
        <f t="shared" si="26"/>
        <v>0</v>
      </c>
      <c r="V102" s="23">
        <f t="shared" si="26"/>
        <v>0</v>
      </c>
      <c r="W102" s="23">
        <f t="shared" si="26"/>
        <v>0</v>
      </c>
      <c r="X102" s="23">
        <f t="shared" si="26"/>
        <v>0</v>
      </c>
      <c r="Y102" s="23">
        <f t="shared" si="26"/>
        <v>0</v>
      </c>
      <c r="Z102" s="23">
        <f t="shared" si="26"/>
        <v>0</v>
      </c>
      <c r="AA102" s="23">
        <f t="shared" si="26"/>
        <v>0</v>
      </c>
      <c r="AB102" s="23"/>
      <c r="AC102" s="71"/>
    </row>
    <row r="103" spans="1:29" x14ac:dyDescent="0.2">
      <c r="A103" s="69"/>
      <c r="B103" s="22"/>
      <c r="C103" s="23"/>
      <c r="D103" s="24"/>
      <c r="E103" s="23" t="s">
        <v>72</v>
      </c>
      <c r="F103" s="80"/>
      <c r="G103" s="80"/>
      <c r="H103" s="23"/>
      <c r="I103" s="23"/>
      <c r="J103" s="23"/>
      <c r="K103" s="23" t="s">
        <v>72</v>
      </c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71"/>
    </row>
    <row r="104" spans="1:29" ht="17" x14ac:dyDescent="0.2">
      <c r="A104" s="78" t="s">
        <v>122</v>
      </c>
      <c r="B104" s="45" t="s">
        <v>36</v>
      </c>
      <c r="C104" s="56" t="s">
        <v>9</v>
      </c>
      <c r="D104" s="57">
        <v>0.60699999999999998</v>
      </c>
      <c r="E104" s="24">
        <f>MATCH($C104,FAC_TOTALS_APTA!$A$2:$CC$2,)</f>
        <v>10</v>
      </c>
      <c r="F104" s="80">
        <f>VLOOKUP(F102,FAC_TOTALS_APTA!$A$4:$CC$142,$E104,FALSE)</f>
        <v>541132314.10000002</v>
      </c>
      <c r="G104" s="80">
        <f>VLOOKUP(G102,FAC_TOTALS_APTA!$A$4:$CC$142,$E104,FALSE)</f>
        <v>559394026.10000002</v>
      </c>
      <c r="H104" s="33">
        <f>G104/F104-1</f>
        <v>3.3747221380361569E-2</v>
      </c>
      <c r="I104" s="62" t="str">
        <f>IF(B104="Log","_log","")</f>
        <v>_log</v>
      </c>
      <c r="J104" s="62" t="str">
        <f>CONCATENATE(C104,I104,"_FAC")</f>
        <v>VRM_ADJ_log_FAC</v>
      </c>
      <c r="K104" s="24">
        <f>MATCH($J104,FAC_TOTALS_APTA!$A$2:$CA$2,)</f>
        <v>25</v>
      </c>
      <c r="L104" s="80">
        <f>IF(L102=0,0,VLOOKUP(L102,FAC_TOTALS_APTA!$A$4:$CC$142,$K104,FALSE))</f>
        <v>39352079.750225402</v>
      </c>
      <c r="M104" s="80">
        <f>IF(M102=0,0,VLOOKUP(M102,FAC_TOTALS_APTA!$A$4:$CC$142,$K104,FALSE))</f>
        <v>22787053.880871098</v>
      </c>
      <c r="N104" s="80">
        <f>IF(N102=0,0,VLOOKUP(N102,FAC_TOTALS_APTA!$A$4:$CC$142,$K104,FALSE))</f>
        <v>4063004.71164427</v>
      </c>
      <c r="O104" s="80">
        <f>IF(O102=0,0,VLOOKUP(O102,FAC_TOTALS_APTA!$A$4:$CC$142,$K104,FALSE))</f>
        <v>-1680465.60357749</v>
      </c>
      <c r="P104" s="80">
        <f>IF(P102=0,0,VLOOKUP(P102,FAC_TOTALS_APTA!$A$4:$CC$142,$K104,FALSE))</f>
        <v>10810135.088847499</v>
      </c>
      <c r="Q104" s="80">
        <f>IF(Q102=0,0,VLOOKUP(Q102,FAC_TOTALS_APTA!$A$4:$CC$142,$K104,FALSE))</f>
        <v>-15325976.9256707</v>
      </c>
      <c r="R104" s="80">
        <f>IF(R102=0,0,VLOOKUP(R102,FAC_TOTALS_APTA!$A$4:$CC$142,$K104,FALSE))</f>
        <v>0</v>
      </c>
      <c r="S104" s="80">
        <f>IF(S102=0,0,VLOOKUP(S102,FAC_TOTALS_APTA!$A$4:$CC$142,$K104,FALSE))</f>
        <v>0</v>
      </c>
      <c r="T104" s="80">
        <f>IF(T102=0,0,VLOOKUP(T102,FAC_TOTALS_APTA!$A$4:$CC$142,$K104,FALSE))</f>
        <v>0</v>
      </c>
      <c r="U104" s="80">
        <f>IF(U102=0,0,VLOOKUP(U102,FAC_TOTALS_APTA!$A$4:$CC$142,$K104,FALSE))</f>
        <v>0</v>
      </c>
      <c r="V104" s="80">
        <f>IF(V102=0,0,VLOOKUP(V102,FAC_TOTALS_APTA!$A$4:$CC$142,$K104,FALSE))</f>
        <v>0</v>
      </c>
      <c r="W104" s="80">
        <f>IF(W102=0,0,VLOOKUP(W102,FAC_TOTALS_APTA!$A$4:$CC$142,$K104,FALSE))</f>
        <v>0</v>
      </c>
      <c r="X104" s="80">
        <f>IF(X102=0,0,VLOOKUP(X102,FAC_TOTALS_APTA!$A$4:$CC$142,$K104,FALSE))</f>
        <v>0</v>
      </c>
      <c r="Y104" s="80">
        <f>IF(Y102=0,0,VLOOKUP(Y102,FAC_TOTALS_APTA!$A$4:$CC$142,$K104,FALSE))</f>
        <v>0</v>
      </c>
      <c r="Z104" s="80">
        <f>IF(Z102=0,0,VLOOKUP(Z102,FAC_TOTALS_APTA!$A$4:$CC$142,$K104,FALSE))</f>
        <v>0</v>
      </c>
      <c r="AA104" s="80">
        <f>IF(AA102=0,0,VLOOKUP(AA102,FAC_TOTALS_APTA!$A$4:$CC$142,$K104,FALSE))</f>
        <v>0</v>
      </c>
      <c r="AB104" s="82">
        <f>SUM(L104:AA104)</f>
        <v>60005830.902340084</v>
      </c>
      <c r="AC104" s="83">
        <f>AB104/F118</f>
        <v>2.05878476938758E-2</v>
      </c>
    </row>
    <row r="105" spans="1:29" ht="17" x14ac:dyDescent="0.2">
      <c r="A105" s="78" t="s">
        <v>37</v>
      </c>
      <c r="B105" s="45" t="s">
        <v>36</v>
      </c>
      <c r="C105" s="56" t="s">
        <v>10</v>
      </c>
      <c r="D105" s="57">
        <v>-0.26910000000000001</v>
      </c>
      <c r="E105" s="24">
        <f>MATCH($C105,FAC_TOTALS_APTA!$A$2:$CC$2,)</f>
        <v>11</v>
      </c>
      <c r="F105" s="80">
        <f>VLOOKUP(F102,FAC_TOTALS_APTA!$A$4:$CC$142,$E105,FALSE)</f>
        <v>7.8171530000000002</v>
      </c>
      <c r="G105" s="80">
        <f>VLOOKUP(G102,FAC_TOTALS_APTA!$A$4:$CC$142,$E105,FALSE)</f>
        <v>8.8958999999999993</v>
      </c>
      <c r="H105" s="33">
        <f t="shared" ref="H105:H114" si="27">G105/F105-1</f>
        <v>0.1379974269404729</v>
      </c>
      <c r="I105" s="62" t="str">
        <f t="shared" ref="I105:I114" si="28">IF(B105="Log","_log","")</f>
        <v>_log</v>
      </c>
      <c r="J105" s="62" t="str">
        <f t="shared" ref="J105:J114" si="29">CONCATENATE(C105,I105,"_FAC")</f>
        <v>FARE_per_UPT_log_FAC</v>
      </c>
      <c r="K105" s="24">
        <f>MATCH($J105,FAC_TOTALS_APTA!$A$2:$CA$2,)</f>
        <v>27</v>
      </c>
      <c r="L105" s="80">
        <f>IF(L102=0,0,VLOOKUP(L102,FAC_TOTALS_APTA!$A$4:$CC$142,$K105,FALSE))</f>
        <v>-17728281.1851005</v>
      </c>
      <c r="M105" s="80">
        <f>IF(M102=0,0,VLOOKUP(M102,FAC_TOTALS_APTA!$A$4:$CC$142,$K105,FALSE))</f>
        <v>3829247.8979036901</v>
      </c>
      <c r="N105" s="80">
        <f>IF(N102=0,0,VLOOKUP(N102,FAC_TOTALS_APTA!$A$4:$CC$142,$K105,FALSE))</f>
        <v>-53395049.071042798</v>
      </c>
      <c r="O105" s="80">
        <f>IF(O102=0,0,VLOOKUP(O102,FAC_TOTALS_APTA!$A$4:$CC$142,$K105,FALSE))</f>
        <v>-6797255.4244774999</v>
      </c>
      <c r="P105" s="80">
        <f>IF(P102=0,0,VLOOKUP(P102,FAC_TOTALS_APTA!$A$4:$CC$142,$K105,FALSE))</f>
        <v>1340395.4891786301</v>
      </c>
      <c r="Q105" s="80">
        <f>IF(Q102=0,0,VLOOKUP(Q102,FAC_TOTALS_APTA!$A$4:$CC$142,$K105,FALSE))</f>
        <v>-22406996.596697502</v>
      </c>
      <c r="R105" s="80">
        <f>IF(R102=0,0,VLOOKUP(R102,FAC_TOTALS_APTA!$A$4:$CC$142,$K105,FALSE))</f>
        <v>0</v>
      </c>
      <c r="S105" s="80">
        <f>IF(S102=0,0,VLOOKUP(S102,FAC_TOTALS_APTA!$A$4:$CC$142,$K105,FALSE))</f>
        <v>0</v>
      </c>
      <c r="T105" s="80">
        <f>IF(T102=0,0,VLOOKUP(T102,FAC_TOTALS_APTA!$A$4:$CC$142,$K105,FALSE))</f>
        <v>0</v>
      </c>
      <c r="U105" s="80">
        <f>IF(U102=0,0,VLOOKUP(U102,FAC_TOTALS_APTA!$A$4:$CC$142,$K105,FALSE))</f>
        <v>0</v>
      </c>
      <c r="V105" s="80">
        <f>IF(V102=0,0,VLOOKUP(V102,FAC_TOTALS_APTA!$A$4:$CC$142,$K105,FALSE))</f>
        <v>0</v>
      </c>
      <c r="W105" s="80">
        <f>IF(W102=0,0,VLOOKUP(W102,FAC_TOTALS_APTA!$A$4:$CC$142,$K105,FALSE))</f>
        <v>0</v>
      </c>
      <c r="X105" s="80">
        <f>IF(X102=0,0,VLOOKUP(X102,FAC_TOTALS_APTA!$A$4:$CC$142,$K105,FALSE))</f>
        <v>0</v>
      </c>
      <c r="Y105" s="80">
        <f>IF(Y102=0,0,VLOOKUP(Y102,FAC_TOTALS_APTA!$A$4:$CC$142,$K105,FALSE))</f>
        <v>0</v>
      </c>
      <c r="Z105" s="80">
        <f>IF(Z102=0,0,VLOOKUP(Z102,FAC_TOTALS_APTA!$A$4:$CC$142,$K105,FALSE))</f>
        <v>0</v>
      </c>
      <c r="AA105" s="80">
        <f>IF(AA102=0,0,VLOOKUP(AA102,FAC_TOTALS_APTA!$A$4:$CC$142,$K105,FALSE))</f>
        <v>0</v>
      </c>
      <c r="AB105" s="82">
        <f t="shared" ref="AB105:AB114" si="30">SUM(L105:AA105)</f>
        <v>-95157938.89023599</v>
      </c>
      <c r="AC105" s="83">
        <f>AB105/F118</f>
        <v>-3.2648446380548646E-2</v>
      </c>
    </row>
    <row r="106" spans="1:29" ht="17" x14ac:dyDescent="0.2">
      <c r="A106" s="78" t="s">
        <v>38</v>
      </c>
      <c r="B106" s="45" t="s">
        <v>36</v>
      </c>
      <c r="C106" s="56" t="s">
        <v>11</v>
      </c>
      <c r="D106" s="57">
        <v>0.4793</v>
      </c>
      <c r="E106" s="24">
        <f>MATCH($C106,FAC_TOTALS_APTA!$A$2:$CC$2,)</f>
        <v>12</v>
      </c>
      <c r="F106" s="80">
        <f>VLOOKUP(F102,FAC_TOTALS_APTA!$A$4:$CC$142,$E106,FALSE)</f>
        <v>27909105.420000002</v>
      </c>
      <c r="G106" s="80">
        <f>VLOOKUP(G102,FAC_TOTALS_APTA!$A$4:$CC$142,$E106,FALSE)</f>
        <v>29807700.839999899</v>
      </c>
      <c r="H106" s="33">
        <f t="shared" si="27"/>
        <v>6.8027813555046501E-2</v>
      </c>
      <c r="I106" s="62" t="str">
        <f t="shared" si="28"/>
        <v>_log</v>
      </c>
      <c r="J106" s="62" t="str">
        <f t="shared" si="29"/>
        <v>POP_EMP_log_FAC</v>
      </c>
      <c r="K106" s="24">
        <f>MATCH($J106,FAC_TOTALS_APTA!$A$2:$CA$2,)</f>
        <v>29</v>
      </c>
      <c r="L106" s="80">
        <f>IF(L102=0,0,VLOOKUP(L102,FAC_TOTALS_APTA!$A$4:$CC$142,$K106,FALSE))</f>
        <v>45300859.636745997</v>
      </c>
      <c r="M106" s="80">
        <f>IF(M102=0,0,VLOOKUP(M102,FAC_TOTALS_APTA!$A$4:$CC$142,$K106,FALSE))</f>
        <v>14683705.104102399</v>
      </c>
      <c r="N106" s="80">
        <f>IF(N102=0,0,VLOOKUP(N102,FAC_TOTALS_APTA!$A$4:$CC$142,$K106,FALSE))</f>
        <v>13782113.7601407</v>
      </c>
      <c r="O106" s="80">
        <f>IF(O102=0,0,VLOOKUP(O102,FAC_TOTALS_APTA!$A$4:$CC$142,$K106,FALSE))</f>
        <v>2950267.5443724701</v>
      </c>
      <c r="P106" s="80">
        <f>IF(P102=0,0,VLOOKUP(P102,FAC_TOTALS_APTA!$A$4:$CC$142,$K106,FALSE))</f>
        <v>11505928.053978</v>
      </c>
      <c r="Q106" s="80">
        <f>IF(Q102=0,0,VLOOKUP(Q102,FAC_TOTALS_APTA!$A$4:$CC$142,$K106,FALSE))</f>
        <v>6946717.0315120798</v>
      </c>
      <c r="R106" s="80">
        <f>IF(R102=0,0,VLOOKUP(R102,FAC_TOTALS_APTA!$A$4:$CC$142,$K106,FALSE))</f>
        <v>0</v>
      </c>
      <c r="S106" s="80">
        <f>IF(S102=0,0,VLOOKUP(S102,FAC_TOTALS_APTA!$A$4:$CC$142,$K106,FALSE))</f>
        <v>0</v>
      </c>
      <c r="T106" s="80">
        <f>IF(T102=0,0,VLOOKUP(T102,FAC_TOTALS_APTA!$A$4:$CC$142,$K106,FALSE))</f>
        <v>0</v>
      </c>
      <c r="U106" s="80">
        <f>IF(U102=0,0,VLOOKUP(U102,FAC_TOTALS_APTA!$A$4:$CC$142,$K106,FALSE))</f>
        <v>0</v>
      </c>
      <c r="V106" s="80">
        <f>IF(V102=0,0,VLOOKUP(V102,FAC_TOTALS_APTA!$A$4:$CC$142,$K106,FALSE))</f>
        <v>0</v>
      </c>
      <c r="W106" s="80">
        <f>IF(W102=0,0,VLOOKUP(W102,FAC_TOTALS_APTA!$A$4:$CC$142,$K106,FALSE))</f>
        <v>0</v>
      </c>
      <c r="X106" s="80">
        <f>IF(X102=0,0,VLOOKUP(X102,FAC_TOTALS_APTA!$A$4:$CC$142,$K106,FALSE))</f>
        <v>0</v>
      </c>
      <c r="Y106" s="80">
        <f>IF(Y102=0,0,VLOOKUP(Y102,FAC_TOTALS_APTA!$A$4:$CC$142,$K106,FALSE))</f>
        <v>0</v>
      </c>
      <c r="Z106" s="80">
        <f>IF(Z102=0,0,VLOOKUP(Z102,FAC_TOTALS_APTA!$A$4:$CC$142,$K106,FALSE))</f>
        <v>0</v>
      </c>
      <c r="AA106" s="80">
        <f>IF(AA102=0,0,VLOOKUP(AA102,FAC_TOTALS_APTA!$A$4:$CC$142,$K106,FALSE))</f>
        <v>0</v>
      </c>
      <c r="AB106" s="82">
        <f t="shared" si="30"/>
        <v>95169591.130851641</v>
      </c>
      <c r="AC106" s="83">
        <f>AB106/F118</f>
        <v>3.2652444234615156E-2</v>
      </c>
    </row>
    <row r="107" spans="1:29" ht="17" x14ac:dyDescent="0.2">
      <c r="A107" s="78" t="s">
        <v>124</v>
      </c>
      <c r="B107" s="45" t="s">
        <v>36</v>
      </c>
      <c r="C107" s="84" t="s">
        <v>27</v>
      </c>
      <c r="D107" s="57">
        <v>0.1704</v>
      </c>
      <c r="E107" s="24">
        <f>MATCH($C107,FAC_TOTALS_APTA!$A$2:$CC$2,)</f>
        <v>13</v>
      </c>
      <c r="F107" s="80">
        <f>VLOOKUP(F102,FAC_TOTALS_APTA!$A$4:$CC$142,$E107,FALSE)</f>
        <v>4.1093000000000002</v>
      </c>
      <c r="G107" s="80">
        <f>VLOOKUP(G102,FAC_TOTALS_APTA!$A$4:$CC$142,$E107,FALSE)</f>
        <v>2.9199999999999902</v>
      </c>
      <c r="H107" s="33">
        <f t="shared" si="27"/>
        <v>-0.28941668897379358</v>
      </c>
      <c r="I107" s="62" t="str">
        <f t="shared" si="28"/>
        <v>_log</v>
      </c>
      <c r="J107" s="62" t="str">
        <f t="shared" si="29"/>
        <v>GAS_PRICE_2018_log_FAC</v>
      </c>
      <c r="K107" s="24">
        <f>MATCH($J107,FAC_TOTALS_APTA!$A$2:$CA$2,)</f>
        <v>31</v>
      </c>
      <c r="L107" s="80">
        <f>IF(L102=0,0,VLOOKUP(L102,FAC_TOTALS_APTA!$A$4:$CC$142,$K107,FALSE))</f>
        <v>-16558125.1644565</v>
      </c>
      <c r="M107" s="80">
        <f>IF(M102=0,0,VLOOKUP(M102,FAC_TOTALS_APTA!$A$4:$CC$142,$K107,FALSE))</f>
        <v>-20105988.338114101</v>
      </c>
      <c r="N107" s="80">
        <f>IF(N102=0,0,VLOOKUP(N102,FAC_TOTALS_APTA!$A$4:$CC$142,$K107,FALSE))</f>
        <v>-130488436.416586</v>
      </c>
      <c r="O107" s="80">
        <f>IF(O102=0,0,VLOOKUP(O102,FAC_TOTALS_APTA!$A$4:$CC$142,$K107,FALSE))</f>
        <v>-40184535.111361898</v>
      </c>
      <c r="P107" s="80">
        <f>IF(P102=0,0,VLOOKUP(P102,FAC_TOTALS_APTA!$A$4:$CC$142,$K107,FALSE))</f>
        <v>39559643.589405701</v>
      </c>
      <c r="Q107" s="80">
        <f>IF(Q102=0,0,VLOOKUP(Q102,FAC_TOTALS_APTA!$A$4:$CC$142,$K107,FALSE))</f>
        <v>31609144.522285499</v>
      </c>
      <c r="R107" s="80">
        <f>IF(R102=0,0,VLOOKUP(R102,FAC_TOTALS_APTA!$A$4:$CC$142,$K107,FALSE))</f>
        <v>0</v>
      </c>
      <c r="S107" s="80">
        <f>IF(S102=0,0,VLOOKUP(S102,FAC_TOTALS_APTA!$A$4:$CC$142,$K107,FALSE))</f>
        <v>0</v>
      </c>
      <c r="T107" s="80">
        <f>IF(T102=0,0,VLOOKUP(T102,FAC_TOTALS_APTA!$A$4:$CC$142,$K107,FALSE))</f>
        <v>0</v>
      </c>
      <c r="U107" s="80">
        <f>IF(U102=0,0,VLOOKUP(U102,FAC_TOTALS_APTA!$A$4:$CC$142,$K107,FALSE))</f>
        <v>0</v>
      </c>
      <c r="V107" s="80">
        <f>IF(V102=0,0,VLOOKUP(V102,FAC_TOTALS_APTA!$A$4:$CC$142,$K107,FALSE))</f>
        <v>0</v>
      </c>
      <c r="W107" s="80">
        <f>IF(W102=0,0,VLOOKUP(W102,FAC_TOTALS_APTA!$A$4:$CC$142,$K107,FALSE))</f>
        <v>0</v>
      </c>
      <c r="X107" s="80">
        <f>IF(X102=0,0,VLOOKUP(X102,FAC_TOTALS_APTA!$A$4:$CC$142,$K107,FALSE))</f>
        <v>0</v>
      </c>
      <c r="Y107" s="80">
        <f>IF(Y102=0,0,VLOOKUP(Y102,FAC_TOTALS_APTA!$A$4:$CC$142,$K107,FALSE))</f>
        <v>0</v>
      </c>
      <c r="Z107" s="80">
        <f>IF(Z102=0,0,VLOOKUP(Z102,FAC_TOTALS_APTA!$A$4:$CC$142,$K107,FALSE))</f>
        <v>0</v>
      </c>
      <c r="AA107" s="80">
        <f>IF(AA102=0,0,VLOOKUP(AA102,FAC_TOTALS_APTA!$A$4:$CC$142,$K107,FALSE))</f>
        <v>0</v>
      </c>
      <c r="AB107" s="82">
        <f t="shared" si="30"/>
        <v>-136168296.91882733</v>
      </c>
      <c r="AC107" s="83">
        <f>AB107/F118</f>
        <v>-4.671899572996243E-2</v>
      </c>
    </row>
    <row r="108" spans="1:29" ht="17" x14ac:dyDescent="0.2">
      <c r="A108" s="78" t="s">
        <v>39</v>
      </c>
      <c r="B108" s="45"/>
      <c r="C108" s="56" t="s">
        <v>12</v>
      </c>
      <c r="D108" s="57">
        <v>7.1999999999999998E-3</v>
      </c>
      <c r="E108" s="24">
        <f>MATCH($C108,FAC_TOTALS_APTA!$A$2:$CC$2,)</f>
        <v>14</v>
      </c>
      <c r="F108" s="80">
        <f>VLOOKUP(F102,FAC_TOTALS_APTA!$A$4:$CC$142,$E108,FALSE)</f>
        <v>33963.31</v>
      </c>
      <c r="G108" s="80">
        <f>VLOOKUP(G102,FAC_TOTALS_APTA!$A$4:$CC$142,$E108,FALSE)</f>
        <v>36801.5</v>
      </c>
      <c r="H108" s="33">
        <f t="shared" si="27"/>
        <v>8.3566354398319831E-2</v>
      </c>
      <c r="I108" s="62" t="str">
        <f t="shared" si="28"/>
        <v/>
      </c>
      <c r="J108" s="62" t="str">
        <f t="shared" si="29"/>
        <v>PCT_HH_NO_VEH_FAC</v>
      </c>
      <c r="K108" s="24">
        <f>MATCH($J108,FAC_TOTALS_APTA!$A$2:$CA$2,)</f>
        <v>33</v>
      </c>
      <c r="L108" s="80">
        <f>IF(L102=0,0,VLOOKUP(L102,FAC_TOTALS_APTA!$A$4:$CC$142,$K108,FALSE))</f>
        <v>-33052253.354001299</v>
      </c>
      <c r="M108" s="80">
        <f>IF(M102=0,0,VLOOKUP(M102,FAC_TOTALS_APTA!$A$4:$CC$142,$K108,FALSE))</f>
        <v>5878465.6081339</v>
      </c>
      <c r="N108" s="80">
        <f>IF(N102=0,0,VLOOKUP(N102,FAC_TOTALS_APTA!$A$4:$CC$142,$K108,FALSE))</f>
        <v>-675887.55644630501</v>
      </c>
      <c r="O108" s="80">
        <f>IF(O102=0,0,VLOOKUP(O102,FAC_TOTALS_APTA!$A$4:$CC$142,$K108,FALSE))</f>
        <v>-6345686.3825864196</v>
      </c>
      <c r="P108" s="80">
        <f>IF(P102=0,0,VLOOKUP(P102,FAC_TOTALS_APTA!$A$4:$CC$142,$K108,FALSE))</f>
        <v>2649046.7445671498</v>
      </c>
      <c r="Q108" s="80">
        <f>IF(Q102=0,0,VLOOKUP(Q102,FAC_TOTALS_APTA!$A$4:$CC$142,$K108,FALSE))</f>
        <v>222179.09592713401</v>
      </c>
      <c r="R108" s="80">
        <f>IF(R102=0,0,VLOOKUP(R102,FAC_TOTALS_APTA!$A$4:$CC$142,$K108,FALSE))</f>
        <v>0</v>
      </c>
      <c r="S108" s="80">
        <f>IF(S102=0,0,VLOOKUP(S102,FAC_TOTALS_APTA!$A$4:$CC$142,$K108,FALSE))</f>
        <v>0</v>
      </c>
      <c r="T108" s="80">
        <f>IF(T102=0,0,VLOOKUP(T102,FAC_TOTALS_APTA!$A$4:$CC$142,$K108,FALSE))</f>
        <v>0</v>
      </c>
      <c r="U108" s="80">
        <f>IF(U102=0,0,VLOOKUP(U102,FAC_TOTALS_APTA!$A$4:$CC$142,$K108,FALSE))</f>
        <v>0</v>
      </c>
      <c r="V108" s="80">
        <f>IF(V102=0,0,VLOOKUP(V102,FAC_TOTALS_APTA!$A$4:$CC$142,$K108,FALSE))</f>
        <v>0</v>
      </c>
      <c r="W108" s="80">
        <f>IF(W102=0,0,VLOOKUP(W102,FAC_TOTALS_APTA!$A$4:$CC$142,$K108,FALSE))</f>
        <v>0</v>
      </c>
      <c r="X108" s="80">
        <f>IF(X102=0,0,VLOOKUP(X102,FAC_TOTALS_APTA!$A$4:$CC$142,$K108,FALSE))</f>
        <v>0</v>
      </c>
      <c r="Y108" s="80">
        <f>IF(Y102=0,0,VLOOKUP(Y102,FAC_TOTALS_APTA!$A$4:$CC$142,$K108,FALSE))</f>
        <v>0</v>
      </c>
      <c r="Z108" s="80">
        <f>IF(Z102=0,0,VLOOKUP(Z102,FAC_TOTALS_APTA!$A$4:$CC$142,$K108,FALSE))</f>
        <v>0</v>
      </c>
      <c r="AA108" s="80">
        <f>IF(AA102=0,0,VLOOKUP(AA102,FAC_TOTALS_APTA!$A$4:$CC$142,$K108,FALSE))</f>
        <v>0</v>
      </c>
      <c r="AB108" s="82">
        <f t="shared" si="30"/>
        <v>-31324135.844405837</v>
      </c>
      <c r="AC108" s="83">
        <f>AB108/F118</f>
        <v>-1.0747231197522732E-2</v>
      </c>
    </row>
    <row r="109" spans="1:29" ht="34" x14ac:dyDescent="0.2">
      <c r="A109" s="85" t="s">
        <v>40</v>
      </c>
      <c r="B109" s="27"/>
      <c r="C109" s="10" t="s">
        <v>13</v>
      </c>
      <c r="D109" s="28">
        <v>0.379</v>
      </c>
      <c r="E109" s="24">
        <f>MATCH($C109,FAC_TOTALS_APTA!$A$2:$CC$2,)</f>
        <v>15</v>
      </c>
      <c r="F109" s="80">
        <f>VLOOKUP(F102,FAC_TOTALS_APTA!$A$4:$CC$142,$E109,FALSE)</f>
        <v>2.6874131264136198</v>
      </c>
      <c r="G109" s="80">
        <f>VLOOKUP(G102,FAC_TOTALS_APTA!$A$4:$CC$142,$E109,FALSE)</f>
        <v>2.8392046196562601</v>
      </c>
      <c r="H109" s="33">
        <f t="shared" si="27"/>
        <v>5.6482381421276928E-2</v>
      </c>
      <c r="I109" s="62" t="str">
        <f t="shared" si="28"/>
        <v/>
      </c>
      <c r="J109" s="30" t="str">
        <f t="shared" si="29"/>
        <v>TSD_POP_PCT_FAC</v>
      </c>
      <c r="K109" s="20">
        <f>MATCH($J109,FAC_TOTALS_APTA!$A$2:$CA$2,)</f>
        <v>35</v>
      </c>
      <c r="L109" s="80">
        <f>IF(L102=0,0,VLOOKUP(L102,FAC_TOTALS_APTA!$A$4:$CC$142,$K109,FALSE))</f>
        <v>-24310669.331999701</v>
      </c>
      <c r="M109" s="80">
        <f>IF(M102=0,0,VLOOKUP(M102,FAC_TOTALS_APTA!$A$4:$CC$142,$K109,FALSE))</f>
        <v>1848393.5191166601</v>
      </c>
      <c r="N109" s="80">
        <f>IF(N102=0,0,VLOOKUP(N102,FAC_TOTALS_APTA!$A$4:$CC$142,$K109,FALSE))</f>
        <v>2546180.3492637901</v>
      </c>
      <c r="O109" s="80">
        <f>IF(O102=0,0,VLOOKUP(O102,FAC_TOTALS_APTA!$A$4:$CC$142,$K109,FALSE))</f>
        <v>3879274.2707577902</v>
      </c>
      <c r="P109" s="80">
        <f>IF(P102=0,0,VLOOKUP(P102,FAC_TOTALS_APTA!$A$4:$CC$142,$K109,FALSE))</f>
        <v>1641763.6700601201</v>
      </c>
      <c r="Q109" s="80">
        <f>IF(Q102=0,0,VLOOKUP(Q102,FAC_TOTALS_APTA!$A$4:$CC$142,$K109,FALSE))</f>
        <v>2194157.3111514398</v>
      </c>
      <c r="R109" s="80">
        <f>IF(R102=0,0,VLOOKUP(R102,FAC_TOTALS_APTA!$A$4:$CC$142,$K109,FALSE))</f>
        <v>0</v>
      </c>
      <c r="S109" s="80">
        <f>IF(S102=0,0,VLOOKUP(S102,FAC_TOTALS_APTA!$A$4:$CC$142,$K109,FALSE))</f>
        <v>0</v>
      </c>
      <c r="T109" s="80">
        <f>IF(T102=0,0,VLOOKUP(T102,FAC_TOTALS_APTA!$A$4:$CC$142,$K109,FALSE))</f>
        <v>0</v>
      </c>
      <c r="U109" s="80">
        <f>IF(U102=0,0,VLOOKUP(U102,FAC_TOTALS_APTA!$A$4:$CC$142,$K109,FALSE))</f>
        <v>0</v>
      </c>
      <c r="V109" s="80">
        <f>IF(V102=0,0,VLOOKUP(V102,FAC_TOTALS_APTA!$A$4:$CC$142,$K109,FALSE))</f>
        <v>0</v>
      </c>
      <c r="W109" s="80">
        <f>IF(W102=0,0,VLOOKUP(W102,FAC_TOTALS_APTA!$A$4:$CC$142,$K109,FALSE))</f>
        <v>0</v>
      </c>
      <c r="X109" s="80">
        <f>IF(X102=0,0,VLOOKUP(X102,FAC_TOTALS_APTA!$A$4:$CC$142,$K109,FALSE))</f>
        <v>0</v>
      </c>
      <c r="Y109" s="80">
        <f>IF(Y102=0,0,VLOOKUP(Y102,FAC_TOTALS_APTA!$A$4:$CC$142,$K109,FALSE))</f>
        <v>0</v>
      </c>
      <c r="Z109" s="80">
        <f>IF(Z102=0,0,VLOOKUP(Z102,FAC_TOTALS_APTA!$A$4:$CC$142,$K109,FALSE))</f>
        <v>0</v>
      </c>
      <c r="AA109" s="80">
        <f>IF(AA102=0,0,VLOOKUP(AA102,FAC_TOTALS_APTA!$A$4:$CC$142,$K109,FALSE))</f>
        <v>0</v>
      </c>
      <c r="AB109" s="32">
        <f t="shared" si="30"/>
        <v>-12200900.2116499</v>
      </c>
      <c r="AC109" s="83">
        <f>AB109/F118</f>
        <v>-4.18609777597179E-3</v>
      </c>
    </row>
    <row r="110" spans="1:29" ht="34" x14ac:dyDescent="0.2">
      <c r="A110" s="78" t="s">
        <v>123</v>
      </c>
      <c r="B110" s="45" t="s">
        <v>125</v>
      </c>
      <c r="C110" s="56" t="s">
        <v>26</v>
      </c>
      <c r="D110" s="57">
        <v>-0.33650000000000002</v>
      </c>
      <c r="E110" s="24">
        <f>MATCH($C110,FAC_TOTALS_APTA!$A$2:$CC$2,)</f>
        <v>16</v>
      </c>
      <c r="F110" s="80">
        <f>VLOOKUP(F102,FAC_TOTALS_APTA!$A$4:$CC$142,$E110,FALSE)</f>
        <v>31.509999999999899</v>
      </c>
      <c r="G110" s="80">
        <f>VLOOKUP(G102,FAC_TOTALS_APTA!$A$4:$CC$142,$E110,FALSE)</f>
        <v>30.01</v>
      </c>
      <c r="H110" s="33">
        <f t="shared" si="27"/>
        <v>-4.7603935258644925E-2</v>
      </c>
      <c r="I110" s="62" t="str">
        <f t="shared" si="28"/>
        <v>_log</v>
      </c>
      <c r="J110" s="30" t="str">
        <f t="shared" si="29"/>
        <v>TOTAL_MED_INC_INDIV_2018_log_FAC</v>
      </c>
      <c r="K110" s="20">
        <f>MATCH($J110,FAC_TOTALS_APTA!$A$2:$CA$2,)</f>
        <v>37</v>
      </c>
      <c r="L110" s="80">
        <f>IF(L102=0,0,VLOOKUP(L102,FAC_TOTALS_APTA!$A$4:$CC$142,$K110,FALSE))</f>
        <v>7665424.6554200798</v>
      </c>
      <c r="M110" s="80">
        <f>IF(M102=0,0,VLOOKUP(M102,FAC_TOTALS_APTA!$A$4:$CC$142,$K110,FALSE))</f>
        <v>3619596.0692867399</v>
      </c>
      <c r="N110" s="80">
        <f>IF(N102=0,0,VLOOKUP(N102,FAC_TOTALS_APTA!$A$4:$CC$142,$K110,FALSE))</f>
        <v>-18394565.634199601</v>
      </c>
      <c r="O110" s="80">
        <f>IF(O102=0,0,VLOOKUP(O102,FAC_TOTALS_APTA!$A$4:$CC$142,$K110,FALSE))</f>
        <v>-33137896.4425878</v>
      </c>
      <c r="P110" s="80">
        <f>IF(P102=0,0,VLOOKUP(P102,FAC_TOTALS_APTA!$A$4:$CC$142,$K110,FALSE))</f>
        <v>-18610008.874466699</v>
      </c>
      <c r="Q110" s="80">
        <f>IF(Q102=0,0,VLOOKUP(Q102,FAC_TOTALS_APTA!$A$4:$CC$142,$K110,FALSE))</f>
        <v>-24370197.9219012</v>
      </c>
      <c r="R110" s="80">
        <f>IF(R102=0,0,VLOOKUP(R102,FAC_TOTALS_APTA!$A$4:$CC$142,$K110,FALSE))</f>
        <v>0</v>
      </c>
      <c r="S110" s="80">
        <f>IF(S102=0,0,VLOOKUP(S102,FAC_TOTALS_APTA!$A$4:$CC$142,$K110,FALSE))</f>
        <v>0</v>
      </c>
      <c r="T110" s="80">
        <f>IF(T102=0,0,VLOOKUP(T102,FAC_TOTALS_APTA!$A$4:$CC$142,$K110,FALSE))</f>
        <v>0</v>
      </c>
      <c r="U110" s="80">
        <f>IF(U102=0,0,VLOOKUP(U102,FAC_TOTALS_APTA!$A$4:$CC$142,$K110,FALSE))</f>
        <v>0</v>
      </c>
      <c r="V110" s="80">
        <f>IF(V102=0,0,VLOOKUP(V102,FAC_TOTALS_APTA!$A$4:$CC$142,$K110,FALSE))</f>
        <v>0</v>
      </c>
      <c r="W110" s="80">
        <f>IF(W102=0,0,VLOOKUP(W102,FAC_TOTALS_APTA!$A$4:$CC$142,$K110,FALSE))</f>
        <v>0</v>
      </c>
      <c r="X110" s="80">
        <f>IF(X102=0,0,VLOOKUP(X102,FAC_TOTALS_APTA!$A$4:$CC$142,$K110,FALSE))</f>
        <v>0</v>
      </c>
      <c r="Y110" s="80">
        <f>IF(Y102=0,0,VLOOKUP(Y102,FAC_TOTALS_APTA!$A$4:$CC$142,$K110,FALSE))</f>
        <v>0</v>
      </c>
      <c r="Z110" s="80">
        <f>IF(Z102=0,0,VLOOKUP(Z102,FAC_TOTALS_APTA!$A$4:$CC$142,$K110,FALSE))</f>
        <v>0</v>
      </c>
      <c r="AA110" s="80">
        <f>IF(AA102=0,0,VLOOKUP(AA102,FAC_TOTALS_APTA!$A$4:$CC$142,$K110,FALSE))</f>
        <v>0</v>
      </c>
      <c r="AB110" s="32">
        <f t="shared" si="30"/>
        <v>-83227648.148448482</v>
      </c>
      <c r="AC110" s="83">
        <f>AB110/F118</f>
        <v>-2.8555194024201404E-2</v>
      </c>
    </row>
    <row r="111" spans="1:29" ht="34" x14ac:dyDescent="0.2">
      <c r="A111" s="78" t="s">
        <v>127</v>
      </c>
      <c r="B111" s="45"/>
      <c r="C111" s="56" t="s">
        <v>89</v>
      </c>
      <c r="D111" s="57">
        <v>-8.6999999999999994E-3</v>
      </c>
      <c r="E111" s="24">
        <f>MATCH($C111,FAC_TOTALS_APTA!$A$2:$CC$2,)</f>
        <v>18</v>
      </c>
      <c r="F111" s="80">
        <f>VLOOKUP(F102,FAC_TOTALS_APTA!$A$4:$CC$142,$E111,FALSE)</f>
        <v>4.0999999999999996</v>
      </c>
      <c r="G111" s="80">
        <f>VLOOKUP(G102,FAC_TOTALS_APTA!$A$4:$CC$142,$E111,FALSE)</f>
        <v>4.5999999999999996</v>
      </c>
      <c r="H111" s="33">
        <f t="shared" si="27"/>
        <v>0.12195121951219523</v>
      </c>
      <c r="I111" s="62" t="str">
        <f t="shared" si="28"/>
        <v/>
      </c>
      <c r="J111" s="30" t="str">
        <f t="shared" si="29"/>
        <v>JTW_HOME_PCT_FAC</v>
      </c>
      <c r="K111" s="20">
        <f>MATCH($J111,FAC_TOTALS_APTA!$A$2:$CA$2,)</f>
        <v>41</v>
      </c>
      <c r="L111" s="80">
        <f>IF(L102=0,0,VLOOKUP(L102,FAC_TOTALS_APTA!$A$4:$CC$142,$K111,FALSE))</f>
        <v>-2546755.6467998899</v>
      </c>
      <c r="M111" s="80">
        <f>IF(M102=0,0,VLOOKUP(M102,FAC_TOTALS_APTA!$A$4:$CC$142,$K111,FALSE))</f>
        <v>0</v>
      </c>
      <c r="N111" s="80">
        <f>IF(N102=0,0,VLOOKUP(N102,FAC_TOTALS_APTA!$A$4:$CC$142,$K111,FALSE))</f>
        <v>2729967.2855418301</v>
      </c>
      <c r="O111" s="80">
        <f>IF(O102=0,0,VLOOKUP(O102,FAC_TOTALS_APTA!$A$4:$CC$142,$K111,FALSE))</f>
        <v>-10592674.188636299</v>
      </c>
      <c r="P111" s="80">
        <f>IF(P102=0,0,VLOOKUP(P102,FAC_TOTALS_APTA!$A$4:$CC$142,$K111,FALSE))</f>
        <v>0</v>
      </c>
      <c r="Q111" s="80">
        <f>IF(Q102=0,0,VLOOKUP(Q102,FAC_TOTALS_APTA!$A$4:$CC$142,$K111,FALSE))</f>
        <v>-2689471.3591508302</v>
      </c>
      <c r="R111" s="80">
        <f>IF(R102=0,0,VLOOKUP(R102,FAC_TOTALS_APTA!$A$4:$CC$142,$K111,FALSE))</f>
        <v>0</v>
      </c>
      <c r="S111" s="80">
        <f>IF(S102=0,0,VLOOKUP(S102,FAC_TOTALS_APTA!$A$4:$CC$142,$K111,FALSE))</f>
        <v>0</v>
      </c>
      <c r="T111" s="80">
        <f>IF(T102=0,0,VLOOKUP(T102,FAC_TOTALS_APTA!$A$4:$CC$142,$K111,FALSE))</f>
        <v>0</v>
      </c>
      <c r="U111" s="80">
        <f>IF(U102=0,0,VLOOKUP(U102,FAC_TOTALS_APTA!$A$4:$CC$142,$K111,FALSE))</f>
        <v>0</v>
      </c>
      <c r="V111" s="80">
        <f>IF(V102=0,0,VLOOKUP(V102,FAC_TOTALS_APTA!$A$4:$CC$142,$K111,FALSE))</f>
        <v>0</v>
      </c>
      <c r="W111" s="80">
        <f>IF(W102=0,0,VLOOKUP(W102,FAC_TOTALS_APTA!$A$4:$CC$142,$K111,FALSE))</f>
        <v>0</v>
      </c>
      <c r="X111" s="80">
        <f>IF(X102=0,0,VLOOKUP(X102,FAC_TOTALS_APTA!$A$4:$CC$142,$K111,FALSE))</f>
        <v>0</v>
      </c>
      <c r="Y111" s="80">
        <f>IF(Y102=0,0,VLOOKUP(Y102,FAC_TOTALS_APTA!$A$4:$CC$142,$K111,FALSE))</f>
        <v>0</v>
      </c>
      <c r="Z111" s="80">
        <f>IF(Z102=0,0,VLOOKUP(Z102,FAC_TOTALS_APTA!$A$4:$CC$142,$K111,FALSE))</f>
        <v>0</v>
      </c>
      <c r="AA111" s="80">
        <f>IF(AA102=0,0,VLOOKUP(AA102,FAC_TOTALS_APTA!$A$4:$CC$142,$K111,FALSE))</f>
        <v>0</v>
      </c>
      <c r="AB111" s="32">
        <f t="shared" si="30"/>
        <v>-13098933.90904519</v>
      </c>
      <c r="AC111" s="83">
        <f>AB111/F118</f>
        <v>-4.4942108494501433E-3</v>
      </c>
    </row>
    <row r="112" spans="1:29" ht="34" x14ac:dyDescent="0.2">
      <c r="A112" s="78" t="s">
        <v>128</v>
      </c>
      <c r="B112" s="45"/>
      <c r="C112" s="56" t="s">
        <v>88</v>
      </c>
      <c r="D112" s="57">
        <v>2.9000000000000001E-2</v>
      </c>
      <c r="E112" s="24">
        <f>MATCH($C112,FAC_TOTALS_APTA!$A$2:$CC$2,)</f>
        <v>17</v>
      </c>
      <c r="F112" s="80">
        <f>VLOOKUP(F102,FAC_TOTALS_APTA!$A$4:$CC$142,$E112,FALSE)</f>
        <v>0.68630248062319699</v>
      </c>
      <c r="G112" s="80">
        <f>VLOOKUP(G102,FAC_TOTALS_APTA!$A$4:$CC$142,$E112,FALSE)</f>
        <v>0.674687690806556</v>
      </c>
      <c r="H112" s="33">
        <f t="shared" si="27"/>
        <v>-1.692371825043415E-2</v>
      </c>
      <c r="I112" s="62" t="str">
        <f t="shared" si="28"/>
        <v/>
      </c>
      <c r="J112" s="30" t="str">
        <f t="shared" si="29"/>
        <v>Tot_NonUSA_POP_pct_FAC</v>
      </c>
      <c r="K112" s="20">
        <f>MATCH($J112,FAC_TOTALS_APTA!$A$2:$CA$2,)</f>
        <v>39</v>
      </c>
      <c r="L112" s="80">
        <f>IF(L102=0,0,VLOOKUP(L102,FAC_TOTALS_APTA!$A$4:$CC$142,$K112,FALSE))</f>
        <v>2652814.38335654</v>
      </c>
      <c r="M112" s="80">
        <f>IF(M102=0,0,VLOOKUP(M102,FAC_TOTALS_APTA!$A$4:$CC$142,$K112,FALSE))</f>
        <v>4472583.7947632</v>
      </c>
      <c r="N112" s="80">
        <f>IF(N102=0,0,VLOOKUP(N102,FAC_TOTALS_APTA!$A$4:$CC$142,$K112,FALSE))</f>
        <v>4350610.9684223896</v>
      </c>
      <c r="O112" s="80">
        <f>IF(O102=0,0,VLOOKUP(O102,FAC_TOTALS_APTA!$A$4:$CC$142,$K112,FALSE))</f>
        <v>-10156811.477956099</v>
      </c>
      <c r="P112" s="80">
        <f>IF(P102=0,0,VLOOKUP(P102,FAC_TOTALS_APTA!$A$4:$CC$142,$K112,FALSE))</f>
        <v>8476281.2730538901</v>
      </c>
      <c r="Q112" s="80">
        <f>IF(Q102=0,0,VLOOKUP(Q102,FAC_TOTALS_APTA!$A$4:$CC$142,$K112,FALSE))</f>
        <v>3760623.7264017402</v>
      </c>
      <c r="R112" s="80">
        <f>IF(R102=0,0,VLOOKUP(R102,FAC_TOTALS_APTA!$A$4:$CC$142,$K112,FALSE))</f>
        <v>0</v>
      </c>
      <c r="S112" s="80">
        <f>IF(S102=0,0,VLOOKUP(S102,FAC_TOTALS_APTA!$A$4:$CC$142,$K112,FALSE))</f>
        <v>0</v>
      </c>
      <c r="T112" s="80">
        <f>IF(T102=0,0,VLOOKUP(T102,FAC_TOTALS_APTA!$A$4:$CC$142,$K112,FALSE))</f>
        <v>0</v>
      </c>
      <c r="U112" s="80">
        <f>IF(U102=0,0,VLOOKUP(U102,FAC_TOTALS_APTA!$A$4:$CC$142,$K112,FALSE))</f>
        <v>0</v>
      </c>
      <c r="V112" s="80">
        <f>IF(V102=0,0,VLOOKUP(V102,FAC_TOTALS_APTA!$A$4:$CC$142,$K112,FALSE))</f>
        <v>0</v>
      </c>
      <c r="W112" s="80">
        <f>IF(W102=0,0,VLOOKUP(W102,FAC_TOTALS_APTA!$A$4:$CC$142,$K112,FALSE))</f>
        <v>0</v>
      </c>
      <c r="X112" s="80">
        <f>IF(X102=0,0,VLOOKUP(X102,FAC_TOTALS_APTA!$A$4:$CC$142,$K112,FALSE))</f>
        <v>0</v>
      </c>
      <c r="Y112" s="80">
        <f>IF(Y102=0,0,VLOOKUP(Y102,FAC_TOTALS_APTA!$A$4:$CC$142,$K112,FALSE))</f>
        <v>0</v>
      </c>
      <c r="Z112" s="80">
        <f>IF(Z102=0,0,VLOOKUP(Z102,FAC_TOTALS_APTA!$A$4:$CC$142,$K112,FALSE))</f>
        <v>0</v>
      </c>
      <c r="AA112" s="80">
        <f>IF(AA102=0,0,VLOOKUP(AA102,FAC_TOTALS_APTA!$A$4:$CC$142,$K112,FALSE))</f>
        <v>0</v>
      </c>
      <c r="AB112" s="32">
        <f t="shared" si="30"/>
        <v>13556102.66804166</v>
      </c>
      <c r="AC112" s="83">
        <f>AB112/F118</f>
        <v>4.6510642858426142E-3</v>
      </c>
    </row>
    <row r="113" spans="1:29" ht="51" x14ac:dyDescent="0.2">
      <c r="A113" s="78" t="s">
        <v>131</v>
      </c>
      <c r="B113" s="45"/>
      <c r="C113" s="56" t="s">
        <v>91</v>
      </c>
      <c r="D113" s="57">
        <v>-5.0000000000000001E-3</v>
      </c>
      <c r="E113" s="24">
        <f>MATCH($C113,FAC_TOTALS_APTA!$A$2:$CC$2,)</f>
        <v>20</v>
      </c>
      <c r="F113" s="80">
        <f>VLOOKUP(F102,FAC_TOTALS_APTA!$A$4:$CC$142,$E113,FALSE)</f>
        <v>1</v>
      </c>
      <c r="G113" s="80">
        <f>VLOOKUP(G102,FAC_TOTALS_APTA!$A$4:$CC$142,$E113,FALSE)</f>
        <v>7</v>
      </c>
      <c r="H113" s="33">
        <f t="shared" si="27"/>
        <v>6</v>
      </c>
      <c r="I113" s="62" t="str">
        <f t="shared" si="28"/>
        <v/>
      </c>
      <c r="J113" s="30" t="str">
        <f t="shared" si="29"/>
        <v>YEARS_SINCE_TNC_RAIL_FAC</v>
      </c>
      <c r="K113" s="20">
        <f>MATCH($J113,FAC_TOTALS_APTA!$A$2:$CA$2,)</f>
        <v>45</v>
      </c>
      <c r="L113" s="80">
        <f>IF(L102=0,0,VLOOKUP(L102,FAC_TOTALS_APTA!$A$4:$CC$142,$K113,FALSE))</f>
        <v>-14582498.505976001</v>
      </c>
      <c r="M113" s="80">
        <f>IF(M102=0,0,VLOOKUP(M102,FAC_TOTALS_APTA!$A$4:$CC$142,$K113,FALSE))</f>
        <v>-15076575.1202188</v>
      </c>
      <c r="N113" s="80">
        <f>IF(N102=0,0,VLOOKUP(N102,FAC_TOTALS_APTA!$A$4:$CC$142,$K113,FALSE))</f>
        <v>-15617949.8654793</v>
      </c>
      <c r="O113" s="80">
        <f>IF(O102=0,0,VLOOKUP(O102,FAC_TOTALS_APTA!$A$4:$CC$142,$K113,FALSE))</f>
        <v>-15182986.362111101</v>
      </c>
      <c r="P113" s="80">
        <f>IF(P102=0,0,VLOOKUP(P102,FAC_TOTALS_APTA!$A$4:$CC$142,$K113,FALSE))</f>
        <v>-15294843.9439645</v>
      </c>
      <c r="Q113" s="80">
        <f>IF(Q102=0,0,VLOOKUP(Q102,FAC_TOTALS_APTA!$A$4:$CC$142,$K113,FALSE))</f>
        <v>-15399676.103972901</v>
      </c>
      <c r="R113" s="80">
        <f>IF(R102=0,0,VLOOKUP(R102,FAC_TOTALS_APTA!$A$4:$CC$142,$K113,FALSE))</f>
        <v>0</v>
      </c>
      <c r="S113" s="80">
        <f>IF(S102=0,0,VLOOKUP(S102,FAC_TOTALS_APTA!$A$4:$CC$142,$K113,FALSE))</f>
        <v>0</v>
      </c>
      <c r="T113" s="80">
        <f>IF(T102=0,0,VLOOKUP(T102,FAC_TOTALS_APTA!$A$4:$CC$142,$K113,FALSE))</f>
        <v>0</v>
      </c>
      <c r="U113" s="80">
        <f>IF(U102=0,0,VLOOKUP(U102,FAC_TOTALS_APTA!$A$4:$CC$142,$K113,FALSE))</f>
        <v>0</v>
      </c>
      <c r="V113" s="80">
        <f>IF(V102=0,0,VLOOKUP(V102,FAC_TOTALS_APTA!$A$4:$CC$142,$K113,FALSE))</f>
        <v>0</v>
      </c>
      <c r="W113" s="80">
        <f>IF(W102=0,0,VLOOKUP(W102,FAC_TOTALS_APTA!$A$4:$CC$142,$K113,FALSE))</f>
        <v>0</v>
      </c>
      <c r="X113" s="80">
        <f>IF(X102=0,0,VLOOKUP(X102,FAC_TOTALS_APTA!$A$4:$CC$142,$K113,FALSE))</f>
        <v>0</v>
      </c>
      <c r="Y113" s="80">
        <f>IF(Y102=0,0,VLOOKUP(Y102,FAC_TOTALS_APTA!$A$4:$CC$142,$K113,FALSE))</f>
        <v>0</v>
      </c>
      <c r="Z113" s="80">
        <f>IF(Z102=0,0,VLOOKUP(Z102,FAC_TOTALS_APTA!$A$4:$CC$142,$K113,FALSE))</f>
        <v>0</v>
      </c>
      <c r="AA113" s="80">
        <f>IF(AA102=0,0,VLOOKUP(AA102,FAC_TOTALS_APTA!$A$4:$CC$142,$K113,FALSE))</f>
        <v>0</v>
      </c>
      <c r="AB113" s="32">
        <f t="shared" si="30"/>
        <v>-91154529.901722595</v>
      </c>
      <c r="AC113" s="83">
        <f>AB113/F118</f>
        <v>-3.1274886956866157E-2</v>
      </c>
    </row>
    <row r="114" spans="1:29" ht="34" x14ac:dyDescent="0.2">
      <c r="A114" s="78" t="s">
        <v>133</v>
      </c>
      <c r="B114" s="45"/>
      <c r="C114" s="56" t="s">
        <v>94</v>
      </c>
      <c r="D114" s="57">
        <v>1.72E-2</v>
      </c>
      <c r="E114" s="24">
        <f>MATCH($C114,FAC_TOTALS_APTA!$A$2:$CC$2,)</f>
        <v>23</v>
      </c>
      <c r="F114" s="80">
        <f>VLOOKUP(F102,FAC_TOTALS_APTA!$A$4:$CC$142,$E114,FALSE)</f>
        <v>1</v>
      </c>
      <c r="G114" s="80">
        <f>VLOOKUP(G102,FAC_TOTALS_APTA!$A$4:$CC$142,$E114,FALSE)</f>
        <v>1</v>
      </c>
      <c r="H114" s="33">
        <f t="shared" si="27"/>
        <v>0</v>
      </c>
      <c r="I114" s="62" t="str">
        <f t="shared" si="28"/>
        <v/>
      </c>
      <c r="J114" s="30" t="str">
        <f t="shared" si="29"/>
        <v>BIKE_SHARE_RAIL_FAC</v>
      </c>
      <c r="K114" s="20">
        <f>MATCH($J114,FAC_TOTALS_APTA!$A$2:$CA$2,)</f>
        <v>51</v>
      </c>
      <c r="L114" s="80">
        <f>IF(L102=0,0,VLOOKUP(L102,FAC_TOTALS_APTA!$A$4:$CC$142,$K114,FALSE))</f>
        <v>0</v>
      </c>
      <c r="M114" s="80">
        <f>IF(M102=0,0,VLOOKUP(M102,FAC_TOTALS_APTA!$A$4:$CC$142,$K114,FALSE))</f>
        <v>0</v>
      </c>
      <c r="N114" s="80">
        <f>IF(N102=0,0,VLOOKUP(N102,FAC_TOTALS_APTA!$A$4:$CC$142,$K114,FALSE))</f>
        <v>0</v>
      </c>
      <c r="O114" s="80">
        <f>IF(O102=0,0,VLOOKUP(O102,FAC_TOTALS_APTA!$A$4:$CC$142,$K114,FALSE))</f>
        <v>0</v>
      </c>
      <c r="P114" s="80">
        <f>IF(P102=0,0,VLOOKUP(P102,FAC_TOTALS_APTA!$A$4:$CC$142,$K114,FALSE))</f>
        <v>0</v>
      </c>
      <c r="Q114" s="80">
        <f>IF(Q102=0,0,VLOOKUP(Q102,FAC_TOTALS_APTA!$A$4:$CC$142,$K114,FALSE))</f>
        <v>0</v>
      </c>
      <c r="R114" s="80">
        <f>IF(R102=0,0,VLOOKUP(R102,FAC_TOTALS_APTA!$A$4:$CC$142,$K114,FALSE))</f>
        <v>0</v>
      </c>
      <c r="S114" s="80">
        <f>IF(S102=0,0,VLOOKUP(S102,FAC_TOTALS_APTA!$A$4:$CC$142,$K114,FALSE))</f>
        <v>0</v>
      </c>
      <c r="T114" s="80">
        <f>IF(T102=0,0,VLOOKUP(T102,FAC_TOTALS_APTA!$A$4:$CC$142,$K114,FALSE))</f>
        <v>0</v>
      </c>
      <c r="U114" s="80">
        <f>IF(U102=0,0,VLOOKUP(U102,FAC_TOTALS_APTA!$A$4:$CC$142,$K114,FALSE))</f>
        <v>0</v>
      </c>
      <c r="V114" s="80">
        <f>IF(V102=0,0,VLOOKUP(V102,FAC_TOTALS_APTA!$A$4:$CC$142,$K114,FALSE))</f>
        <v>0</v>
      </c>
      <c r="W114" s="80">
        <f>IF(W102=0,0,VLOOKUP(W102,FAC_TOTALS_APTA!$A$4:$CC$142,$K114,FALSE))</f>
        <v>0</v>
      </c>
      <c r="X114" s="80">
        <f>IF(X102=0,0,VLOOKUP(X102,FAC_TOTALS_APTA!$A$4:$CC$142,$K114,FALSE))</f>
        <v>0</v>
      </c>
      <c r="Y114" s="80">
        <f>IF(Y102=0,0,VLOOKUP(Y102,FAC_TOTALS_APTA!$A$4:$CC$142,$K114,FALSE))</f>
        <v>0</v>
      </c>
      <c r="Z114" s="80">
        <f>IF(Z102=0,0,VLOOKUP(Z102,FAC_TOTALS_APTA!$A$4:$CC$142,$K114,FALSE))</f>
        <v>0</v>
      </c>
      <c r="AA114" s="80">
        <f>IF(AA102=0,0,VLOOKUP(AA102,FAC_TOTALS_APTA!$A$4:$CC$142,$K114,FALSE))</f>
        <v>0</v>
      </c>
      <c r="AB114" s="32">
        <f t="shared" si="30"/>
        <v>0</v>
      </c>
      <c r="AC114" s="83">
        <f>AB114/F118</f>
        <v>0</v>
      </c>
    </row>
    <row r="115" spans="1:29" ht="34" x14ac:dyDescent="0.2">
      <c r="A115" s="85" t="s">
        <v>134</v>
      </c>
      <c r="B115" s="27"/>
      <c r="C115" s="10" t="s">
        <v>95</v>
      </c>
      <c r="D115" s="28">
        <v>-8.5999999999999993E-2</v>
      </c>
      <c r="E115" s="20">
        <f>MATCH($C115,FAC_TOTALS_APTA!$A$2:$CC$2,)</f>
        <v>24</v>
      </c>
      <c r="F115" s="31">
        <f>VLOOKUP(F102,FAC_TOTALS_APTA!$A$4:$CC$142,$E115,FALSE)</f>
        <v>0</v>
      </c>
      <c r="G115" s="31">
        <f>VLOOKUP(G102,FAC_TOTALS_APTA!$A$4:$CC$142,$E115,FALSE)</f>
        <v>1</v>
      </c>
      <c r="H115" s="29"/>
      <c r="I115" s="30" t="str">
        <f>IF(B115="Log","_log","")</f>
        <v/>
      </c>
      <c r="J115" s="30" t="str">
        <f>CONCATENATE(C115,I115,"_FAC")</f>
        <v>scooter_flag_RAIL_FAC</v>
      </c>
      <c r="K115" s="20">
        <f>MATCH($J115,FAC_TOTALS_APTA!$A$2:$CA$2,)</f>
        <v>53</v>
      </c>
      <c r="L115" s="31">
        <f>IF(L102=0,0,VLOOKUP(L102,FAC_TOTALS_APTA!$A$4:$CC$142,$K115,FALSE))</f>
        <v>0</v>
      </c>
      <c r="M115" s="31">
        <f>IF(M102=0,0,VLOOKUP(M102,FAC_TOTALS_APTA!$A$4:$CC$142,$K115,FALSE))</f>
        <v>0</v>
      </c>
      <c r="N115" s="31">
        <f>IF(N102=0,0,VLOOKUP(N102,FAC_TOTALS_APTA!$A$4:$CC$142,$K115,FALSE))</f>
        <v>0</v>
      </c>
      <c r="O115" s="31">
        <f>IF(O102=0,0,VLOOKUP(O102,FAC_TOTALS_APTA!$A$4:$CC$142,$K115,FALSE))</f>
        <v>0</v>
      </c>
      <c r="P115" s="31">
        <f>IF(P102=0,0,VLOOKUP(P102,FAC_TOTALS_APTA!$A$4:$CC$142,$K115,FALSE))</f>
        <v>0</v>
      </c>
      <c r="Q115" s="31">
        <f>IF(Q102=0,0,VLOOKUP(Q102,FAC_TOTALS_APTA!$A$4:$CC$142,$K115,FALSE))</f>
        <v>-254706639.53504699</v>
      </c>
      <c r="R115" s="31">
        <f>IF(R102=0,0,VLOOKUP(R102,FAC_TOTALS_APTA!$A$4:$CC$142,$K115,FALSE))</f>
        <v>0</v>
      </c>
      <c r="S115" s="31">
        <f>IF(S102=0,0,VLOOKUP(S102,FAC_TOTALS_APTA!$A$4:$CC$142,$K115,FALSE))</f>
        <v>0</v>
      </c>
      <c r="T115" s="31">
        <f>IF(T102=0,0,VLOOKUP(T102,FAC_TOTALS_APTA!$A$4:$CC$142,$K115,FALSE))</f>
        <v>0</v>
      </c>
      <c r="U115" s="31">
        <f>IF(U102=0,0,VLOOKUP(U102,FAC_TOTALS_APTA!$A$4:$CC$142,$K115,FALSE))</f>
        <v>0</v>
      </c>
      <c r="V115" s="31">
        <f>IF(V102=0,0,VLOOKUP(V102,FAC_TOTALS_APTA!$A$4:$CC$142,$K115,FALSE))</f>
        <v>0</v>
      </c>
      <c r="W115" s="31">
        <f>IF(W102=0,0,VLOOKUP(W102,FAC_TOTALS_APTA!$A$4:$CC$142,$K115,FALSE))</f>
        <v>0</v>
      </c>
      <c r="X115" s="31">
        <f>IF(X102=0,0,VLOOKUP(X102,FAC_TOTALS_APTA!$A$4:$CC$142,$K115,FALSE))</f>
        <v>0</v>
      </c>
      <c r="Y115" s="31">
        <f>IF(Y102=0,0,VLOOKUP(Y102,FAC_TOTALS_APTA!$A$4:$CC$142,$K115,FALSE))</f>
        <v>0</v>
      </c>
      <c r="Z115" s="31">
        <f>IF(Z102=0,0,VLOOKUP(Z102,FAC_TOTALS_APTA!$A$4:$CC$142,$K115,FALSE))</f>
        <v>0</v>
      </c>
      <c r="AA115" s="31">
        <f>IF(AA102=0,0,VLOOKUP(AA102,FAC_TOTALS_APTA!$A$4:$CC$142,$K115,FALSE))</f>
        <v>0</v>
      </c>
      <c r="AB115" s="32">
        <f>SUM(L115:AA115)</f>
        <v>-254706639.53504699</v>
      </c>
      <c r="AC115" s="86">
        <f>AB115/F118</f>
        <v>-8.738919905801977E-2</v>
      </c>
    </row>
    <row r="116" spans="1:29" ht="17" x14ac:dyDescent="0.2">
      <c r="A116" s="69" t="s">
        <v>161</v>
      </c>
      <c r="B116" s="45"/>
      <c r="C116" s="6" t="s">
        <v>160</v>
      </c>
      <c r="D116" s="57"/>
      <c r="E116" s="20"/>
      <c r="F116" s="31"/>
      <c r="G116" s="31"/>
      <c r="H116" s="29"/>
      <c r="I116" s="62"/>
      <c r="J116" s="30" t="str">
        <f t="shared" ref="J116" si="31">CONCATENATE(C116,I116,"_FAC")</f>
        <v>New_Reporter_FAC</v>
      </c>
      <c r="K116" s="20">
        <f>MATCH($J116,FAC_TOTALS_APTA!$A$2:$CA$2,)</f>
        <v>60</v>
      </c>
      <c r="L116" s="31">
        <f>IF(L102=0,0,VLOOKUP(L102,FAC_TOTALS_APTA!$A$4:$CC$142,$K116,FALSE))</f>
        <v>0</v>
      </c>
      <c r="M116" s="31">
        <f>IF(M102=0,0,VLOOKUP(M102,FAC_TOTALS_APTA!$A$4:$CC$142,$K116,FALSE))</f>
        <v>0</v>
      </c>
      <c r="N116" s="31">
        <f>IF(N102=0,0,VLOOKUP(N102,FAC_TOTALS_APTA!$A$4:$CC$142,$K116,FALSE))</f>
        <v>0</v>
      </c>
      <c r="O116" s="31">
        <f>IF(O102=0,0,VLOOKUP(O102,FAC_TOTALS_APTA!$A$4:$CC$142,$K116,FALSE))</f>
        <v>0</v>
      </c>
      <c r="P116" s="31">
        <f>IF(P102=0,0,VLOOKUP(P102,FAC_TOTALS_APTA!$A$4:$CC$142,$K116,FALSE))</f>
        <v>0</v>
      </c>
      <c r="Q116" s="31">
        <f>IF(Q102=0,0,VLOOKUP(Q102,FAC_TOTALS_APTA!$A$4:$CC$142,$K116,FALSE))</f>
        <v>0</v>
      </c>
      <c r="R116" s="31">
        <f>IF(R102=0,0,VLOOKUP(R102,FAC_TOTALS_APTA!$A$4:$CC$142,$K116,FALSE))</f>
        <v>0</v>
      </c>
      <c r="S116" s="31">
        <f>IF(S102=0,0,VLOOKUP(S102,FAC_TOTALS_APTA!$A$4:$CC$142,$K116,FALSE))</f>
        <v>0</v>
      </c>
      <c r="T116" s="31">
        <f>IF(T102=0,0,VLOOKUP(T102,FAC_TOTALS_APTA!$A$4:$CC$142,$K116,FALSE))</f>
        <v>0</v>
      </c>
      <c r="U116" s="31">
        <f>IF(U102=0,0,VLOOKUP(U102,FAC_TOTALS_APTA!$A$4:$CC$142,$K116,FALSE))</f>
        <v>0</v>
      </c>
      <c r="V116" s="31">
        <f>IF(V102=0,0,VLOOKUP(V102,FAC_TOTALS_APTA!$A$4:$CC$142,$K116,FALSE))</f>
        <v>0</v>
      </c>
      <c r="W116" s="31">
        <f>IF(W102=0,0,VLOOKUP(W102,FAC_TOTALS_APTA!$A$4:$CC$142,$K116,FALSE))</f>
        <v>0</v>
      </c>
      <c r="X116" s="31">
        <f>IF(X102=0,0,VLOOKUP(X102,FAC_TOTALS_APTA!$A$4:$CC$142,$K116,FALSE))</f>
        <v>0</v>
      </c>
      <c r="Y116" s="31">
        <f>IF(Y102=0,0,VLOOKUP(Y102,FAC_TOTALS_APTA!$A$4:$CC$142,$K116,FALSE))</f>
        <v>0</v>
      </c>
      <c r="Z116" s="31">
        <f>IF(Z102=0,0,VLOOKUP(Z102,FAC_TOTALS_APTA!$A$4:$CC$142,$K116,FALSE))</f>
        <v>0</v>
      </c>
      <c r="AA116" s="31">
        <f>IF(AA102=0,0,VLOOKUP(AA102,FAC_TOTALS_APTA!$A$4:$CC$142,$K116,FALSE))</f>
        <v>0</v>
      </c>
      <c r="AB116" s="32">
        <f t="shared" ref="AB116" si="32">SUM(L116:AA116)</f>
        <v>0</v>
      </c>
      <c r="AC116" s="86">
        <f>AB116/F118</f>
        <v>0</v>
      </c>
    </row>
    <row r="117" spans="1:29" ht="17" x14ac:dyDescent="0.2">
      <c r="A117" s="87" t="s">
        <v>76</v>
      </c>
      <c r="B117" s="88"/>
      <c r="C117" s="89"/>
      <c r="D117" s="90"/>
      <c r="E117" s="58"/>
      <c r="F117" s="91"/>
      <c r="G117" s="91"/>
      <c r="H117" s="121"/>
      <c r="I117" s="93"/>
      <c r="J117" s="59"/>
      <c r="K117" s="60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4">
        <f>SUM(AB104:AB116)</f>
        <v>-548307498.658149</v>
      </c>
      <c r="AC117" s="95">
        <f>AB117/F120</f>
        <v>-0.18734780922602434</v>
      </c>
    </row>
    <row r="118" spans="1:29" ht="17" hidden="1" x14ac:dyDescent="0.2">
      <c r="A118" s="96" t="s">
        <v>41</v>
      </c>
      <c r="B118" s="97"/>
      <c r="C118" s="98" t="s">
        <v>7</v>
      </c>
      <c r="D118" s="99"/>
      <c r="E118" s="34">
        <f>MATCH($C118,FAC_TOTALS_APTA!$A$2:$CA$2,)</f>
        <v>8</v>
      </c>
      <c r="F118" s="100">
        <f>VLOOKUP(F102,FAC_TOTALS_APTA!$A$4:$CC$142,$E118,FALSE)</f>
        <v>2914623801.1169</v>
      </c>
      <c r="G118" s="100">
        <f>VLOOKUP(G102,FAC_TOTALS_APTA!$A$4:$CA$142,$E118,FALSE)</f>
        <v>2428062060.4098601</v>
      </c>
      <c r="H118" s="102">
        <f t="shared" ref="H118" si="33">G118/F118-1</f>
        <v>-0.16693809352705713</v>
      </c>
      <c r="I118" s="102"/>
      <c r="J118" s="30"/>
      <c r="K118" s="20"/>
      <c r="L118" s="103">
        <f>SUM(L104:L109)</f>
        <v>-6996389.6485865973</v>
      </c>
      <c r="M118" s="103">
        <f>SUM(M104:M109)</f>
        <v>28920877.672013644</v>
      </c>
      <c r="N118" s="103">
        <f>SUM(N104:N109)</f>
        <v>-164168074.22302634</v>
      </c>
      <c r="O118" s="103">
        <f>SUM(O104:O109)</f>
        <v>-48178400.706873052</v>
      </c>
      <c r="P118" s="103">
        <f>SUM(P104:P109)</f>
        <v>67506912.636037096</v>
      </c>
      <c r="Q118" s="103">
        <f>SUM(Q104:Q109)</f>
        <v>3239224.4385079541</v>
      </c>
      <c r="R118" s="103">
        <f>SUM(R104:R109)</f>
        <v>0</v>
      </c>
      <c r="S118" s="103">
        <f>SUM(S104:S109)</f>
        <v>0</v>
      </c>
      <c r="T118" s="103">
        <f>SUM(T104:T109)</f>
        <v>0</v>
      </c>
      <c r="U118" s="103">
        <f>SUM(U104:U109)</f>
        <v>0</v>
      </c>
      <c r="V118" s="103">
        <f>SUM(V104:V109)</f>
        <v>0</v>
      </c>
      <c r="W118" s="103">
        <f>SUM(W104:W109)</f>
        <v>0</v>
      </c>
      <c r="X118" s="103">
        <f>SUM(X104:X109)</f>
        <v>0</v>
      </c>
      <c r="Y118" s="103">
        <f>SUM(Y104:Y109)</f>
        <v>0</v>
      </c>
      <c r="Z118" s="103">
        <f>SUM(Z104:Z109)</f>
        <v>0</v>
      </c>
      <c r="AA118" s="103">
        <f>SUM(AA104:AA109)</f>
        <v>0</v>
      </c>
      <c r="AB118" s="35"/>
      <c r="AC118" s="104"/>
    </row>
    <row r="119" spans="1:29" ht="17" x14ac:dyDescent="0.2">
      <c r="A119" s="105" t="s">
        <v>77</v>
      </c>
      <c r="B119" s="22"/>
      <c r="C119" s="106"/>
      <c r="D119" s="57"/>
      <c r="E119" s="23"/>
      <c r="F119" s="107"/>
      <c r="G119" s="107"/>
      <c r="H119" s="39"/>
      <c r="I119" s="109"/>
      <c r="J119" s="30"/>
      <c r="K119" s="2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38">
        <f>AB120-AB117</f>
        <v>647524426.65813899</v>
      </c>
      <c r="AC119" s="111">
        <f>AC120-AC117</f>
        <v>0.22124862974083426</v>
      </c>
    </row>
    <row r="120" spans="1:29" ht="18" thickBot="1" x14ac:dyDescent="0.25">
      <c r="A120" s="117" t="s">
        <v>42</v>
      </c>
      <c r="B120" s="16"/>
      <c r="C120" s="40" t="s">
        <v>5</v>
      </c>
      <c r="D120" s="17"/>
      <c r="E120" s="16">
        <f>MATCH($C120,FAC_TOTALS_APTA!$A$2:$CA$2,)</f>
        <v>6</v>
      </c>
      <c r="F120" s="41">
        <f>VLOOKUP(F102,FAC_TOTALS_APTA!$A$4:$CA$142,$E120,FALSE)</f>
        <v>2926682201</v>
      </c>
      <c r="G120" s="41">
        <f>VLOOKUP(G102,FAC_TOTALS_APTA!$A$4:$CA$142,$E120,FALSE)</f>
        <v>3025899128.99999</v>
      </c>
      <c r="H120" s="42">
        <f t="shared" ref="H120" si="34">G120/F120-1</f>
        <v>3.3900820514809915E-2</v>
      </c>
      <c r="I120" s="43"/>
      <c r="J120" s="118"/>
      <c r="K120" s="17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44">
        <f>G120-F120</f>
        <v>99216927.999989986</v>
      </c>
      <c r="AC120" s="119">
        <f>H120</f>
        <v>3.3900820514809915E-2</v>
      </c>
    </row>
    <row r="121" spans="1:29" ht="17" thickTop="1" x14ac:dyDescent="0.2"/>
  </sheetData>
  <mergeCells count="8">
    <mergeCell ref="F99:H99"/>
    <mergeCell ref="AB99:AC99"/>
    <mergeCell ref="F8:H8"/>
    <mergeCell ref="AB8:AC8"/>
    <mergeCell ref="F38:H38"/>
    <mergeCell ref="AB38:AC38"/>
    <mergeCell ref="F68:H68"/>
    <mergeCell ref="AB68:AC6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4"/>
  <sheetViews>
    <sheetView workbookViewId="0">
      <selection activeCell="B6" sqref="B6"/>
    </sheetView>
  </sheetViews>
  <sheetFormatPr baseColWidth="10" defaultColWidth="8.83203125" defaultRowHeight="16" x14ac:dyDescent="0.2"/>
  <cols>
    <col min="1" max="1" width="24.33203125" customWidth="1"/>
  </cols>
  <sheetData>
    <row r="2" spans="1:7" x14ac:dyDescent="0.2">
      <c r="A2" s="47" t="s">
        <v>86</v>
      </c>
    </row>
    <row r="3" spans="1:7" ht="17" thickBot="1" x14ac:dyDescent="0.25">
      <c r="A3" s="4"/>
      <c r="B3" s="4"/>
      <c r="C3" s="4"/>
      <c r="D3" s="4"/>
      <c r="E3" s="4"/>
      <c r="F3" s="4"/>
      <c r="G3" s="4"/>
    </row>
    <row r="4" spans="1:7" ht="17" thickTop="1" x14ac:dyDescent="0.2">
      <c r="B4" s="64" t="s">
        <v>84</v>
      </c>
      <c r="C4" s="64"/>
      <c r="D4" s="64"/>
      <c r="E4" s="65" t="s">
        <v>85</v>
      </c>
      <c r="F4" s="65"/>
      <c r="G4" s="65"/>
    </row>
    <row r="5" spans="1:7" ht="34" x14ac:dyDescent="0.2">
      <c r="A5" s="49" t="s">
        <v>80</v>
      </c>
      <c r="B5" s="52" t="s">
        <v>81</v>
      </c>
      <c r="C5" s="52" t="s">
        <v>82</v>
      </c>
      <c r="D5" s="52" t="s">
        <v>83</v>
      </c>
      <c r="E5" s="52" t="s">
        <v>81</v>
      </c>
      <c r="F5" s="52" t="s">
        <v>82</v>
      </c>
      <c r="G5" s="52" t="s">
        <v>83</v>
      </c>
    </row>
    <row r="6" spans="1:7" ht="17" x14ac:dyDescent="0.2">
      <c r="A6" s="46" t="s">
        <v>135</v>
      </c>
      <c r="B6" s="26" t="e">
        <f>#REF!</f>
        <v>#REF!</v>
      </c>
      <c r="C6" s="26" t="e">
        <f t="shared" ref="C6:C9" si="0">D6-B6</f>
        <v>#REF!</v>
      </c>
      <c r="D6" s="26" t="e">
        <f>#REF!</f>
        <v>#REF!</v>
      </c>
      <c r="E6" s="26" t="e">
        <f>#REF!</f>
        <v>#REF!</v>
      </c>
      <c r="F6" s="26" t="e">
        <f t="shared" ref="F6:F9" si="1">G6-E6</f>
        <v>#REF!</v>
      </c>
      <c r="G6" s="26" t="e">
        <f>#REF!</f>
        <v>#REF!</v>
      </c>
    </row>
    <row r="7" spans="1:7" ht="17" x14ac:dyDescent="0.2">
      <c r="A7" s="46" t="s">
        <v>136</v>
      </c>
      <c r="B7" s="26" t="e">
        <f>#REF!</f>
        <v>#REF!</v>
      </c>
      <c r="C7" s="26" t="e">
        <f t="shared" si="0"/>
        <v>#REF!</v>
      </c>
      <c r="D7" s="26" t="e">
        <f>#REF!</f>
        <v>#REF!</v>
      </c>
      <c r="E7" s="26" t="e">
        <f>#REF!</f>
        <v>#REF!</v>
      </c>
      <c r="F7" s="26" t="e">
        <f t="shared" si="1"/>
        <v>#REF!</v>
      </c>
      <c r="G7" s="26" t="e">
        <f>#REF!</f>
        <v>#REF!</v>
      </c>
    </row>
    <row r="8" spans="1:7" ht="17" x14ac:dyDescent="0.2">
      <c r="A8" s="46" t="s">
        <v>137</v>
      </c>
      <c r="B8" s="26" t="e">
        <f>#REF!</f>
        <v>#REF!</v>
      </c>
      <c r="C8" s="26" t="e">
        <f t="shared" si="0"/>
        <v>#REF!</v>
      </c>
      <c r="D8" s="26" t="e">
        <f>#REF!</f>
        <v>#REF!</v>
      </c>
      <c r="E8" s="26" t="e">
        <f>#REF!</f>
        <v>#REF!</v>
      </c>
      <c r="F8" s="26" t="e">
        <f t="shared" si="1"/>
        <v>#REF!</v>
      </c>
      <c r="G8" s="26" t="e">
        <f>#REF!</f>
        <v>#REF!</v>
      </c>
    </row>
    <row r="9" spans="1:7" ht="18" thickBot="1" x14ac:dyDescent="0.25">
      <c r="A9" s="50" t="s">
        <v>79</v>
      </c>
      <c r="B9" s="51" t="e">
        <f>#REF!</f>
        <v>#REF!</v>
      </c>
      <c r="C9" s="51" t="e">
        <f t="shared" si="0"/>
        <v>#REF!</v>
      </c>
      <c r="D9" s="51" t="e">
        <f>#REF!</f>
        <v>#REF!</v>
      </c>
      <c r="E9" s="51" t="e">
        <f>#REF!</f>
        <v>#REF!</v>
      </c>
      <c r="F9" s="51" t="e">
        <f t="shared" si="1"/>
        <v>#REF!</v>
      </c>
      <c r="G9" s="51" t="e">
        <f>#REF!</f>
        <v>#REF!</v>
      </c>
    </row>
    <row r="10" spans="1:7" ht="17" thickTop="1" x14ac:dyDescent="0.2">
      <c r="A10" s="46"/>
      <c r="B10" s="33"/>
      <c r="C10" s="33"/>
      <c r="D10" s="33"/>
      <c r="E10" s="33"/>
      <c r="F10" s="33"/>
      <c r="G10" s="33"/>
    </row>
    <row r="12" spans="1:7" x14ac:dyDescent="0.2">
      <c r="A12" s="47" t="s">
        <v>141</v>
      </c>
    </row>
    <row r="13" spans="1:7" ht="17" thickBot="1" x14ac:dyDescent="0.25">
      <c r="A13" s="4"/>
      <c r="B13" s="4"/>
      <c r="C13" s="4"/>
      <c r="D13" s="4"/>
      <c r="E13" s="4"/>
      <c r="F13" s="4"/>
      <c r="G13" s="4"/>
    </row>
    <row r="14" spans="1:7" ht="17" thickTop="1" x14ac:dyDescent="0.2">
      <c r="B14" s="64" t="s">
        <v>84</v>
      </c>
      <c r="C14" s="64"/>
      <c r="D14" s="64"/>
      <c r="E14" s="65" t="s">
        <v>85</v>
      </c>
      <c r="F14" s="65"/>
      <c r="G14" s="65"/>
    </row>
    <row r="15" spans="1:7" s="48" customFormat="1" ht="34" x14ac:dyDescent="0.2">
      <c r="A15" s="49" t="s">
        <v>80</v>
      </c>
      <c r="B15" s="52" t="s">
        <v>81</v>
      </c>
      <c r="C15" s="52" t="s">
        <v>82</v>
      </c>
      <c r="D15" s="52" t="s">
        <v>83</v>
      </c>
      <c r="E15" s="52" t="s">
        <v>81</v>
      </c>
      <c r="F15" s="52" t="s">
        <v>82</v>
      </c>
      <c r="G15" s="52" t="s">
        <v>83</v>
      </c>
    </row>
    <row r="16" spans="1:7" ht="17" x14ac:dyDescent="0.2">
      <c r="A16" s="46" t="s">
        <v>135</v>
      </c>
      <c r="B16" s="26">
        <f>'FAC 2012-2018 BUS'!$AC$30</f>
        <v>-0.15331830343042205</v>
      </c>
      <c r="C16" s="26">
        <f t="shared" ref="C16:C19" si="2">D16-B16</f>
        <v>3.3927898675702645E-2</v>
      </c>
      <c r="D16" s="26">
        <f>'FAC 2012-2018 BUS'!$AC$33</f>
        <v>-0.1193904047547194</v>
      </c>
      <c r="E16" s="26" t="e">
        <f>'FAC 2012-2018 BUS'!#REF!</f>
        <v>#REF!</v>
      </c>
      <c r="F16" s="26" t="e">
        <f t="shared" ref="F16:F19" si="3">G16-E16</f>
        <v>#REF!</v>
      </c>
      <c r="G16" s="26" t="e">
        <f>'FAC 2012-2018 BUS'!#REF!</f>
        <v>#REF!</v>
      </c>
    </row>
    <row r="17" spans="1:7" ht="17" x14ac:dyDescent="0.2">
      <c r="A17" s="46" t="s">
        <v>136</v>
      </c>
      <c r="B17" s="26" t="e">
        <f>'FAC 2012-2018 BUS'!#REF!</f>
        <v>#REF!</v>
      </c>
      <c r="C17" s="26" t="e">
        <f t="shared" si="2"/>
        <v>#REF!</v>
      </c>
      <c r="D17" s="26" t="e">
        <f>'FAC 2012-2018 BUS'!#REF!</f>
        <v>#REF!</v>
      </c>
      <c r="E17" s="26" t="e">
        <f>'FAC 2012-2018 BUS'!#REF!</f>
        <v>#REF!</v>
      </c>
      <c r="F17" s="26" t="e">
        <f t="shared" si="3"/>
        <v>#REF!</v>
      </c>
      <c r="G17" s="26" t="e">
        <f>'FAC 2012-2018 BUS'!#REF!</f>
        <v>#REF!</v>
      </c>
    </row>
    <row r="18" spans="1:7" ht="17" x14ac:dyDescent="0.2">
      <c r="A18" s="46" t="s">
        <v>137</v>
      </c>
      <c r="B18" s="26" t="e">
        <f>'FAC 2012-2018 BUS'!#REF!</f>
        <v>#REF!</v>
      </c>
      <c r="C18" s="26" t="e">
        <f t="shared" si="2"/>
        <v>#REF!</v>
      </c>
      <c r="D18" s="26" t="e">
        <f>'FAC 2012-2018 BUS'!#REF!</f>
        <v>#REF!</v>
      </c>
      <c r="E18" s="26" t="e">
        <f>'FAC 2012-2018 BUS'!#REF!</f>
        <v>#REF!</v>
      </c>
      <c r="F18" s="26" t="e">
        <f t="shared" si="3"/>
        <v>#REF!</v>
      </c>
      <c r="G18" s="26" t="e">
        <f>'FAC 2012-2018 BUS'!#REF!</f>
        <v>#REF!</v>
      </c>
    </row>
    <row r="19" spans="1:7" ht="18" thickBot="1" x14ac:dyDescent="0.25">
      <c r="A19" s="50" t="s">
        <v>79</v>
      </c>
      <c r="B19" s="51" t="e">
        <f>'FAC 2012-2018 BUS'!#REF!</f>
        <v>#REF!</v>
      </c>
      <c r="C19" s="51" t="e">
        <f t="shared" si="2"/>
        <v>#REF!</v>
      </c>
      <c r="D19" s="51" t="e">
        <f>'FAC 2012-2018 BUS'!#REF!</f>
        <v>#REF!</v>
      </c>
      <c r="E19" s="51" t="e">
        <f>'FAC 2012-2018 BUS'!#REF!</f>
        <v>#REF!</v>
      </c>
      <c r="F19" s="51" t="e">
        <f t="shared" si="3"/>
        <v>#REF!</v>
      </c>
      <c r="G19" s="51" t="e">
        <f>'FAC 2012-2018 BUS'!#REF!</f>
        <v>#REF!</v>
      </c>
    </row>
    <row r="20" spans="1:7" ht="17" thickTop="1" x14ac:dyDescent="0.2">
      <c r="A20" s="46"/>
      <c r="B20" s="26"/>
      <c r="C20" s="26"/>
      <c r="D20" s="26"/>
      <c r="E20" s="26"/>
      <c r="F20" s="26"/>
      <c r="G20" s="26"/>
    </row>
    <row r="21" spans="1:7" ht="17" thickBot="1" x14ac:dyDescent="0.25">
      <c r="A21" s="50"/>
      <c r="B21" s="51"/>
      <c r="C21" s="51"/>
      <c r="D21" s="51"/>
      <c r="E21" s="51"/>
      <c r="F21" s="51"/>
      <c r="G21" s="51"/>
    </row>
    <row r="22" spans="1:7" ht="17" thickTop="1" x14ac:dyDescent="0.2">
      <c r="A22" s="46"/>
      <c r="B22" s="26"/>
      <c r="C22" s="26"/>
      <c r="D22" s="26"/>
      <c r="E22" s="26"/>
      <c r="F22" s="26"/>
      <c r="G22" s="26"/>
    </row>
    <row r="23" spans="1:7" ht="17" thickBot="1" x14ac:dyDescent="0.25">
      <c r="A23" s="50"/>
      <c r="B23" s="51"/>
      <c r="C23" s="51"/>
      <c r="D23" s="51"/>
      <c r="E23" s="51"/>
      <c r="F23" s="51"/>
      <c r="G23" s="51"/>
    </row>
    <row r="24" spans="1:7" ht="17" thickTop="1" x14ac:dyDescent="0.2"/>
  </sheetData>
  <mergeCells count="4">
    <mergeCell ref="B4:D4"/>
    <mergeCell ref="E4:G4"/>
    <mergeCell ref="B14:D14"/>
    <mergeCell ref="E14:G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140"/>
  <sheetViews>
    <sheetView topLeftCell="J109" zoomScaleNormal="100" workbookViewId="0">
      <selection activeCell="T134" sqref="T134"/>
    </sheetView>
  </sheetViews>
  <sheetFormatPr baseColWidth="10" defaultColWidth="11" defaultRowHeight="16" x14ac:dyDescent="0.2"/>
  <cols>
    <col min="1" max="1" width="10.83203125" customWidth="1"/>
    <col min="41" max="41" width="21" customWidth="1"/>
  </cols>
  <sheetData>
    <row r="1" spans="1:50" s="13" customFormat="1" ht="68" x14ac:dyDescent="0.2">
      <c r="A1" s="13" t="s">
        <v>87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28</v>
      </c>
      <c r="L1" s="13" t="s">
        <v>11</v>
      </c>
      <c r="M1" s="13" t="s">
        <v>27</v>
      </c>
      <c r="N1" s="13" t="s">
        <v>26</v>
      </c>
      <c r="O1" s="13" t="s">
        <v>88</v>
      </c>
      <c r="P1" s="13" t="s">
        <v>12</v>
      </c>
      <c r="Q1" s="13" t="s">
        <v>13</v>
      </c>
      <c r="R1" s="13" t="s">
        <v>89</v>
      </c>
      <c r="S1" s="13" t="s">
        <v>90</v>
      </c>
      <c r="T1" s="13" t="s">
        <v>91</v>
      </c>
      <c r="U1" s="13" t="s">
        <v>92</v>
      </c>
      <c r="V1" s="13" t="s">
        <v>93</v>
      </c>
      <c r="W1" s="13" t="s">
        <v>94</v>
      </c>
      <c r="X1" s="13" t="s">
        <v>95</v>
      </c>
      <c r="Y1" s="13" t="s">
        <v>14</v>
      </c>
      <c r="Z1" s="13" t="s">
        <v>96</v>
      </c>
      <c r="AA1" s="13" t="s">
        <v>16</v>
      </c>
      <c r="AB1" s="13" t="s">
        <v>97</v>
      </c>
      <c r="AC1" s="13" t="s">
        <v>98</v>
      </c>
      <c r="AD1" s="13" t="s">
        <v>99</v>
      </c>
      <c r="AE1" s="13" t="s">
        <v>17</v>
      </c>
      <c r="AF1" s="13" t="s">
        <v>18</v>
      </c>
      <c r="AG1" s="13" t="s">
        <v>100</v>
      </c>
      <c r="AH1" s="13" t="s">
        <v>101</v>
      </c>
      <c r="AI1" s="13" t="s">
        <v>102</v>
      </c>
      <c r="AJ1" s="13" t="s">
        <v>103</v>
      </c>
      <c r="AK1" s="13" t="s">
        <v>104</v>
      </c>
      <c r="AL1" s="13" t="s">
        <v>105</v>
      </c>
      <c r="AM1" s="13" t="s">
        <v>106</v>
      </c>
      <c r="AN1" s="13" t="s">
        <v>142</v>
      </c>
      <c r="AO1" s="13" t="s">
        <v>143</v>
      </c>
      <c r="AP1" s="13" t="s">
        <v>144</v>
      </c>
      <c r="AQ1" s="13" t="s">
        <v>145</v>
      </c>
      <c r="AR1" s="13" t="s">
        <v>146</v>
      </c>
      <c r="AS1" s="25" t="s">
        <v>148</v>
      </c>
      <c r="AT1" s="25" t="s">
        <v>149</v>
      </c>
      <c r="AU1" s="25" t="s">
        <v>150</v>
      </c>
      <c r="AV1" s="25" t="s">
        <v>151</v>
      </c>
      <c r="AW1" s="25" t="s">
        <v>152</v>
      </c>
      <c r="AX1" s="25" t="s">
        <v>153</v>
      </c>
    </row>
    <row r="2" spans="1:50" x14ac:dyDescent="0.2">
      <c r="A2">
        <v>1</v>
      </c>
      <c r="B2">
        <v>0</v>
      </c>
      <c r="C2">
        <v>2002</v>
      </c>
      <c r="D2">
        <v>190</v>
      </c>
      <c r="E2">
        <v>0</v>
      </c>
      <c r="F2">
        <v>2013178760.8599999</v>
      </c>
      <c r="G2">
        <v>0</v>
      </c>
      <c r="H2">
        <v>1848163410.5760601</v>
      </c>
      <c r="I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2013178760.8599999</v>
      </c>
      <c r="AR2">
        <v>2013178760.8599999</v>
      </c>
      <c r="AV2">
        <v>0</v>
      </c>
      <c r="AW2">
        <v>0</v>
      </c>
      <c r="AX2">
        <v>0</v>
      </c>
    </row>
    <row r="3" spans="1:50" x14ac:dyDescent="0.2">
      <c r="A3">
        <v>1</v>
      </c>
      <c r="B3">
        <v>0</v>
      </c>
      <c r="C3">
        <v>2003</v>
      </c>
      <c r="D3">
        <v>190</v>
      </c>
      <c r="E3">
        <v>2013178760.8599999</v>
      </c>
      <c r="F3">
        <v>2013821311.8699901</v>
      </c>
      <c r="G3">
        <v>642551.00999963202</v>
      </c>
      <c r="H3">
        <v>1971339666.42243</v>
      </c>
      <c r="I3">
        <v>123176255.84637199</v>
      </c>
      <c r="J3">
        <v>52483905.454952903</v>
      </c>
      <c r="K3">
        <v>5.3506678518638804</v>
      </c>
      <c r="L3">
        <v>7061254.2713727402</v>
      </c>
      <c r="M3">
        <v>2.2559256276446602</v>
      </c>
      <c r="N3">
        <v>40665.699536056702</v>
      </c>
      <c r="O3">
        <v>1.3333803362494301</v>
      </c>
      <c r="P3">
        <v>10.087487836964</v>
      </c>
      <c r="Q3">
        <v>0.50022407539335301</v>
      </c>
      <c r="R3">
        <v>3.9540579445063799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53540723.199201897</v>
      </c>
      <c r="Z3">
        <v>38890837.186639398</v>
      </c>
      <c r="AA3">
        <v>19440107.354504801</v>
      </c>
      <c r="AB3">
        <v>31631389.813067898</v>
      </c>
      <c r="AC3">
        <v>12986476.2835542</v>
      </c>
      <c r="AD3">
        <v>496928.55429331597</v>
      </c>
      <c r="AE3">
        <v>-1701128.0740521201</v>
      </c>
      <c r="AF3">
        <v>-14866487.6995699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140418846.61763901</v>
      </c>
      <c r="AO3">
        <v>149338468.466434</v>
      </c>
      <c r="AP3">
        <v>-148695917.45643499</v>
      </c>
      <c r="AQ3">
        <v>0</v>
      </c>
      <c r="AR3">
        <v>642551.00999963202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">
      <c r="A4">
        <v>1</v>
      </c>
      <c r="B4">
        <v>0</v>
      </c>
      <c r="C4">
        <v>2004</v>
      </c>
      <c r="D4">
        <v>190</v>
      </c>
      <c r="E4">
        <v>2013821311.8699901</v>
      </c>
      <c r="F4">
        <v>2041332579.5799999</v>
      </c>
      <c r="G4">
        <v>27511267.710000101</v>
      </c>
      <c r="H4">
        <v>2032563494.89498</v>
      </c>
      <c r="I4">
        <v>61223828.472551301</v>
      </c>
      <c r="J4">
        <v>53263464.802971803</v>
      </c>
      <c r="K4">
        <v>5.46633762363762</v>
      </c>
      <c r="L4">
        <v>7213576.94398857</v>
      </c>
      <c r="M4">
        <v>2.5732992772594598</v>
      </c>
      <c r="N4">
        <v>39654.800335222397</v>
      </c>
      <c r="O4">
        <v>1.360412862485</v>
      </c>
      <c r="P4">
        <v>10.029921523471</v>
      </c>
      <c r="Q4">
        <v>0.48008679570551699</v>
      </c>
      <c r="R4">
        <v>3.9597465862948198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16867549.785721902</v>
      </c>
      <c r="Z4">
        <v>-12854942.725700401</v>
      </c>
      <c r="AA4">
        <v>23282544.9735993</v>
      </c>
      <c r="AB4">
        <v>32483155.016417701</v>
      </c>
      <c r="AC4">
        <v>18950210.802193999</v>
      </c>
      <c r="AD4">
        <v>636963.74945608794</v>
      </c>
      <c r="AE4">
        <v>-1712057.68975009</v>
      </c>
      <c r="AF4">
        <v>-14005045.4622903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63648378.449648097</v>
      </c>
      <c r="AO4">
        <v>64212569.305749103</v>
      </c>
      <c r="AP4">
        <v>-36701301.595748998</v>
      </c>
      <c r="AQ4">
        <v>0</v>
      </c>
      <c r="AR4">
        <v>27511267.710000101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">
      <c r="A5">
        <v>1</v>
      </c>
      <c r="B5">
        <v>0</v>
      </c>
      <c r="C5">
        <v>2005</v>
      </c>
      <c r="D5">
        <v>190</v>
      </c>
      <c r="E5">
        <v>2041332579.5799999</v>
      </c>
      <c r="F5">
        <v>2063004732.4300001</v>
      </c>
      <c r="G5">
        <v>21672152.850000899</v>
      </c>
      <c r="H5">
        <v>2074231680.9710701</v>
      </c>
      <c r="I5">
        <v>41668186.076087698</v>
      </c>
      <c r="J5">
        <v>51970829.054695398</v>
      </c>
      <c r="K5">
        <v>5.52889733256358</v>
      </c>
      <c r="L5">
        <v>7409766.0482000904</v>
      </c>
      <c r="M5">
        <v>3.03019747370625</v>
      </c>
      <c r="N5">
        <v>38477.033981770197</v>
      </c>
      <c r="O5">
        <v>1.39770153931898</v>
      </c>
      <c r="P5">
        <v>9.9480340058096495</v>
      </c>
      <c r="Q5">
        <v>0.46127840571565198</v>
      </c>
      <c r="R5">
        <v>3.94809813007942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-25624240.469308101</v>
      </c>
      <c r="Z5">
        <v>-1584757.18725007</v>
      </c>
      <c r="AA5">
        <v>23993802.570907202</v>
      </c>
      <c r="AB5">
        <v>42412984.817607902</v>
      </c>
      <c r="AC5">
        <v>17405303.933211401</v>
      </c>
      <c r="AD5">
        <v>733451.32190252398</v>
      </c>
      <c r="AE5">
        <v>-1940521.38228572</v>
      </c>
      <c r="AF5">
        <v>-12651428.806981601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42744594.797803603</v>
      </c>
      <c r="AO5">
        <v>42108857.583485402</v>
      </c>
      <c r="AP5">
        <v>-20436704.733484499</v>
      </c>
      <c r="AQ5">
        <v>0</v>
      </c>
      <c r="AR5">
        <v>21672152.850000899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">
      <c r="A6">
        <v>1</v>
      </c>
      <c r="B6">
        <v>0</v>
      </c>
      <c r="C6">
        <v>2006</v>
      </c>
      <c r="D6">
        <v>190</v>
      </c>
      <c r="E6">
        <v>2063004732.4300001</v>
      </c>
      <c r="F6">
        <v>2071799487.96999</v>
      </c>
      <c r="G6">
        <v>8794755.5399993993</v>
      </c>
      <c r="H6">
        <v>2137661871.6187699</v>
      </c>
      <c r="I6">
        <v>63430190.647705302</v>
      </c>
      <c r="J6">
        <v>52066320.0332058</v>
      </c>
      <c r="K6">
        <v>5.4850577180417499</v>
      </c>
      <c r="L6">
        <v>7653103.3177130697</v>
      </c>
      <c r="M6">
        <v>3.3198099765951499</v>
      </c>
      <c r="N6">
        <v>36885.569247209802</v>
      </c>
      <c r="O6">
        <v>1.3904347473348899</v>
      </c>
      <c r="P6">
        <v>9.79489193832765</v>
      </c>
      <c r="Q6">
        <v>0.44109492696673902</v>
      </c>
      <c r="R6">
        <v>4.3170151410533304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4076443.2521872399</v>
      </c>
      <c r="Z6">
        <v>907349.50627077196</v>
      </c>
      <c r="AA6">
        <v>30455998.5558654</v>
      </c>
      <c r="AB6">
        <v>24666397.057972301</v>
      </c>
      <c r="AC6">
        <v>28368594.1237862</v>
      </c>
      <c r="AD6">
        <v>169003.38364732501</v>
      </c>
      <c r="AE6">
        <v>-1589407.64519052</v>
      </c>
      <c r="AF6">
        <v>-14150566.866867701</v>
      </c>
      <c r="AG6">
        <v>-6606465.3724088799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66297345.995262101</v>
      </c>
      <c r="AO6">
        <v>66491871.257718503</v>
      </c>
      <c r="AP6">
        <v>-57697115.7177191</v>
      </c>
      <c r="AQ6">
        <v>0</v>
      </c>
      <c r="AR6">
        <v>8794755.5399993993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">
      <c r="A7">
        <v>1</v>
      </c>
      <c r="B7">
        <v>0</v>
      </c>
      <c r="C7">
        <v>2007</v>
      </c>
      <c r="D7">
        <v>190</v>
      </c>
      <c r="E7">
        <v>2071799487.96999</v>
      </c>
      <c r="F7">
        <v>2090532280.4199901</v>
      </c>
      <c r="G7">
        <v>18732792.4499989</v>
      </c>
      <c r="H7">
        <v>2164930655.8973198</v>
      </c>
      <c r="I7">
        <v>27268784.278542802</v>
      </c>
      <c r="J7">
        <v>53406452.6283006</v>
      </c>
      <c r="K7">
        <v>5.5779750778845498</v>
      </c>
      <c r="L7">
        <v>7706491.4383513499</v>
      </c>
      <c r="M7">
        <v>3.4904130201135799</v>
      </c>
      <c r="N7">
        <v>37448.3157079023</v>
      </c>
      <c r="O7">
        <v>1.4395934516417599</v>
      </c>
      <c r="P7">
        <v>9.5461505346929503</v>
      </c>
      <c r="Q7">
        <v>0.43727182622896199</v>
      </c>
      <c r="R7">
        <v>4.44457353672989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28444215.312973998</v>
      </c>
      <c r="Z7">
        <v>-7478886.3333917102</v>
      </c>
      <c r="AA7">
        <v>10149995.8174704</v>
      </c>
      <c r="AB7">
        <v>13733838.161419</v>
      </c>
      <c r="AC7">
        <v>-10102898.154728301</v>
      </c>
      <c r="AD7">
        <v>2644308.9302513399</v>
      </c>
      <c r="AE7">
        <v>-2604506.9345372701</v>
      </c>
      <c r="AF7">
        <v>-5084788.0433029896</v>
      </c>
      <c r="AG7">
        <v>-2093991.02262062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27607287.7335339</v>
      </c>
      <c r="AO7">
        <v>27472008.214664899</v>
      </c>
      <c r="AP7">
        <v>-8739215.7646660004</v>
      </c>
      <c r="AQ7">
        <v>0</v>
      </c>
      <c r="AR7">
        <v>18732792.4499989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">
      <c r="A8">
        <v>1</v>
      </c>
      <c r="B8">
        <v>0</v>
      </c>
      <c r="C8">
        <v>2008</v>
      </c>
      <c r="D8">
        <v>190</v>
      </c>
      <c r="E8">
        <v>2090532280.4199901</v>
      </c>
      <c r="F8">
        <v>2172421239.8199902</v>
      </c>
      <c r="G8">
        <v>81888959.400000796</v>
      </c>
      <c r="H8">
        <v>2242646107.0163002</v>
      </c>
      <c r="I8">
        <v>77715451.118988007</v>
      </c>
      <c r="J8">
        <v>54111882.801654898</v>
      </c>
      <c r="K8">
        <v>5.4459401447961202</v>
      </c>
      <c r="L8">
        <v>7762978.81906725</v>
      </c>
      <c r="M8">
        <v>3.9171743553592799</v>
      </c>
      <c r="N8">
        <v>37456.144937826997</v>
      </c>
      <c r="O8">
        <v>1.4734511425993599</v>
      </c>
      <c r="P8">
        <v>9.6686621121446397</v>
      </c>
      <c r="Q8">
        <v>0.42928639137074798</v>
      </c>
      <c r="R8">
        <v>4.5207968965488803</v>
      </c>
      <c r="S8">
        <v>0</v>
      </c>
      <c r="T8">
        <v>0</v>
      </c>
      <c r="U8">
        <v>8.8644373414204794E-2</v>
      </c>
      <c r="V8">
        <v>0</v>
      </c>
      <c r="W8">
        <v>0</v>
      </c>
      <c r="X8">
        <v>0</v>
      </c>
      <c r="Y8">
        <v>18944520.385441501</v>
      </c>
      <c r="Z8">
        <v>16213608.0216328</v>
      </c>
      <c r="AA8">
        <v>7380610.0778931398</v>
      </c>
      <c r="AB8">
        <v>32657085.0881714</v>
      </c>
      <c r="AC8">
        <v>-575255.24445206404</v>
      </c>
      <c r="AD8">
        <v>2229929.6039510602</v>
      </c>
      <c r="AE8">
        <v>2479924.8018306298</v>
      </c>
      <c r="AF8">
        <v>-6173197.9165620804</v>
      </c>
      <c r="AG8">
        <v>-1412173.8089341</v>
      </c>
      <c r="AH8">
        <v>0</v>
      </c>
      <c r="AI8">
        <v>0</v>
      </c>
      <c r="AJ8">
        <v>1475769.44130177</v>
      </c>
      <c r="AK8">
        <v>0</v>
      </c>
      <c r="AL8">
        <v>0</v>
      </c>
      <c r="AM8">
        <v>0</v>
      </c>
      <c r="AN8">
        <v>73220820.450274095</v>
      </c>
      <c r="AO8">
        <v>74256773.521016404</v>
      </c>
      <c r="AP8">
        <v>7632185.87898432</v>
      </c>
      <c r="AQ8">
        <v>0</v>
      </c>
      <c r="AR8">
        <v>81888959.400000796</v>
      </c>
      <c r="AS8">
        <v>0</v>
      </c>
      <c r="AT8">
        <v>8.8644373414204794E-2</v>
      </c>
      <c r="AU8">
        <v>0</v>
      </c>
      <c r="AV8">
        <v>0</v>
      </c>
      <c r="AW8">
        <v>1475769.44130177</v>
      </c>
      <c r="AX8">
        <v>0</v>
      </c>
    </row>
    <row r="9" spans="1:50" x14ac:dyDescent="0.2">
      <c r="A9">
        <v>1</v>
      </c>
      <c r="B9">
        <v>0</v>
      </c>
      <c r="C9">
        <v>2009</v>
      </c>
      <c r="D9">
        <v>190</v>
      </c>
      <c r="E9">
        <v>2172421239.8199902</v>
      </c>
      <c r="F9">
        <v>2087736682.3599999</v>
      </c>
      <c r="G9">
        <v>-84684557.459999099</v>
      </c>
      <c r="H9">
        <v>2128047714.3903401</v>
      </c>
      <c r="I9">
        <v>-114598392.625965</v>
      </c>
      <c r="J9">
        <v>54108013.706133798</v>
      </c>
      <c r="K9">
        <v>6.0447202906766897</v>
      </c>
      <c r="L9">
        <v>7728320.6195171</v>
      </c>
      <c r="M9">
        <v>2.86357312398912</v>
      </c>
      <c r="N9">
        <v>35764.969006346299</v>
      </c>
      <c r="O9">
        <v>1.48236207344695</v>
      </c>
      <c r="P9">
        <v>9.8155468303517406</v>
      </c>
      <c r="Q9">
        <v>0.418830699145324</v>
      </c>
      <c r="R9">
        <v>4.72232417975163</v>
      </c>
      <c r="S9">
        <v>0</v>
      </c>
      <c r="T9">
        <v>0</v>
      </c>
      <c r="U9">
        <v>8.8629577252684902E-2</v>
      </c>
      <c r="V9">
        <v>0</v>
      </c>
      <c r="W9">
        <v>0</v>
      </c>
      <c r="X9">
        <v>0</v>
      </c>
      <c r="Y9">
        <v>-1545821.9278519701</v>
      </c>
      <c r="Z9">
        <v>-49080716.1954896</v>
      </c>
      <c r="AA9">
        <v>-1882362.6635144299</v>
      </c>
      <c r="AB9">
        <v>-87767083.922214597</v>
      </c>
      <c r="AC9">
        <v>36057896.373954698</v>
      </c>
      <c r="AD9">
        <v>696561.75827207603</v>
      </c>
      <c r="AE9">
        <v>2392489.3901166599</v>
      </c>
      <c r="AF9">
        <v>-7867673.55588187</v>
      </c>
      <c r="AG9">
        <v>-3517297.9639409501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-112514008.70655</v>
      </c>
      <c r="AO9">
        <v>-112310853.905228</v>
      </c>
      <c r="AP9">
        <v>27626296.445229098</v>
      </c>
      <c r="AQ9">
        <v>0</v>
      </c>
      <c r="AR9">
        <v>-84684557.459999099</v>
      </c>
      <c r="AS9">
        <v>0</v>
      </c>
      <c r="AT9">
        <v>8.8629577252684902E-2</v>
      </c>
      <c r="AU9">
        <v>0</v>
      </c>
      <c r="AV9">
        <v>0</v>
      </c>
      <c r="AW9">
        <v>0</v>
      </c>
      <c r="AX9">
        <v>0</v>
      </c>
    </row>
    <row r="10" spans="1:50" x14ac:dyDescent="0.2">
      <c r="A10">
        <v>1</v>
      </c>
      <c r="B10">
        <v>0</v>
      </c>
      <c r="C10">
        <v>2010</v>
      </c>
      <c r="D10">
        <v>190</v>
      </c>
      <c r="E10">
        <v>2087736682.3599999</v>
      </c>
      <c r="F10">
        <v>2019401363.6500001</v>
      </c>
      <c r="G10">
        <v>-68335318.710000098</v>
      </c>
      <c r="H10">
        <v>2120916029.9556401</v>
      </c>
      <c r="I10">
        <v>-7131684.4346992597</v>
      </c>
      <c r="J10">
        <v>51447519.452844501</v>
      </c>
      <c r="K10">
        <v>6.2255490551252102</v>
      </c>
      <c r="L10">
        <v>7710907.63174948</v>
      </c>
      <c r="M10">
        <v>3.32016097496669</v>
      </c>
      <c r="N10">
        <v>34928.740123785501</v>
      </c>
      <c r="O10">
        <v>1.5464631006927501</v>
      </c>
      <c r="P10">
        <v>10.0776488728585</v>
      </c>
      <c r="Q10">
        <v>0.41427665232979999</v>
      </c>
      <c r="R10">
        <v>4.9647597199375504</v>
      </c>
      <c r="S10">
        <v>0</v>
      </c>
      <c r="T10">
        <v>0</v>
      </c>
      <c r="U10">
        <v>0.163510827392329</v>
      </c>
      <c r="V10">
        <v>0</v>
      </c>
      <c r="W10">
        <v>0</v>
      </c>
      <c r="X10">
        <v>0</v>
      </c>
      <c r="Y10">
        <v>-51776790.566838101</v>
      </c>
      <c r="Z10">
        <v>-15671469.2598492</v>
      </c>
      <c r="AA10">
        <v>2390287.7036231002</v>
      </c>
      <c r="AB10">
        <v>40035075.966922797</v>
      </c>
      <c r="AC10">
        <v>19161922.928192299</v>
      </c>
      <c r="AD10">
        <v>4078507.2984819999</v>
      </c>
      <c r="AE10">
        <v>3067186.4942477802</v>
      </c>
      <c r="AF10">
        <v>-3822943.0748705501</v>
      </c>
      <c r="AG10">
        <v>-4270809.5370172104</v>
      </c>
      <c r="AH10">
        <v>0</v>
      </c>
      <c r="AI10">
        <v>0</v>
      </c>
      <c r="AJ10">
        <v>1229646.2033176899</v>
      </c>
      <c r="AK10">
        <v>0</v>
      </c>
      <c r="AL10">
        <v>0</v>
      </c>
      <c r="AM10">
        <v>0</v>
      </c>
      <c r="AN10">
        <v>-5579385.8437894303</v>
      </c>
      <c r="AO10">
        <v>-6172906.2164444998</v>
      </c>
      <c r="AP10">
        <v>-62162412.493555598</v>
      </c>
      <c r="AQ10">
        <v>0</v>
      </c>
      <c r="AR10">
        <v>-68335318.710000098</v>
      </c>
      <c r="AS10">
        <v>0</v>
      </c>
      <c r="AT10">
        <v>0.163510827392329</v>
      </c>
      <c r="AU10">
        <v>0</v>
      </c>
      <c r="AV10">
        <v>0</v>
      </c>
      <c r="AW10">
        <v>1229646.2033176899</v>
      </c>
      <c r="AX10">
        <v>0</v>
      </c>
    </row>
    <row r="11" spans="1:50" x14ac:dyDescent="0.2">
      <c r="A11">
        <v>1</v>
      </c>
      <c r="B11">
        <v>0</v>
      </c>
      <c r="C11">
        <v>2011</v>
      </c>
      <c r="D11">
        <v>190</v>
      </c>
      <c r="E11">
        <v>2019401363.6500001</v>
      </c>
      <c r="F11">
        <v>2050937950.3099899</v>
      </c>
      <c r="G11">
        <v>31536586.659997899</v>
      </c>
      <c r="H11">
        <v>2153136326.24545</v>
      </c>
      <c r="I11">
        <v>32220296.289808199</v>
      </c>
      <c r="J11">
        <v>50249004.968918003</v>
      </c>
      <c r="K11">
        <v>6.4347412253487102</v>
      </c>
      <c r="L11">
        <v>7791753.4032112304</v>
      </c>
      <c r="M11">
        <v>4.0564630031908004</v>
      </c>
      <c r="N11">
        <v>34360.295960595096</v>
      </c>
      <c r="O11">
        <v>1.5540574486852301</v>
      </c>
      <c r="P11">
        <v>10.3804254087232</v>
      </c>
      <c r="Q11">
        <v>0.40373649845109499</v>
      </c>
      <c r="R11">
        <v>4.8733534847670201</v>
      </c>
      <c r="S11">
        <v>0.135812414667426</v>
      </c>
      <c r="T11">
        <v>0</v>
      </c>
      <c r="U11">
        <v>0.222997760428396</v>
      </c>
      <c r="V11">
        <v>0</v>
      </c>
      <c r="W11">
        <v>0</v>
      </c>
      <c r="X11">
        <v>0</v>
      </c>
      <c r="Y11">
        <v>-28986724.836313698</v>
      </c>
      <c r="Z11">
        <v>-9112396.1728246007</v>
      </c>
      <c r="AA11">
        <v>10876578.899320699</v>
      </c>
      <c r="AB11">
        <v>55183960.136197902</v>
      </c>
      <c r="AC11">
        <v>10623300.003884301</v>
      </c>
      <c r="AD11">
        <v>183747.852351234</v>
      </c>
      <c r="AE11">
        <v>4046637.8445448899</v>
      </c>
      <c r="AF11">
        <v>-5839183.0139273005</v>
      </c>
      <c r="AG11">
        <v>1224651.57830819</v>
      </c>
      <c r="AH11">
        <v>-6620453.4733952498</v>
      </c>
      <c r="AI11">
        <v>0</v>
      </c>
      <c r="AJ11">
        <v>925271.56589760596</v>
      </c>
      <c r="AK11">
        <v>0</v>
      </c>
      <c r="AL11">
        <v>0</v>
      </c>
      <c r="AM11">
        <v>0</v>
      </c>
      <c r="AN11">
        <v>32505390.3840441</v>
      </c>
      <c r="AO11">
        <v>31563862.0448718</v>
      </c>
      <c r="AP11">
        <v>-27275.384873949901</v>
      </c>
      <c r="AQ11">
        <v>0</v>
      </c>
      <c r="AR11">
        <v>31536586.659997899</v>
      </c>
      <c r="AS11">
        <v>0.135812414667426</v>
      </c>
      <c r="AT11">
        <v>0.222997760428396</v>
      </c>
      <c r="AU11">
        <v>0</v>
      </c>
      <c r="AV11">
        <v>-6620453.4733952498</v>
      </c>
      <c r="AW11">
        <v>925271.56589760596</v>
      </c>
      <c r="AX11">
        <v>0</v>
      </c>
    </row>
    <row r="12" spans="1:50" x14ac:dyDescent="0.2">
      <c r="A12">
        <v>1</v>
      </c>
      <c r="B12">
        <v>0</v>
      </c>
      <c r="C12">
        <v>2012</v>
      </c>
      <c r="D12">
        <v>190</v>
      </c>
      <c r="E12">
        <v>2050937950.3099899</v>
      </c>
      <c r="F12">
        <v>2080704081.95999</v>
      </c>
      <c r="G12">
        <v>29766131.650001001</v>
      </c>
      <c r="H12">
        <v>2122780999.94368</v>
      </c>
      <c r="I12">
        <v>-30355326.301771801</v>
      </c>
      <c r="J12">
        <v>49478187.990014903</v>
      </c>
      <c r="K12">
        <v>6.4683419183071802</v>
      </c>
      <c r="L12">
        <v>7908357.1460957704</v>
      </c>
      <c r="M12">
        <v>4.0894780053354403</v>
      </c>
      <c r="N12">
        <v>34214.690373051097</v>
      </c>
      <c r="O12">
        <v>1.5983191471268501</v>
      </c>
      <c r="P12">
        <v>10.279850774933999</v>
      </c>
      <c r="Q12">
        <v>0.40441768209323098</v>
      </c>
      <c r="R12">
        <v>4.9781850098067304</v>
      </c>
      <c r="S12">
        <v>0.60289200266302601</v>
      </c>
      <c r="T12">
        <v>0</v>
      </c>
      <c r="U12">
        <v>0.26097737777932101</v>
      </c>
      <c r="V12">
        <v>0</v>
      </c>
      <c r="W12">
        <v>0</v>
      </c>
      <c r="X12">
        <v>0</v>
      </c>
      <c r="Y12">
        <v>-23085326.349925499</v>
      </c>
      <c r="Z12">
        <v>-1449961.0242928099</v>
      </c>
      <c r="AA12">
        <v>13562481.2609435</v>
      </c>
      <c r="AB12">
        <v>2174673.0275914799</v>
      </c>
      <c r="AC12">
        <v>3588639.25430883</v>
      </c>
      <c r="AD12">
        <v>2274161.49975459</v>
      </c>
      <c r="AE12">
        <v>-1479812.9105644701</v>
      </c>
      <c r="AF12">
        <v>-250405.651692113</v>
      </c>
      <c r="AG12">
        <v>-1856316.52037057</v>
      </c>
      <c r="AH12">
        <v>-23162311.659336101</v>
      </c>
      <c r="AI12">
        <v>0</v>
      </c>
      <c r="AJ12">
        <v>534329.03444538801</v>
      </c>
      <c r="AK12">
        <v>0</v>
      </c>
      <c r="AL12">
        <v>0</v>
      </c>
      <c r="AM12">
        <v>0</v>
      </c>
      <c r="AN12">
        <v>-29149850.039137699</v>
      </c>
      <c r="AO12">
        <v>-29104632.910130601</v>
      </c>
      <c r="AP12">
        <v>58870764.560131602</v>
      </c>
      <c r="AQ12">
        <v>0</v>
      </c>
      <c r="AR12">
        <v>29766131.650001001</v>
      </c>
      <c r="AS12">
        <v>0.60289200266302601</v>
      </c>
      <c r="AT12">
        <v>0.26097737777932101</v>
      </c>
      <c r="AU12">
        <v>0</v>
      </c>
      <c r="AV12">
        <v>-23162311.659336101</v>
      </c>
      <c r="AW12">
        <v>534329.03444538801</v>
      </c>
      <c r="AX12">
        <v>0</v>
      </c>
    </row>
    <row r="13" spans="1:50" x14ac:dyDescent="0.2">
      <c r="A13">
        <v>1</v>
      </c>
      <c r="B13">
        <v>0</v>
      </c>
      <c r="C13">
        <v>2013</v>
      </c>
      <c r="D13">
        <v>190</v>
      </c>
      <c r="E13">
        <v>2080704081.95999</v>
      </c>
      <c r="F13">
        <v>2076740891.8499899</v>
      </c>
      <c r="G13">
        <v>-3963190.1099995999</v>
      </c>
      <c r="H13">
        <v>2079510783.28879</v>
      </c>
      <c r="I13">
        <v>-43270216.654890098</v>
      </c>
      <c r="J13">
        <v>50324420.293295003</v>
      </c>
      <c r="K13">
        <v>6.6077179847184198</v>
      </c>
      <c r="L13">
        <v>8026528.2789863404</v>
      </c>
      <c r="M13">
        <v>3.9254704402059799</v>
      </c>
      <c r="N13">
        <v>34453.716796843903</v>
      </c>
      <c r="O13">
        <v>1.6299070573336401</v>
      </c>
      <c r="P13">
        <v>10.039571886962699</v>
      </c>
      <c r="Q13">
        <v>0.40475050067968599</v>
      </c>
      <c r="R13">
        <v>4.9806884995005296</v>
      </c>
      <c r="S13">
        <v>1.3755336853782401</v>
      </c>
      <c r="T13">
        <v>0</v>
      </c>
      <c r="U13">
        <v>0.26021471342045799</v>
      </c>
      <c r="V13">
        <v>0</v>
      </c>
      <c r="W13">
        <v>0</v>
      </c>
      <c r="X13">
        <v>0</v>
      </c>
      <c r="Y13">
        <v>17140002.367213599</v>
      </c>
      <c r="Z13">
        <v>-12988471.160246201</v>
      </c>
      <c r="AA13">
        <v>12348397.8849677</v>
      </c>
      <c r="AB13">
        <v>-11543981.770312</v>
      </c>
      <c r="AC13">
        <v>-5873126.8933402197</v>
      </c>
      <c r="AD13">
        <v>1589200.0547976701</v>
      </c>
      <c r="AE13">
        <v>-3753965.4723825501</v>
      </c>
      <c r="AF13">
        <v>-213914.52169021399</v>
      </c>
      <c r="AG13">
        <v>-42697.153736912202</v>
      </c>
      <c r="AH13">
        <v>-38854616.204419501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-42193172.869148597</v>
      </c>
      <c r="AO13">
        <v>-42017640.112325497</v>
      </c>
      <c r="AP13">
        <v>38054450.0023259</v>
      </c>
      <c r="AQ13">
        <v>0</v>
      </c>
      <c r="AR13">
        <v>-3963190.1099995999</v>
      </c>
      <c r="AS13">
        <v>1.3755336853782401</v>
      </c>
      <c r="AT13">
        <v>0.26021471342045799</v>
      </c>
      <c r="AU13">
        <v>0</v>
      </c>
      <c r="AV13">
        <v>-38854616.204419501</v>
      </c>
      <c r="AW13">
        <v>0</v>
      </c>
      <c r="AX13">
        <v>0</v>
      </c>
    </row>
    <row r="14" spans="1:50" x14ac:dyDescent="0.2">
      <c r="A14">
        <v>1</v>
      </c>
      <c r="B14">
        <v>0</v>
      </c>
      <c r="C14">
        <v>2014</v>
      </c>
      <c r="D14">
        <v>190</v>
      </c>
      <c r="E14">
        <v>2076740891.8499899</v>
      </c>
      <c r="F14">
        <v>2061718570.8299999</v>
      </c>
      <c r="G14">
        <v>-15022321.019999299</v>
      </c>
      <c r="H14">
        <v>2038258613.3176301</v>
      </c>
      <c r="I14">
        <v>-41252169.971156098</v>
      </c>
      <c r="J14">
        <v>50223570.183348201</v>
      </c>
      <c r="K14">
        <v>6.5823132429883398</v>
      </c>
      <c r="L14">
        <v>8095352.84846255</v>
      </c>
      <c r="M14">
        <v>3.7180032724560901</v>
      </c>
      <c r="N14">
        <v>34787.065348707401</v>
      </c>
      <c r="O14">
        <v>1.6700000960977199</v>
      </c>
      <c r="P14">
        <v>9.9940758157475997</v>
      </c>
      <c r="Q14">
        <v>0.40462460412216</v>
      </c>
      <c r="R14">
        <v>5.1794722519504903</v>
      </c>
      <c r="S14">
        <v>2.2157307670341502</v>
      </c>
      <c r="T14">
        <v>0</v>
      </c>
      <c r="U14">
        <v>0.61294387238942105</v>
      </c>
      <c r="V14">
        <v>0</v>
      </c>
      <c r="W14">
        <v>0</v>
      </c>
      <c r="X14">
        <v>0</v>
      </c>
      <c r="Y14">
        <v>2654034.6676841499</v>
      </c>
      <c r="Z14">
        <v>1656670.8778088901</v>
      </c>
      <c r="AA14">
        <v>14429671.000441</v>
      </c>
      <c r="AB14">
        <v>-15258399.597832</v>
      </c>
      <c r="AC14">
        <v>-6057212.9839744298</v>
      </c>
      <c r="AD14">
        <v>2056629.1861906501</v>
      </c>
      <c r="AE14">
        <v>-666355.66173457005</v>
      </c>
      <c r="AF14">
        <v>136038.94404955901</v>
      </c>
      <c r="AG14">
        <v>-3648782.0740496302</v>
      </c>
      <c r="AH14">
        <v>-42368490.518361002</v>
      </c>
      <c r="AI14">
        <v>0</v>
      </c>
      <c r="AJ14">
        <v>5796866.1990640499</v>
      </c>
      <c r="AK14">
        <v>0</v>
      </c>
      <c r="AL14">
        <v>0</v>
      </c>
      <c r="AM14">
        <v>0</v>
      </c>
      <c r="AN14">
        <v>-41269329.960713297</v>
      </c>
      <c r="AO14">
        <v>-41407841.719459601</v>
      </c>
      <c r="AP14">
        <v>26385520.699460201</v>
      </c>
      <c r="AQ14">
        <v>0</v>
      </c>
      <c r="AR14">
        <v>-15022321.019999299</v>
      </c>
      <c r="AS14">
        <v>2.2157307670341502</v>
      </c>
      <c r="AT14">
        <v>0.61294387238942105</v>
      </c>
      <c r="AU14">
        <v>0</v>
      </c>
      <c r="AV14">
        <v>-42368490.518361002</v>
      </c>
      <c r="AW14">
        <v>5796866.1990640499</v>
      </c>
      <c r="AX14">
        <v>0</v>
      </c>
    </row>
    <row r="15" spans="1:50" x14ac:dyDescent="0.2">
      <c r="A15">
        <v>1</v>
      </c>
      <c r="B15">
        <v>0</v>
      </c>
      <c r="C15">
        <v>2015</v>
      </c>
      <c r="D15">
        <v>190</v>
      </c>
      <c r="E15">
        <v>2061718570.8299999</v>
      </c>
      <c r="F15">
        <v>2028750453.3499999</v>
      </c>
      <c r="G15">
        <v>-32968117.480000202</v>
      </c>
      <c r="H15">
        <v>1925320198.10991</v>
      </c>
      <c r="I15">
        <v>-112938415.207725</v>
      </c>
      <c r="J15">
        <v>50424224.675829701</v>
      </c>
      <c r="K15">
        <v>6.7526825952554503</v>
      </c>
      <c r="L15">
        <v>8082812.7851644</v>
      </c>
      <c r="M15">
        <v>2.7759125093228199</v>
      </c>
      <c r="N15">
        <v>35991.688226362399</v>
      </c>
      <c r="O15">
        <v>1.7173191540562101</v>
      </c>
      <c r="P15">
        <v>9.8948592527743795</v>
      </c>
      <c r="Q15">
        <v>0.402012773152915</v>
      </c>
      <c r="R15">
        <v>5.2887043631955901</v>
      </c>
      <c r="S15">
        <v>3.2043274856521302</v>
      </c>
      <c r="T15">
        <v>0</v>
      </c>
      <c r="U15">
        <v>0.91177901262887795</v>
      </c>
      <c r="V15">
        <v>0</v>
      </c>
      <c r="W15">
        <v>0</v>
      </c>
      <c r="X15">
        <v>0</v>
      </c>
      <c r="Y15">
        <v>22607907.339818999</v>
      </c>
      <c r="Z15">
        <v>-6597181.9297136599</v>
      </c>
      <c r="AA15">
        <v>13008751.7165308</v>
      </c>
      <c r="AB15">
        <v>-77797604.009550899</v>
      </c>
      <c r="AC15">
        <v>-22094925.4085472</v>
      </c>
      <c r="AD15">
        <v>2691208.6570355301</v>
      </c>
      <c r="AE15">
        <v>-1109199.24470289</v>
      </c>
      <c r="AF15">
        <v>301780.33509885799</v>
      </c>
      <c r="AG15">
        <v>-1693878.2488857899</v>
      </c>
      <c r="AH15">
        <v>-49768551.930383898</v>
      </c>
      <c r="AI15">
        <v>0</v>
      </c>
      <c r="AJ15">
        <v>4972639.7646121597</v>
      </c>
      <c r="AK15">
        <v>0</v>
      </c>
      <c r="AL15">
        <v>0</v>
      </c>
      <c r="AM15">
        <v>0</v>
      </c>
      <c r="AN15">
        <v>-115479052.95868701</v>
      </c>
      <c r="AO15">
        <v>-114469433.731087</v>
      </c>
      <c r="AP15">
        <v>81501316.251087397</v>
      </c>
      <c r="AQ15">
        <v>0</v>
      </c>
      <c r="AR15">
        <v>-32968117.480000202</v>
      </c>
      <c r="AS15">
        <v>3.2043274856521302</v>
      </c>
      <c r="AT15">
        <v>0.91177901262887795</v>
      </c>
      <c r="AU15">
        <v>0</v>
      </c>
      <c r="AV15">
        <v>-49768551.930383898</v>
      </c>
      <c r="AW15">
        <v>4972639.7646121597</v>
      </c>
      <c r="AX15">
        <v>0</v>
      </c>
    </row>
    <row r="16" spans="1:50" x14ac:dyDescent="0.2">
      <c r="A16">
        <v>1</v>
      </c>
      <c r="B16">
        <v>0</v>
      </c>
      <c r="C16">
        <v>2016</v>
      </c>
      <c r="D16">
        <v>190</v>
      </c>
      <c r="E16">
        <v>2028750453.3499999</v>
      </c>
      <c r="F16">
        <v>1944704725.54</v>
      </c>
      <c r="G16">
        <v>-84045727.810000002</v>
      </c>
      <c r="H16">
        <v>1849748933.78864</v>
      </c>
      <c r="I16">
        <v>-75571264.321268201</v>
      </c>
      <c r="J16">
        <v>51123819.1968887</v>
      </c>
      <c r="K16">
        <v>6.91191162162231</v>
      </c>
      <c r="L16">
        <v>8157897.8282696698</v>
      </c>
      <c r="M16">
        <v>2.4603651347188502</v>
      </c>
      <c r="N16">
        <v>36829.108442807301</v>
      </c>
      <c r="O16">
        <v>1.76866278558631</v>
      </c>
      <c r="P16">
        <v>9.8022468744038296</v>
      </c>
      <c r="Q16">
        <v>0.40223915309673203</v>
      </c>
      <c r="R16">
        <v>5.7948004456947402</v>
      </c>
      <c r="S16">
        <v>4.2131774222432599</v>
      </c>
      <c r="T16">
        <v>0</v>
      </c>
      <c r="U16">
        <v>0.98340047144073695</v>
      </c>
      <c r="V16">
        <v>0</v>
      </c>
      <c r="W16">
        <v>0</v>
      </c>
      <c r="X16">
        <v>0</v>
      </c>
      <c r="Y16">
        <v>15628701.935654299</v>
      </c>
      <c r="Z16">
        <v>-7701090.8984390898</v>
      </c>
      <c r="AA16">
        <v>10358850.384625999</v>
      </c>
      <c r="AB16">
        <v>-29756827.0569962</v>
      </c>
      <c r="AC16">
        <v>-14575991.410202401</v>
      </c>
      <c r="AD16">
        <v>3097045.8653728901</v>
      </c>
      <c r="AE16">
        <v>-1769120.3672325099</v>
      </c>
      <c r="AF16">
        <v>714103.13367489795</v>
      </c>
      <c r="AG16">
        <v>-8983086.1584218796</v>
      </c>
      <c r="AH16">
        <v>-48972722.911785103</v>
      </c>
      <c r="AI16">
        <v>0</v>
      </c>
      <c r="AJ16">
        <v>1185648.16207215</v>
      </c>
      <c r="AK16">
        <v>0</v>
      </c>
      <c r="AL16">
        <v>0</v>
      </c>
      <c r="AM16">
        <v>0</v>
      </c>
      <c r="AN16">
        <v>-80774489.321676999</v>
      </c>
      <c r="AO16">
        <v>-80111683.953766793</v>
      </c>
      <c r="AP16">
        <v>-3934043.8562332098</v>
      </c>
      <c r="AQ16">
        <v>0</v>
      </c>
      <c r="AR16">
        <v>-84045727.810000002</v>
      </c>
      <c r="AS16">
        <v>4.2131774222432599</v>
      </c>
      <c r="AT16">
        <v>0.98340047144073695</v>
      </c>
      <c r="AU16">
        <v>0</v>
      </c>
      <c r="AV16">
        <v>-48972722.911785103</v>
      </c>
      <c r="AW16">
        <v>1185648.16207215</v>
      </c>
      <c r="AX16">
        <v>0</v>
      </c>
    </row>
    <row r="17" spans="1:50" x14ac:dyDescent="0.2">
      <c r="A17">
        <v>1</v>
      </c>
      <c r="B17">
        <v>0</v>
      </c>
      <c r="C17">
        <v>2017</v>
      </c>
      <c r="D17">
        <v>190</v>
      </c>
      <c r="E17">
        <v>1944704725.54</v>
      </c>
      <c r="F17">
        <v>1875434228.55</v>
      </c>
      <c r="G17">
        <v>-69270496.989999995</v>
      </c>
      <c r="H17">
        <v>1847115890.9747601</v>
      </c>
      <c r="I17">
        <v>-2633042.8138778601</v>
      </c>
      <c r="J17">
        <v>51778554.772771299</v>
      </c>
      <c r="K17">
        <v>6.7803597543257403</v>
      </c>
      <c r="L17">
        <v>8222438.7297861902</v>
      </c>
      <c r="M17">
        <v>2.6834358854590299</v>
      </c>
      <c r="N17">
        <v>37568.399239084698</v>
      </c>
      <c r="O17">
        <v>1.7668748551982101</v>
      </c>
      <c r="P17">
        <v>9.6562557815047292</v>
      </c>
      <c r="Q17">
        <v>0.40290066685273002</v>
      </c>
      <c r="R17">
        <v>5.9621834404266201</v>
      </c>
      <c r="S17">
        <v>5.2276926767363303</v>
      </c>
      <c r="T17">
        <v>0</v>
      </c>
      <c r="U17">
        <v>0.98415089862475502</v>
      </c>
      <c r="V17">
        <v>0</v>
      </c>
      <c r="W17">
        <v>0</v>
      </c>
      <c r="X17">
        <v>0</v>
      </c>
      <c r="Y17">
        <v>13678003.8751227</v>
      </c>
      <c r="Z17">
        <v>13188553.4507866</v>
      </c>
      <c r="AA17">
        <v>11801586.4697577</v>
      </c>
      <c r="AB17">
        <v>20529825.937896099</v>
      </c>
      <c r="AC17">
        <v>-11062694.9845013</v>
      </c>
      <c r="AD17">
        <v>238748.69167007599</v>
      </c>
      <c r="AE17">
        <v>-2229878.3541417201</v>
      </c>
      <c r="AF17">
        <v>259729.01206305501</v>
      </c>
      <c r="AG17">
        <v>-2748190.3654298801</v>
      </c>
      <c r="AH17">
        <v>-46943913.437873803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-3288229.7046503299</v>
      </c>
      <c r="AO17">
        <v>-3961041.4511546898</v>
      </c>
      <c r="AP17">
        <v>-65309455.538845301</v>
      </c>
      <c r="AQ17">
        <v>0</v>
      </c>
      <c r="AR17">
        <v>-69270496.989999995</v>
      </c>
      <c r="AS17">
        <v>5.2276926767363303</v>
      </c>
      <c r="AT17">
        <v>0.98415089862475502</v>
      </c>
      <c r="AU17">
        <v>0</v>
      </c>
      <c r="AV17">
        <v>-46943913.437873803</v>
      </c>
      <c r="AW17">
        <v>0</v>
      </c>
      <c r="AX17">
        <v>0</v>
      </c>
    </row>
    <row r="18" spans="1:50" x14ac:dyDescent="0.2">
      <c r="A18">
        <v>1</v>
      </c>
      <c r="B18">
        <v>0</v>
      </c>
      <c r="C18">
        <v>2018</v>
      </c>
      <c r="D18">
        <v>190</v>
      </c>
      <c r="E18">
        <v>1875434228.55</v>
      </c>
      <c r="F18">
        <v>1832287979.43999</v>
      </c>
      <c r="G18">
        <v>-43146249.110000603</v>
      </c>
      <c r="H18">
        <v>1811349467.1361001</v>
      </c>
      <c r="I18">
        <v>-35766423.838656701</v>
      </c>
      <c r="J18">
        <v>52161249.587081999</v>
      </c>
      <c r="K18">
        <v>6.6419838440300296</v>
      </c>
      <c r="L18">
        <v>8307363.7827434596</v>
      </c>
      <c r="M18">
        <v>2.9745570549562301</v>
      </c>
      <c r="N18">
        <v>38392.409918227597</v>
      </c>
      <c r="O18">
        <v>1.7801372103094</v>
      </c>
      <c r="P18">
        <v>9.5060184113762904</v>
      </c>
      <c r="Q18">
        <v>0.40192820483532299</v>
      </c>
      <c r="R18">
        <v>6.2104085093765597</v>
      </c>
      <c r="S18">
        <v>6.2395920392033197</v>
      </c>
      <c r="T18">
        <v>0</v>
      </c>
      <c r="U18">
        <v>1</v>
      </c>
      <c r="V18">
        <v>0.69125210232102596</v>
      </c>
      <c r="W18">
        <v>0</v>
      </c>
      <c r="X18">
        <v>0</v>
      </c>
      <c r="Y18">
        <v>8777390.8200671598</v>
      </c>
      <c r="Z18">
        <v>10984204.514255799</v>
      </c>
      <c r="AA18">
        <v>9798751.5155564006</v>
      </c>
      <c r="AB18">
        <v>23977429.6745294</v>
      </c>
      <c r="AC18">
        <v>-12778903.8348836</v>
      </c>
      <c r="AD18">
        <v>901746.48336987197</v>
      </c>
      <c r="AE18">
        <v>-1975148.5939596901</v>
      </c>
      <c r="AF18">
        <v>348265.677505992</v>
      </c>
      <c r="AG18">
        <v>-4065083.7263113102</v>
      </c>
      <c r="AH18">
        <v>-45271768.473247297</v>
      </c>
      <c r="AI18">
        <v>0</v>
      </c>
      <c r="AJ18">
        <v>229505.644639798</v>
      </c>
      <c r="AK18">
        <v>-26932134.673504699</v>
      </c>
      <c r="AL18">
        <v>0</v>
      </c>
      <c r="AM18">
        <v>0</v>
      </c>
      <c r="AN18">
        <v>-36005744.9719823</v>
      </c>
      <c r="AO18">
        <v>-36693925.530009598</v>
      </c>
      <c r="AP18">
        <v>-6452323.5799909504</v>
      </c>
      <c r="AQ18">
        <v>0</v>
      </c>
      <c r="AR18">
        <v>-43146249.110000603</v>
      </c>
      <c r="AS18">
        <v>6.2395920392033197</v>
      </c>
      <c r="AT18">
        <v>1</v>
      </c>
      <c r="AU18">
        <v>0.69125210232102596</v>
      </c>
      <c r="AV18">
        <v>-45271768.473247297</v>
      </c>
      <c r="AW18">
        <v>229505.644639798</v>
      </c>
      <c r="AX18">
        <v>-26932134.673504699</v>
      </c>
    </row>
    <row r="19" spans="1:50" x14ac:dyDescent="0.2">
      <c r="A19">
        <v>2</v>
      </c>
      <c r="B19">
        <v>0</v>
      </c>
      <c r="C19">
        <v>2002</v>
      </c>
      <c r="D19">
        <v>1276</v>
      </c>
      <c r="E19">
        <v>0</v>
      </c>
      <c r="F19">
        <v>778178956.74150002</v>
      </c>
      <c r="G19">
        <v>0</v>
      </c>
      <c r="H19">
        <v>708358906.69870603</v>
      </c>
      <c r="I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778178956.74150002</v>
      </c>
      <c r="AR19">
        <v>778178956.74150002</v>
      </c>
      <c r="AV19">
        <v>0</v>
      </c>
      <c r="AW19">
        <v>0</v>
      </c>
      <c r="AX19">
        <v>0</v>
      </c>
    </row>
    <row r="20" spans="1:50" x14ac:dyDescent="0.2">
      <c r="A20">
        <v>2</v>
      </c>
      <c r="B20">
        <v>0</v>
      </c>
      <c r="C20">
        <v>2003</v>
      </c>
      <c r="D20">
        <v>1300</v>
      </c>
      <c r="E20">
        <v>778178956.74150002</v>
      </c>
      <c r="F20">
        <v>775775981.48999906</v>
      </c>
      <c r="G20">
        <v>-7304362.2514999304</v>
      </c>
      <c r="H20">
        <v>744571392.445099</v>
      </c>
      <c r="I20">
        <v>31587203.756272402</v>
      </c>
      <c r="J20">
        <v>12908835.608403999</v>
      </c>
      <c r="K20">
        <v>4.1869356659843904</v>
      </c>
      <c r="L20">
        <v>2403008.0727950102</v>
      </c>
      <c r="M20">
        <v>2.1950551632158199</v>
      </c>
      <c r="N20">
        <v>34755.1297337781</v>
      </c>
      <c r="O20">
        <v>1.1376714142438999</v>
      </c>
      <c r="P20">
        <v>7.9979836073008101</v>
      </c>
      <c r="Q20">
        <v>0.32170115584020298</v>
      </c>
      <c r="R20">
        <v>3.4324315209080201</v>
      </c>
      <c r="S20">
        <v>0</v>
      </c>
      <c r="T20">
        <v>0</v>
      </c>
      <c r="U20">
        <v>4.2199727601871601E-2</v>
      </c>
      <c r="V20">
        <v>0</v>
      </c>
      <c r="W20">
        <v>0</v>
      </c>
      <c r="X20">
        <v>0</v>
      </c>
      <c r="Y20">
        <v>49203784.078053899</v>
      </c>
      <c r="Z20">
        <v>-3306271.6971856798</v>
      </c>
      <c r="AA20">
        <v>8082503.5408238797</v>
      </c>
      <c r="AB20">
        <v>11250351.767405899</v>
      </c>
      <c r="AC20">
        <v>4936716.4294394804</v>
      </c>
      <c r="AD20">
        <v>2306417.8782235198</v>
      </c>
      <c r="AE20">
        <v>-729947.11724245094</v>
      </c>
      <c r="AF20">
        <v>-4168666.7416612701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67574888.137857199</v>
      </c>
      <c r="AO20">
        <v>67192656.371497393</v>
      </c>
      <c r="AP20">
        <v>-74497018.622997299</v>
      </c>
      <c r="AQ20">
        <v>4901387</v>
      </c>
      <c r="AR20">
        <v>-2402975.25149995</v>
      </c>
      <c r="AS20">
        <v>0</v>
      </c>
      <c r="AT20">
        <v>4.2199727601871601E-2</v>
      </c>
      <c r="AU20">
        <v>0</v>
      </c>
      <c r="AV20">
        <v>0</v>
      </c>
      <c r="AW20">
        <v>0</v>
      </c>
      <c r="AX20">
        <v>0</v>
      </c>
    </row>
    <row r="21" spans="1:50" x14ac:dyDescent="0.2">
      <c r="A21">
        <v>2</v>
      </c>
      <c r="B21">
        <v>0</v>
      </c>
      <c r="C21">
        <v>2004</v>
      </c>
      <c r="D21">
        <v>1369</v>
      </c>
      <c r="E21">
        <v>775775981.48999906</v>
      </c>
      <c r="F21">
        <v>806099666.79199898</v>
      </c>
      <c r="G21">
        <v>13796022.941999599</v>
      </c>
      <c r="H21">
        <v>778032126.11086094</v>
      </c>
      <c r="I21">
        <v>18455141.501042999</v>
      </c>
      <c r="J21">
        <v>12461016.1662133</v>
      </c>
      <c r="K21">
        <v>4.1315455466146203</v>
      </c>
      <c r="L21">
        <v>2454875.0737574901</v>
      </c>
      <c r="M21">
        <v>2.5194365369455598</v>
      </c>
      <c r="N21">
        <v>33581.613850308</v>
      </c>
      <c r="O21">
        <v>1.23986879526508</v>
      </c>
      <c r="P21">
        <v>7.8117274776058201</v>
      </c>
      <c r="Q21">
        <v>0.31239198011135999</v>
      </c>
      <c r="R21">
        <v>3.3918079825102398</v>
      </c>
      <c r="S21">
        <v>0</v>
      </c>
      <c r="T21">
        <v>0</v>
      </c>
      <c r="U21">
        <v>4.1368121423869697E-2</v>
      </c>
      <c r="V21">
        <v>0</v>
      </c>
      <c r="W21">
        <v>0</v>
      </c>
      <c r="X21">
        <v>0</v>
      </c>
      <c r="Y21">
        <v>-11808749.5135641</v>
      </c>
      <c r="Z21">
        <v>3742119.0099904099</v>
      </c>
      <c r="AA21">
        <v>8578619.91920349</v>
      </c>
      <c r="AB21">
        <v>12639416.764965501</v>
      </c>
      <c r="AC21">
        <v>7392441.8640965298</v>
      </c>
      <c r="AD21">
        <v>1982616.28143776</v>
      </c>
      <c r="AE21">
        <v>-711896.88412449998</v>
      </c>
      <c r="AF21">
        <v>-3627103.4991796999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18187463.942825399</v>
      </c>
      <c r="AO21">
        <v>18359773.913456701</v>
      </c>
      <c r="AP21">
        <v>-4563750.9714570297</v>
      </c>
      <c r="AQ21">
        <v>16527662.359999999</v>
      </c>
      <c r="AR21">
        <v>30323685.301999599</v>
      </c>
      <c r="AS21">
        <v>0</v>
      </c>
      <c r="AT21">
        <v>4.1368121423869697E-2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>
        <v>2</v>
      </c>
      <c r="B22">
        <v>0</v>
      </c>
      <c r="C22">
        <v>2005</v>
      </c>
      <c r="D22">
        <v>1416</v>
      </c>
      <c r="E22">
        <v>806099666.79199898</v>
      </c>
      <c r="F22">
        <v>823961656.74499905</v>
      </c>
      <c r="G22">
        <v>4980140.8500003004</v>
      </c>
      <c r="H22">
        <v>831523190.190804</v>
      </c>
      <c r="I22">
        <v>39872332.577664196</v>
      </c>
      <c r="J22">
        <v>12069229.5376813</v>
      </c>
      <c r="K22">
        <v>4.2699889177983597</v>
      </c>
      <c r="L22">
        <v>2453902.9372829301</v>
      </c>
      <c r="M22">
        <v>2.9792773704913902</v>
      </c>
      <c r="N22">
        <v>32747.785887571299</v>
      </c>
      <c r="O22">
        <v>1.3347775069135299</v>
      </c>
      <c r="P22">
        <v>7.5982454431379498</v>
      </c>
      <c r="Q22">
        <v>0.30157588470056601</v>
      </c>
      <c r="R22">
        <v>3.4024327990114398</v>
      </c>
      <c r="S22">
        <v>0</v>
      </c>
      <c r="T22">
        <v>0</v>
      </c>
      <c r="U22">
        <v>3.9573290145313002E-2</v>
      </c>
      <c r="V22">
        <v>0</v>
      </c>
      <c r="W22">
        <v>0</v>
      </c>
      <c r="X22">
        <v>0</v>
      </c>
      <c r="Y22">
        <v>45534015.170010597</v>
      </c>
      <c r="Z22">
        <v>-3008237.33896372</v>
      </c>
      <c r="AA22">
        <v>9129442.7699853405</v>
      </c>
      <c r="AB22">
        <v>16876789.782829199</v>
      </c>
      <c r="AC22">
        <v>7174428.5997204296</v>
      </c>
      <c r="AD22">
        <v>1712713.1833601401</v>
      </c>
      <c r="AE22">
        <v>-760835.64364724897</v>
      </c>
      <c r="AF22">
        <v>-3268603.7528774398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73389712.770417407</v>
      </c>
      <c r="AO22">
        <v>76450417.682719007</v>
      </c>
      <c r="AP22">
        <v>-71470276.832718596</v>
      </c>
      <c r="AQ22">
        <v>12881849.103</v>
      </c>
      <c r="AR22">
        <v>17861989.9530003</v>
      </c>
      <c r="AS22">
        <v>0</v>
      </c>
      <c r="AT22">
        <v>3.9573290145313002E-2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>
        <v>2</v>
      </c>
      <c r="B23">
        <v>0</v>
      </c>
      <c r="C23">
        <v>2006</v>
      </c>
      <c r="D23">
        <v>1416</v>
      </c>
      <c r="E23">
        <v>823961656.74499905</v>
      </c>
      <c r="F23">
        <v>853419670.07099998</v>
      </c>
      <c r="G23">
        <v>29458013.326000199</v>
      </c>
      <c r="H23">
        <v>871189188.60413802</v>
      </c>
      <c r="I23">
        <v>39665998.413334198</v>
      </c>
      <c r="J23">
        <v>11909415.524083899</v>
      </c>
      <c r="K23">
        <v>3.9999609247888199</v>
      </c>
      <c r="L23">
        <v>2475672.8894384098</v>
      </c>
      <c r="M23">
        <v>3.27433977134215</v>
      </c>
      <c r="N23">
        <v>31409.315032437898</v>
      </c>
      <c r="O23">
        <v>1.4456731520634201</v>
      </c>
      <c r="P23">
        <v>7.3941622305410002</v>
      </c>
      <c r="Q23">
        <v>0.28774822712551901</v>
      </c>
      <c r="R23">
        <v>3.5839633756376399</v>
      </c>
      <c r="S23">
        <v>0</v>
      </c>
      <c r="T23">
        <v>0</v>
      </c>
      <c r="U23">
        <v>4.0264441589503999E-2</v>
      </c>
      <c r="V23">
        <v>0</v>
      </c>
      <c r="W23">
        <v>0</v>
      </c>
      <c r="X23">
        <v>0</v>
      </c>
      <c r="Y23">
        <v>-6543988.4705192503</v>
      </c>
      <c r="Z23">
        <v>8856895.6922001205</v>
      </c>
      <c r="AA23">
        <v>10739663.927883301</v>
      </c>
      <c r="AB23">
        <v>9868748.7188064791</v>
      </c>
      <c r="AC23">
        <v>12118362.9779636</v>
      </c>
      <c r="AD23">
        <v>2159676.6120559899</v>
      </c>
      <c r="AE23">
        <v>-781546.07985580596</v>
      </c>
      <c r="AF23">
        <v>-3491516.78162811</v>
      </c>
      <c r="AG23">
        <v>-1297552.24933932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31628744.3475671</v>
      </c>
      <c r="AO23">
        <v>34670603.768049598</v>
      </c>
      <c r="AP23">
        <v>-5212590.4420493096</v>
      </c>
      <c r="AQ23">
        <v>0</v>
      </c>
      <c r="AR23">
        <v>29458013.326000199</v>
      </c>
      <c r="AS23">
        <v>0</v>
      </c>
      <c r="AT23">
        <v>4.0264441589503999E-2</v>
      </c>
      <c r="AU23">
        <v>0</v>
      </c>
      <c r="AV23">
        <v>0</v>
      </c>
      <c r="AW23">
        <v>0</v>
      </c>
      <c r="AX23">
        <v>0</v>
      </c>
    </row>
    <row r="24" spans="1:50" x14ac:dyDescent="0.2">
      <c r="A24">
        <v>2</v>
      </c>
      <c r="B24">
        <v>0</v>
      </c>
      <c r="C24">
        <v>2007</v>
      </c>
      <c r="D24">
        <v>1416</v>
      </c>
      <c r="E24">
        <v>853419670.07099998</v>
      </c>
      <c r="F24">
        <v>865948176.55399895</v>
      </c>
      <c r="G24">
        <v>12528506.4829996</v>
      </c>
      <c r="H24">
        <v>869386687.52360499</v>
      </c>
      <c r="I24">
        <v>-1802501.0805327699</v>
      </c>
      <c r="J24">
        <v>12254976.275466099</v>
      </c>
      <c r="K24">
        <v>4.1629263142260804</v>
      </c>
      <c r="L24">
        <v>2524636.2135485299</v>
      </c>
      <c r="M24">
        <v>3.4618484483757999</v>
      </c>
      <c r="N24">
        <v>31958.1505302597</v>
      </c>
      <c r="O24">
        <v>1.4671117903007</v>
      </c>
      <c r="P24">
        <v>7.2946895378472298</v>
      </c>
      <c r="Q24">
        <v>0.27819304040433301</v>
      </c>
      <c r="R24">
        <v>3.7987491606924002</v>
      </c>
      <c r="S24">
        <v>0</v>
      </c>
      <c r="T24">
        <v>0</v>
      </c>
      <c r="U24">
        <v>4.0499634836310403E-2</v>
      </c>
      <c r="V24">
        <v>0</v>
      </c>
      <c r="W24">
        <v>0</v>
      </c>
      <c r="X24">
        <v>0</v>
      </c>
      <c r="Y24">
        <v>10607845.1407001</v>
      </c>
      <c r="Z24">
        <v>-13800076.715381199</v>
      </c>
      <c r="AA24">
        <v>5062546.7232680302</v>
      </c>
      <c r="AB24">
        <v>6086394.8010589201</v>
      </c>
      <c r="AC24">
        <v>-3434444.2551430301</v>
      </c>
      <c r="AD24">
        <v>-75638.281320719703</v>
      </c>
      <c r="AE24">
        <v>-360752.79007338203</v>
      </c>
      <c r="AF24">
        <v>-2047589.8689969201</v>
      </c>
      <c r="AG24">
        <v>-1372922.6082828799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665362.14582890505</v>
      </c>
      <c r="AO24">
        <v>309478.01445033198</v>
      </c>
      <c r="AP24">
        <v>12219028.4685493</v>
      </c>
      <c r="AQ24">
        <v>0</v>
      </c>
      <c r="AR24">
        <v>12528506.4829996</v>
      </c>
      <c r="AS24">
        <v>0</v>
      </c>
      <c r="AT24">
        <v>4.0499634836310403E-2</v>
      </c>
      <c r="AU24">
        <v>0</v>
      </c>
      <c r="AV24">
        <v>0</v>
      </c>
      <c r="AW24">
        <v>0</v>
      </c>
      <c r="AX24">
        <v>0</v>
      </c>
    </row>
    <row r="25" spans="1:50" x14ac:dyDescent="0.2">
      <c r="A25">
        <v>2</v>
      </c>
      <c r="B25">
        <v>0</v>
      </c>
      <c r="C25">
        <v>2008</v>
      </c>
      <c r="D25">
        <v>1439</v>
      </c>
      <c r="E25">
        <v>865948176.55399895</v>
      </c>
      <c r="F25">
        <v>930198237.977</v>
      </c>
      <c r="G25">
        <v>64250061.423000202</v>
      </c>
      <c r="H25">
        <v>901910404.49833298</v>
      </c>
      <c r="I25">
        <v>32523716.9747274</v>
      </c>
      <c r="J25">
        <v>12271693.971152199</v>
      </c>
      <c r="K25">
        <v>4.1506963173973404</v>
      </c>
      <c r="L25">
        <v>2506005.6187389102</v>
      </c>
      <c r="M25">
        <v>3.87962638240323</v>
      </c>
      <c r="N25">
        <v>31744.018304357302</v>
      </c>
      <c r="O25">
        <v>1.5649370188202001</v>
      </c>
      <c r="P25">
        <v>7.4912593602025499</v>
      </c>
      <c r="Q25">
        <v>0.274586272731351</v>
      </c>
      <c r="R25">
        <v>3.84618795552253</v>
      </c>
      <c r="S25">
        <v>0</v>
      </c>
      <c r="T25">
        <v>0</v>
      </c>
      <c r="U25">
        <v>3.9542187312250503E-2</v>
      </c>
      <c r="V25">
        <v>0</v>
      </c>
      <c r="W25">
        <v>0</v>
      </c>
      <c r="X25">
        <v>0</v>
      </c>
      <c r="Y25">
        <v>10426465.603276599</v>
      </c>
      <c r="Z25">
        <v>2164487.77270788</v>
      </c>
      <c r="AA25">
        <v>2464177.7526851702</v>
      </c>
      <c r="AB25">
        <v>13317400.0599482</v>
      </c>
      <c r="AC25">
        <v>2063605.99121028</v>
      </c>
      <c r="AD25">
        <v>2438193.0144902202</v>
      </c>
      <c r="AE25">
        <v>1332458.9357869199</v>
      </c>
      <c r="AF25">
        <v>-1711058.4186541</v>
      </c>
      <c r="AG25">
        <v>-267951.46016204898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32227779.2512892</v>
      </c>
      <c r="AO25">
        <v>33036074.6180274</v>
      </c>
      <c r="AP25">
        <v>31213986.804972701</v>
      </c>
      <c r="AQ25">
        <v>0</v>
      </c>
      <c r="AR25">
        <v>64250061.423000202</v>
      </c>
      <c r="AS25">
        <v>0</v>
      </c>
      <c r="AT25">
        <v>3.9542187312250503E-2</v>
      </c>
      <c r="AU25">
        <v>0</v>
      </c>
      <c r="AV25">
        <v>0</v>
      </c>
      <c r="AW25">
        <v>0</v>
      </c>
      <c r="AX25">
        <v>0</v>
      </c>
    </row>
    <row r="26" spans="1:50" x14ac:dyDescent="0.2">
      <c r="A26">
        <v>2</v>
      </c>
      <c r="B26">
        <v>0</v>
      </c>
      <c r="C26">
        <v>2009</v>
      </c>
      <c r="D26">
        <v>1463</v>
      </c>
      <c r="E26">
        <v>930198237.977</v>
      </c>
      <c r="F26">
        <v>866054655.80299902</v>
      </c>
      <c r="G26">
        <v>-72100754.174000293</v>
      </c>
      <c r="H26">
        <v>854759465.26274097</v>
      </c>
      <c r="I26">
        <v>-56657328.071947597</v>
      </c>
      <c r="J26">
        <v>11925752.088055899</v>
      </c>
      <c r="K26">
        <v>4.7790509634194196</v>
      </c>
      <c r="L26">
        <v>2484324.7578545702</v>
      </c>
      <c r="M26">
        <v>2.8251574409652198</v>
      </c>
      <c r="N26">
        <v>30154.424567602699</v>
      </c>
      <c r="O26">
        <v>1.54035216376665</v>
      </c>
      <c r="P26">
        <v>7.5393697401770901</v>
      </c>
      <c r="Q26">
        <v>0.26904313714969502</v>
      </c>
      <c r="R26">
        <v>4.0938377883048096</v>
      </c>
      <c r="S26">
        <v>0</v>
      </c>
      <c r="T26">
        <v>0</v>
      </c>
      <c r="U26">
        <v>4.0256253421247397E-2</v>
      </c>
      <c r="V26">
        <v>0</v>
      </c>
      <c r="W26">
        <v>0</v>
      </c>
      <c r="X26">
        <v>0</v>
      </c>
      <c r="Y26">
        <v>-7155474.5113290101</v>
      </c>
      <c r="Z26">
        <v>-25202764.3050372</v>
      </c>
      <c r="AA26">
        <v>-2035945.1709531101</v>
      </c>
      <c r="AB26">
        <v>-37915905.9372271</v>
      </c>
      <c r="AC26">
        <v>16278493.4198681</v>
      </c>
      <c r="AD26">
        <v>-510670.319481235</v>
      </c>
      <c r="AE26">
        <v>447186.299865701</v>
      </c>
      <c r="AF26">
        <v>-1912323.3705845601</v>
      </c>
      <c r="AG26">
        <v>-1890987.59864975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-59898391.493528202</v>
      </c>
      <c r="AO26">
        <v>-58897431.5343896</v>
      </c>
      <c r="AP26">
        <v>-13203322.6396107</v>
      </c>
      <c r="AQ26">
        <v>7957172</v>
      </c>
      <c r="AR26">
        <v>-64143582.1740003</v>
      </c>
      <c r="AS26">
        <v>0</v>
      </c>
      <c r="AT26">
        <v>4.0256253421247397E-2</v>
      </c>
      <c r="AU26">
        <v>0</v>
      </c>
      <c r="AV26">
        <v>0</v>
      </c>
      <c r="AW26">
        <v>0</v>
      </c>
      <c r="AX26">
        <v>0</v>
      </c>
    </row>
    <row r="27" spans="1:50" x14ac:dyDescent="0.2">
      <c r="A27">
        <v>2</v>
      </c>
      <c r="B27">
        <v>0</v>
      </c>
      <c r="C27">
        <v>2010</v>
      </c>
      <c r="D27">
        <v>1487</v>
      </c>
      <c r="E27">
        <v>866054655.80299902</v>
      </c>
      <c r="F27">
        <v>860444859.15199995</v>
      </c>
      <c r="G27">
        <v>-8598535.8659997899</v>
      </c>
      <c r="H27">
        <v>878241279.26505494</v>
      </c>
      <c r="I27">
        <v>19644148.885177001</v>
      </c>
      <c r="J27">
        <v>11452138.223104101</v>
      </c>
      <c r="K27">
        <v>4.5979659209775603</v>
      </c>
      <c r="L27">
        <v>2481081.83459445</v>
      </c>
      <c r="M27">
        <v>3.2826546112320001</v>
      </c>
      <c r="N27">
        <v>29637.5248225955</v>
      </c>
      <c r="O27">
        <v>1.58464108799412</v>
      </c>
      <c r="P27">
        <v>7.7455350716367102</v>
      </c>
      <c r="Q27">
        <v>0.26101770857851903</v>
      </c>
      <c r="R27">
        <v>4.1052766182204303</v>
      </c>
      <c r="S27">
        <v>0</v>
      </c>
      <c r="T27">
        <v>0</v>
      </c>
      <c r="U27">
        <v>3.5541343486526503E-2</v>
      </c>
      <c r="V27">
        <v>0</v>
      </c>
      <c r="W27">
        <v>0</v>
      </c>
      <c r="X27">
        <v>0</v>
      </c>
      <c r="Y27">
        <v>-7948640.1970619503</v>
      </c>
      <c r="Z27">
        <v>538259.85179425799</v>
      </c>
      <c r="AA27">
        <v>4150460.5749824499</v>
      </c>
      <c r="AB27">
        <v>16869814.408690698</v>
      </c>
      <c r="AC27">
        <v>4585621.7164383596</v>
      </c>
      <c r="AD27">
        <v>1490992.0666302301</v>
      </c>
      <c r="AE27">
        <v>1586450.24579865</v>
      </c>
      <c r="AF27">
        <v>-1842322.59595203</v>
      </c>
      <c r="AG27">
        <v>64882.197319502797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19495518.268640202</v>
      </c>
      <c r="AO27">
        <v>19779289.9703837</v>
      </c>
      <c r="AP27">
        <v>-28377825.836383499</v>
      </c>
      <c r="AQ27">
        <v>2988739.2149999999</v>
      </c>
      <c r="AR27">
        <v>-5609796.6509997901</v>
      </c>
      <c r="AS27">
        <v>0</v>
      </c>
      <c r="AT27">
        <v>3.5541343486526503E-2</v>
      </c>
      <c r="AU27">
        <v>0</v>
      </c>
      <c r="AV27">
        <v>0</v>
      </c>
      <c r="AW27">
        <v>0</v>
      </c>
      <c r="AX27">
        <v>0</v>
      </c>
    </row>
    <row r="28" spans="1:50" x14ac:dyDescent="0.2">
      <c r="A28">
        <v>2</v>
      </c>
      <c r="B28">
        <v>0</v>
      </c>
      <c r="C28">
        <v>2011</v>
      </c>
      <c r="D28">
        <v>1510</v>
      </c>
      <c r="E28">
        <v>860444859.15199995</v>
      </c>
      <c r="F28">
        <v>901436219.94999897</v>
      </c>
      <c r="G28">
        <v>38076958.797999904</v>
      </c>
      <c r="H28">
        <v>909475924.08081996</v>
      </c>
      <c r="I28">
        <v>28651128.730877899</v>
      </c>
      <c r="J28">
        <v>11110605.9009565</v>
      </c>
      <c r="K28">
        <v>4.5735016186761097</v>
      </c>
      <c r="L28">
        <v>2467762.0252874098</v>
      </c>
      <c r="M28">
        <v>4.0191628343106496</v>
      </c>
      <c r="N28">
        <v>29010.7273919783</v>
      </c>
      <c r="O28">
        <v>1.6801643056979301</v>
      </c>
      <c r="P28">
        <v>7.9526380386294999</v>
      </c>
      <c r="Q28">
        <v>0.25448954635433602</v>
      </c>
      <c r="R28">
        <v>4.21322391875443</v>
      </c>
      <c r="S28">
        <v>0</v>
      </c>
      <c r="T28">
        <v>0</v>
      </c>
      <c r="U28">
        <v>4.73992872015001E-2</v>
      </c>
      <c r="V28">
        <v>0</v>
      </c>
      <c r="W28">
        <v>0</v>
      </c>
      <c r="X28">
        <v>0</v>
      </c>
      <c r="Y28">
        <v>-7735346.4986036597</v>
      </c>
      <c r="Z28">
        <v>1244788.3951692099</v>
      </c>
      <c r="AA28">
        <v>3348446.2457338702</v>
      </c>
      <c r="AB28">
        <v>23738294.540584099</v>
      </c>
      <c r="AC28">
        <v>5943278.5995538803</v>
      </c>
      <c r="AD28">
        <v>1673152.51566953</v>
      </c>
      <c r="AE28">
        <v>1395874.16707062</v>
      </c>
      <c r="AF28">
        <v>-1402855.0234355801</v>
      </c>
      <c r="AG28">
        <v>-736390.97767820104</v>
      </c>
      <c r="AH28">
        <v>0</v>
      </c>
      <c r="AI28">
        <v>0</v>
      </c>
      <c r="AJ28">
        <v>108201.847280163</v>
      </c>
      <c r="AK28">
        <v>0</v>
      </c>
      <c r="AL28">
        <v>0</v>
      </c>
      <c r="AM28">
        <v>0</v>
      </c>
      <c r="AN28">
        <v>27577443.811343901</v>
      </c>
      <c r="AO28">
        <v>27552303.341293201</v>
      </c>
      <c r="AP28">
        <v>10524655.4567066</v>
      </c>
      <c r="AQ28">
        <v>2914402</v>
      </c>
      <c r="AR28">
        <v>40991360.797999904</v>
      </c>
      <c r="AS28">
        <v>0</v>
      </c>
      <c r="AT28">
        <v>4.73992872015001E-2</v>
      </c>
      <c r="AU28">
        <v>0</v>
      </c>
      <c r="AV28">
        <v>0</v>
      </c>
      <c r="AW28">
        <v>108201.847280163</v>
      </c>
      <c r="AX28">
        <v>0</v>
      </c>
    </row>
    <row r="29" spans="1:50" x14ac:dyDescent="0.2">
      <c r="A29">
        <v>2</v>
      </c>
      <c r="B29">
        <v>0</v>
      </c>
      <c r="C29">
        <v>2012</v>
      </c>
      <c r="D29">
        <v>1510</v>
      </c>
      <c r="E29">
        <v>901436219.94999897</v>
      </c>
      <c r="F29">
        <v>920532215.40199995</v>
      </c>
      <c r="G29">
        <v>19095995.451999702</v>
      </c>
      <c r="H29">
        <v>906267232.34242105</v>
      </c>
      <c r="I29">
        <v>-3208691.7383993901</v>
      </c>
      <c r="J29">
        <v>10834762.4532602</v>
      </c>
      <c r="K29">
        <v>4.6227258737760399</v>
      </c>
      <c r="L29">
        <v>2486834.22364141</v>
      </c>
      <c r="M29">
        <v>4.0368224916282696</v>
      </c>
      <c r="N29">
        <v>28716.561123523799</v>
      </c>
      <c r="O29">
        <v>1.67079092134033</v>
      </c>
      <c r="P29">
        <v>7.9720843697491297</v>
      </c>
      <c r="Q29">
        <v>0.251321544004241</v>
      </c>
      <c r="R29">
        <v>4.2508867883739399</v>
      </c>
      <c r="S29">
        <v>0</v>
      </c>
      <c r="T29">
        <v>0</v>
      </c>
      <c r="U29">
        <v>9.4142627123089295E-2</v>
      </c>
      <c r="V29">
        <v>0</v>
      </c>
      <c r="W29">
        <v>0</v>
      </c>
      <c r="X29">
        <v>0</v>
      </c>
      <c r="Y29">
        <v>-9244773.8386815991</v>
      </c>
      <c r="Z29">
        <v>-2252138.4039709899</v>
      </c>
      <c r="AA29">
        <v>4650146.6831522901</v>
      </c>
      <c r="AB29">
        <v>520904.30059826502</v>
      </c>
      <c r="AC29">
        <v>3358294.5136784301</v>
      </c>
      <c r="AD29">
        <v>-571304.02636812802</v>
      </c>
      <c r="AE29">
        <v>225349.73921254999</v>
      </c>
      <c r="AF29">
        <v>-372766.05452315498</v>
      </c>
      <c r="AG29">
        <v>-143157.14953176701</v>
      </c>
      <c r="AH29">
        <v>0</v>
      </c>
      <c r="AI29">
        <v>0</v>
      </c>
      <c r="AJ29">
        <v>319024.39835181797</v>
      </c>
      <c r="AK29">
        <v>0</v>
      </c>
      <c r="AL29">
        <v>0</v>
      </c>
      <c r="AM29">
        <v>0</v>
      </c>
      <c r="AN29">
        <v>-3510419.83808228</v>
      </c>
      <c r="AO29">
        <v>-3375140.91744817</v>
      </c>
      <c r="AP29">
        <v>22471136.369447902</v>
      </c>
      <c r="AQ29">
        <v>0</v>
      </c>
      <c r="AR29">
        <v>19095995.451999702</v>
      </c>
      <c r="AS29">
        <v>0</v>
      </c>
      <c r="AT29">
        <v>9.4142627123089295E-2</v>
      </c>
      <c r="AU29">
        <v>0</v>
      </c>
      <c r="AV29">
        <v>0</v>
      </c>
      <c r="AW29">
        <v>319024.39835181797</v>
      </c>
      <c r="AX29">
        <v>0</v>
      </c>
    </row>
    <row r="30" spans="1:50" x14ac:dyDescent="0.2">
      <c r="A30">
        <v>2</v>
      </c>
      <c r="B30">
        <v>0</v>
      </c>
      <c r="C30">
        <v>2013</v>
      </c>
      <c r="D30">
        <v>1510</v>
      </c>
      <c r="E30">
        <v>920532215.40199995</v>
      </c>
      <c r="F30">
        <v>906815649.35699999</v>
      </c>
      <c r="G30">
        <v>-13716566.0449997</v>
      </c>
      <c r="H30">
        <v>907533911.57658899</v>
      </c>
      <c r="I30">
        <v>1266679.2341686301</v>
      </c>
      <c r="J30">
        <v>10884228.649971999</v>
      </c>
      <c r="K30">
        <v>4.7109442515536299</v>
      </c>
      <c r="L30">
        <v>2526826.2658186899</v>
      </c>
      <c r="M30">
        <v>3.87585581865818</v>
      </c>
      <c r="N30">
        <v>28840.241048714401</v>
      </c>
      <c r="O30">
        <v>1.74298733180634</v>
      </c>
      <c r="P30">
        <v>7.8587092988092602</v>
      </c>
      <c r="Q30">
        <v>0.24966509436123999</v>
      </c>
      <c r="R30">
        <v>4.2945089555684897</v>
      </c>
      <c r="S30">
        <v>0</v>
      </c>
      <c r="T30">
        <v>0</v>
      </c>
      <c r="U30">
        <v>0.16016270314408701</v>
      </c>
      <c r="V30">
        <v>0</v>
      </c>
      <c r="W30">
        <v>0</v>
      </c>
      <c r="X30">
        <v>0</v>
      </c>
      <c r="Y30">
        <v>4178869.7556089698</v>
      </c>
      <c r="Z30">
        <v>-4783264.2315817801</v>
      </c>
      <c r="AA30">
        <v>8098359.2215346601</v>
      </c>
      <c r="AB30">
        <v>-5003564.5281119496</v>
      </c>
      <c r="AC30">
        <v>-1529161.6784723301</v>
      </c>
      <c r="AD30">
        <v>1890803.51056526</v>
      </c>
      <c r="AE30">
        <v>-902773.06373496598</v>
      </c>
      <c r="AF30">
        <v>-702066.74264489196</v>
      </c>
      <c r="AG30">
        <v>-459651.61973022798</v>
      </c>
      <c r="AH30">
        <v>0</v>
      </c>
      <c r="AI30">
        <v>0</v>
      </c>
      <c r="AJ30">
        <v>480513.909632959</v>
      </c>
      <c r="AK30">
        <v>0</v>
      </c>
      <c r="AL30">
        <v>0</v>
      </c>
      <c r="AM30">
        <v>0</v>
      </c>
      <c r="AN30">
        <v>1268064.5330657</v>
      </c>
      <c r="AO30">
        <v>1274239.0884404201</v>
      </c>
      <c r="AP30">
        <v>-14990805.1334401</v>
      </c>
      <c r="AQ30">
        <v>0</v>
      </c>
      <c r="AR30">
        <v>-13716566.0449997</v>
      </c>
      <c r="AS30">
        <v>0</v>
      </c>
      <c r="AT30">
        <v>0.16016270314408701</v>
      </c>
      <c r="AU30">
        <v>0</v>
      </c>
      <c r="AV30">
        <v>0</v>
      </c>
      <c r="AW30">
        <v>480513.909632959</v>
      </c>
      <c r="AX30">
        <v>0</v>
      </c>
    </row>
    <row r="31" spans="1:50" x14ac:dyDescent="0.2">
      <c r="A31">
        <v>2</v>
      </c>
      <c r="B31">
        <v>0</v>
      </c>
      <c r="C31">
        <v>2014</v>
      </c>
      <c r="D31">
        <v>1510</v>
      </c>
      <c r="E31">
        <v>906815649.35699999</v>
      </c>
      <c r="F31">
        <v>904816190.38199997</v>
      </c>
      <c r="G31">
        <v>-1999458.97499976</v>
      </c>
      <c r="H31">
        <v>908652822.61812794</v>
      </c>
      <c r="I31">
        <v>1118911.04153912</v>
      </c>
      <c r="J31">
        <v>11015310.6568058</v>
      </c>
      <c r="K31">
        <v>4.6998263678887398</v>
      </c>
      <c r="L31">
        <v>2550678.0858418099</v>
      </c>
      <c r="M31">
        <v>3.6617646219264</v>
      </c>
      <c r="N31">
        <v>28974.668758615899</v>
      </c>
      <c r="O31">
        <v>1.7730124103243099</v>
      </c>
      <c r="P31">
        <v>7.8516819754214602</v>
      </c>
      <c r="Q31">
        <v>0.24694263642317599</v>
      </c>
      <c r="R31">
        <v>4.3956049977404703</v>
      </c>
      <c r="S31">
        <v>0.15840709974718201</v>
      </c>
      <c r="T31">
        <v>0</v>
      </c>
      <c r="U31">
        <v>0.217268046608705</v>
      </c>
      <c r="V31">
        <v>0</v>
      </c>
      <c r="W31">
        <v>0</v>
      </c>
      <c r="X31">
        <v>0</v>
      </c>
      <c r="Y31">
        <v>9521321.2017081007</v>
      </c>
      <c r="Z31">
        <v>-1143536.96966478</v>
      </c>
      <c r="AA31">
        <v>5907186.6157887699</v>
      </c>
      <c r="AB31">
        <v>-7004330.2326556798</v>
      </c>
      <c r="AC31">
        <v>-1035852.09891444</v>
      </c>
      <c r="AD31">
        <v>465953.23152486898</v>
      </c>
      <c r="AE31">
        <v>12005.8204992542</v>
      </c>
      <c r="AF31">
        <v>-315733.538688361</v>
      </c>
      <c r="AG31">
        <v>-672870.72388063802</v>
      </c>
      <c r="AH31">
        <v>-3467522.3641923498</v>
      </c>
      <c r="AI31">
        <v>0</v>
      </c>
      <c r="AJ31">
        <v>402587.27961870498</v>
      </c>
      <c r="AK31">
        <v>0</v>
      </c>
      <c r="AL31">
        <v>0</v>
      </c>
      <c r="AM31">
        <v>0</v>
      </c>
      <c r="AN31">
        <v>2669208.2211434301</v>
      </c>
      <c r="AO31">
        <v>2673670.37314157</v>
      </c>
      <c r="AP31">
        <v>-4673129.3481413396</v>
      </c>
      <c r="AQ31">
        <v>0</v>
      </c>
      <c r="AR31">
        <v>-1999458.97499976</v>
      </c>
      <c r="AS31">
        <v>0.15840709974718201</v>
      </c>
      <c r="AT31">
        <v>0.217268046608705</v>
      </c>
      <c r="AU31">
        <v>0</v>
      </c>
      <c r="AV31">
        <v>-3467522.3641923498</v>
      </c>
      <c r="AW31">
        <v>402587.27961870498</v>
      </c>
      <c r="AX31">
        <v>0</v>
      </c>
    </row>
    <row r="32" spans="1:50" x14ac:dyDescent="0.2">
      <c r="A32">
        <v>2</v>
      </c>
      <c r="B32">
        <v>0</v>
      </c>
      <c r="C32">
        <v>2015</v>
      </c>
      <c r="D32">
        <v>1510</v>
      </c>
      <c r="E32">
        <v>904816190.38199997</v>
      </c>
      <c r="F32">
        <v>881763265.63800001</v>
      </c>
      <c r="G32">
        <v>-23052924.7440001</v>
      </c>
      <c r="H32">
        <v>863456056.060426</v>
      </c>
      <c r="I32">
        <v>-45196766.557703003</v>
      </c>
      <c r="J32">
        <v>11313516.227424501</v>
      </c>
      <c r="K32">
        <v>4.7640682617626702</v>
      </c>
      <c r="L32">
        <v>2569316.4606020199</v>
      </c>
      <c r="M32">
        <v>2.6998939701449798</v>
      </c>
      <c r="N32">
        <v>30116.174003735199</v>
      </c>
      <c r="O32">
        <v>1.8671922121903799</v>
      </c>
      <c r="P32">
        <v>7.6596229632058304</v>
      </c>
      <c r="Q32">
        <v>0.24724099825849599</v>
      </c>
      <c r="R32">
        <v>4.57018921885326</v>
      </c>
      <c r="S32">
        <v>0.95579927855389601</v>
      </c>
      <c r="T32">
        <v>0</v>
      </c>
      <c r="U32">
        <v>0.43197751245475002</v>
      </c>
      <c r="V32">
        <v>0</v>
      </c>
      <c r="W32">
        <v>0</v>
      </c>
      <c r="X32">
        <v>0</v>
      </c>
      <c r="Y32">
        <v>16155619.018764</v>
      </c>
      <c r="Z32">
        <v>-3330566.5551936799</v>
      </c>
      <c r="AA32">
        <v>5836296.9988517798</v>
      </c>
      <c r="AB32">
        <v>-35358207.353010103</v>
      </c>
      <c r="AC32">
        <v>-11562748.7277479</v>
      </c>
      <c r="AD32">
        <v>2397466.00575579</v>
      </c>
      <c r="AE32">
        <v>-1253003.6574840101</v>
      </c>
      <c r="AF32">
        <v>-275700.68062955298</v>
      </c>
      <c r="AG32">
        <v>-1307177.8950191799</v>
      </c>
      <c r="AH32">
        <v>-17498807.809547901</v>
      </c>
      <c r="AI32">
        <v>0</v>
      </c>
      <c r="AJ32">
        <v>1526833.9118097799</v>
      </c>
      <c r="AK32">
        <v>0</v>
      </c>
      <c r="AL32">
        <v>0</v>
      </c>
      <c r="AM32">
        <v>0</v>
      </c>
      <c r="AN32">
        <v>-44669996.743450999</v>
      </c>
      <c r="AO32">
        <v>-44852062.088365003</v>
      </c>
      <c r="AP32">
        <v>21799137.3443649</v>
      </c>
      <c r="AQ32">
        <v>0</v>
      </c>
      <c r="AR32">
        <v>-23052924.7440001</v>
      </c>
      <c r="AS32">
        <v>0.95579927855389601</v>
      </c>
      <c r="AT32">
        <v>0.43197751245475002</v>
      </c>
      <c r="AU32">
        <v>0</v>
      </c>
      <c r="AV32">
        <v>-17498807.809547901</v>
      </c>
      <c r="AW32">
        <v>1526833.9118097799</v>
      </c>
      <c r="AX32">
        <v>0</v>
      </c>
    </row>
    <row r="33" spans="1:50" x14ac:dyDescent="0.2">
      <c r="A33">
        <v>2</v>
      </c>
      <c r="B33">
        <v>0</v>
      </c>
      <c r="C33">
        <v>2016</v>
      </c>
      <c r="D33">
        <v>1510</v>
      </c>
      <c r="E33">
        <v>881763265.63800001</v>
      </c>
      <c r="F33">
        <v>841567595.51400006</v>
      </c>
      <c r="G33">
        <v>-40195670.124000102</v>
      </c>
      <c r="H33">
        <v>840399955.21459699</v>
      </c>
      <c r="I33">
        <v>-23056100.8458285</v>
      </c>
      <c r="J33">
        <v>11733256.764996501</v>
      </c>
      <c r="K33">
        <v>4.9411903399610599</v>
      </c>
      <c r="L33">
        <v>2602533.5889586499</v>
      </c>
      <c r="M33">
        <v>2.3956500374083101</v>
      </c>
      <c r="N33">
        <v>30937.317520138</v>
      </c>
      <c r="O33">
        <v>1.8836079203123599</v>
      </c>
      <c r="P33">
        <v>7.5201640647872097</v>
      </c>
      <c r="Q33">
        <v>0.24887644732522901</v>
      </c>
      <c r="R33">
        <v>5.07760329177286</v>
      </c>
      <c r="S33">
        <v>1.8657594957878401</v>
      </c>
      <c r="T33">
        <v>0</v>
      </c>
      <c r="U33">
        <v>0.57532924380212203</v>
      </c>
      <c r="V33">
        <v>0</v>
      </c>
      <c r="W33">
        <v>0</v>
      </c>
      <c r="X33">
        <v>0</v>
      </c>
      <c r="Y33">
        <v>17921584.674833901</v>
      </c>
      <c r="Z33">
        <v>-3518725.4166242001</v>
      </c>
      <c r="AA33">
        <v>5485861.0844358904</v>
      </c>
      <c r="AB33">
        <v>-12745397.203339599</v>
      </c>
      <c r="AC33">
        <v>-7475718.8135106796</v>
      </c>
      <c r="AD33">
        <v>454045.09299960302</v>
      </c>
      <c r="AE33">
        <v>-934452.52677774895</v>
      </c>
      <c r="AF33">
        <v>-309148.69940164901</v>
      </c>
      <c r="AG33">
        <v>-3889835.5956337601</v>
      </c>
      <c r="AH33">
        <v>-19544977.258650102</v>
      </c>
      <c r="AI33">
        <v>0</v>
      </c>
      <c r="AJ33">
        <v>1047861.44229335</v>
      </c>
      <c r="AK33">
        <v>0</v>
      </c>
      <c r="AL33">
        <v>0</v>
      </c>
      <c r="AM33">
        <v>0</v>
      </c>
      <c r="AN33">
        <v>-23508903.219374999</v>
      </c>
      <c r="AO33">
        <v>-23537893.4052721</v>
      </c>
      <c r="AP33">
        <v>-16657776.7187279</v>
      </c>
      <c r="AQ33">
        <v>0</v>
      </c>
      <c r="AR33">
        <v>-40195670.124000102</v>
      </c>
      <c r="AS33">
        <v>1.8657594957878401</v>
      </c>
      <c r="AT33">
        <v>0.57532924380212203</v>
      </c>
      <c r="AU33">
        <v>0</v>
      </c>
      <c r="AV33">
        <v>-19544977.258650102</v>
      </c>
      <c r="AW33">
        <v>1047861.44229335</v>
      </c>
      <c r="AX33">
        <v>0</v>
      </c>
    </row>
    <row r="34" spans="1:50" x14ac:dyDescent="0.2">
      <c r="A34">
        <v>2</v>
      </c>
      <c r="B34">
        <v>0</v>
      </c>
      <c r="C34">
        <v>2017</v>
      </c>
      <c r="D34">
        <v>1510</v>
      </c>
      <c r="E34">
        <v>841567595.51400006</v>
      </c>
      <c r="F34">
        <v>810138006.53499997</v>
      </c>
      <c r="G34">
        <v>-31429588.978999998</v>
      </c>
      <c r="H34">
        <v>841678025.79806304</v>
      </c>
      <c r="I34">
        <v>1278070.5834663999</v>
      </c>
      <c r="J34">
        <v>11887597.9536594</v>
      </c>
      <c r="K34">
        <v>4.8598288788391404</v>
      </c>
      <c r="L34">
        <v>2634798.5283522401</v>
      </c>
      <c r="M34">
        <v>2.6080274899967102</v>
      </c>
      <c r="N34">
        <v>31096.289332861801</v>
      </c>
      <c r="O34">
        <v>1.9196382990705001</v>
      </c>
      <c r="P34">
        <v>7.2738930048334502</v>
      </c>
      <c r="Q34">
        <v>0.247601928643056</v>
      </c>
      <c r="R34">
        <v>5.2691247315514396</v>
      </c>
      <c r="S34">
        <v>2.7889508053782399</v>
      </c>
      <c r="T34">
        <v>0</v>
      </c>
      <c r="U34">
        <v>0.68960110654753104</v>
      </c>
      <c r="V34">
        <v>0</v>
      </c>
      <c r="W34">
        <v>0</v>
      </c>
      <c r="X34">
        <v>0</v>
      </c>
      <c r="Y34">
        <v>6481550.0569794802</v>
      </c>
      <c r="Z34">
        <v>2847647.6687229699</v>
      </c>
      <c r="AA34">
        <v>5556156.74018675</v>
      </c>
      <c r="AB34">
        <v>8767981.9544730708</v>
      </c>
      <c r="AC34">
        <v>-1475831.15168304</v>
      </c>
      <c r="AD34">
        <v>998045.16163558699</v>
      </c>
      <c r="AE34">
        <v>-1614523.8304262599</v>
      </c>
      <c r="AF34">
        <v>-421339.96988517698</v>
      </c>
      <c r="AG34">
        <v>-1524100.0776086701</v>
      </c>
      <c r="AH34">
        <v>-18777181.737298898</v>
      </c>
      <c r="AI34">
        <v>0</v>
      </c>
      <c r="AJ34">
        <v>773650.40513380303</v>
      </c>
      <c r="AK34">
        <v>0</v>
      </c>
      <c r="AL34">
        <v>0</v>
      </c>
      <c r="AM34">
        <v>0</v>
      </c>
      <c r="AN34">
        <v>1612055.22022955</v>
      </c>
      <c r="AO34">
        <v>1181040.9060577401</v>
      </c>
      <c r="AP34">
        <v>-32610629.885057699</v>
      </c>
      <c r="AQ34">
        <v>0</v>
      </c>
      <c r="AR34">
        <v>-31429588.978999998</v>
      </c>
      <c r="AS34">
        <v>2.7889508053782399</v>
      </c>
      <c r="AT34">
        <v>0.68960110654753104</v>
      </c>
      <c r="AU34">
        <v>0</v>
      </c>
      <c r="AV34">
        <v>-18777181.737298898</v>
      </c>
      <c r="AW34">
        <v>773650.40513380303</v>
      </c>
      <c r="AX34">
        <v>0</v>
      </c>
    </row>
    <row r="35" spans="1:50" x14ac:dyDescent="0.2">
      <c r="A35">
        <v>2</v>
      </c>
      <c r="B35">
        <v>0</v>
      </c>
      <c r="C35">
        <v>2018</v>
      </c>
      <c r="D35">
        <v>1510</v>
      </c>
      <c r="E35">
        <v>810138006.53499997</v>
      </c>
      <c r="F35">
        <v>791862410.91799998</v>
      </c>
      <c r="G35">
        <v>-18275595.616999801</v>
      </c>
      <c r="H35">
        <v>837470286.33005202</v>
      </c>
      <c r="I35">
        <v>-4207739.4680112004</v>
      </c>
      <c r="J35">
        <v>12145797.748958001</v>
      </c>
      <c r="K35">
        <v>4.86220097032946</v>
      </c>
      <c r="L35">
        <v>2647936.3114092201</v>
      </c>
      <c r="M35">
        <v>2.88725868801773</v>
      </c>
      <c r="N35">
        <v>31525.8458101629</v>
      </c>
      <c r="O35">
        <v>1.9550466718602899</v>
      </c>
      <c r="P35">
        <v>7.0315319071023401</v>
      </c>
      <c r="Q35">
        <v>0.247089036662928</v>
      </c>
      <c r="R35">
        <v>5.5597045506378002</v>
      </c>
      <c r="S35">
        <v>3.7657895985604402</v>
      </c>
      <c r="T35">
        <v>0</v>
      </c>
      <c r="U35">
        <v>0.80616291235533299</v>
      </c>
      <c r="V35">
        <v>0.40646436185162899</v>
      </c>
      <c r="W35">
        <v>0</v>
      </c>
      <c r="X35">
        <v>0</v>
      </c>
      <c r="Y35">
        <v>9017868.4079632498</v>
      </c>
      <c r="Z35">
        <v>3402648.7567956201</v>
      </c>
      <c r="AA35">
        <v>4876440.3042893903</v>
      </c>
      <c r="AB35">
        <v>10235465.3786445</v>
      </c>
      <c r="AC35">
        <v>-3497956.3147362</v>
      </c>
      <c r="AD35">
        <v>812157.91831396101</v>
      </c>
      <c r="AE35">
        <v>-1356014.7362957799</v>
      </c>
      <c r="AF35">
        <v>-365900.74604925897</v>
      </c>
      <c r="AG35">
        <v>-1988271.67122845</v>
      </c>
      <c r="AH35">
        <v>-19310526.324768499</v>
      </c>
      <c r="AI35">
        <v>0</v>
      </c>
      <c r="AJ35">
        <v>736322.96789924498</v>
      </c>
      <c r="AK35">
        <v>-6840911.2255458198</v>
      </c>
      <c r="AL35">
        <v>0</v>
      </c>
      <c r="AM35">
        <v>0</v>
      </c>
      <c r="AN35">
        <v>-4278677.2847179798</v>
      </c>
      <c r="AO35">
        <v>-4673985.4561266797</v>
      </c>
      <c r="AP35">
        <v>-13601610.1608731</v>
      </c>
      <c r="AQ35">
        <v>0</v>
      </c>
      <c r="AR35">
        <v>-18275595.616999801</v>
      </c>
      <c r="AS35">
        <v>3.7657895985604402</v>
      </c>
      <c r="AT35">
        <v>0.80616291235533299</v>
      </c>
      <c r="AU35">
        <v>0.40646436185162899</v>
      </c>
      <c r="AV35">
        <v>-19310526.324768499</v>
      </c>
      <c r="AW35">
        <v>736322.96789924498</v>
      </c>
      <c r="AX35">
        <v>-6840911.2255458198</v>
      </c>
    </row>
    <row r="36" spans="1:50" x14ac:dyDescent="0.2">
      <c r="A36">
        <v>3</v>
      </c>
      <c r="B36">
        <v>0</v>
      </c>
      <c r="C36">
        <v>2002</v>
      </c>
      <c r="D36">
        <v>2500</v>
      </c>
      <c r="E36">
        <v>0</v>
      </c>
      <c r="F36">
        <v>131868854.2626</v>
      </c>
      <c r="G36">
        <v>0</v>
      </c>
      <c r="H36">
        <v>121289156.68871</v>
      </c>
      <c r="I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131868854.2626</v>
      </c>
      <c r="AR36">
        <v>131868854.2626</v>
      </c>
      <c r="AV36">
        <v>0</v>
      </c>
      <c r="AW36">
        <v>0</v>
      </c>
      <c r="AX36">
        <v>0</v>
      </c>
    </row>
    <row r="37" spans="1:50" x14ac:dyDescent="0.2">
      <c r="A37">
        <v>3</v>
      </c>
      <c r="B37">
        <v>0</v>
      </c>
      <c r="C37">
        <v>2003</v>
      </c>
      <c r="D37">
        <v>2985</v>
      </c>
      <c r="E37">
        <v>131868854.2626</v>
      </c>
      <c r="F37">
        <v>155958259.04890001</v>
      </c>
      <c r="G37">
        <v>6177531.8459000001</v>
      </c>
      <c r="H37">
        <v>150020222.727135</v>
      </c>
      <c r="I37">
        <v>11589298.893657999</v>
      </c>
      <c r="J37">
        <v>2174676.4527956699</v>
      </c>
      <c r="K37">
        <v>3.01931774311835</v>
      </c>
      <c r="L37">
        <v>610564.34880461695</v>
      </c>
      <c r="M37">
        <v>2.1890859276368899</v>
      </c>
      <c r="N37">
        <v>32897.984209361399</v>
      </c>
      <c r="O37">
        <v>0.95545870504150898</v>
      </c>
      <c r="P37">
        <v>6.548514019463</v>
      </c>
      <c r="Q37">
        <v>0.20028885199163601</v>
      </c>
      <c r="R37">
        <v>3.3701601969846902</v>
      </c>
      <c r="S37">
        <v>0</v>
      </c>
      <c r="T37">
        <v>0</v>
      </c>
      <c r="U37">
        <v>2.2092305262609999E-2</v>
      </c>
      <c r="V37">
        <v>0</v>
      </c>
      <c r="W37">
        <v>0</v>
      </c>
      <c r="X37">
        <v>0</v>
      </c>
      <c r="Y37">
        <v>11324813.6611566</v>
      </c>
      <c r="Z37">
        <v>1782786.8644413301</v>
      </c>
      <c r="AA37">
        <v>1911344.5072923901</v>
      </c>
      <c r="AB37">
        <v>1875981.7832353399</v>
      </c>
      <c r="AC37">
        <v>1305071.7005697701</v>
      </c>
      <c r="AD37">
        <v>38575.657217510103</v>
      </c>
      <c r="AE37">
        <v>107808.972839571</v>
      </c>
      <c r="AF37">
        <v>-588940.73554863397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17757442.411203898</v>
      </c>
      <c r="AO37">
        <v>19320522.3912623</v>
      </c>
      <c r="AP37">
        <v>-13142990.545362299</v>
      </c>
      <c r="AQ37">
        <v>17911872.9403999</v>
      </c>
      <c r="AR37">
        <v>24089404.7863</v>
      </c>
      <c r="AS37">
        <v>0</v>
      </c>
      <c r="AT37">
        <v>2.2092305262609999E-2</v>
      </c>
      <c r="AU37">
        <v>0</v>
      </c>
      <c r="AV37">
        <v>0</v>
      </c>
      <c r="AW37">
        <v>0</v>
      </c>
      <c r="AX37">
        <v>0</v>
      </c>
    </row>
    <row r="38" spans="1:50" x14ac:dyDescent="0.2">
      <c r="A38">
        <v>3</v>
      </c>
      <c r="B38">
        <v>0</v>
      </c>
      <c r="C38">
        <v>2004</v>
      </c>
      <c r="D38">
        <v>3509</v>
      </c>
      <c r="E38">
        <v>155958259.04890001</v>
      </c>
      <c r="F38">
        <v>183377253.29609901</v>
      </c>
      <c r="G38">
        <v>-9974690.8005000092</v>
      </c>
      <c r="H38">
        <v>184752123.17754999</v>
      </c>
      <c r="I38">
        <v>736624.026270114</v>
      </c>
      <c r="J38">
        <v>2029653.82904582</v>
      </c>
      <c r="K38">
        <v>3.20459947552057</v>
      </c>
      <c r="L38">
        <v>597404.10507905402</v>
      </c>
      <c r="M38">
        <v>2.5064149533464199</v>
      </c>
      <c r="N38">
        <v>31337.1710735491</v>
      </c>
      <c r="O38">
        <v>0.95336835090296301</v>
      </c>
      <c r="P38">
        <v>6.4502921951353702</v>
      </c>
      <c r="Q38">
        <v>0.193233921265413</v>
      </c>
      <c r="R38">
        <v>3.33337009753172</v>
      </c>
      <c r="S38">
        <v>0</v>
      </c>
      <c r="T38">
        <v>0</v>
      </c>
      <c r="U38">
        <v>2.2280221715673901E-2</v>
      </c>
      <c r="V38">
        <v>0</v>
      </c>
      <c r="W38">
        <v>0</v>
      </c>
      <c r="X38">
        <v>0</v>
      </c>
      <c r="Y38">
        <v>-3873136.2291188799</v>
      </c>
      <c r="Z38">
        <v>-3242642.9222746799</v>
      </c>
      <c r="AA38">
        <v>2611902.3002010402</v>
      </c>
      <c r="AB38">
        <v>2571175.9170424799</v>
      </c>
      <c r="AC38">
        <v>2062025.25766804</v>
      </c>
      <c r="AD38">
        <v>28057.769674929499</v>
      </c>
      <c r="AE38">
        <v>107504.207404731</v>
      </c>
      <c r="AF38">
        <v>-616293.975070499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-351407.67447283003</v>
      </c>
      <c r="AO38">
        <v>511986.44074544299</v>
      </c>
      <c r="AP38">
        <v>-10486677.2412454</v>
      </c>
      <c r="AQ38">
        <v>37393685.047699898</v>
      </c>
      <c r="AR38">
        <v>27418994.2471999</v>
      </c>
      <c r="AS38">
        <v>0</v>
      </c>
      <c r="AT38">
        <v>2.2280221715673901E-2</v>
      </c>
      <c r="AU38">
        <v>0</v>
      </c>
      <c r="AV38">
        <v>0</v>
      </c>
      <c r="AW38">
        <v>0</v>
      </c>
      <c r="AX38">
        <v>0</v>
      </c>
    </row>
    <row r="39" spans="1:50" x14ac:dyDescent="0.2">
      <c r="A39">
        <v>3</v>
      </c>
      <c r="B39">
        <v>0</v>
      </c>
      <c r="C39">
        <v>2005</v>
      </c>
      <c r="D39">
        <v>3771</v>
      </c>
      <c r="E39">
        <v>183377253.29609901</v>
      </c>
      <c r="F39">
        <v>203845440.47749999</v>
      </c>
      <c r="G39">
        <v>12138039.202400001</v>
      </c>
      <c r="H39">
        <v>209806621.26617301</v>
      </c>
      <c r="I39">
        <v>16482252.837592</v>
      </c>
      <c r="J39">
        <v>2103942.14933583</v>
      </c>
      <c r="K39">
        <v>2.7623276236298402</v>
      </c>
      <c r="L39">
        <v>616793.601856792</v>
      </c>
      <c r="M39">
        <v>2.9775369845743298</v>
      </c>
      <c r="N39">
        <v>29419.1275071448</v>
      </c>
      <c r="O39">
        <v>0.97400806492407799</v>
      </c>
      <c r="P39">
        <v>6.8976864241900699</v>
      </c>
      <c r="Q39">
        <v>0.187004577083769</v>
      </c>
      <c r="R39">
        <v>3.1785770154120101</v>
      </c>
      <c r="S39">
        <v>0</v>
      </c>
      <c r="T39">
        <v>0</v>
      </c>
      <c r="U39">
        <v>1.8455172842704801E-2</v>
      </c>
      <c r="V39">
        <v>0</v>
      </c>
      <c r="W39">
        <v>0</v>
      </c>
      <c r="X39">
        <v>0</v>
      </c>
      <c r="Y39">
        <v>3445700.3961584601</v>
      </c>
      <c r="Z39">
        <v>1207248.32711484</v>
      </c>
      <c r="AA39">
        <v>3279116.9748606398</v>
      </c>
      <c r="AB39">
        <v>3983960.7587572802</v>
      </c>
      <c r="AC39">
        <v>2481541.2251505698</v>
      </c>
      <c r="AD39">
        <v>50526.894965270498</v>
      </c>
      <c r="AE39">
        <v>219017.39858178</v>
      </c>
      <c r="AF39">
        <v>-644851.02757119201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14022260.948017601</v>
      </c>
      <c r="AO39">
        <v>15228136.705455801</v>
      </c>
      <c r="AP39">
        <v>-3090097.5030558398</v>
      </c>
      <c r="AQ39">
        <v>8330147.97899999</v>
      </c>
      <c r="AR39">
        <v>20468187.181400001</v>
      </c>
      <c r="AS39">
        <v>0</v>
      </c>
      <c r="AT39">
        <v>1.8455172842704801E-2</v>
      </c>
      <c r="AU39">
        <v>0</v>
      </c>
      <c r="AV39">
        <v>0</v>
      </c>
      <c r="AW39">
        <v>0</v>
      </c>
      <c r="AX39">
        <v>0</v>
      </c>
    </row>
    <row r="40" spans="1:50" x14ac:dyDescent="0.2">
      <c r="A40">
        <v>3</v>
      </c>
      <c r="B40">
        <v>0</v>
      </c>
      <c r="C40">
        <v>2006</v>
      </c>
      <c r="D40">
        <v>4293</v>
      </c>
      <c r="E40">
        <v>203845440.47749999</v>
      </c>
      <c r="F40">
        <v>237844128.64590001</v>
      </c>
      <c r="G40">
        <v>17388339.521699999</v>
      </c>
      <c r="H40">
        <v>246484503.21456999</v>
      </c>
      <c r="I40">
        <v>18142703.614687901</v>
      </c>
      <c r="J40">
        <v>2060262.4789815799</v>
      </c>
      <c r="K40">
        <v>2.74871468288603</v>
      </c>
      <c r="L40">
        <v>635125.17372613796</v>
      </c>
      <c r="M40">
        <v>3.2590225520352698</v>
      </c>
      <c r="N40">
        <v>27910.414674258798</v>
      </c>
      <c r="O40">
        <v>0.95061551736302496</v>
      </c>
      <c r="P40">
        <v>7.0438574177524798</v>
      </c>
      <c r="Q40">
        <v>0.167148786034922</v>
      </c>
      <c r="R40">
        <v>3.5347218173339501</v>
      </c>
      <c r="S40">
        <v>0</v>
      </c>
      <c r="T40">
        <v>0</v>
      </c>
      <c r="U40">
        <v>1.73970756407055E-2</v>
      </c>
      <c r="V40">
        <v>0</v>
      </c>
      <c r="W40">
        <v>0</v>
      </c>
      <c r="X40">
        <v>0</v>
      </c>
      <c r="Y40">
        <v>6368557.94033801</v>
      </c>
      <c r="Z40">
        <v>-396735.86894801899</v>
      </c>
      <c r="AA40">
        <v>3965294.2085427302</v>
      </c>
      <c r="AB40">
        <v>2413244.2822123198</v>
      </c>
      <c r="AC40">
        <v>4048295.27185131</v>
      </c>
      <c r="AD40">
        <v>14643.032379841199</v>
      </c>
      <c r="AE40">
        <v>229351.93525157499</v>
      </c>
      <c r="AF40">
        <v>-727172.86194548802</v>
      </c>
      <c r="AG40">
        <v>-585001.59132577199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15330476.3483565</v>
      </c>
      <c r="AO40">
        <v>16567413.2420485</v>
      </c>
      <c r="AP40">
        <v>820926.27965148201</v>
      </c>
      <c r="AQ40">
        <v>16610348.6466999</v>
      </c>
      <c r="AR40">
        <v>33998688.168399997</v>
      </c>
      <c r="AS40">
        <v>0</v>
      </c>
      <c r="AT40">
        <v>1.73970756407055E-2</v>
      </c>
      <c r="AU40">
        <v>0</v>
      </c>
      <c r="AV40">
        <v>0</v>
      </c>
      <c r="AW40">
        <v>0</v>
      </c>
      <c r="AX40">
        <v>0</v>
      </c>
    </row>
    <row r="41" spans="1:50" x14ac:dyDescent="0.2">
      <c r="A41">
        <v>3</v>
      </c>
      <c r="B41">
        <v>0</v>
      </c>
      <c r="C41">
        <v>2007</v>
      </c>
      <c r="D41">
        <v>4554</v>
      </c>
      <c r="E41">
        <v>237844128.64590001</v>
      </c>
      <c r="F41">
        <v>259236389.59209999</v>
      </c>
      <c r="G41">
        <v>10866052.3458999</v>
      </c>
      <c r="H41">
        <v>267430580.740881</v>
      </c>
      <c r="I41">
        <v>9368663.5710158907</v>
      </c>
      <c r="J41">
        <v>2030638.1927095</v>
      </c>
      <c r="K41">
        <v>2.6651359573687601</v>
      </c>
      <c r="L41">
        <v>612258.43535092601</v>
      </c>
      <c r="M41">
        <v>3.4374164418642699</v>
      </c>
      <c r="N41">
        <v>28253.753865621198</v>
      </c>
      <c r="O41">
        <v>0.98023944701427401</v>
      </c>
      <c r="P41">
        <v>6.9922194936248401</v>
      </c>
      <c r="Q41">
        <v>0.16084485919126401</v>
      </c>
      <c r="R41">
        <v>3.6576054063712702</v>
      </c>
      <c r="S41">
        <v>0</v>
      </c>
      <c r="T41">
        <v>0</v>
      </c>
      <c r="U41">
        <v>1.6387578289993598E-2</v>
      </c>
      <c r="V41">
        <v>0</v>
      </c>
      <c r="W41">
        <v>0</v>
      </c>
      <c r="X41">
        <v>0</v>
      </c>
      <c r="Y41">
        <v>6653780.1661427803</v>
      </c>
      <c r="Z41">
        <v>-343940.70462443097</v>
      </c>
      <c r="AA41">
        <v>1435843.0362333299</v>
      </c>
      <c r="AB41">
        <v>1681503.5987692501</v>
      </c>
      <c r="AC41">
        <v>-823397.32386931102</v>
      </c>
      <c r="AD41">
        <v>250473.965919401</v>
      </c>
      <c r="AE41">
        <v>83889.963385306706</v>
      </c>
      <c r="AF41">
        <v>-222013.12791324101</v>
      </c>
      <c r="AG41">
        <v>-128435.46341636901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8587704.1106267292</v>
      </c>
      <c r="AO41">
        <v>8680143.8276828397</v>
      </c>
      <c r="AP41">
        <v>2185908.5182171199</v>
      </c>
      <c r="AQ41">
        <v>10526208.600299999</v>
      </c>
      <c r="AR41">
        <v>21392260.946199901</v>
      </c>
      <c r="AS41">
        <v>0</v>
      </c>
      <c r="AT41">
        <v>1.6387578289993598E-2</v>
      </c>
      <c r="AU41">
        <v>0</v>
      </c>
      <c r="AV41">
        <v>0</v>
      </c>
      <c r="AW41">
        <v>0</v>
      </c>
      <c r="AX41">
        <v>0</v>
      </c>
    </row>
    <row r="42" spans="1:50" x14ac:dyDescent="0.2">
      <c r="A42">
        <v>3</v>
      </c>
      <c r="B42">
        <v>0</v>
      </c>
      <c r="C42">
        <v>2008</v>
      </c>
      <c r="D42">
        <v>4554</v>
      </c>
      <c r="E42">
        <v>259236389.59209999</v>
      </c>
      <c r="F42">
        <v>277583870.45609897</v>
      </c>
      <c r="G42">
        <v>18347480.864</v>
      </c>
      <c r="H42">
        <v>275195555.80358398</v>
      </c>
      <c r="I42">
        <v>7764975.0627024202</v>
      </c>
      <c r="J42">
        <v>2037821.34253298</v>
      </c>
      <c r="K42">
        <v>2.5969192285374798</v>
      </c>
      <c r="L42">
        <v>610630.75610365102</v>
      </c>
      <c r="M42">
        <v>3.8590093041554598</v>
      </c>
      <c r="N42">
        <v>28310.783515516301</v>
      </c>
      <c r="O42">
        <v>1.0299694053852699</v>
      </c>
      <c r="P42">
        <v>7.0776442016340404</v>
      </c>
      <c r="Q42">
        <v>0.15615708367269801</v>
      </c>
      <c r="R42">
        <v>3.7226920023474102</v>
      </c>
      <c r="S42">
        <v>0</v>
      </c>
      <c r="T42">
        <v>0</v>
      </c>
      <c r="U42">
        <v>1.62241372926764E-2</v>
      </c>
      <c r="V42">
        <v>0</v>
      </c>
      <c r="W42">
        <v>0</v>
      </c>
      <c r="X42">
        <v>0</v>
      </c>
      <c r="Y42">
        <v>1989829.9877346801</v>
      </c>
      <c r="Z42">
        <v>702873.07963160798</v>
      </c>
      <c r="AA42">
        <v>554006.45626558503</v>
      </c>
      <c r="AB42">
        <v>4033919.7773413402</v>
      </c>
      <c r="AC42">
        <v>-423199.51262223098</v>
      </c>
      <c r="AD42">
        <v>439971.83997339499</v>
      </c>
      <c r="AE42">
        <v>23162.3177687067</v>
      </c>
      <c r="AF42">
        <v>-123287.41785363801</v>
      </c>
      <c r="AG42">
        <v>-106736.123362734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7090540.4048767202</v>
      </c>
      <c r="AO42">
        <v>7221649.9095718302</v>
      </c>
      <c r="AP42">
        <v>11125830.954428099</v>
      </c>
      <c r="AQ42">
        <v>0</v>
      </c>
      <c r="AR42">
        <v>18347480.864</v>
      </c>
      <c r="AS42">
        <v>0</v>
      </c>
      <c r="AT42">
        <v>1.62241372926764E-2</v>
      </c>
      <c r="AU42">
        <v>0</v>
      </c>
      <c r="AV42">
        <v>0</v>
      </c>
      <c r="AW42">
        <v>0</v>
      </c>
      <c r="AX42">
        <v>0</v>
      </c>
    </row>
    <row r="43" spans="1:50" x14ac:dyDescent="0.2">
      <c r="A43">
        <v>3</v>
      </c>
      <c r="B43">
        <v>0</v>
      </c>
      <c r="C43">
        <v>2009</v>
      </c>
      <c r="D43">
        <v>4651</v>
      </c>
      <c r="E43">
        <v>277583870.45609897</v>
      </c>
      <c r="F43">
        <v>274774015.08329999</v>
      </c>
      <c r="G43">
        <v>-5842005.3728000196</v>
      </c>
      <c r="H43">
        <v>272358045.61880499</v>
      </c>
      <c r="I43">
        <v>-5469394.6133213798</v>
      </c>
      <c r="J43">
        <v>2078026.4003778801</v>
      </c>
      <c r="K43">
        <v>2.7185524462926498</v>
      </c>
      <c r="L43">
        <v>605965.73793073802</v>
      </c>
      <c r="M43">
        <v>2.7954636252645102</v>
      </c>
      <c r="N43">
        <v>26949.466229882699</v>
      </c>
      <c r="O43">
        <v>1.02272326271918</v>
      </c>
      <c r="P43">
        <v>7.2050961013869896</v>
      </c>
      <c r="Q43">
        <v>0.153588741901755</v>
      </c>
      <c r="R43">
        <v>3.7247189708272499</v>
      </c>
      <c r="S43">
        <v>0</v>
      </c>
      <c r="T43">
        <v>0</v>
      </c>
      <c r="U43">
        <v>1.6969681380478299E-2</v>
      </c>
      <c r="V43">
        <v>0</v>
      </c>
      <c r="W43">
        <v>0</v>
      </c>
      <c r="X43">
        <v>0</v>
      </c>
      <c r="Y43">
        <v>5659647.1653747596</v>
      </c>
      <c r="Z43">
        <v>-3191130.9723023698</v>
      </c>
      <c r="AA43">
        <v>-532847.145881281</v>
      </c>
      <c r="AB43">
        <v>-11465574.5859627</v>
      </c>
      <c r="AC43">
        <v>4800356.2229716899</v>
      </c>
      <c r="AD43">
        <v>13534.7608996382</v>
      </c>
      <c r="AE43">
        <v>259721.07041704</v>
      </c>
      <c r="AF43">
        <v>-187617.339081285</v>
      </c>
      <c r="AG43">
        <v>49447.067483649902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-4594463.75608085</v>
      </c>
      <c r="AO43">
        <v>-4779108.3244417496</v>
      </c>
      <c r="AP43">
        <v>-1062897.04835827</v>
      </c>
      <c r="AQ43">
        <v>3032149.9999999902</v>
      </c>
      <c r="AR43">
        <v>-2809855.37280002</v>
      </c>
      <c r="AS43">
        <v>0</v>
      </c>
      <c r="AT43">
        <v>1.6969681380478299E-2</v>
      </c>
      <c r="AU43">
        <v>0</v>
      </c>
      <c r="AV43">
        <v>0</v>
      </c>
      <c r="AW43">
        <v>0</v>
      </c>
      <c r="AX43">
        <v>0</v>
      </c>
    </row>
    <row r="44" spans="1:50" x14ac:dyDescent="0.2">
      <c r="A44">
        <v>3</v>
      </c>
      <c r="B44">
        <v>0</v>
      </c>
      <c r="C44">
        <v>2010</v>
      </c>
      <c r="D44">
        <v>4651</v>
      </c>
      <c r="E44">
        <v>274774015.08329999</v>
      </c>
      <c r="F44">
        <v>278629975.00760001</v>
      </c>
      <c r="G44">
        <v>4678060.4779000096</v>
      </c>
      <c r="H44">
        <v>279323438.77723199</v>
      </c>
      <c r="I44">
        <v>7891839.204713</v>
      </c>
      <c r="J44">
        <v>2055097.8534877601</v>
      </c>
      <c r="K44">
        <v>2.6862971618019702</v>
      </c>
      <c r="L44">
        <v>606666.16850062599</v>
      </c>
      <c r="M44">
        <v>3.2430262392288198</v>
      </c>
      <c r="N44">
        <v>26723.397794714001</v>
      </c>
      <c r="O44">
        <v>1.0404001131596501</v>
      </c>
      <c r="P44">
        <v>7.3695150038213999</v>
      </c>
      <c r="Q44">
        <v>0.15161621945426701</v>
      </c>
      <c r="R44">
        <v>3.9015870407932698</v>
      </c>
      <c r="S44">
        <v>0</v>
      </c>
      <c r="T44">
        <v>0</v>
      </c>
      <c r="U44">
        <v>3.2418235288003999E-2</v>
      </c>
      <c r="V44">
        <v>0</v>
      </c>
      <c r="W44">
        <v>0</v>
      </c>
      <c r="X44">
        <v>0</v>
      </c>
      <c r="Y44">
        <v>861276.80551209697</v>
      </c>
      <c r="Z44">
        <v>715159.80054018996</v>
      </c>
      <c r="AA44">
        <v>1382255.76197901</v>
      </c>
      <c r="AB44">
        <v>5373683.0011118297</v>
      </c>
      <c r="AC44">
        <v>39333.1613218536</v>
      </c>
      <c r="AD44">
        <v>158156.93623688101</v>
      </c>
      <c r="AE44">
        <v>402101.91367277701</v>
      </c>
      <c r="AF44">
        <v>-321646.15419769299</v>
      </c>
      <c r="AG44">
        <v>-408026.295914891</v>
      </c>
      <c r="AH44">
        <v>0</v>
      </c>
      <c r="AI44">
        <v>0</v>
      </c>
      <c r="AJ44">
        <v>33543.415207714999</v>
      </c>
      <c r="AK44">
        <v>0</v>
      </c>
      <c r="AL44">
        <v>0</v>
      </c>
      <c r="AM44">
        <v>0</v>
      </c>
      <c r="AN44">
        <v>8235838.34546977</v>
      </c>
      <c r="AO44">
        <v>8213011.0165564604</v>
      </c>
      <c r="AP44">
        <v>-3534950.5386564499</v>
      </c>
      <c r="AQ44">
        <v>0</v>
      </c>
      <c r="AR44">
        <v>4678060.4779000096</v>
      </c>
      <c r="AS44">
        <v>0</v>
      </c>
      <c r="AT44">
        <v>3.2418235288003999E-2</v>
      </c>
      <c r="AU44">
        <v>0</v>
      </c>
      <c r="AV44">
        <v>0</v>
      </c>
      <c r="AW44">
        <v>33543.415207714999</v>
      </c>
      <c r="AX44">
        <v>0</v>
      </c>
    </row>
    <row r="45" spans="1:50" x14ac:dyDescent="0.2">
      <c r="A45">
        <v>3</v>
      </c>
      <c r="B45">
        <v>0</v>
      </c>
      <c r="C45">
        <v>2011</v>
      </c>
      <c r="D45">
        <v>4682</v>
      </c>
      <c r="E45">
        <v>278629975.00760001</v>
      </c>
      <c r="F45">
        <v>297115860.68660003</v>
      </c>
      <c r="G45">
        <v>16854344.679000001</v>
      </c>
      <c r="H45">
        <v>291547571.06327599</v>
      </c>
      <c r="I45">
        <v>10512833.6902146</v>
      </c>
      <c r="J45">
        <v>2038774.3403365801</v>
      </c>
      <c r="K45">
        <v>2.5971965536906101</v>
      </c>
      <c r="L45">
        <v>605138.01417636697</v>
      </c>
      <c r="M45">
        <v>3.9965014446963698</v>
      </c>
      <c r="N45">
        <v>26662.795365030699</v>
      </c>
      <c r="O45">
        <v>1.0206422086390401</v>
      </c>
      <c r="P45">
        <v>7.5014980322064098</v>
      </c>
      <c r="Q45">
        <v>0.15082581473281401</v>
      </c>
      <c r="R45">
        <v>3.9315548330498502</v>
      </c>
      <c r="S45">
        <v>0</v>
      </c>
      <c r="T45">
        <v>0</v>
      </c>
      <c r="U45">
        <v>3.1164172909835499E-2</v>
      </c>
      <c r="V45">
        <v>0</v>
      </c>
      <c r="W45">
        <v>0</v>
      </c>
      <c r="X45">
        <v>0</v>
      </c>
      <c r="Y45">
        <v>-18925.298890759801</v>
      </c>
      <c r="Z45">
        <v>1243088.91684528</v>
      </c>
      <c r="AA45">
        <v>821260.58252916601</v>
      </c>
      <c r="AB45">
        <v>7771683.9129335601</v>
      </c>
      <c r="AC45">
        <v>514988.77990267199</v>
      </c>
      <c r="AD45">
        <v>-166001.90607190601</v>
      </c>
      <c r="AE45">
        <v>289805.35338236502</v>
      </c>
      <c r="AF45">
        <v>-109150.15717540401</v>
      </c>
      <c r="AG45">
        <v>-45461.684876029802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10301288.4985789</v>
      </c>
      <c r="AO45">
        <v>10361730.691862701</v>
      </c>
      <c r="AP45">
        <v>6492613.9871372497</v>
      </c>
      <c r="AQ45">
        <v>642432.99999999895</v>
      </c>
      <c r="AR45">
        <v>17496777.679000001</v>
      </c>
      <c r="AS45">
        <v>0</v>
      </c>
      <c r="AT45">
        <v>3.1164172909835499E-2</v>
      </c>
      <c r="AU45">
        <v>0</v>
      </c>
      <c r="AV45">
        <v>0</v>
      </c>
      <c r="AW45">
        <v>0</v>
      </c>
      <c r="AX45">
        <v>0</v>
      </c>
    </row>
    <row r="46" spans="1:50" x14ac:dyDescent="0.2">
      <c r="A46">
        <v>3</v>
      </c>
      <c r="B46">
        <v>0</v>
      </c>
      <c r="C46">
        <v>2012</v>
      </c>
      <c r="D46">
        <v>4781</v>
      </c>
      <c r="E46">
        <v>297115860.68660003</v>
      </c>
      <c r="F46">
        <v>301331489.638699</v>
      </c>
      <c r="G46">
        <v>1138128.42209989</v>
      </c>
      <c r="H46">
        <v>291058555.65700799</v>
      </c>
      <c r="I46">
        <v>-3508049.4877947201</v>
      </c>
      <c r="J46">
        <v>2028692.5542788999</v>
      </c>
      <c r="K46">
        <v>2.7892334324222601</v>
      </c>
      <c r="L46">
        <v>615679.76400921994</v>
      </c>
      <c r="M46">
        <v>4.0099435083306396</v>
      </c>
      <c r="N46">
        <v>26326.121989236301</v>
      </c>
      <c r="O46">
        <v>1.0914913611710999</v>
      </c>
      <c r="P46">
        <v>7.3926186358612798</v>
      </c>
      <c r="Q46">
        <v>0.15023293862336901</v>
      </c>
      <c r="R46">
        <v>3.9404661264417702</v>
      </c>
      <c r="S46">
        <v>0</v>
      </c>
      <c r="T46">
        <v>0</v>
      </c>
      <c r="U46">
        <v>3.9726011387356097E-2</v>
      </c>
      <c r="V46">
        <v>0</v>
      </c>
      <c r="W46">
        <v>0</v>
      </c>
      <c r="X46">
        <v>0</v>
      </c>
      <c r="Y46">
        <v>-2558721.7461383999</v>
      </c>
      <c r="Z46">
        <v>-4024036.2059806199</v>
      </c>
      <c r="AA46">
        <v>1121690.80585146</v>
      </c>
      <c r="AB46">
        <v>100606.735962534</v>
      </c>
      <c r="AC46">
        <v>1361431.95849583</v>
      </c>
      <c r="AD46">
        <v>475592.24434725201</v>
      </c>
      <c r="AE46">
        <v>-263877.44518988399</v>
      </c>
      <c r="AF46">
        <v>-90250.534292132506</v>
      </c>
      <c r="AG46">
        <v>-13532.5179333291</v>
      </c>
      <c r="AH46">
        <v>0</v>
      </c>
      <c r="AI46">
        <v>0</v>
      </c>
      <c r="AJ46">
        <v>21777.757806773199</v>
      </c>
      <c r="AK46">
        <v>0</v>
      </c>
      <c r="AL46">
        <v>0</v>
      </c>
      <c r="AM46">
        <v>0</v>
      </c>
      <c r="AN46">
        <v>-3869318.9470705101</v>
      </c>
      <c r="AO46">
        <v>-3594476.1562357098</v>
      </c>
      <c r="AP46">
        <v>4732604.5783356102</v>
      </c>
      <c r="AQ46">
        <v>3077500.52999999</v>
      </c>
      <c r="AR46">
        <v>4215628.9520998904</v>
      </c>
      <c r="AS46">
        <v>0</v>
      </c>
      <c r="AT46">
        <v>3.9726011387356097E-2</v>
      </c>
      <c r="AU46">
        <v>0</v>
      </c>
      <c r="AV46">
        <v>0</v>
      </c>
      <c r="AW46">
        <v>21777.757806773199</v>
      </c>
      <c r="AX46">
        <v>0</v>
      </c>
    </row>
    <row r="47" spans="1:50" x14ac:dyDescent="0.2">
      <c r="A47">
        <v>3</v>
      </c>
      <c r="B47">
        <v>0</v>
      </c>
      <c r="C47">
        <v>2013</v>
      </c>
      <c r="D47">
        <v>4815</v>
      </c>
      <c r="E47">
        <v>301331489.638699</v>
      </c>
      <c r="F47">
        <v>298829110.74150002</v>
      </c>
      <c r="G47">
        <v>-2512436.6511999001</v>
      </c>
      <c r="H47">
        <v>288178482.58996201</v>
      </c>
      <c r="I47">
        <v>-2954318.1545013301</v>
      </c>
      <c r="J47">
        <v>2005800.7473064</v>
      </c>
      <c r="K47">
        <v>3.00290468846298</v>
      </c>
      <c r="L47">
        <v>620313.460778084</v>
      </c>
      <c r="M47">
        <v>3.8431710160004098</v>
      </c>
      <c r="N47">
        <v>26200.2863868735</v>
      </c>
      <c r="O47">
        <v>1.1674518851264</v>
      </c>
      <c r="P47">
        <v>7.4872328567012296</v>
      </c>
      <c r="Q47">
        <v>0.14705632708535099</v>
      </c>
      <c r="R47">
        <v>3.8651805526674599</v>
      </c>
      <c r="S47">
        <v>0</v>
      </c>
      <c r="T47">
        <v>0</v>
      </c>
      <c r="U47">
        <v>4.0444146792001201E-2</v>
      </c>
      <c r="V47">
        <v>0</v>
      </c>
      <c r="W47">
        <v>0</v>
      </c>
      <c r="X47">
        <v>0</v>
      </c>
      <c r="Y47">
        <v>50533.0154548297</v>
      </c>
      <c r="Z47">
        <v>-4363948.2188931601</v>
      </c>
      <c r="AA47">
        <v>1879929.6188973901</v>
      </c>
      <c r="AB47">
        <v>-1568085.9292632099</v>
      </c>
      <c r="AC47">
        <v>-27576.521158081599</v>
      </c>
      <c r="AD47">
        <v>605554.06405517401</v>
      </c>
      <c r="AE47">
        <v>299206.31186956301</v>
      </c>
      <c r="AF47">
        <v>-121385.77926564901</v>
      </c>
      <c r="AG47">
        <v>249719.90810545601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-2996053.5301977</v>
      </c>
      <c r="AO47">
        <v>-3033640.3437985899</v>
      </c>
      <c r="AP47">
        <v>521203.69259869598</v>
      </c>
      <c r="AQ47">
        <v>1039329.7539999899</v>
      </c>
      <c r="AR47">
        <v>-1473106.8971998999</v>
      </c>
      <c r="AS47">
        <v>0</v>
      </c>
      <c r="AT47">
        <v>4.0444146792001201E-2</v>
      </c>
      <c r="AU47">
        <v>0</v>
      </c>
      <c r="AV47">
        <v>0</v>
      </c>
      <c r="AW47">
        <v>0</v>
      </c>
      <c r="AX47">
        <v>0</v>
      </c>
    </row>
    <row r="48" spans="1:50" x14ac:dyDescent="0.2">
      <c r="A48">
        <v>3</v>
      </c>
      <c r="B48">
        <v>0</v>
      </c>
      <c r="C48">
        <v>2014</v>
      </c>
      <c r="D48">
        <v>4815</v>
      </c>
      <c r="E48">
        <v>298829110.74150002</v>
      </c>
      <c r="F48">
        <v>299270807.57059997</v>
      </c>
      <c r="G48">
        <v>-600513.17090006103</v>
      </c>
      <c r="H48">
        <v>291489612.866606</v>
      </c>
      <c r="I48">
        <v>2264385.0432777298</v>
      </c>
      <c r="J48">
        <v>2001500.2708739799</v>
      </c>
      <c r="K48">
        <v>2.97992020859613</v>
      </c>
      <c r="L48">
        <v>613010.182802069</v>
      </c>
      <c r="M48">
        <v>3.6418357463703699</v>
      </c>
      <c r="N48">
        <v>26630.0832768615</v>
      </c>
      <c r="O48">
        <v>1.15672931458515</v>
      </c>
      <c r="P48">
        <v>7.3868647888882704</v>
      </c>
      <c r="Q48">
        <v>0.14608292605447501</v>
      </c>
      <c r="R48">
        <v>3.9888666466944098</v>
      </c>
      <c r="S48">
        <v>0</v>
      </c>
      <c r="T48">
        <v>0</v>
      </c>
      <c r="U48">
        <v>6.1502140652884001E-2</v>
      </c>
      <c r="V48">
        <v>0</v>
      </c>
      <c r="W48">
        <v>0</v>
      </c>
      <c r="X48">
        <v>0</v>
      </c>
      <c r="Y48">
        <v>4771913.6254310897</v>
      </c>
      <c r="Z48">
        <v>393729.23599354102</v>
      </c>
      <c r="AA48">
        <v>1246704.8183011301</v>
      </c>
      <c r="AB48">
        <v>-2291484.2129689502</v>
      </c>
      <c r="AC48">
        <v>-1359697.7755962899</v>
      </c>
      <c r="AD48">
        <v>-79524.268461893895</v>
      </c>
      <c r="AE48">
        <v>-174823.55998662801</v>
      </c>
      <c r="AF48">
        <v>-102712.47364607699</v>
      </c>
      <c r="AG48">
        <v>-237692.299316366</v>
      </c>
      <c r="AH48">
        <v>0</v>
      </c>
      <c r="AI48">
        <v>0</v>
      </c>
      <c r="AJ48">
        <v>50272.620978283499</v>
      </c>
      <c r="AK48">
        <v>0</v>
      </c>
      <c r="AL48">
        <v>0</v>
      </c>
      <c r="AM48">
        <v>0</v>
      </c>
      <c r="AN48">
        <v>2216685.71072783</v>
      </c>
      <c r="AO48">
        <v>2408604.5873413002</v>
      </c>
      <c r="AP48">
        <v>-3009117.7582413601</v>
      </c>
      <c r="AQ48">
        <v>0</v>
      </c>
      <c r="AR48">
        <v>-600513.17090006103</v>
      </c>
      <c r="AS48">
        <v>0</v>
      </c>
      <c r="AT48">
        <v>6.1502140652884001E-2</v>
      </c>
      <c r="AU48">
        <v>0</v>
      </c>
      <c r="AV48">
        <v>0</v>
      </c>
      <c r="AW48">
        <v>50272.620978283499</v>
      </c>
      <c r="AX48">
        <v>0</v>
      </c>
    </row>
    <row r="49" spans="1:50" x14ac:dyDescent="0.2">
      <c r="A49">
        <v>3</v>
      </c>
      <c r="B49">
        <v>0</v>
      </c>
      <c r="C49">
        <v>2015</v>
      </c>
      <c r="D49">
        <v>4847</v>
      </c>
      <c r="E49">
        <v>299270807.57059997</v>
      </c>
      <c r="F49">
        <v>288673104.84859997</v>
      </c>
      <c r="G49">
        <v>-11045340.7219999</v>
      </c>
      <c r="H49">
        <v>276817992.71609497</v>
      </c>
      <c r="I49">
        <v>-15124507.6065071</v>
      </c>
      <c r="J49">
        <v>2008919.70086118</v>
      </c>
      <c r="K49">
        <v>2.9938135581901002</v>
      </c>
      <c r="L49">
        <v>609618.712762087</v>
      </c>
      <c r="M49">
        <v>2.6484397071331598</v>
      </c>
      <c r="N49">
        <v>27447.604984461999</v>
      </c>
      <c r="O49">
        <v>1.17055335380107</v>
      </c>
      <c r="P49">
        <v>7.13050006506014</v>
      </c>
      <c r="Q49">
        <v>0.144456246247995</v>
      </c>
      <c r="R49">
        <v>4.0386809853076899</v>
      </c>
      <c r="S49">
        <v>0.52060438734187298</v>
      </c>
      <c r="T49">
        <v>0</v>
      </c>
      <c r="U49">
        <v>0.115713580265695</v>
      </c>
      <c r="V49">
        <v>0</v>
      </c>
      <c r="W49">
        <v>0</v>
      </c>
      <c r="X49">
        <v>0</v>
      </c>
      <c r="Y49">
        <v>3782167.75727286</v>
      </c>
      <c r="Z49">
        <v>-1198614.4055381999</v>
      </c>
      <c r="AA49">
        <v>1197316.7181253601</v>
      </c>
      <c r="AB49">
        <v>-12094403.6346479</v>
      </c>
      <c r="AC49">
        <v>-3067177.0762024201</v>
      </c>
      <c r="AD49">
        <v>160179.35529496</v>
      </c>
      <c r="AE49">
        <v>-490512.20740597101</v>
      </c>
      <c r="AF49">
        <v>-85505.839910661394</v>
      </c>
      <c r="AG49">
        <v>-80750.106760555194</v>
      </c>
      <c r="AH49">
        <v>-3760952.09078873</v>
      </c>
      <c r="AI49">
        <v>0</v>
      </c>
      <c r="AJ49">
        <v>128178.916314121</v>
      </c>
      <c r="AK49">
        <v>0</v>
      </c>
      <c r="AL49">
        <v>0</v>
      </c>
      <c r="AM49">
        <v>0</v>
      </c>
      <c r="AN49">
        <v>-15510072.614247199</v>
      </c>
      <c r="AO49">
        <v>-15405080.3653559</v>
      </c>
      <c r="AP49">
        <v>4359739.64335596</v>
      </c>
      <c r="AQ49">
        <v>447637.99999999901</v>
      </c>
      <c r="AR49">
        <v>-10597702.7219999</v>
      </c>
      <c r="AS49">
        <v>0.52060438734187298</v>
      </c>
      <c r="AT49">
        <v>0.115713580265695</v>
      </c>
      <c r="AU49">
        <v>0</v>
      </c>
      <c r="AV49">
        <v>-3760952.09078873</v>
      </c>
      <c r="AW49">
        <v>128178.916314121</v>
      </c>
      <c r="AX49">
        <v>0</v>
      </c>
    </row>
    <row r="50" spans="1:50" x14ac:dyDescent="0.2">
      <c r="A50">
        <v>3</v>
      </c>
      <c r="B50">
        <v>0</v>
      </c>
      <c r="C50">
        <v>2016</v>
      </c>
      <c r="D50">
        <v>4879</v>
      </c>
      <c r="E50">
        <v>288673104.84859997</v>
      </c>
      <c r="F50">
        <v>275683616.11149901</v>
      </c>
      <c r="G50">
        <v>-12722764.5529</v>
      </c>
      <c r="H50">
        <v>267537159.02473199</v>
      </c>
      <c r="I50">
        <v>-8989742.42746998</v>
      </c>
      <c r="J50">
        <v>2049131.0994198199</v>
      </c>
      <c r="K50">
        <v>3.07234621299787</v>
      </c>
      <c r="L50">
        <v>620853.17503846099</v>
      </c>
      <c r="M50">
        <v>2.3548735286973499</v>
      </c>
      <c r="N50">
        <v>27832.5416328557</v>
      </c>
      <c r="O50">
        <v>1.23786024447915</v>
      </c>
      <c r="P50">
        <v>7.0741226635976799</v>
      </c>
      <c r="Q50">
        <v>0.14372205804160401</v>
      </c>
      <c r="R50">
        <v>4.5535099249193296</v>
      </c>
      <c r="S50">
        <v>1.2756508138655001</v>
      </c>
      <c r="T50">
        <v>0</v>
      </c>
      <c r="U50">
        <v>0.20177842024649001</v>
      </c>
      <c r="V50">
        <v>0</v>
      </c>
      <c r="W50">
        <v>0</v>
      </c>
      <c r="X50">
        <v>0</v>
      </c>
      <c r="Y50">
        <v>2948308.01602933</v>
      </c>
      <c r="Z50">
        <v>-1788281.23539731</v>
      </c>
      <c r="AA50">
        <v>1084334.24519879</v>
      </c>
      <c r="AB50">
        <v>-4010561.75062013</v>
      </c>
      <c r="AC50">
        <v>-1285236.42466217</v>
      </c>
      <c r="AD50">
        <v>615745.75792008301</v>
      </c>
      <c r="AE50">
        <v>-61540.948739025502</v>
      </c>
      <c r="AF50">
        <v>-33315.686120422797</v>
      </c>
      <c r="AG50">
        <v>-1266253.12748473</v>
      </c>
      <c r="AH50">
        <v>-5250176.1876807604</v>
      </c>
      <c r="AI50">
        <v>0</v>
      </c>
      <c r="AJ50">
        <v>190285.63391346199</v>
      </c>
      <c r="AK50">
        <v>0</v>
      </c>
      <c r="AL50">
        <v>0</v>
      </c>
      <c r="AM50">
        <v>0</v>
      </c>
      <c r="AN50">
        <v>-8856691.7076428793</v>
      </c>
      <c r="AO50">
        <v>-8738276.4474403597</v>
      </c>
      <c r="AP50">
        <v>-3984488.1054596398</v>
      </c>
      <c r="AQ50">
        <v>145754.65739999901</v>
      </c>
      <c r="AR50">
        <v>-12577009.895500001</v>
      </c>
      <c r="AS50">
        <v>1.2756508138655001</v>
      </c>
      <c r="AT50">
        <v>0.20177842024649001</v>
      </c>
      <c r="AU50">
        <v>0</v>
      </c>
      <c r="AV50">
        <v>-5250176.1876807604</v>
      </c>
      <c r="AW50">
        <v>190285.63391346199</v>
      </c>
      <c r="AX50">
        <v>0</v>
      </c>
    </row>
    <row r="51" spans="1:50" x14ac:dyDescent="0.2">
      <c r="A51">
        <v>3</v>
      </c>
      <c r="B51">
        <v>0</v>
      </c>
      <c r="C51">
        <v>2017</v>
      </c>
      <c r="D51">
        <v>4879</v>
      </c>
      <c r="E51">
        <v>275683616.11149901</v>
      </c>
      <c r="F51">
        <v>267438985.852999</v>
      </c>
      <c r="G51">
        <v>-8608560.9304999802</v>
      </c>
      <c r="H51">
        <v>266100842.92973101</v>
      </c>
      <c r="I51">
        <v>-1879716.6101011001</v>
      </c>
      <c r="J51">
        <v>2059764.5994617499</v>
      </c>
      <c r="K51">
        <v>3.0903677858509302</v>
      </c>
      <c r="L51">
        <v>624294.920937952</v>
      </c>
      <c r="M51">
        <v>2.5715765913113202</v>
      </c>
      <c r="N51">
        <v>28212.680026350601</v>
      </c>
      <c r="O51">
        <v>1.24221171381465</v>
      </c>
      <c r="P51">
        <v>6.9355114013638799</v>
      </c>
      <c r="Q51">
        <v>0.14333715690128601</v>
      </c>
      <c r="R51">
        <v>4.8565736625900602</v>
      </c>
      <c r="S51">
        <v>2.1778138224575199</v>
      </c>
      <c r="T51">
        <v>0</v>
      </c>
      <c r="U51">
        <v>0.37689401993869698</v>
      </c>
      <c r="V51">
        <v>0</v>
      </c>
      <c r="W51">
        <v>0</v>
      </c>
      <c r="X51">
        <v>0</v>
      </c>
      <c r="Y51">
        <v>2008881.0295511901</v>
      </c>
      <c r="Z51">
        <v>-196136.407413696</v>
      </c>
      <c r="AA51">
        <v>1012187.8842060301</v>
      </c>
      <c r="AB51">
        <v>2916014.0729372702</v>
      </c>
      <c r="AC51">
        <v>-1105960.54107453</v>
      </c>
      <c r="AD51">
        <v>24279.7525475726</v>
      </c>
      <c r="AE51">
        <v>-214147.50814547599</v>
      </c>
      <c r="AF51">
        <v>-85714.059704470594</v>
      </c>
      <c r="AG51">
        <v>-634961.697300161</v>
      </c>
      <c r="AH51">
        <v>-5985732.96530593</v>
      </c>
      <c r="AI51">
        <v>0</v>
      </c>
      <c r="AJ51">
        <v>370456.50706986903</v>
      </c>
      <c r="AK51">
        <v>0</v>
      </c>
      <c r="AL51">
        <v>0</v>
      </c>
      <c r="AM51">
        <v>0</v>
      </c>
      <c r="AN51">
        <v>-1890833.9326323101</v>
      </c>
      <c r="AO51">
        <v>-2013915.3911019501</v>
      </c>
      <c r="AP51">
        <v>-6594645.5393980201</v>
      </c>
      <c r="AQ51">
        <v>0</v>
      </c>
      <c r="AR51">
        <v>-8608560.9304999802</v>
      </c>
      <c r="AS51">
        <v>2.1778138224575199</v>
      </c>
      <c r="AT51">
        <v>0.37689401993869698</v>
      </c>
      <c r="AU51">
        <v>0</v>
      </c>
      <c r="AV51">
        <v>-5985732.96530593</v>
      </c>
      <c r="AW51">
        <v>370456.50706986903</v>
      </c>
      <c r="AX51">
        <v>0</v>
      </c>
    </row>
    <row r="52" spans="1:50" x14ac:dyDescent="0.2">
      <c r="A52">
        <v>3</v>
      </c>
      <c r="B52">
        <v>0</v>
      </c>
      <c r="C52">
        <v>2018</v>
      </c>
      <c r="D52">
        <v>4879</v>
      </c>
      <c r="E52">
        <v>267438985.852999</v>
      </c>
      <c r="F52">
        <v>262581465.02949899</v>
      </c>
      <c r="G52">
        <v>-4075915.3840000201</v>
      </c>
      <c r="H52">
        <v>262951926.78027901</v>
      </c>
      <c r="I52">
        <v>-2377098.10453944</v>
      </c>
      <c r="J52">
        <v>2071579.80954872</v>
      </c>
      <c r="K52">
        <v>3.0916223120934001</v>
      </c>
      <c r="L52">
        <v>629413.44116778695</v>
      </c>
      <c r="M52">
        <v>2.8249623930836898</v>
      </c>
      <c r="N52">
        <v>28566.143607021499</v>
      </c>
      <c r="O52">
        <v>1.2610736758224801</v>
      </c>
      <c r="P52">
        <v>6.81797719282162</v>
      </c>
      <c r="Q52">
        <v>0.14250596887957701</v>
      </c>
      <c r="R52">
        <v>5.1971694976222897</v>
      </c>
      <c r="S52">
        <v>3.16191576329788</v>
      </c>
      <c r="T52">
        <v>0</v>
      </c>
      <c r="U52">
        <v>0.53645482601761996</v>
      </c>
      <c r="V52">
        <v>8.1004755205763807E-2</v>
      </c>
      <c r="W52">
        <v>0</v>
      </c>
      <c r="X52">
        <v>0</v>
      </c>
      <c r="Y52">
        <v>1486621.9098203999</v>
      </c>
      <c r="Z52">
        <v>342563.60578764102</v>
      </c>
      <c r="AA52">
        <v>1026049.29580965</v>
      </c>
      <c r="AB52">
        <v>3210778.4547156701</v>
      </c>
      <c r="AC52">
        <v>-1280353.31572052</v>
      </c>
      <c r="AD52">
        <v>166937.981582862</v>
      </c>
      <c r="AE52">
        <v>-165716.58475155599</v>
      </c>
      <c r="AF52">
        <v>-68026.677883386801</v>
      </c>
      <c r="AG52">
        <v>-780991.29265273805</v>
      </c>
      <c r="AH52">
        <v>-6358295.2750580497</v>
      </c>
      <c r="AI52">
        <v>0</v>
      </c>
      <c r="AJ52">
        <v>347716.08667329099</v>
      </c>
      <c r="AK52">
        <v>-450057.19067655702</v>
      </c>
      <c r="AL52">
        <v>0</v>
      </c>
      <c r="AM52">
        <v>0</v>
      </c>
      <c r="AN52">
        <v>-2522773.0023532901</v>
      </c>
      <c r="AO52">
        <v>-2574186.9563964899</v>
      </c>
      <c r="AP52">
        <v>-1501728.42760352</v>
      </c>
      <c r="AQ52">
        <v>0</v>
      </c>
      <c r="AR52">
        <v>-4075915.3840000201</v>
      </c>
      <c r="AS52">
        <v>3.16191576329788</v>
      </c>
      <c r="AT52">
        <v>0.53645482601761996</v>
      </c>
      <c r="AU52">
        <v>8.1004755205763807E-2</v>
      </c>
      <c r="AV52">
        <v>-6358295.2750580497</v>
      </c>
      <c r="AW52">
        <v>347716.08667329099</v>
      </c>
      <c r="AX52">
        <v>-450057.19067655702</v>
      </c>
    </row>
    <row r="53" spans="1:50" x14ac:dyDescent="0.2">
      <c r="A53">
        <v>10</v>
      </c>
      <c r="B53">
        <v>0</v>
      </c>
      <c r="C53">
        <v>2002</v>
      </c>
      <c r="D53">
        <v>100</v>
      </c>
      <c r="E53">
        <v>0</v>
      </c>
      <c r="F53">
        <v>1323822038</v>
      </c>
      <c r="G53">
        <v>0</v>
      </c>
      <c r="H53">
        <v>1224374576.2605</v>
      </c>
      <c r="I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1323822038</v>
      </c>
      <c r="AR53">
        <v>1323822038</v>
      </c>
      <c r="AV53">
        <v>0</v>
      </c>
      <c r="AW53">
        <v>0</v>
      </c>
      <c r="AX53">
        <v>0</v>
      </c>
    </row>
    <row r="54" spans="1:50" x14ac:dyDescent="0.2">
      <c r="A54">
        <v>10</v>
      </c>
      <c r="B54">
        <v>0</v>
      </c>
      <c r="C54">
        <v>2003</v>
      </c>
      <c r="D54">
        <v>100</v>
      </c>
      <c r="E54">
        <v>1323822038</v>
      </c>
      <c r="F54">
        <v>1281862733</v>
      </c>
      <c r="G54">
        <v>-41959305.000000402</v>
      </c>
      <c r="H54">
        <v>1177946265.5351801</v>
      </c>
      <c r="I54">
        <v>-46428310.7253232</v>
      </c>
      <c r="J54">
        <v>270698672.69999897</v>
      </c>
      <c r="K54">
        <v>6.9156230000000001</v>
      </c>
      <c r="L54">
        <v>26042245.269999899</v>
      </c>
      <c r="M54">
        <v>2.2467999999999901</v>
      </c>
      <c r="N54">
        <v>41148.635000000002</v>
      </c>
      <c r="O54">
        <v>3.0865949941727502</v>
      </c>
      <c r="P54">
        <v>31.36</v>
      </c>
      <c r="Q54">
        <v>0.77880399100855902</v>
      </c>
      <c r="R54">
        <v>3.5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-50206029.804209098</v>
      </c>
      <c r="Z54">
        <v>-22094004.929138798</v>
      </c>
      <c r="AA54">
        <v>8481640.1201220602</v>
      </c>
      <c r="AB54">
        <v>19948552.8836192</v>
      </c>
      <c r="AC54">
        <v>13826956.039798699</v>
      </c>
      <c r="AD54">
        <v>-5494953.9166127704</v>
      </c>
      <c r="AE54">
        <v>-3326471.51845983</v>
      </c>
      <c r="AF54">
        <v>-10840514.077759299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-49704825.202639803</v>
      </c>
      <c r="AO54">
        <v>-50199360.650737099</v>
      </c>
      <c r="AP54">
        <v>8240055.6507366402</v>
      </c>
      <c r="AQ54">
        <v>0</v>
      </c>
      <c r="AR54">
        <v>-41959305.000000402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 x14ac:dyDescent="0.2">
      <c r="A55">
        <v>10</v>
      </c>
      <c r="B55">
        <v>0</v>
      </c>
      <c r="C55">
        <v>2004</v>
      </c>
      <c r="D55">
        <v>100</v>
      </c>
      <c r="E55">
        <v>1281862733</v>
      </c>
      <c r="F55">
        <v>1289530121.99999</v>
      </c>
      <c r="G55">
        <v>7667388.9999978496</v>
      </c>
      <c r="H55">
        <v>1241841106.3176401</v>
      </c>
      <c r="I55">
        <v>63894840.782461599</v>
      </c>
      <c r="J55">
        <v>285674876.30000001</v>
      </c>
      <c r="K55">
        <v>7.0407539999999997</v>
      </c>
      <c r="L55">
        <v>26563773.749999899</v>
      </c>
      <c r="M55">
        <v>2.5669</v>
      </c>
      <c r="N55">
        <v>39531.589999999997</v>
      </c>
      <c r="O55">
        <v>2.9462506947296001</v>
      </c>
      <c r="P55">
        <v>31</v>
      </c>
      <c r="Q55">
        <v>0.75769629990336795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42592166.252868399</v>
      </c>
      <c r="Z55">
        <v>-5399893.3314288901</v>
      </c>
      <c r="AA55">
        <v>12239724.296049301</v>
      </c>
      <c r="AB55">
        <v>20706250.798570398</v>
      </c>
      <c r="AC55">
        <v>17409882.303770699</v>
      </c>
      <c r="AD55">
        <v>-5210001.2808907703</v>
      </c>
      <c r="AE55">
        <v>-3312947.6854995</v>
      </c>
      <c r="AF55">
        <v>-10213678.252285801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68811503.101153895</v>
      </c>
      <c r="AO55">
        <v>69531537.7504033</v>
      </c>
      <c r="AP55">
        <v>-61864148.750405401</v>
      </c>
      <c r="AQ55">
        <v>0</v>
      </c>
      <c r="AR55">
        <v>7667388.9999978496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 x14ac:dyDescent="0.2">
      <c r="A56">
        <v>10</v>
      </c>
      <c r="B56">
        <v>0</v>
      </c>
      <c r="C56">
        <v>2005</v>
      </c>
      <c r="D56">
        <v>100</v>
      </c>
      <c r="E56">
        <v>1289530121.99999</v>
      </c>
      <c r="F56">
        <v>1349312532</v>
      </c>
      <c r="G56">
        <v>59782410.000001602</v>
      </c>
      <c r="H56">
        <v>1309799022.572</v>
      </c>
      <c r="I56">
        <v>67957916.254360601</v>
      </c>
      <c r="J56">
        <v>292395695.299999</v>
      </c>
      <c r="K56">
        <v>6.750699</v>
      </c>
      <c r="L56">
        <v>27081157.499999899</v>
      </c>
      <c r="M56">
        <v>3.0314999999999901</v>
      </c>
      <c r="N56">
        <v>38116.919999999896</v>
      </c>
      <c r="O56">
        <v>2.8229971403892402</v>
      </c>
      <c r="P56">
        <v>30.68</v>
      </c>
      <c r="Q56">
        <v>0.738640230756752</v>
      </c>
      <c r="R56">
        <v>3.5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18331245.695295099</v>
      </c>
      <c r="Z56">
        <v>12814689.8340331</v>
      </c>
      <c r="AA56">
        <v>11976949.120663701</v>
      </c>
      <c r="AB56">
        <v>27190856.287488598</v>
      </c>
      <c r="AC56">
        <v>15910180.287819199</v>
      </c>
      <c r="AD56">
        <v>-4604050.7531434</v>
      </c>
      <c r="AE56">
        <v>-2962882.5580150001</v>
      </c>
      <c r="AF56">
        <v>-9279687.7478058394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69377300.166335493</v>
      </c>
      <c r="AO56">
        <v>70567627.043854594</v>
      </c>
      <c r="AP56">
        <v>-10785217.043852899</v>
      </c>
      <c r="AQ56">
        <v>0</v>
      </c>
      <c r="AR56">
        <v>59782410.000001602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 x14ac:dyDescent="0.2">
      <c r="A57">
        <v>10</v>
      </c>
      <c r="B57">
        <v>0</v>
      </c>
      <c r="C57">
        <v>2006</v>
      </c>
      <c r="D57">
        <v>100</v>
      </c>
      <c r="E57">
        <v>1349312532</v>
      </c>
      <c r="F57">
        <v>1305932854.99999</v>
      </c>
      <c r="G57">
        <v>-43379677.0000019</v>
      </c>
      <c r="H57">
        <v>1209125354.49635</v>
      </c>
      <c r="I57">
        <v>-100673668.075652</v>
      </c>
      <c r="J57">
        <v>271397714.49999899</v>
      </c>
      <c r="K57">
        <v>8.6150000000000002</v>
      </c>
      <c r="L57">
        <v>27655014.75</v>
      </c>
      <c r="M57">
        <v>3.3499999999999899</v>
      </c>
      <c r="N57">
        <v>36028.75</v>
      </c>
      <c r="O57">
        <v>2.66095619765533</v>
      </c>
      <c r="P57">
        <v>30.18</v>
      </c>
      <c r="Q57">
        <v>0.71580004948312603</v>
      </c>
      <c r="R57">
        <v>3.7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-59678228.764715299</v>
      </c>
      <c r="Z57">
        <v>-76049661.9144824</v>
      </c>
      <c r="AA57">
        <v>13628564.035231</v>
      </c>
      <c r="AB57">
        <v>17598658.085892599</v>
      </c>
      <c r="AC57">
        <v>25824877.2928297</v>
      </c>
      <c r="AD57">
        <v>-6329978.3758770498</v>
      </c>
      <c r="AE57">
        <v>-4840995.6749013197</v>
      </c>
      <c r="AF57">
        <v>-11629730.1735487</v>
      </c>
      <c r="AG57">
        <v>-2347281.9632228599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-103823777.452794</v>
      </c>
      <c r="AO57">
        <v>-103710752.28789</v>
      </c>
      <c r="AP57">
        <v>60331075.287887998</v>
      </c>
      <c r="AQ57">
        <v>0</v>
      </c>
      <c r="AR57">
        <v>-43379677.0000019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 x14ac:dyDescent="0.2">
      <c r="A58">
        <v>10</v>
      </c>
      <c r="B58">
        <v>0</v>
      </c>
      <c r="C58">
        <v>2007</v>
      </c>
      <c r="D58">
        <v>100</v>
      </c>
      <c r="E58">
        <v>1305932854.99999</v>
      </c>
      <c r="F58">
        <v>1255878227</v>
      </c>
      <c r="G58">
        <v>-50054627.999998502</v>
      </c>
      <c r="H58">
        <v>1357920450.26986</v>
      </c>
      <c r="I58">
        <v>148795095.773514</v>
      </c>
      <c r="J58">
        <v>302119347.69999897</v>
      </c>
      <c r="K58">
        <v>6.9758919999999902</v>
      </c>
      <c r="L58">
        <v>27714120</v>
      </c>
      <c r="M58">
        <v>3.4605999999999999</v>
      </c>
      <c r="N58">
        <v>36660.58</v>
      </c>
      <c r="O58">
        <v>2.6754587641106</v>
      </c>
      <c r="P58">
        <v>30.4</v>
      </c>
      <c r="Q58">
        <v>0.71140340863312601</v>
      </c>
      <c r="R58">
        <v>3.6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87836972.435062394</v>
      </c>
      <c r="Z58">
        <v>67373924.066118896</v>
      </c>
      <c r="AA58">
        <v>1336932.9631330599</v>
      </c>
      <c r="AB58">
        <v>5599844.9040260902</v>
      </c>
      <c r="AC58">
        <v>-7617263.5777576203</v>
      </c>
      <c r="AD58">
        <v>549721.47772953997</v>
      </c>
      <c r="AE58">
        <v>2066899.4742221399</v>
      </c>
      <c r="AF58">
        <v>-2174282.3529108702</v>
      </c>
      <c r="AG58">
        <v>1137393.23467327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156110142.62429601</v>
      </c>
      <c r="AO58">
        <v>160708237.16573501</v>
      </c>
      <c r="AP58">
        <v>-210762865.16573301</v>
      </c>
      <c r="AQ58">
        <v>0</v>
      </c>
      <c r="AR58">
        <v>-50054627.999998502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 x14ac:dyDescent="0.2">
      <c r="A59">
        <v>10</v>
      </c>
      <c r="B59">
        <v>0</v>
      </c>
      <c r="C59">
        <v>2008</v>
      </c>
      <c r="D59">
        <v>100</v>
      </c>
      <c r="E59">
        <v>1255878227</v>
      </c>
      <c r="F59">
        <v>1279870177</v>
      </c>
      <c r="G59">
        <v>23991950.000000902</v>
      </c>
      <c r="H59">
        <v>1400541065.38959</v>
      </c>
      <c r="I59">
        <v>42620615.119730897</v>
      </c>
      <c r="J59">
        <v>307251216</v>
      </c>
      <c r="K59">
        <v>7.026084</v>
      </c>
      <c r="L59">
        <v>27956797.669999901</v>
      </c>
      <c r="M59">
        <v>3.9195000000000002</v>
      </c>
      <c r="N59">
        <v>36716.94</v>
      </c>
      <c r="O59">
        <v>2.9214336891463701</v>
      </c>
      <c r="P59">
        <v>30.42</v>
      </c>
      <c r="Q59">
        <v>0.69981314054055799</v>
      </c>
      <c r="R59">
        <v>3.7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12906389.634685</v>
      </c>
      <c r="Z59">
        <v>-2118672.0437415098</v>
      </c>
      <c r="AA59">
        <v>5258567.5432642996</v>
      </c>
      <c r="AB59">
        <v>21134259.577080801</v>
      </c>
      <c r="AC59">
        <v>-649009.01956311194</v>
      </c>
      <c r="AD59">
        <v>8996527.0349796601</v>
      </c>
      <c r="AE59">
        <v>180568.13792411299</v>
      </c>
      <c r="AF59">
        <v>-5504569.9077045303</v>
      </c>
      <c r="AG59">
        <v>-1092846.6935058499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39111214.263418898</v>
      </c>
      <c r="AO59">
        <v>39417848.475276701</v>
      </c>
      <c r="AP59">
        <v>-15425898.475275701</v>
      </c>
      <c r="AQ59">
        <v>0</v>
      </c>
      <c r="AR59">
        <v>23991950.000000902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 x14ac:dyDescent="0.2">
      <c r="A60">
        <v>10</v>
      </c>
      <c r="B60">
        <v>0</v>
      </c>
      <c r="C60">
        <v>2009</v>
      </c>
      <c r="D60">
        <v>100</v>
      </c>
      <c r="E60">
        <v>1279870177</v>
      </c>
      <c r="F60">
        <v>1245049720</v>
      </c>
      <c r="G60">
        <v>-34820456.9999988</v>
      </c>
      <c r="H60">
        <v>1349135889.3122599</v>
      </c>
      <c r="I60">
        <v>-51405176.077331699</v>
      </c>
      <c r="J60">
        <v>311985807.69999897</v>
      </c>
      <c r="K60">
        <v>7.2982259999999997</v>
      </c>
      <c r="L60">
        <v>27734538</v>
      </c>
      <c r="M60">
        <v>2.84309999999999</v>
      </c>
      <c r="N60">
        <v>35494.29</v>
      </c>
      <c r="O60">
        <v>2.9125114919949802</v>
      </c>
      <c r="P60">
        <v>30.61</v>
      </c>
      <c r="Q60">
        <v>0.69306750843060905</v>
      </c>
      <c r="R60">
        <v>3.9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11935705.447837099</v>
      </c>
      <c r="Z60">
        <v>-11435100.7557796</v>
      </c>
      <c r="AA60">
        <v>-4886736.5143225295</v>
      </c>
      <c r="AB60">
        <v>-52741545.992458001</v>
      </c>
      <c r="AC60">
        <v>14668610.182190601</v>
      </c>
      <c r="AD60">
        <v>-331334.84883080999</v>
      </c>
      <c r="AE60">
        <v>1749236.40182097</v>
      </c>
      <c r="AF60">
        <v>-3267905.0097698299</v>
      </c>
      <c r="AG60">
        <v>-2226479.1221393198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-46535550.211451396</v>
      </c>
      <c r="AO60">
        <v>-46976096.1893031</v>
      </c>
      <c r="AP60">
        <v>12155639.1893043</v>
      </c>
      <c r="AQ60">
        <v>0</v>
      </c>
      <c r="AR60">
        <v>-34820456.9999988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 x14ac:dyDescent="0.2">
      <c r="A61">
        <v>10</v>
      </c>
      <c r="B61">
        <v>0</v>
      </c>
      <c r="C61">
        <v>2010</v>
      </c>
      <c r="D61">
        <v>100</v>
      </c>
      <c r="E61">
        <v>1245049720</v>
      </c>
      <c r="F61">
        <v>1222463994.99999</v>
      </c>
      <c r="G61">
        <v>-22585725.000002299</v>
      </c>
      <c r="H61">
        <v>1304179194.82622</v>
      </c>
      <c r="I61">
        <v>-44956694.486039802</v>
      </c>
      <c r="J61">
        <v>284108756.30000001</v>
      </c>
      <c r="K61">
        <v>7.41899499999999</v>
      </c>
      <c r="L61">
        <v>27553600.749999899</v>
      </c>
      <c r="M61">
        <v>3.2889999999999899</v>
      </c>
      <c r="N61">
        <v>35213</v>
      </c>
      <c r="O61">
        <v>2.8418260206681998</v>
      </c>
      <c r="P61">
        <v>30.93</v>
      </c>
      <c r="Q61">
        <v>0.69408651159993096</v>
      </c>
      <c r="R61">
        <v>3.9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-68768075.722798407</v>
      </c>
      <c r="Z61">
        <v>-4832389.5983004104</v>
      </c>
      <c r="AA61">
        <v>-3899521.78870408</v>
      </c>
      <c r="AB61">
        <v>23511437.626775801</v>
      </c>
      <c r="AC61">
        <v>3337855.5835886099</v>
      </c>
      <c r="AD61">
        <v>-2551274.0493741701</v>
      </c>
      <c r="AE61">
        <v>2867270.3502457598</v>
      </c>
      <c r="AF61">
        <v>480930.125314668</v>
      </c>
      <c r="AG61">
        <v>0</v>
      </c>
      <c r="AH61">
        <v>0</v>
      </c>
      <c r="AI61">
        <v>0</v>
      </c>
      <c r="AJ61">
        <v>9915101.2995970491</v>
      </c>
      <c r="AK61">
        <v>0</v>
      </c>
      <c r="AL61">
        <v>0</v>
      </c>
      <c r="AM61">
        <v>0</v>
      </c>
      <c r="AN61">
        <v>-39938666.173655003</v>
      </c>
      <c r="AO61">
        <v>-41488274.328320198</v>
      </c>
      <c r="AP61">
        <v>18902549.328317799</v>
      </c>
      <c r="AQ61">
        <v>0</v>
      </c>
      <c r="AR61">
        <v>-22585725.000002299</v>
      </c>
      <c r="AS61">
        <v>0</v>
      </c>
      <c r="AT61">
        <v>1</v>
      </c>
      <c r="AU61">
        <v>0</v>
      </c>
      <c r="AV61">
        <v>0</v>
      </c>
      <c r="AW61">
        <v>9915101.2995970491</v>
      </c>
      <c r="AX61">
        <v>0</v>
      </c>
    </row>
    <row r="62" spans="1:50" x14ac:dyDescent="0.2">
      <c r="A62">
        <v>10</v>
      </c>
      <c r="B62">
        <v>0</v>
      </c>
      <c r="C62">
        <v>2011</v>
      </c>
      <c r="D62">
        <v>100</v>
      </c>
      <c r="E62">
        <v>1222463994.99999</v>
      </c>
      <c r="F62">
        <v>1189791728</v>
      </c>
      <c r="G62">
        <v>-32672266.999998499</v>
      </c>
      <c r="H62">
        <v>1314549204.82636</v>
      </c>
      <c r="I62">
        <v>10370010.0001409</v>
      </c>
      <c r="J62">
        <v>276891484.30000001</v>
      </c>
      <c r="K62">
        <v>7.9549120000000002</v>
      </c>
      <c r="L62">
        <v>27682634.670000002</v>
      </c>
      <c r="M62">
        <v>4.0655999999999999</v>
      </c>
      <c r="N62">
        <v>34147.68</v>
      </c>
      <c r="O62">
        <v>2.8267817983897601</v>
      </c>
      <c r="P62">
        <v>31.3</v>
      </c>
      <c r="Q62">
        <v>0.68613917826660797</v>
      </c>
      <c r="R62">
        <v>3.9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-18945829.680472501</v>
      </c>
      <c r="Z62">
        <v>-20136902.453330498</v>
      </c>
      <c r="AA62">
        <v>2740381.9449641099</v>
      </c>
      <c r="AB62">
        <v>35166999.033206299</v>
      </c>
      <c r="AC62">
        <v>12702533.1086183</v>
      </c>
      <c r="AD62">
        <v>-533576.41420136602</v>
      </c>
      <c r="AE62">
        <v>3255726.0220109602</v>
      </c>
      <c r="AF62">
        <v>-3676541.78593633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10572789.774858899</v>
      </c>
      <c r="AO62">
        <v>9720262.2946698796</v>
      </c>
      <c r="AP62">
        <v>-42392529.294668399</v>
      </c>
      <c r="AQ62">
        <v>0</v>
      </c>
      <c r="AR62">
        <v>-32672266.999998499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0</v>
      </c>
    </row>
    <row r="63" spans="1:50" x14ac:dyDescent="0.2">
      <c r="A63">
        <v>10</v>
      </c>
      <c r="B63">
        <v>0</v>
      </c>
      <c r="C63">
        <v>2012</v>
      </c>
      <c r="D63">
        <v>100</v>
      </c>
      <c r="E63">
        <v>1189791728</v>
      </c>
      <c r="F63">
        <v>1198669782</v>
      </c>
      <c r="G63">
        <v>8878053.9999988005</v>
      </c>
      <c r="H63">
        <v>1288846409.7119999</v>
      </c>
      <c r="I63">
        <v>-25702795.114359599</v>
      </c>
      <c r="J63">
        <v>275254101.49999899</v>
      </c>
      <c r="K63">
        <v>7.7798749999999997</v>
      </c>
      <c r="L63">
        <v>27909105.420000002</v>
      </c>
      <c r="M63">
        <v>4.1093000000000002</v>
      </c>
      <c r="N63">
        <v>33963.31</v>
      </c>
      <c r="O63">
        <v>2.6874131264136198</v>
      </c>
      <c r="P63">
        <v>31.509999999999899</v>
      </c>
      <c r="Q63">
        <v>0.68630248062319699</v>
      </c>
      <c r="R63">
        <v>4.0999999999999996</v>
      </c>
      <c r="S63">
        <v>1</v>
      </c>
      <c r="T63">
        <v>0</v>
      </c>
      <c r="U63">
        <v>1</v>
      </c>
      <c r="V63">
        <v>0</v>
      </c>
      <c r="W63">
        <v>0</v>
      </c>
      <c r="X63">
        <v>0</v>
      </c>
      <c r="Y63">
        <v>-4275807.6381878499</v>
      </c>
      <c r="Z63">
        <v>6338166.1897302596</v>
      </c>
      <c r="AA63">
        <v>4655126.7043845197</v>
      </c>
      <c r="AB63">
        <v>1742994.61972546</v>
      </c>
      <c r="AC63">
        <v>2169437.7639812198</v>
      </c>
      <c r="AD63">
        <v>-4802239.12811678</v>
      </c>
      <c r="AE63">
        <v>1797423.6525119699</v>
      </c>
      <c r="AF63">
        <v>73639.821009173</v>
      </c>
      <c r="AG63">
        <v>-2069777.45844145</v>
      </c>
      <c r="AH63">
        <v>-28720802.266174901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-23091837.7395784</v>
      </c>
      <c r="AO63">
        <v>-23263467.735757399</v>
      </c>
      <c r="AP63">
        <v>32141521.7357562</v>
      </c>
      <c r="AQ63">
        <v>0</v>
      </c>
      <c r="AR63">
        <v>8878053.9999988005</v>
      </c>
      <c r="AS63">
        <v>1</v>
      </c>
      <c r="AT63">
        <v>1</v>
      </c>
      <c r="AU63">
        <v>0</v>
      </c>
      <c r="AV63">
        <v>-28720802.266174901</v>
      </c>
      <c r="AW63">
        <v>0</v>
      </c>
      <c r="AX63">
        <v>0</v>
      </c>
    </row>
    <row r="64" spans="1:50" x14ac:dyDescent="0.2">
      <c r="A64">
        <v>10</v>
      </c>
      <c r="B64">
        <v>0</v>
      </c>
      <c r="C64">
        <v>2013</v>
      </c>
      <c r="D64">
        <v>100</v>
      </c>
      <c r="E64">
        <v>1198669782</v>
      </c>
      <c r="F64">
        <v>1202744794.99999</v>
      </c>
      <c r="G64">
        <v>4075012.9999988</v>
      </c>
      <c r="H64">
        <v>1249155036.55709</v>
      </c>
      <c r="I64">
        <v>-39691373.154915802</v>
      </c>
      <c r="J64">
        <v>279698963.89999998</v>
      </c>
      <c r="K64">
        <v>8.0854199999999903</v>
      </c>
      <c r="L64">
        <v>28818049.079999998</v>
      </c>
      <c r="M64">
        <v>3.9420000000000002</v>
      </c>
      <c r="N64">
        <v>33700.32</v>
      </c>
      <c r="O64">
        <v>2.71863427969279</v>
      </c>
      <c r="P64">
        <v>29.93</v>
      </c>
      <c r="Q64">
        <v>0.66429372522682495</v>
      </c>
      <c r="R64">
        <v>4.2</v>
      </c>
      <c r="S64">
        <v>2</v>
      </c>
      <c r="T64">
        <v>0</v>
      </c>
      <c r="U64">
        <v>1</v>
      </c>
      <c r="V64">
        <v>0</v>
      </c>
      <c r="W64">
        <v>0</v>
      </c>
      <c r="X64">
        <v>0</v>
      </c>
      <c r="Y64">
        <v>11712645.846915999</v>
      </c>
      <c r="Z64">
        <v>-10985746.9421653</v>
      </c>
      <c r="AA64">
        <v>18553695.897230402</v>
      </c>
      <c r="AB64">
        <v>-6781646.5601991797</v>
      </c>
      <c r="AC64">
        <v>3139497.99452441</v>
      </c>
      <c r="AD64">
        <v>1086502.81110055</v>
      </c>
      <c r="AE64">
        <v>-13537082.129693599</v>
      </c>
      <c r="AF64">
        <v>-9956825.7525553592</v>
      </c>
      <c r="AG64">
        <v>-1043064.74919409</v>
      </c>
      <c r="AH64">
        <v>-28935112.743749801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-36747136.327786103</v>
      </c>
      <c r="AO64">
        <v>-36914289.591352098</v>
      </c>
      <c r="AP64">
        <v>40989302.591350898</v>
      </c>
      <c r="AQ64">
        <v>0</v>
      </c>
      <c r="AR64">
        <v>4075012.9999988</v>
      </c>
      <c r="AS64">
        <v>2</v>
      </c>
      <c r="AT64">
        <v>1</v>
      </c>
      <c r="AU64">
        <v>0</v>
      </c>
      <c r="AV64">
        <v>-28935112.743749801</v>
      </c>
      <c r="AW64">
        <v>0</v>
      </c>
      <c r="AX64">
        <v>0</v>
      </c>
    </row>
    <row r="65" spans="1:50" x14ac:dyDescent="0.2">
      <c r="A65">
        <v>10</v>
      </c>
      <c r="B65">
        <v>0</v>
      </c>
      <c r="C65">
        <v>2014</v>
      </c>
      <c r="D65">
        <v>100</v>
      </c>
      <c r="E65">
        <v>1202744794.99999</v>
      </c>
      <c r="F65">
        <v>1192647739.99999</v>
      </c>
      <c r="G65">
        <v>-10097054.999999</v>
      </c>
      <c r="H65">
        <v>1230864443.75298</v>
      </c>
      <c r="I65">
        <v>-18290592.804109499</v>
      </c>
      <c r="J65">
        <v>282626037.69999897</v>
      </c>
      <c r="K65">
        <v>8.0865279999999906</v>
      </c>
      <c r="L65">
        <v>29110612.079999998</v>
      </c>
      <c r="M65">
        <v>3.7524000000000002</v>
      </c>
      <c r="N65">
        <v>33580.799999999901</v>
      </c>
      <c r="O65">
        <v>2.76953287390366</v>
      </c>
      <c r="P65">
        <v>30.2</v>
      </c>
      <c r="Q65">
        <v>0.66590503712185001</v>
      </c>
      <c r="R65">
        <v>4.2</v>
      </c>
      <c r="S65">
        <v>3</v>
      </c>
      <c r="T65">
        <v>0</v>
      </c>
      <c r="U65">
        <v>1</v>
      </c>
      <c r="V65">
        <v>0</v>
      </c>
      <c r="W65">
        <v>0</v>
      </c>
      <c r="X65">
        <v>0</v>
      </c>
      <c r="Y65">
        <v>7624783.75163214</v>
      </c>
      <c r="Z65">
        <v>-39475.270498616301</v>
      </c>
      <c r="AA65">
        <v>5836638.8061731802</v>
      </c>
      <c r="AB65">
        <v>-7991946.9193041697</v>
      </c>
      <c r="AC65">
        <v>1438756.41269644</v>
      </c>
      <c r="AD65">
        <v>1777811.25099569</v>
      </c>
      <c r="AE65">
        <v>2336636.44468062</v>
      </c>
      <c r="AF65">
        <v>734719.55928488099</v>
      </c>
      <c r="AG65">
        <v>0</v>
      </c>
      <c r="AH65">
        <v>-29033480.9201716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-17315556.8845114</v>
      </c>
      <c r="AO65">
        <v>-17611036.779902302</v>
      </c>
      <c r="AP65">
        <v>7513981.7799033001</v>
      </c>
      <c r="AQ65">
        <v>0</v>
      </c>
      <c r="AR65">
        <v>-10097054.999999</v>
      </c>
      <c r="AS65">
        <v>3</v>
      </c>
      <c r="AT65">
        <v>1</v>
      </c>
      <c r="AU65">
        <v>0</v>
      </c>
      <c r="AV65">
        <v>-29033480.9201716</v>
      </c>
      <c r="AW65">
        <v>0</v>
      </c>
      <c r="AX65">
        <v>0</v>
      </c>
    </row>
    <row r="66" spans="1:50" x14ac:dyDescent="0.2">
      <c r="A66">
        <v>10</v>
      </c>
      <c r="B66">
        <v>0</v>
      </c>
      <c r="C66">
        <v>2015</v>
      </c>
      <c r="D66">
        <v>100</v>
      </c>
      <c r="E66">
        <v>1192647739.99999</v>
      </c>
      <c r="F66">
        <v>1160473735.99999</v>
      </c>
      <c r="G66">
        <v>-32174004.000001401</v>
      </c>
      <c r="H66">
        <v>1138459748.48928</v>
      </c>
      <c r="I66">
        <v>-92404695.263697594</v>
      </c>
      <c r="J66">
        <v>280202617.09999901</v>
      </c>
      <c r="K66">
        <v>8.3332960000000007</v>
      </c>
      <c r="L66">
        <v>29378317.829999901</v>
      </c>
      <c r="M66">
        <v>2.7029999999999998</v>
      </c>
      <c r="N66">
        <v>34173.339999999902</v>
      </c>
      <c r="O66">
        <v>2.817329338745</v>
      </c>
      <c r="P66">
        <v>30.17</v>
      </c>
      <c r="Q66">
        <v>0.66804748020605098</v>
      </c>
      <c r="R66">
        <v>4.0999999999999996</v>
      </c>
      <c r="S66">
        <v>4</v>
      </c>
      <c r="T66">
        <v>0</v>
      </c>
      <c r="U66">
        <v>1</v>
      </c>
      <c r="V66">
        <v>0</v>
      </c>
      <c r="W66">
        <v>0</v>
      </c>
      <c r="X66">
        <v>0</v>
      </c>
      <c r="Y66">
        <v>-6218186.0232816804</v>
      </c>
      <c r="Z66">
        <v>-8570317.5726068597</v>
      </c>
      <c r="AA66">
        <v>5243972.0680507002</v>
      </c>
      <c r="AB66">
        <v>-49649692.904958598</v>
      </c>
      <c r="AC66">
        <v>-6998969.1036103703</v>
      </c>
      <c r="AD66">
        <v>1655368.8929301801</v>
      </c>
      <c r="AE66">
        <v>-257169.221560051</v>
      </c>
      <c r="AF66">
        <v>968799.04375586601</v>
      </c>
      <c r="AG66">
        <v>1038728.34321514</v>
      </c>
      <c r="AH66">
        <v>-28789744.547409002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-91577211.025474697</v>
      </c>
      <c r="AO66">
        <v>-89535652.387205094</v>
      </c>
      <c r="AP66">
        <v>57361648.387203597</v>
      </c>
      <c r="AQ66">
        <v>0</v>
      </c>
      <c r="AR66">
        <v>-32174004.000001401</v>
      </c>
      <c r="AS66">
        <v>4</v>
      </c>
      <c r="AT66">
        <v>1</v>
      </c>
      <c r="AU66">
        <v>0</v>
      </c>
      <c r="AV66">
        <v>-28789744.547409002</v>
      </c>
      <c r="AW66">
        <v>0</v>
      </c>
      <c r="AX66">
        <v>0</v>
      </c>
    </row>
    <row r="67" spans="1:50" x14ac:dyDescent="0.2">
      <c r="A67">
        <v>10</v>
      </c>
      <c r="B67">
        <v>0</v>
      </c>
      <c r="C67">
        <v>2016</v>
      </c>
      <c r="D67">
        <v>100</v>
      </c>
      <c r="E67">
        <v>1160473735.99999</v>
      </c>
      <c r="F67">
        <v>1162084608.99999</v>
      </c>
      <c r="G67">
        <v>1610873.0000004701</v>
      </c>
      <c r="H67">
        <v>1071179187.0980901</v>
      </c>
      <c r="I67">
        <v>-67280561.391187698</v>
      </c>
      <c r="J67">
        <v>279086354.60000002</v>
      </c>
      <c r="K67">
        <v>8.4443099999999909</v>
      </c>
      <c r="L67">
        <v>29437697.499999899</v>
      </c>
      <c r="M67">
        <v>2.4255</v>
      </c>
      <c r="N67">
        <v>35302.049999999901</v>
      </c>
      <c r="O67">
        <v>2.7022769193883298</v>
      </c>
      <c r="P67">
        <v>29.8799999999999</v>
      </c>
      <c r="Q67">
        <v>0.67140437302771305</v>
      </c>
      <c r="R67">
        <v>4.5</v>
      </c>
      <c r="S67">
        <v>5</v>
      </c>
      <c r="T67">
        <v>0</v>
      </c>
      <c r="U67">
        <v>1</v>
      </c>
      <c r="V67">
        <v>0</v>
      </c>
      <c r="W67">
        <v>0</v>
      </c>
      <c r="X67">
        <v>0</v>
      </c>
      <c r="Y67">
        <v>-2808476.4361259602</v>
      </c>
      <c r="Z67">
        <v>-3687291.7823208398</v>
      </c>
      <c r="AA67">
        <v>1123559.0180602199</v>
      </c>
      <c r="AB67">
        <v>-15303594.0408353</v>
      </c>
      <c r="AC67">
        <v>-12620002.0261331</v>
      </c>
      <c r="AD67">
        <v>-3868048.2224613102</v>
      </c>
      <c r="AE67">
        <v>-2416646.30536192</v>
      </c>
      <c r="AF67">
        <v>1477355.36688961</v>
      </c>
      <c r="AG67">
        <v>-4034039.0934096002</v>
      </c>
      <c r="AH67">
        <v>-28013084.9142575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-70150268.435955793</v>
      </c>
      <c r="AO67">
        <v>-68581541.456705898</v>
      </c>
      <c r="AP67">
        <v>70192414.4567063</v>
      </c>
      <c r="AQ67">
        <v>0</v>
      </c>
      <c r="AR67">
        <v>1610873.0000004701</v>
      </c>
      <c r="AS67">
        <v>5</v>
      </c>
      <c r="AT67">
        <v>1</v>
      </c>
      <c r="AU67">
        <v>0</v>
      </c>
      <c r="AV67">
        <v>-28013084.9142575</v>
      </c>
      <c r="AW67">
        <v>0</v>
      </c>
      <c r="AX67">
        <v>0</v>
      </c>
    </row>
    <row r="68" spans="1:50" x14ac:dyDescent="0.2">
      <c r="A68">
        <v>10</v>
      </c>
      <c r="B68">
        <v>0</v>
      </c>
      <c r="C68">
        <v>2017</v>
      </c>
      <c r="D68">
        <v>100</v>
      </c>
      <c r="E68">
        <v>1162084608.99999</v>
      </c>
      <c r="F68">
        <v>1100306571</v>
      </c>
      <c r="G68">
        <v>-61778037.999998502</v>
      </c>
      <c r="H68">
        <v>1045079769.4676501</v>
      </c>
      <c r="I68">
        <v>-26099417.630440801</v>
      </c>
      <c r="J68">
        <v>274821215.5</v>
      </c>
      <c r="K68">
        <v>8.6394000000000002</v>
      </c>
      <c r="L68">
        <v>29668394.669999901</v>
      </c>
      <c r="M68">
        <v>2.6928000000000001</v>
      </c>
      <c r="N68">
        <v>35945.819999999898</v>
      </c>
      <c r="O68">
        <v>2.7973006675499601</v>
      </c>
      <c r="P68">
        <v>29.999999999999901</v>
      </c>
      <c r="Q68">
        <v>0.672815187691711</v>
      </c>
      <c r="R68">
        <v>4.5</v>
      </c>
      <c r="S68">
        <v>6</v>
      </c>
      <c r="T68">
        <v>0</v>
      </c>
      <c r="U68">
        <v>1</v>
      </c>
      <c r="V68">
        <v>0</v>
      </c>
      <c r="W68">
        <v>0</v>
      </c>
      <c r="X68">
        <v>0</v>
      </c>
      <c r="Y68">
        <v>-10812962.746218801</v>
      </c>
      <c r="Z68">
        <v>-6377509.6329443799</v>
      </c>
      <c r="AA68">
        <v>4355828.0518733999</v>
      </c>
      <c r="AB68">
        <v>14976193.529149599</v>
      </c>
      <c r="AC68">
        <v>-7045237.7522896603</v>
      </c>
      <c r="AD68">
        <v>3208887.0686074002</v>
      </c>
      <c r="AE68">
        <v>1002856.27257334</v>
      </c>
      <c r="AF68">
        <v>621526.59177475399</v>
      </c>
      <c r="AG68">
        <v>0</v>
      </c>
      <c r="AH68">
        <v>-28051970.3459008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-28122388.9633752</v>
      </c>
      <c r="AO68">
        <v>-28314339.839223199</v>
      </c>
      <c r="AP68">
        <v>-33463698.1607753</v>
      </c>
      <c r="AQ68">
        <v>0</v>
      </c>
      <c r="AR68">
        <v>-61778037.999998502</v>
      </c>
      <c r="AS68">
        <v>6</v>
      </c>
      <c r="AT68">
        <v>1</v>
      </c>
      <c r="AU68">
        <v>0</v>
      </c>
      <c r="AV68">
        <v>-28051970.3459008</v>
      </c>
      <c r="AW68">
        <v>0</v>
      </c>
      <c r="AX68">
        <v>0</v>
      </c>
    </row>
    <row r="69" spans="1:50" x14ac:dyDescent="0.2">
      <c r="A69">
        <v>10</v>
      </c>
      <c r="B69">
        <v>0</v>
      </c>
      <c r="C69">
        <v>2018</v>
      </c>
      <c r="D69">
        <v>100</v>
      </c>
      <c r="E69">
        <v>1100306571</v>
      </c>
      <c r="F69">
        <v>1107464473.99999</v>
      </c>
      <c r="G69">
        <v>7157902.9999992801</v>
      </c>
      <c r="H69">
        <v>1006389794.88098</v>
      </c>
      <c r="I69">
        <v>-38689974.586671397</v>
      </c>
      <c r="J69">
        <v>274036302.39999998</v>
      </c>
      <c r="K69">
        <v>8.5038999999999998</v>
      </c>
      <c r="L69">
        <v>29807700.839999899</v>
      </c>
      <c r="M69">
        <v>2.9199999999999902</v>
      </c>
      <c r="N69">
        <v>36801.5</v>
      </c>
      <c r="O69">
        <v>2.8392046196562601</v>
      </c>
      <c r="P69">
        <v>30.01</v>
      </c>
      <c r="Q69">
        <v>0.674687690806556</v>
      </c>
      <c r="R69">
        <v>4.5999999999999996</v>
      </c>
      <c r="S69">
        <v>7</v>
      </c>
      <c r="T69">
        <v>0</v>
      </c>
      <c r="U69">
        <v>1</v>
      </c>
      <c r="V69">
        <v>1</v>
      </c>
      <c r="W69">
        <v>0</v>
      </c>
      <c r="X69">
        <v>0</v>
      </c>
      <c r="Y69">
        <v>-1908665.72974862</v>
      </c>
      <c r="Z69">
        <v>4200408.9121214896</v>
      </c>
      <c r="AA69">
        <v>2473079.6445756</v>
      </c>
      <c r="AB69">
        <v>11253075.596127599</v>
      </c>
      <c r="AC69">
        <v>-8675960.1897608694</v>
      </c>
      <c r="AD69">
        <v>1338808.2379753699</v>
      </c>
      <c r="AE69">
        <v>79097.305546646996</v>
      </c>
      <c r="AF69">
        <v>781135.284277478</v>
      </c>
      <c r="AG69">
        <v>-957470.53504743497</v>
      </c>
      <c r="AH69">
        <v>-26560688.492082</v>
      </c>
      <c r="AI69">
        <v>0</v>
      </c>
      <c r="AJ69">
        <v>0</v>
      </c>
      <c r="AK69">
        <v>-22858418.561882298</v>
      </c>
      <c r="AL69">
        <v>0</v>
      </c>
      <c r="AM69">
        <v>0</v>
      </c>
      <c r="AN69">
        <v>-40835598.527897</v>
      </c>
      <c r="AO69">
        <v>-40734530.045703903</v>
      </c>
      <c r="AP69">
        <v>47892433.045703202</v>
      </c>
      <c r="AQ69">
        <v>0</v>
      </c>
      <c r="AR69">
        <v>7157902.9999992801</v>
      </c>
      <c r="AS69">
        <v>7</v>
      </c>
      <c r="AT69">
        <v>1</v>
      </c>
      <c r="AU69">
        <v>1</v>
      </c>
      <c r="AV69">
        <v>-26560688.492082</v>
      </c>
      <c r="AW69">
        <v>0</v>
      </c>
      <c r="AX69">
        <v>-22858418.561882298</v>
      </c>
    </row>
    <row r="70" spans="1:50" x14ac:dyDescent="0.2">
      <c r="B70" t="s">
        <v>29</v>
      </c>
    </row>
    <row r="71" spans="1:50" x14ac:dyDescent="0.2">
      <c r="AN71" s="2"/>
      <c r="AO71" s="2"/>
      <c r="AP71" s="2"/>
      <c r="AQ71" s="2"/>
      <c r="AR71" s="2"/>
      <c r="AS71" s="2"/>
      <c r="AT71" s="2"/>
    </row>
    <row r="72" spans="1:50" x14ac:dyDescent="0.2">
      <c r="A72" t="s">
        <v>87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28</v>
      </c>
      <c r="L72" t="s">
        <v>11</v>
      </c>
      <c r="M72" t="s">
        <v>27</v>
      </c>
      <c r="N72" t="s">
        <v>26</v>
      </c>
      <c r="O72" t="s">
        <v>88</v>
      </c>
      <c r="P72" t="s">
        <v>12</v>
      </c>
      <c r="Q72" t="s">
        <v>13</v>
      </c>
      <c r="R72" t="s">
        <v>89</v>
      </c>
      <c r="S72" t="s">
        <v>90</v>
      </c>
      <c r="T72" t="s">
        <v>91</v>
      </c>
      <c r="U72" t="s">
        <v>92</v>
      </c>
      <c r="V72" t="s">
        <v>93</v>
      </c>
      <c r="W72" t="s">
        <v>94</v>
      </c>
      <c r="X72" t="s">
        <v>95</v>
      </c>
      <c r="Y72" t="s">
        <v>14</v>
      </c>
      <c r="Z72" t="s">
        <v>96</v>
      </c>
      <c r="AA72" t="s">
        <v>16</v>
      </c>
      <c r="AB72" t="s">
        <v>97</v>
      </c>
      <c r="AC72" t="s">
        <v>98</v>
      </c>
      <c r="AD72" t="s">
        <v>99</v>
      </c>
      <c r="AE72" t="s">
        <v>17</v>
      </c>
      <c r="AF72" t="s">
        <v>18</v>
      </c>
      <c r="AG72" t="s">
        <v>100</v>
      </c>
      <c r="AH72" t="s">
        <v>101</v>
      </c>
      <c r="AI72" t="s">
        <v>102</v>
      </c>
      <c r="AJ72" t="s">
        <v>103</v>
      </c>
      <c r="AK72" t="s">
        <v>104</v>
      </c>
      <c r="AL72" t="s">
        <v>105</v>
      </c>
      <c r="AM72" t="s">
        <v>106</v>
      </c>
      <c r="AN72" t="s">
        <v>19</v>
      </c>
      <c r="AO72" t="s">
        <v>20</v>
      </c>
      <c r="AP72" t="s">
        <v>107</v>
      </c>
      <c r="AQ72" t="s">
        <v>21</v>
      </c>
      <c r="AR72" t="s">
        <v>108</v>
      </c>
      <c r="AS72" t="s">
        <v>109</v>
      </c>
      <c r="AT72" t="s">
        <v>110</v>
      </c>
      <c r="AU72" t="s">
        <v>22</v>
      </c>
      <c r="AV72" t="s">
        <v>23</v>
      </c>
      <c r="AW72" t="s">
        <v>111</v>
      </c>
      <c r="AX72" t="s">
        <v>112</v>
      </c>
    </row>
    <row r="73" spans="1:50" x14ac:dyDescent="0.2">
      <c r="A73">
        <v>1</v>
      </c>
      <c r="B73">
        <v>1</v>
      </c>
      <c r="C73">
        <v>2002</v>
      </c>
      <c r="D73">
        <v>140</v>
      </c>
      <c r="E73">
        <v>0</v>
      </c>
      <c r="F73">
        <v>1217256111.0269899</v>
      </c>
      <c r="G73">
        <v>0</v>
      </c>
      <c r="H73">
        <v>1124459914.6566601</v>
      </c>
      <c r="I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1217256111.0269899</v>
      </c>
      <c r="AR73">
        <v>1217256111.0269899</v>
      </c>
      <c r="AV73">
        <v>0</v>
      </c>
      <c r="AW73">
        <v>0</v>
      </c>
      <c r="AX73">
        <v>0</v>
      </c>
    </row>
    <row r="74" spans="1:50" x14ac:dyDescent="0.2">
      <c r="A74">
        <v>1</v>
      </c>
      <c r="B74">
        <v>1</v>
      </c>
      <c r="C74">
        <v>2003</v>
      </c>
      <c r="D74">
        <v>140</v>
      </c>
      <c r="E74">
        <v>1217256111.0269899</v>
      </c>
      <c r="F74">
        <v>1210060392.4860001</v>
      </c>
      <c r="G74">
        <v>-7195718.5409992198</v>
      </c>
      <c r="H74">
        <v>1201430967.16874</v>
      </c>
      <c r="I74">
        <v>76971052.512075499</v>
      </c>
      <c r="J74">
        <v>55598614.7403014</v>
      </c>
      <c r="K74">
        <v>8.1758497482229497</v>
      </c>
      <c r="L74">
        <v>8024107.4338277401</v>
      </c>
      <c r="M74">
        <v>2.2185508441321899</v>
      </c>
      <c r="N74">
        <v>43194.727168249599</v>
      </c>
      <c r="O74">
        <v>1.4576503356051</v>
      </c>
      <c r="P74">
        <v>11.1197474204352</v>
      </c>
      <c r="Q74">
        <v>0.44649507431630098</v>
      </c>
      <c r="R74">
        <v>3.8907260148106499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48417793.444683202</v>
      </c>
      <c r="Z74">
        <v>3995095.49157965</v>
      </c>
      <c r="AA74">
        <v>10934344.1654993</v>
      </c>
      <c r="AB74">
        <v>18265133.406677999</v>
      </c>
      <c r="AC74">
        <v>9897413.96007476</v>
      </c>
      <c r="AD74">
        <v>494873.442504393</v>
      </c>
      <c r="AE74">
        <v>-713608.36648211605</v>
      </c>
      <c r="AF74">
        <v>-7584489.4137415402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83706556.130795702</v>
      </c>
      <c r="AO74">
        <v>84995095.529002503</v>
      </c>
      <c r="AP74">
        <v>-92190814.070001706</v>
      </c>
      <c r="AQ74">
        <v>0</v>
      </c>
      <c r="AR74">
        <v>-7195718.5409992198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1:50" x14ac:dyDescent="0.2">
      <c r="A75">
        <v>1</v>
      </c>
      <c r="B75">
        <v>1</v>
      </c>
      <c r="C75">
        <v>2004</v>
      </c>
      <c r="D75">
        <v>160</v>
      </c>
      <c r="E75">
        <v>1210060392.4860001</v>
      </c>
      <c r="F75">
        <v>1282836170.9449999</v>
      </c>
      <c r="G75">
        <v>62141084.459000297</v>
      </c>
      <c r="H75">
        <v>1245916218.96474</v>
      </c>
      <c r="I75">
        <v>32018737.876460802</v>
      </c>
      <c r="J75">
        <v>55835259.771449499</v>
      </c>
      <c r="K75">
        <v>7.9025819106314001</v>
      </c>
      <c r="L75">
        <v>8200442.4749998301</v>
      </c>
      <c r="M75">
        <v>2.5435590711768601</v>
      </c>
      <c r="N75">
        <v>41816.1434864892</v>
      </c>
      <c r="O75">
        <v>1.47400985207113</v>
      </c>
      <c r="P75">
        <v>11.0664998585881</v>
      </c>
      <c r="Q75">
        <v>0.43451185673748799</v>
      </c>
      <c r="R75">
        <v>3.8903937839924501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-5738957.32330787</v>
      </c>
      <c r="Z75">
        <v>5634393.8297145599</v>
      </c>
      <c r="AA75">
        <v>13095185.624980001</v>
      </c>
      <c r="AB75">
        <v>20033037.1568074</v>
      </c>
      <c r="AC75">
        <v>13467544.656219101</v>
      </c>
      <c r="AD75">
        <v>631315.090893046</v>
      </c>
      <c r="AE75">
        <v>-710883.84757345996</v>
      </c>
      <c r="AF75">
        <v>-7244668.3661675602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39166966.821565397</v>
      </c>
      <c r="AO75">
        <v>39875458.759497397</v>
      </c>
      <c r="AP75">
        <v>22265625.699502699</v>
      </c>
      <c r="AQ75">
        <v>10634694</v>
      </c>
      <c r="AR75">
        <v>72775778.459000304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 x14ac:dyDescent="0.2">
      <c r="A76">
        <v>1</v>
      </c>
      <c r="B76">
        <v>1</v>
      </c>
      <c r="C76">
        <v>2005</v>
      </c>
      <c r="D76">
        <v>160</v>
      </c>
      <c r="E76">
        <v>1282836170.9449999</v>
      </c>
      <c r="F76">
        <v>1322277913.8729899</v>
      </c>
      <c r="G76">
        <v>39441742.9279982</v>
      </c>
      <c r="H76">
        <v>1326611479.9447701</v>
      </c>
      <c r="I76">
        <v>80695260.980032802</v>
      </c>
      <c r="J76">
        <v>55135498.156942099</v>
      </c>
      <c r="K76">
        <v>8.2051056534424003</v>
      </c>
      <c r="L76">
        <v>8282119.3881940898</v>
      </c>
      <c r="M76">
        <v>3.00647342692469</v>
      </c>
      <c r="N76">
        <v>40495.7842714574</v>
      </c>
      <c r="O76">
        <v>1.4994967395379599</v>
      </c>
      <c r="P76">
        <v>10.9557196089487</v>
      </c>
      <c r="Q76">
        <v>0.411020228605049</v>
      </c>
      <c r="R76">
        <v>3.8792470956342799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81387742.213046297</v>
      </c>
      <c r="Z76">
        <v>-5442131.8778810501</v>
      </c>
      <c r="AA76">
        <v>14199918.551611001</v>
      </c>
      <c r="AB76">
        <v>27161182.1789901</v>
      </c>
      <c r="AC76">
        <v>13090764.7572005</v>
      </c>
      <c r="AD76">
        <v>652581.60271279595</v>
      </c>
      <c r="AE76">
        <v>-795385.39310435497</v>
      </c>
      <c r="AF76">
        <v>-6836229.4962613098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123418442.536314</v>
      </c>
      <c r="AO76">
        <v>126645942.400437</v>
      </c>
      <c r="AP76">
        <v>-87204199.4724392</v>
      </c>
      <c r="AQ76">
        <v>0</v>
      </c>
      <c r="AR76">
        <v>39441742.9279982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 x14ac:dyDescent="0.2">
      <c r="A77">
        <v>1</v>
      </c>
      <c r="B77">
        <v>1</v>
      </c>
      <c r="C77">
        <v>2006</v>
      </c>
      <c r="D77">
        <v>160</v>
      </c>
      <c r="E77">
        <v>1322277913.8729899</v>
      </c>
      <c r="F77">
        <v>1377657405.0039999</v>
      </c>
      <c r="G77">
        <v>55379491.131001599</v>
      </c>
      <c r="H77">
        <v>1395002092.2048299</v>
      </c>
      <c r="I77">
        <v>68390612.260057405</v>
      </c>
      <c r="J77">
        <v>56638205.044353403</v>
      </c>
      <c r="K77">
        <v>8.2022585678023496</v>
      </c>
      <c r="L77">
        <v>8530098.3090204801</v>
      </c>
      <c r="M77">
        <v>3.2973563621656399</v>
      </c>
      <c r="N77">
        <v>38714.3587068981</v>
      </c>
      <c r="O77">
        <v>1.51012193282963</v>
      </c>
      <c r="P77">
        <v>10.838959210300301</v>
      </c>
      <c r="Q77">
        <v>0.39934226951603102</v>
      </c>
      <c r="R77">
        <v>4.1598814224532203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33210720.151365299</v>
      </c>
      <c r="Z77">
        <v>-9061167.8577159103</v>
      </c>
      <c r="AA77">
        <v>18728348.6244854</v>
      </c>
      <c r="AB77">
        <v>15920346.568059999</v>
      </c>
      <c r="AC77">
        <v>20850687.277862798</v>
      </c>
      <c r="AD77">
        <v>665238.05338100903</v>
      </c>
      <c r="AE77">
        <v>-598537.278692552</v>
      </c>
      <c r="AF77">
        <v>-8066064.1832853798</v>
      </c>
      <c r="AG77">
        <v>-3198005.6146347201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68451565.740826204</v>
      </c>
      <c r="AO77">
        <v>68984600.970849797</v>
      </c>
      <c r="AP77">
        <v>-13605109.8398482</v>
      </c>
      <c r="AQ77">
        <v>0</v>
      </c>
      <c r="AR77">
        <v>55379491.131001599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2">
      <c r="A78">
        <v>1</v>
      </c>
      <c r="B78">
        <v>1</v>
      </c>
      <c r="C78">
        <v>2007</v>
      </c>
      <c r="D78">
        <v>170</v>
      </c>
      <c r="E78">
        <v>1377657405.0039999</v>
      </c>
      <c r="F78">
        <v>1428449159.21</v>
      </c>
      <c r="G78">
        <v>22915072.365999699</v>
      </c>
      <c r="H78">
        <v>1472841292.46966</v>
      </c>
      <c r="I78">
        <v>49962518.4248368</v>
      </c>
      <c r="J78">
        <v>60284996.807962902</v>
      </c>
      <c r="K78">
        <v>8.5161000464623893</v>
      </c>
      <c r="L78">
        <v>8585458.4334870093</v>
      </c>
      <c r="M78">
        <v>3.4594876557524401</v>
      </c>
      <c r="N78">
        <v>39227.352628299697</v>
      </c>
      <c r="O78">
        <v>1.52794527853402</v>
      </c>
      <c r="P78">
        <v>10.6771807679701</v>
      </c>
      <c r="Q78">
        <v>0.392913483957538</v>
      </c>
      <c r="R78">
        <v>4.3789447037704399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58307380.582359903</v>
      </c>
      <c r="Z78">
        <v>-6833862.4513726002</v>
      </c>
      <c r="AA78">
        <v>5637829.1260554101</v>
      </c>
      <c r="AB78">
        <v>8739024.7412340008</v>
      </c>
      <c r="AC78">
        <v>-6225867.9320011605</v>
      </c>
      <c r="AD78">
        <v>828756.09302134498</v>
      </c>
      <c r="AE78">
        <v>-1354162.0227375601</v>
      </c>
      <c r="AF78">
        <v>-2855146.8419430498</v>
      </c>
      <c r="AG78">
        <v>-2613274.9600385502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53630676.334577702</v>
      </c>
      <c r="AO78">
        <v>53279298.655005999</v>
      </c>
      <c r="AP78">
        <v>-30364226.2890063</v>
      </c>
      <c r="AQ78">
        <v>27876681.84</v>
      </c>
      <c r="AR78">
        <v>50791754.205999702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 x14ac:dyDescent="0.2">
      <c r="A79">
        <v>1</v>
      </c>
      <c r="B79">
        <v>1</v>
      </c>
      <c r="C79">
        <v>2008</v>
      </c>
      <c r="D79">
        <v>160</v>
      </c>
      <c r="E79">
        <v>1400572477.3699999</v>
      </c>
      <c r="F79">
        <v>1467305277.1300001</v>
      </c>
      <c r="G79">
        <v>66732799.760000199</v>
      </c>
      <c r="H79">
        <v>1491225140.3607399</v>
      </c>
      <c r="I79">
        <v>46260529.731076598</v>
      </c>
      <c r="J79">
        <v>61208030.080683403</v>
      </c>
      <c r="K79">
        <v>8.8544799797316003</v>
      </c>
      <c r="L79">
        <v>8592559.3754808605</v>
      </c>
      <c r="M79">
        <v>3.89514276518622</v>
      </c>
      <c r="N79">
        <v>39205.391267072497</v>
      </c>
      <c r="O79">
        <v>1.5774365417301299</v>
      </c>
      <c r="P79">
        <v>10.7455536615317</v>
      </c>
      <c r="Q79">
        <v>0.390536235615005</v>
      </c>
      <c r="R79">
        <v>4.4886142100479098</v>
      </c>
      <c r="S79">
        <v>0</v>
      </c>
      <c r="T79">
        <v>0</v>
      </c>
      <c r="U79">
        <v>0</v>
      </c>
      <c r="V79">
        <v>0</v>
      </c>
      <c r="W79">
        <v>0.202949198197694</v>
      </c>
      <c r="X79">
        <v>0</v>
      </c>
      <c r="Y79">
        <v>24961402.408574499</v>
      </c>
      <c r="Z79">
        <v>-10182839.337615101</v>
      </c>
      <c r="AA79">
        <v>4874702.7825535098</v>
      </c>
      <c r="AB79">
        <v>22389494.9170883</v>
      </c>
      <c r="AC79">
        <v>86046.803569259806</v>
      </c>
      <c r="AD79">
        <v>2142494.4671444702</v>
      </c>
      <c r="AE79">
        <v>1460467.72423711</v>
      </c>
      <c r="AF79">
        <v>-3949648.5192172001</v>
      </c>
      <c r="AG79">
        <v>-1078392.6400993499</v>
      </c>
      <c r="AH79">
        <v>0</v>
      </c>
      <c r="AI79">
        <v>0</v>
      </c>
      <c r="AJ79">
        <v>0</v>
      </c>
      <c r="AK79">
        <v>0</v>
      </c>
      <c r="AL79">
        <v>4940124.8543071896</v>
      </c>
      <c r="AM79">
        <v>0</v>
      </c>
      <c r="AN79">
        <v>45643853.460542597</v>
      </c>
      <c r="AO79">
        <v>45861585.943700202</v>
      </c>
      <c r="AP79">
        <v>20871213.8162999</v>
      </c>
      <c r="AQ79">
        <v>0</v>
      </c>
      <c r="AR79">
        <v>66732799.760000199</v>
      </c>
      <c r="AS79">
        <v>0</v>
      </c>
      <c r="AT79">
        <v>0.202949198197694</v>
      </c>
      <c r="AU79">
        <v>0</v>
      </c>
      <c r="AV79">
        <v>0</v>
      </c>
      <c r="AW79">
        <v>4940124.8543071896</v>
      </c>
      <c r="AX79">
        <v>0</v>
      </c>
    </row>
    <row r="80" spans="1:50" x14ac:dyDescent="0.2">
      <c r="A80">
        <v>1</v>
      </c>
      <c r="B80">
        <v>1</v>
      </c>
      <c r="C80">
        <v>2009</v>
      </c>
      <c r="D80">
        <v>170</v>
      </c>
      <c r="E80">
        <v>1467305277.1300001</v>
      </c>
      <c r="F80">
        <v>1444866088.8599999</v>
      </c>
      <c r="G80">
        <v>-33787529.270000003</v>
      </c>
      <c r="H80">
        <v>1435639824.3029499</v>
      </c>
      <c r="I80">
        <v>-70332894.746486396</v>
      </c>
      <c r="J80">
        <v>61023023.214663297</v>
      </c>
      <c r="K80">
        <v>9.5437260540258393</v>
      </c>
      <c r="L80">
        <v>8550597.1732121892</v>
      </c>
      <c r="M80">
        <v>2.8315597166060802</v>
      </c>
      <c r="N80">
        <v>37594.708582028397</v>
      </c>
      <c r="O80">
        <v>1.58286366284047</v>
      </c>
      <c r="P80">
        <v>10.876136549916099</v>
      </c>
      <c r="Q80">
        <v>0.38105196121909102</v>
      </c>
      <c r="R80">
        <v>4.6490875716080504</v>
      </c>
      <c r="S80">
        <v>0</v>
      </c>
      <c r="T80">
        <v>0</v>
      </c>
      <c r="U80">
        <v>0</v>
      </c>
      <c r="V80">
        <v>0</v>
      </c>
      <c r="W80">
        <v>0.20087069282303499</v>
      </c>
      <c r="X80">
        <v>0</v>
      </c>
      <c r="Y80">
        <v>2934994.3104082099</v>
      </c>
      <c r="Z80">
        <v>-27606430.3928711</v>
      </c>
      <c r="AA80">
        <v>-814365.05718673405</v>
      </c>
      <c r="AB80">
        <v>-60090049.9173536</v>
      </c>
      <c r="AC80">
        <v>21711359.993244</v>
      </c>
      <c r="AD80">
        <v>229523.71257444</v>
      </c>
      <c r="AE80">
        <v>1411216.25739223</v>
      </c>
      <c r="AF80">
        <v>-5044818.0802120203</v>
      </c>
      <c r="AG80">
        <v>-2012647.07971418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-69281216.253718793</v>
      </c>
      <c r="AO80">
        <v>-69320167.915737003</v>
      </c>
      <c r="AP80">
        <v>35532638.645737</v>
      </c>
      <c r="AQ80">
        <v>11348341</v>
      </c>
      <c r="AR80">
        <v>-22439188.27</v>
      </c>
      <c r="AS80">
        <v>0</v>
      </c>
      <c r="AT80">
        <v>0.20087069282303499</v>
      </c>
      <c r="AU80">
        <v>0</v>
      </c>
      <c r="AV80">
        <v>0</v>
      </c>
      <c r="AW80">
        <v>0</v>
      </c>
      <c r="AX80">
        <v>0</v>
      </c>
    </row>
    <row r="81" spans="1:50" x14ac:dyDescent="0.2">
      <c r="A81">
        <v>1</v>
      </c>
      <c r="B81">
        <v>1</v>
      </c>
      <c r="C81">
        <v>2010</v>
      </c>
      <c r="D81">
        <v>170</v>
      </c>
      <c r="E81">
        <v>1444866088.8599999</v>
      </c>
      <c r="F81">
        <v>1441831082.9619999</v>
      </c>
      <c r="G81">
        <v>-3035005.8980002501</v>
      </c>
      <c r="H81">
        <v>1471906435.0457599</v>
      </c>
      <c r="I81">
        <v>36266610.742811598</v>
      </c>
      <c r="J81">
        <v>60958927.918602698</v>
      </c>
      <c r="K81">
        <v>9.4390509750385707</v>
      </c>
      <c r="L81">
        <v>8579363.8764565997</v>
      </c>
      <c r="M81">
        <v>3.2909476194158001</v>
      </c>
      <c r="N81">
        <v>36763.106049503098</v>
      </c>
      <c r="O81">
        <v>1.6424630600167101</v>
      </c>
      <c r="P81">
        <v>11.1537129218051</v>
      </c>
      <c r="Q81">
        <v>0.37856921620006301</v>
      </c>
      <c r="R81">
        <v>4.8818707243058901</v>
      </c>
      <c r="S81">
        <v>0</v>
      </c>
      <c r="T81">
        <v>0</v>
      </c>
      <c r="U81">
        <v>0</v>
      </c>
      <c r="V81">
        <v>0</v>
      </c>
      <c r="W81">
        <v>0.22592186437675399</v>
      </c>
      <c r="X81">
        <v>0</v>
      </c>
      <c r="Y81">
        <v>-3767277.7870340501</v>
      </c>
      <c r="Z81">
        <v>-3146934.1964221899</v>
      </c>
      <c r="AA81">
        <v>2383479.8667393201</v>
      </c>
      <c r="AB81">
        <v>28072041.6490646</v>
      </c>
      <c r="AC81">
        <v>12136494.3996934</v>
      </c>
      <c r="AD81">
        <v>2717032.4869949901</v>
      </c>
      <c r="AE81">
        <v>2969354.08750819</v>
      </c>
      <c r="AF81">
        <v>-2964306.6097706198</v>
      </c>
      <c r="AG81">
        <v>-2928397.9303476899</v>
      </c>
      <c r="AH81">
        <v>0</v>
      </c>
      <c r="AI81">
        <v>0</v>
      </c>
      <c r="AJ81">
        <v>0</v>
      </c>
      <c r="AK81">
        <v>0</v>
      </c>
      <c r="AL81">
        <v>516056.205016147</v>
      </c>
      <c r="AM81">
        <v>0</v>
      </c>
      <c r="AN81">
        <v>35987542.171442099</v>
      </c>
      <c r="AO81">
        <v>36264800.661280997</v>
      </c>
      <c r="AP81">
        <v>-39299806.5592812</v>
      </c>
      <c r="AQ81">
        <v>0</v>
      </c>
      <c r="AR81">
        <v>-3035005.8980002501</v>
      </c>
      <c r="AS81">
        <v>0</v>
      </c>
      <c r="AT81">
        <v>0.22592186437675399</v>
      </c>
      <c r="AU81">
        <v>0</v>
      </c>
      <c r="AV81">
        <v>0</v>
      </c>
      <c r="AW81">
        <v>516056.205016147</v>
      </c>
      <c r="AX81">
        <v>0</v>
      </c>
    </row>
    <row r="82" spans="1:50" x14ac:dyDescent="0.2">
      <c r="A82">
        <v>1</v>
      </c>
      <c r="B82">
        <v>1</v>
      </c>
      <c r="C82">
        <v>2011</v>
      </c>
      <c r="D82">
        <v>160</v>
      </c>
      <c r="E82">
        <v>1204497030.56199</v>
      </c>
      <c r="F82">
        <v>1242931036.0999999</v>
      </c>
      <c r="G82">
        <v>38434005.538000897</v>
      </c>
      <c r="H82">
        <v>1246113814.4717</v>
      </c>
      <c r="I82">
        <v>37121747.014725</v>
      </c>
      <c r="J82">
        <v>62893251.180414997</v>
      </c>
      <c r="K82">
        <v>8.2877235376927505</v>
      </c>
      <c r="L82">
        <v>9031379.1745774392</v>
      </c>
      <c r="M82">
        <v>4.0322869755884003</v>
      </c>
      <c r="N82">
        <v>36105.908678632099</v>
      </c>
      <c r="O82">
        <v>1.58364750588017</v>
      </c>
      <c r="P82">
        <v>11.0434648089535</v>
      </c>
      <c r="Q82">
        <v>0.44597095530560399</v>
      </c>
      <c r="R82">
        <v>4.87027576518018</v>
      </c>
      <c r="S82">
        <v>0</v>
      </c>
      <c r="T82">
        <v>0.15344799907539999</v>
      </c>
      <c r="U82">
        <v>0</v>
      </c>
      <c r="V82">
        <v>0</v>
      </c>
      <c r="W82">
        <v>0.26707245837700799</v>
      </c>
      <c r="X82">
        <v>0</v>
      </c>
      <c r="Y82">
        <v>250347.51365969901</v>
      </c>
      <c r="Z82">
        <v>-7800044.7026268505</v>
      </c>
      <c r="AA82">
        <v>6407175.9379762895</v>
      </c>
      <c r="AB82">
        <v>33180695.7162113</v>
      </c>
      <c r="AC82">
        <v>5038894.6836987399</v>
      </c>
      <c r="AD82">
        <v>60019.481007904797</v>
      </c>
      <c r="AE82">
        <v>3178062.63596708</v>
      </c>
      <c r="AF82">
        <v>-3964707.7215745598</v>
      </c>
      <c r="AG82">
        <v>1098434.4979463301</v>
      </c>
      <c r="AH82">
        <v>0</v>
      </c>
      <c r="AI82">
        <v>-920923.038276162</v>
      </c>
      <c r="AJ82">
        <v>0</v>
      </c>
      <c r="AK82">
        <v>0</v>
      </c>
      <c r="AL82">
        <v>0</v>
      </c>
      <c r="AM82">
        <v>0</v>
      </c>
      <c r="AN82">
        <v>36527955.003989801</v>
      </c>
      <c r="AO82">
        <v>36578835.578647301</v>
      </c>
      <c r="AP82">
        <v>1855169.95935366</v>
      </c>
      <c r="AQ82">
        <v>0</v>
      </c>
      <c r="AR82">
        <v>38434005.538000897</v>
      </c>
      <c r="AS82">
        <v>0.15344799907539999</v>
      </c>
      <c r="AT82">
        <v>0.26707245837700799</v>
      </c>
      <c r="AU82">
        <v>0</v>
      </c>
      <c r="AV82">
        <v>-920923.038276162</v>
      </c>
      <c r="AW82">
        <v>0</v>
      </c>
      <c r="AX82">
        <v>0</v>
      </c>
    </row>
    <row r="83" spans="1:50" x14ac:dyDescent="0.2">
      <c r="A83">
        <v>1</v>
      </c>
      <c r="B83">
        <v>1</v>
      </c>
      <c r="C83">
        <v>2012</v>
      </c>
      <c r="D83">
        <v>160</v>
      </c>
      <c r="E83">
        <v>1242931036.0999999</v>
      </c>
      <c r="F83">
        <v>1251588185.6900001</v>
      </c>
      <c r="G83">
        <v>8657149.5899994299</v>
      </c>
      <c r="H83">
        <v>1270452967.7225001</v>
      </c>
      <c r="I83">
        <v>24339153.2507958</v>
      </c>
      <c r="J83">
        <v>64861139.974055499</v>
      </c>
      <c r="K83">
        <v>8.3168229524110195</v>
      </c>
      <c r="L83">
        <v>9144685.9074929804</v>
      </c>
      <c r="M83">
        <v>4.0562597128260096</v>
      </c>
      <c r="N83">
        <v>35680.007815267301</v>
      </c>
      <c r="O83">
        <v>1.6250580324243999</v>
      </c>
      <c r="P83">
        <v>10.9656178097978</v>
      </c>
      <c r="Q83">
        <v>0.448314862380152</v>
      </c>
      <c r="R83">
        <v>5.0047028609248798</v>
      </c>
      <c r="S83">
        <v>0</v>
      </c>
      <c r="T83">
        <v>0.78854754532104598</v>
      </c>
      <c r="U83">
        <v>0</v>
      </c>
      <c r="V83">
        <v>0</v>
      </c>
      <c r="W83">
        <v>0.26900467327545202</v>
      </c>
      <c r="X83">
        <v>0</v>
      </c>
      <c r="Y83">
        <v>20476178.215805199</v>
      </c>
      <c r="Z83">
        <v>-3355814.1201738799</v>
      </c>
      <c r="AA83">
        <v>7718081.0624966202</v>
      </c>
      <c r="AB83">
        <v>910831.33128674398</v>
      </c>
      <c r="AC83">
        <v>3721689.36585565</v>
      </c>
      <c r="AD83">
        <v>1618865.94168445</v>
      </c>
      <c r="AE83">
        <v>-665485.52213014802</v>
      </c>
      <c r="AF83">
        <v>16651.119300987601</v>
      </c>
      <c r="AG83">
        <v>-1382427.6081145999</v>
      </c>
      <c r="AH83">
        <v>0</v>
      </c>
      <c r="AI83">
        <v>-3910179.7791055799</v>
      </c>
      <c r="AJ83">
        <v>0</v>
      </c>
      <c r="AK83">
        <v>0</v>
      </c>
      <c r="AL83">
        <v>187491.57122217701</v>
      </c>
      <c r="AM83">
        <v>0</v>
      </c>
      <c r="AN83">
        <v>25335881.5781276</v>
      </c>
      <c r="AO83">
        <v>25513160.984881099</v>
      </c>
      <c r="AP83">
        <v>-16856011.394881699</v>
      </c>
      <c r="AQ83">
        <v>0</v>
      </c>
      <c r="AR83">
        <v>8657149.5899994299</v>
      </c>
      <c r="AS83">
        <v>0.78854754532104598</v>
      </c>
      <c r="AT83">
        <v>0.26900467327545202</v>
      </c>
      <c r="AU83">
        <v>0</v>
      </c>
      <c r="AV83">
        <v>-3910179.7791055799</v>
      </c>
      <c r="AW83">
        <v>187491.57122217701</v>
      </c>
      <c r="AX83">
        <v>0</v>
      </c>
    </row>
    <row r="84" spans="1:50" x14ac:dyDescent="0.2">
      <c r="A84">
        <v>1</v>
      </c>
      <c r="B84">
        <v>1</v>
      </c>
      <c r="C84">
        <v>2013</v>
      </c>
      <c r="D84">
        <v>160</v>
      </c>
      <c r="E84">
        <v>1251588185.6900001</v>
      </c>
      <c r="F84">
        <v>1254206265.9300001</v>
      </c>
      <c r="G84">
        <v>2618080.2400007802</v>
      </c>
      <c r="H84">
        <v>1268013697.7752299</v>
      </c>
      <c r="I84">
        <v>-2439269.9472693498</v>
      </c>
      <c r="J84">
        <v>67077574.840955399</v>
      </c>
      <c r="K84">
        <v>8.7374887478153394</v>
      </c>
      <c r="L84">
        <v>9281042.5455155093</v>
      </c>
      <c r="M84">
        <v>3.89904378495239</v>
      </c>
      <c r="N84">
        <v>35808.626351237297</v>
      </c>
      <c r="O84">
        <v>1.6510456754724501</v>
      </c>
      <c r="P84">
        <v>10.6422967265108</v>
      </c>
      <c r="Q84">
        <v>0.45084430518378399</v>
      </c>
      <c r="R84">
        <v>4.97998462490904</v>
      </c>
      <c r="S84">
        <v>0</v>
      </c>
      <c r="T84">
        <v>1.7081717749927099</v>
      </c>
      <c r="U84">
        <v>0</v>
      </c>
      <c r="V84">
        <v>0</v>
      </c>
      <c r="W84">
        <v>0.26080860772909997</v>
      </c>
      <c r="X84">
        <v>0</v>
      </c>
      <c r="Y84">
        <v>23735031.1225188</v>
      </c>
      <c r="Z84">
        <v>-15592906.5289583</v>
      </c>
      <c r="AA84">
        <v>6941520.4052271899</v>
      </c>
      <c r="AB84">
        <v>-6721111.9129717899</v>
      </c>
      <c r="AC84">
        <v>-2699110.7299084598</v>
      </c>
      <c r="AD84">
        <v>1117025.8220820201</v>
      </c>
      <c r="AE84">
        <v>-3335522.6067679301</v>
      </c>
      <c r="AF84">
        <v>-82799.086513391099</v>
      </c>
      <c r="AG84">
        <v>171064.759640487</v>
      </c>
      <c r="AH84">
        <v>0</v>
      </c>
      <c r="AI84">
        <v>-5647458.9251225898</v>
      </c>
      <c r="AJ84">
        <v>0</v>
      </c>
      <c r="AK84">
        <v>0</v>
      </c>
      <c r="AL84">
        <v>0</v>
      </c>
      <c r="AM84">
        <v>0</v>
      </c>
      <c r="AN84">
        <v>-2114267.6807739399</v>
      </c>
      <c r="AO84">
        <v>-2545661.4605117501</v>
      </c>
      <c r="AP84">
        <v>5163741.7005125303</v>
      </c>
      <c r="AQ84">
        <v>0</v>
      </c>
      <c r="AR84">
        <v>2618080.2400007802</v>
      </c>
      <c r="AS84">
        <v>1.7081717749927099</v>
      </c>
      <c r="AT84">
        <v>0.26080860772909997</v>
      </c>
      <c r="AU84">
        <v>0</v>
      </c>
      <c r="AV84">
        <v>-5647458.9251225898</v>
      </c>
      <c r="AW84">
        <v>0</v>
      </c>
      <c r="AX84">
        <v>0</v>
      </c>
    </row>
    <row r="85" spans="1:50" x14ac:dyDescent="0.2">
      <c r="A85">
        <v>1</v>
      </c>
      <c r="B85">
        <v>1</v>
      </c>
      <c r="C85">
        <v>2014</v>
      </c>
      <c r="D85">
        <v>160</v>
      </c>
      <c r="E85">
        <v>1254206265.9300001</v>
      </c>
      <c r="F85">
        <v>1298539921.46</v>
      </c>
      <c r="G85">
        <v>44333655.529999703</v>
      </c>
      <c r="H85">
        <v>1309361095.2127399</v>
      </c>
      <c r="I85">
        <v>41347397.437513299</v>
      </c>
      <c r="J85">
        <v>68885001.202972904</v>
      </c>
      <c r="K85">
        <v>8.5860600025900595</v>
      </c>
      <c r="L85">
        <v>9352516.9856803194</v>
      </c>
      <c r="M85">
        <v>3.6912250096637802</v>
      </c>
      <c r="N85">
        <v>35841.6203818785</v>
      </c>
      <c r="O85">
        <v>1.6893444957944099</v>
      </c>
      <c r="P85">
        <v>10.547412268503299</v>
      </c>
      <c r="Q85">
        <v>0.45242929330139497</v>
      </c>
      <c r="R85">
        <v>5.1873968245850799</v>
      </c>
      <c r="S85">
        <v>0</v>
      </c>
      <c r="T85">
        <v>2.6245114032891501</v>
      </c>
      <c r="U85">
        <v>0</v>
      </c>
      <c r="V85">
        <v>0</v>
      </c>
      <c r="W85">
        <v>0.56675111644648102</v>
      </c>
      <c r="X85">
        <v>0</v>
      </c>
      <c r="Y85">
        <v>36826575.217740402</v>
      </c>
      <c r="Z85">
        <v>6921776.9581060298</v>
      </c>
      <c r="AA85">
        <v>7643015.6269923002</v>
      </c>
      <c r="AB85">
        <v>-9294959.0843383297</v>
      </c>
      <c r="AC85">
        <v>-1339881.26407013</v>
      </c>
      <c r="AD85">
        <v>1308585.2819199399</v>
      </c>
      <c r="AE85">
        <v>-686881.20795882004</v>
      </c>
      <c r="AF85">
        <v>149469.37601481899</v>
      </c>
      <c r="AG85">
        <v>-2158101.8527812702</v>
      </c>
      <c r="AH85">
        <v>0</v>
      </c>
      <c r="AI85">
        <v>-5760480.2232935699</v>
      </c>
      <c r="AJ85">
        <v>0</v>
      </c>
      <c r="AK85">
        <v>0</v>
      </c>
      <c r="AL85">
        <v>6733538.1486023003</v>
      </c>
      <c r="AM85">
        <v>0</v>
      </c>
      <c r="AN85">
        <v>40342656.976933703</v>
      </c>
      <c r="AO85">
        <v>40480271.987442099</v>
      </c>
      <c r="AP85">
        <v>3853383.5425576</v>
      </c>
      <c r="AQ85">
        <v>0</v>
      </c>
      <c r="AR85">
        <v>44333655.529999703</v>
      </c>
      <c r="AS85">
        <v>2.6245114032891501</v>
      </c>
      <c r="AT85">
        <v>0.56675111644648102</v>
      </c>
      <c r="AU85">
        <v>0</v>
      </c>
      <c r="AV85">
        <v>-5760480.2232935699</v>
      </c>
      <c r="AW85">
        <v>6733538.1486023003</v>
      </c>
      <c r="AX85">
        <v>0</v>
      </c>
    </row>
    <row r="86" spans="1:50" x14ac:dyDescent="0.2">
      <c r="A86">
        <v>1</v>
      </c>
      <c r="B86">
        <v>1</v>
      </c>
      <c r="C86">
        <v>2015</v>
      </c>
      <c r="D86">
        <v>160</v>
      </c>
      <c r="E86">
        <v>1298539921.46</v>
      </c>
      <c r="F86">
        <v>1302950550.3799901</v>
      </c>
      <c r="G86">
        <v>4410628.91999924</v>
      </c>
      <c r="H86">
        <v>1265686092.2442701</v>
      </c>
      <c r="I86">
        <v>-43675002.968472302</v>
      </c>
      <c r="J86">
        <v>69649376.518639997</v>
      </c>
      <c r="K86">
        <v>8.9759521035643601</v>
      </c>
      <c r="L86">
        <v>9397275.9888953306</v>
      </c>
      <c r="M86">
        <v>2.7345037682140401</v>
      </c>
      <c r="N86">
        <v>36878.450036973198</v>
      </c>
      <c r="O86">
        <v>1.71066170101583</v>
      </c>
      <c r="P86">
        <v>10.5181163439202</v>
      </c>
      <c r="Q86">
        <v>0.455337982979517</v>
      </c>
      <c r="R86">
        <v>5.2522133584285697</v>
      </c>
      <c r="S86">
        <v>0</v>
      </c>
      <c r="T86">
        <v>3.6343051791460601</v>
      </c>
      <c r="U86">
        <v>0</v>
      </c>
      <c r="V86">
        <v>0</v>
      </c>
      <c r="W86">
        <v>0.95833278239211395</v>
      </c>
      <c r="X86">
        <v>0</v>
      </c>
      <c r="Y86">
        <v>23569533.397698998</v>
      </c>
      <c r="Z86">
        <v>-14948261.248977</v>
      </c>
      <c r="AA86">
        <v>7430206.8305905098</v>
      </c>
      <c r="AB86">
        <v>-50056953.93502</v>
      </c>
      <c r="AC86">
        <v>-12617355.029455099</v>
      </c>
      <c r="AD86">
        <v>1188236.6481283901</v>
      </c>
      <c r="AE86">
        <v>-83678.2109599908</v>
      </c>
      <c r="AF86">
        <v>434274.59511591302</v>
      </c>
      <c r="AG86">
        <v>-490588.98262976197</v>
      </c>
      <c r="AH86">
        <v>0</v>
      </c>
      <c r="AI86">
        <v>-6470110.2354640998</v>
      </c>
      <c r="AJ86">
        <v>0</v>
      </c>
      <c r="AK86">
        <v>0</v>
      </c>
      <c r="AL86">
        <v>8940977.1642597392</v>
      </c>
      <c r="AM86">
        <v>0</v>
      </c>
      <c r="AN86">
        <v>-43103719.006712303</v>
      </c>
      <c r="AO86">
        <v>-43611378.802226797</v>
      </c>
      <c r="AP86">
        <v>48022007.722226001</v>
      </c>
      <c r="AQ86">
        <v>0</v>
      </c>
      <c r="AR86">
        <v>4410628.91999924</v>
      </c>
      <c r="AS86">
        <v>3.6343051791460601</v>
      </c>
      <c r="AT86">
        <v>0.95833278239211395</v>
      </c>
      <c r="AU86">
        <v>0</v>
      </c>
      <c r="AV86">
        <v>-6470110.2354640998</v>
      </c>
      <c r="AW86">
        <v>8940977.1642597392</v>
      </c>
      <c r="AX86">
        <v>0</v>
      </c>
    </row>
    <row r="87" spans="1:50" x14ac:dyDescent="0.2">
      <c r="A87">
        <v>1</v>
      </c>
      <c r="B87">
        <v>1</v>
      </c>
      <c r="C87">
        <v>2016</v>
      </c>
      <c r="D87">
        <v>160</v>
      </c>
      <c r="E87">
        <v>1302950550.3799901</v>
      </c>
      <c r="F87">
        <v>1264766434.85499</v>
      </c>
      <c r="G87">
        <v>-38184115.525000602</v>
      </c>
      <c r="H87">
        <v>1239530987.9260299</v>
      </c>
      <c r="I87">
        <v>-26155104.318237901</v>
      </c>
      <c r="J87">
        <v>69199252.879450694</v>
      </c>
      <c r="K87">
        <v>9.0597870428701608</v>
      </c>
      <c r="L87">
        <v>9459180.6455823891</v>
      </c>
      <c r="M87">
        <v>2.4282547637418799</v>
      </c>
      <c r="N87">
        <v>37529.4648644181</v>
      </c>
      <c r="O87">
        <v>1.7474210875367699</v>
      </c>
      <c r="P87">
        <v>10.401089364029399</v>
      </c>
      <c r="Q87">
        <v>0.454615968451554</v>
      </c>
      <c r="R87">
        <v>5.82758837455152</v>
      </c>
      <c r="S87">
        <v>0</v>
      </c>
      <c r="T87">
        <v>4.6186910511184696</v>
      </c>
      <c r="U87">
        <v>0</v>
      </c>
      <c r="V87">
        <v>0</v>
      </c>
      <c r="W87">
        <v>0.99153916040268297</v>
      </c>
      <c r="X87">
        <v>0</v>
      </c>
      <c r="Y87">
        <v>9912621.4942050204</v>
      </c>
      <c r="Z87">
        <v>-4023312.9670150802</v>
      </c>
      <c r="AA87">
        <v>5739478.9764943104</v>
      </c>
      <c r="AB87">
        <v>-18603549.659718201</v>
      </c>
      <c r="AC87">
        <v>-8457065.1715382393</v>
      </c>
      <c r="AD87">
        <v>1736150.07446075</v>
      </c>
      <c r="AE87">
        <v>-833849.49294099305</v>
      </c>
      <c r="AF87">
        <v>640379.73931569001</v>
      </c>
      <c r="AG87">
        <v>-6551886.2638860904</v>
      </c>
      <c r="AH87">
        <v>0</v>
      </c>
      <c r="AI87">
        <v>-6492086.6528606704</v>
      </c>
      <c r="AJ87">
        <v>0</v>
      </c>
      <c r="AK87">
        <v>0</v>
      </c>
      <c r="AL87">
        <v>741692.74885448301</v>
      </c>
      <c r="AM87">
        <v>0</v>
      </c>
      <c r="AN87">
        <v>-26191427.1746291</v>
      </c>
      <c r="AO87">
        <v>-26401271.738506898</v>
      </c>
      <c r="AP87">
        <v>-11782843.7864937</v>
      </c>
      <c r="AQ87">
        <v>0</v>
      </c>
      <c r="AR87">
        <v>-38184115.525000602</v>
      </c>
      <c r="AS87">
        <v>4.6186910511184696</v>
      </c>
      <c r="AT87">
        <v>0.99153916040268297</v>
      </c>
      <c r="AU87">
        <v>0</v>
      </c>
      <c r="AV87">
        <v>-6492086.6528606704</v>
      </c>
      <c r="AW87">
        <v>741692.74885448301</v>
      </c>
      <c r="AX87">
        <v>0</v>
      </c>
    </row>
    <row r="88" spans="1:50" x14ac:dyDescent="0.2">
      <c r="A88">
        <v>1</v>
      </c>
      <c r="B88">
        <v>1</v>
      </c>
      <c r="C88">
        <v>2017</v>
      </c>
      <c r="D88">
        <v>160</v>
      </c>
      <c r="E88">
        <v>1264766434.85499</v>
      </c>
      <c r="F88">
        <v>1238946473.1819999</v>
      </c>
      <c r="G88">
        <v>-25819961.672999099</v>
      </c>
      <c r="H88">
        <v>1277091677.43099</v>
      </c>
      <c r="I88">
        <v>37560689.504956298</v>
      </c>
      <c r="J88">
        <v>71095430.862789005</v>
      </c>
      <c r="K88">
        <v>8.4920040178379104</v>
      </c>
      <c r="L88">
        <v>9538852.8327432293</v>
      </c>
      <c r="M88">
        <v>2.6455167103003201</v>
      </c>
      <c r="N88">
        <v>38104.9352597943</v>
      </c>
      <c r="O88">
        <v>1.7316059764668501</v>
      </c>
      <c r="P88">
        <v>10.2602817282679</v>
      </c>
      <c r="Q88">
        <v>0.45607885455862002</v>
      </c>
      <c r="R88">
        <v>5.9964685514590501</v>
      </c>
      <c r="S88">
        <v>0</v>
      </c>
      <c r="T88">
        <v>5.6035433285415301</v>
      </c>
      <c r="U88">
        <v>0</v>
      </c>
      <c r="V88">
        <v>0</v>
      </c>
      <c r="W88">
        <v>0.99215430932420501</v>
      </c>
      <c r="X88">
        <v>0</v>
      </c>
      <c r="Y88">
        <v>21521374.7568659</v>
      </c>
      <c r="Z88">
        <v>13163861.207028599</v>
      </c>
      <c r="AA88">
        <v>6890573.9882892799</v>
      </c>
      <c r="AB88">
        <v>13154974.053895799</v>
      </c>
      <c r="AC88">
        <v>-7729101.2825871697</v>
      </c>
      <c r="AD88">
        <v>-92706.721139934903</v>
      </c>
      <c r="AE88">
        <v>-1166237.7890192601</v>
      </c>
      <c r="AF88">
        <v>223200.77204431299</v>
      </c>
      <c r="AG88">
        <v>-1736478.0643845</v>
      </c>
      <c r="AH88">
        <v>0</v>
      </c>
      <c r="AI88">
        <v>-6301830.3252672404</v>
      </c>
      <c r="AJ88">
        <v>0</v>
      </c>
      <c r="AK88">
        <v>0</v>
      </c>
      <c r="AL88">
        <v>0</v>
      </c>
      <c r="AM88">
        <v>0</v>
      </c>
      <c r="AN88">
        <v>37927630.595725797</v>
      </c>
      <c r="AO88">
        <v>38014006.877929099</v>
      </c>
      <c r="AP88">
        <v>-63833968.550928302</v>
      </c>
      <c r="AQ88">
        <v>0</v>
      </c>
      <c r="AR88">
        <v>-25819961.672999099</v>
      </c>
      <c r="AS88">
        <v>5.6035433285415301</v>
      </c>
      <c r="AT88">
        <v>0.99215430932420501</v>
      </c>
      <c r="AU88">
        <v>0</v>
      </c>
      <c r="AV88">
        <v>-6301830.3252672404</v>
      </c>
      <c r="AW88">
        <v>0</v>
      </c>
      <c r="AX88">
        <v>0</v>
      </c>
    </row>
    <row r="89" spans="1:50" x14ac:dyDescent="0.2">
      <c r="A89">
        <v>1</v>
      </c>
      <c r="B89">
        <v>1</v>
      </c>
      <c r="C89">
        <v>2018</v>
      </c>
      <c r="D89">
        <v>160</v>
      </c>
      <c r="E89">
        <v>1238946473.1819999</v>
      </c>
      <c r="F89">
        <v>1225133304.0680001</v>
      </c>
      <c r="G89">
        <v>-13813169.113999801</v>
      </c>
      <c r="H89">
        <v>1235464323.2572</v>
      </c>
      <c r="I89">
        <v>-41627354.173785999</v>
      </c>
      <c r="J89">
        <v>71622795.066129997</v>
      </c>
      <c r="K89">
        <v>8.1735760865307903</v>
      </c>
      <c r="L89">
        <v>9592399.9509204291</v>
      </c>
      <c r="M89">
        <v>2.9186838426102799</v>
      </c>
      <c r="N89">
        <v>38955.969471103803</v>
      </c>
      <c r="O89">
        <v>1.7382401924041599</v>
      </c>
      <c r="P89">
        <v>10.1100868711502</v>
      </c>
      <c r="Q89">
        <v>0.45515936156314102</v>
      </c>
      <c r="R89">
        <v>6.2689487735783702</v>
      </c>
      <c r="S89">
        <v>0</v>
      </c>
      <c r="T89">
        <v>6.5973488613218496</v>
      </c>
      <c r="U89">
        <v>0</v>
      </c>
      <c r="V89">
        <v>0</v>
      </c>
      <c r="W89">
        <v>1</v>
      </c>
      <c r="X89">
        <v>0.60029698891821803</v>
      </c>
      <c r="Y89">
        <v>8456056.9557263609</v>
      </c>
      <c r="Z89">
        <v>10789846.911223499</v>
      </c>
      <c r="AA89">
        <v>5244601.4023276903</v>
      </c>
      <c r="AB89">
        <v>15268481.439786101</v>
      </c>
      <c r="AC89">
        <v>-8592537.6963512804</v>
      </c>
      <c r="AD89">
        <v>324060.77807495999</v>
      </c>
      <c r="AE89">
        <v>-1054122.8877679</v>
      </c>
      <c r="AF89">
        <v>305494.922874037</v>
      </c>
      <c r="AG89">
        <v>-2847925.8069159202</v>
      </c>
      <c r="AH89">
        <v>0</v>
      </c>
      <c r="AI89">
        <v>-6173179.6803860702</v>
      </c>
      <c r="AJ89">
        <v>0</v>
      </c>
      <c r="AK89">
        <v>0</v>
      </c>
      <c r="AL89">
        <v>150445.39760812701</v>
      </c>
      <c r="AM89">
        <v>-61291995.694655798</v>
      </c>
      <c r="AN89">
        <v>-39420773.958456203</v>
      </c>
      <c r="AO89">
        <v>-40870712.438052297</v>
      </c>
      <c r="AP89">
        <v>27057543.324052501</v>
      </c>
      <c r="AQ89">
        <v>0</v>
      </c>
      <c r="AR89">
        <v>-13813169.113999801</v>
      </c>
      <c r="AS89">
        <v>6.5973488613218496</v>
      </c>
      <c r="AT89">
        <v>1</v>
      </c>
      <c r="AU89">
        <v>0.60029698891821803</v>
      </c>
      <c r="AV89">
        <v>-6173179.6803860702</v>
      </c>
      <c r="AW89">
        <v>150445.39760812701</v>
      </c>
      <c r="AX89">
        <v>-61291995.694655798</v>
      </c>
    </row>
    <row r="90" spans="1:50" x14ac:dyDescent="0.2">
      <c r="A90">
        <v>2</v>
      </c>
      <c r="B90">
        <v>1</v>
      </c>
      <c r="C90">
        <v>2002</v>
      </c>
      <c r="D90">
        <v>153</v>
      </c>
      <c r="E90">
        <v>0</v>
      </c>
      <c r="F90">
        <v>47403324.626399897</v>
      </c>
      <c r="G90">
        <v>0</v>
      </c>
      <c r="H90">
        <v>42587970.272910997</v>
      </c>
      <c r="I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47403324.626399897</v>
      </c>
      <c r="AR90">
        <v>47403324.626399897</v>
      </c>
      <c r="AV90">
        <v>0</v>
      </c>
      <c r="AW90">
        <v>0</v>
      </c>
      <c r="AX90">
        <v>0</v>
      </c>
    </row>
    <row r="91" spans="1:50" x14ac:dyDescent="0.2">
      <c r="A91">
        <v>2</v>
      </c>
      <c r="B91">
        <v>1</v>
      </c>
      <c r="C91">
        <v>2003</v>
      </c>
      <c r="D91">
        <v>177</v>
      </c>
      <c r="E91">
        <v>47403324.626399897</v>
      </c>
      <c r="F91">
        <v>47770157.107599899</v>
      </c>
      <c r="G91">
        <v>-93131.518800020407</v>
      </c>
      <c r="H91">
        <v>46459039.672273599</v>
      </c>
      <c r="I91">
        <v>3478063.1881966102</v>
      </c>
      <c r="J91">
        <v>3078293.3122504498</v>
      </c>
      <c r="K91">
        <v>4.8984578163985502</v>
      </c>
      <c r="L91">
        <v>2815664.5769466502</v>
      </c>
      <c r="M91">
        <v>2.2254375534911701</v>
      </c>
      <c r="N91">
        <v>34846.5063327221</v>
      </c>
      <c r="O91">
        <v>0.64119380099697099</v>
      </c>
      <c r="P91">
        <v>7.7184628436830902</v>
      </c>
      <c r="Q91">
        <v>0.35929601819639201</v>
      </c>
      <c r="R91">
        <v>3.5447898418124302</v>
      </c>
      <c r="S91">
        <v>0</v>
      </c>
      <c r="T91">
        <v>0</v>
      </c>
      <c r="U91">
        <v>0</v>
      </c>
      <c r="V91">
        <v>0</v>
      </c>
      <c r="W91">
        <v>0.315237150933454</v>
      </c>
      <c r="X91">
        <v>0</v>
      </c>
      <c r="Y91">
        <v>570871.010592415</v>
      </c>
      <c r="Z91">
        <v>2269142.0106643401</v>
      </c>
      <c r="AA91">
        <v>414401.85682705801</v>
      </c>
      <c r="AB91">
        <v>699128.18662317505</v>
      </c>
      <c r="AC91">
        <v>308745.64392391097</v>
      </c>
      <c r="AD91">
        <v>188411.073639479</v>
      </c>
      <c r="AE91">
        <v>15267.670219601599</v>
      </c>
      <c r="AF91">
        <v>-237009.28560850699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4228958.1668814803</v>
      </c>
      <c r="AO91">
        <v>4435268.1135167796</v>
      </c>
      <c r="AP91">
        <v>-4528399.6323167998</v>
      </c>
      <c r="AQ91">
        <v>459964</v>
      </c>
      <c r="AR91">
        <v>366832.48119997903</v>
      </c>
      <c r="AS91">
        <v>0</v>
      </c>
      <c r="AT91">
        <v>0.315237150933454</v>
      </c>
      <c r="AU91">
        <v>0</v>
      </c>
      <c r="AV91">
        <v>0</v>
      </c>
      <c r="AW91">
        <v>0</v>
      </c>
      <c r="AX91">
        <v>0</v>
      </c>
    </row>
    <row r="92" spans="1:50" x14ac:dyDescent="0.2">
      <c r="A92">
        <v>2</v>
      </c>
      <c r="B92">
        <v>1</v>
      </c>
      <c r="C92">
        <v>2004</v>
      </c>
      <c r="D92">
        <v>177</v>
      </c>
      <c r="E92">
        <v>47770157.107599899</v>
      </c>
      <c r="F92">
        <v>53224928.5578999</v>
      </c>
      <c r="G92">
        <v>5454771.4503000202</v>
      </c>
      <c r="H92">
        <v>49952883.193141297</v>
      </c>
      <c r="I92">
        <v>3493843.52086769</v>
      </c>
      <c r="J92">
        <v>2956169.1555828601</v>
      </c>
      <c r="K92">
        <v>4.4402331438015796</v>
      </c>
      <c r="L92">
        <v>2839434.0596905798</v>
      </c>
      <c r="M92">
        <v>2.53728590861569</v>
      </c>
      <c r="N92">
        <v>33859.086399741398</v>
      </c>
      <c r="O92">
        <v>0.79315667409968704</v>
      </c>
      <c r="P92">
        <v>7.6620878262763297</v>
      </c>
      <c r="Q92">
        <v>0.352209757609105</v>
      </c>
      <c r="R92">
        <v>3.5956422339664602</v>
      </c>
      <c r="S92">
        <v>0</v>
      </c>
      <c r="T92">
        <v>0</v>
      </c>
      <c r="U92">
        <v>0</v>
      </c>
      <c r="V92">
        <v>0</v>
      </c>
      <c r="W92">
        <v>0.305904059873295</v>
      </c>
      <c r="X92">
        <v>0</v>
      </c>
      <c r="Y92">
        <v>852911.43994441302</v>
      </c>
      <c r="Z92">
        <v>890411.40498505102</v>
      </c>
      <c r="AA92">
        <v>450360.75438761502</v>
      </c>
      <c r="AB92">
        <v>745202.81249968999</v>
      </c>
      <c r="AC92">
        <v>444585.18623222102</v>
      </c>
      <c r="AD92">
        <v>182138.88159647101</v>
      </c>
      <c r="AE92">
        <v>15899.1851807862</v>
      </c>
      <c r="AF92">
        <v>-232318.30247277999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3349191.3623534702</v>
      </c>
      <c r="AO92">
        <v>3435758.6877105599</v>
      </c>
      <c r="AP92">
        <v>2019012.76258946</v>
      </c>
      <c r="AQ92">
        <v>0</v>
      </c>
      <c r="AR92">
        <v>5454771.4503000202</v>
      </c>
      <c r="AS92">
        <v>0</v>
      </c>
      <c r="AT92">
        <v>0.305904059873295</v>
      </c>
      <c r="AU92">
        <v>0</v>
      </c>
      <c r="AV92">
        <v>0</v>
      </c>
      <c r="AW92">
        <v>0</v>
      </c>
      <c r="AX92">
        <v>0</v>
      </c>
    </row>
    <row r="93" spans="1:50" x14ac:dyDescent="0.2">
      <c r="A93">
        <v>2</v>
      </c>
      <c r="B93">
        <v>1</v>
      </c>
      <c r="C93">
        <v>2005</v>
      </c>
      <c r="D93">
        <v>177</v>
      </c>
      <c r="E93">
        <v>53224928.5578999</v>
      </c>
      <c r="F93">
        <v>60478554.922999904</v>
      </c>
      <c r="G93">
        <v>7253626.3650999703</v>
      </c>
      <c r="H93">
        <v>55031032.855765</v>
      </c>
      <c r="I93">
        <v>5078149.6626237398</v>
      </c>
      <c r="J93">
        <v>3099041.21171558</v>
      </c>
      <c r="K93">
        <v>4.1160147944049097</v>
      </c>
      <c r="L93">
        <v>2925330.6838699202</v>
      </c>
      <c r="M93">
        <v>2.9991478595394399</v>
      </c>
      <c r="N93">
        <v>33134.301886131099</v>
      </c>
      <c r="O93">
        <v>0.91068849436042798</v>
      </c>
      <c r="P93">
        <v>7.5510028899664103</v>
      </c>
      <c r="Q93">
        <v>0.34924963728444902</v>
      </c>
      <c r="R93">
        <v>3.6434737382388902</v>
      </c>
      <c r="S93">
        <v>0</v>
      </c>
      <c r="T93">
        <v>0</v>
      </c>
      <c r="U93">
        <v>0</v>
      </c>
      <c r="V93">
        <v>0</v>
      </c>
      <c r="W93">
        <v>0.28107327534927301</v>
      </c>
      <c r="X93">
        <v>0</v>
      </c>
      <c r="Y93">
        <v>2406405.82297584</v>
      </c>
      <c r="Z93">
        <v>561198.23299973202</v>
      </c>
      <c r="AA93">
        <v>569508.685407863</v>
      </c>
      <c r="AB93">
        <v>1106360.37323692</v>
      </c>
      <c r="AC93">
        <v>434303.59610575601</v>
      </c>
      <c r="AD93">
        <v>174301.796678632</v>
      </c>
      <c r="AE93">
        <v>8575.2627241343198</v>
      </c>
      <c r="AF93">
        <v>-238114.06335011101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5022539.7067787703</v>
      </c>
      <c r="AO93">
        <v>5195728.8026490696</v>
      </c>
      <c r="AP93">
        <v>2057897.5624509</v>
      </c>
      <c r="AQ93">
        <v>0</v>
      </c>
      <c r="AR93">
        <v>7253626.3650999703</v>
      </c>
      <c r="AS93">
        <v>0</v>
      </c>
      <c r="AT93">
        <v>0.28107327534927301</v>
      </c>
      <c r="AU93">
        <v>0</v>
      </c>
      <c r="AV93">
        <v>0</v>
      </c>
      <c r="AW93">
        <v>0</v>
      </c>
      <c r="AX93">
        <v>0</v>
      </c>
    </row>
    <row r="94" spans="1:50" x14ac:dyDescent="0.2">
      <c r="A94">
        <v>2</v>
      </c>
      <c r="B94">
        <v>1</v>
      </c>
      <c r="C94">
        <v>2006</v>
      </c>
      <c r="D94">
        <v>199</v>
      </c>
      <c r="E94">
        <v>60478554.922999904</v>
      </c>
      <c r="F94">
        <v>67460493.815999895</v>
      </c>
      <c r="G94">
        <v>6308829.8929999899</v>
      </c>
      <c r="H94">
        <v>60296064.658154398</v>
      </c>
      <c r="I94">
        <v>4855776.8302597897</v>
      </c>
      <c r="J94">
        <v>3306257.0054992801</v>
      </c>
      <c r="K94">
        <v>3.9444063454098299</v>
      </c>
      <c r="L94">
        <v>3040201.43162876</v>
      </c>
      <c r="M94">
        <v>3.2806751602776698</v>
      </c>
      <c r="N94">
        <v>31824.821046241999</v>
      </c>
      <c r="O94">
        <v>1.04713650726542</v>
      </c>
      <c r="P94">
        <v>7.67697186240009</v>
      </c>
      <c r="Q94">
        <v>0.335589306953613</v>
      </c>
      <c r="R94">
        <v>3.6928654867638699</v>
      </c>
      <c r="S94">
        <v>0</v>
      </c>
      <c r="T94">
        <v>0</v>
      </c>
      <c r="U94">
        <v>0</v>
      </c>
      <c r="V94">
        <v>0</v>
      </c>
      <c r="W94">
        <v>0.266263719768144</v>
      </c>
      <c r="X94">
        <v>0</v>
      </c>
      <c r="Y94">
        <v>2543932.6457863101</v>
      </c>
      <c r="Z94">
        <v>497683.356482098</v>
      </c>
      <c r="AA94">
        <v>740697.08663361997</v>
      </c>
      <c r="AB94">
        <v>715291.79972386197</v>
      </c>
      <c r="AC94">
        <v>826831.01773244794</v>
      </c>
      <c r="AD94">
        <v>232649.68230905701</v>
      </c>
      <c r="AE94">
        <v>48087.2619190486</v>
      </c>
      <c r="AF94">
        <v>-288147.77603296598</v>
      </c>
      <c r="AG94">
        <v>-35743.757556967503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5281281.3169965101</v>
      </c>
      <c r="AO94">
        <v>5417249.1794747496</v>
      </c>
      <c r="AP94">
        <v>891580.71352523402</v>
      </c>
      <c r="AQ94">
        <v>673108.99999999895</v>
      </c>
      <c r="AR94">
        <v>6981938.8929999899</v>
      </c>
      <c r="AS94">
        <v>0</v>
      </c>
      <c r="AT94">
        <v>0.266263719768144</v>
      </c>
      <c r="AU94">
        <v>0</v>
      </c>
      <c r="AV94">
        <v>0</v>
      </c>
      <c r="AW94">
        <v>0</v>
      </c>
      <c r="AX94">
        <v>0</v>
      </c>
    </row>
    <row r="95" spans="1:50" x14ac:dyDescent="0.2">
      <c r="A95">
        <v>2</v>
      </c>
      <c r="B95">
        <v>1</v>
      </c>
      <c r="C95">
        <v>2007</v>
      </c>
      <c r="D95">
        <v>220</v>
      </c>
      <c r="E95">
        <v>67460493.815999895</v>
      </c>
      <c r="F95">
        <v>72892598.371399999</v>
      </c>
      <c r="G95">
        <v>3949848.06640012</v>
      </c>
      <c r="H95">
        <v>64494845.8452821</v>
      </c>
      <c r="I95">
        <v>1666522.4557355801</v>
      </c>
      <c r="J95">
        <v>3718071.9022188201</v>
      </c>
      <c r="K95">
        <v>4.5103153798582598</v>
      </c>
      <c r="L95">
        <v>3058793.98052064</v>
      </c>
      <c r="M95">
        <v>3.48385238597512</v>
      </c>
      <c r="N95">
        <v>32301.7094402695</v>
      </c>
      <c r="O95">
        <v>1.03676831704154</v>
      </c>
      <c r="P95">
        <v>7.3836932962616499</v>
      </c>
      <c r="Q95">
        <v>0.32938544903122802</v>
      </c>
      <c r="R95">
        <v>4.0120290291413099</v>
      </c>
      <c r="S95">
        <v>0</v>
      </c>
      <c r="T95">
        <v>0</v>
      </c>
      <c r="U95">
        <v>0</v>
      </c>
      <c r="V95">
        <v>0</v>
      </c>
      <c r="W95">
        <v>0.277296295088241</v>
      </c>
      <c r="X95">
        <v>0</v>
      </c>
      <c r="Y95">
        <v>3446223.1404581601</v>
      </c>
      <c r="Z95">
        <v>-1433825.6136396299</v>
      </c>
      <c r="AA95">
        <v>229240.941824537</v>
      </c>
      <c r="AB95">
        <v>544992.27817782003</v>
      </c>
      <c r="AC95">
        <v>-344994.48911218898</v>
      </c>
      <c r="AD95">
        <v>14330.571847008099</v>
      </c>
      <c r="AE95">
        <v>-125972.94853368901</v>
      </c>
      <c r="AF95">
        <v>-127334.632539354</v>
      </c>
      <c r="AG95">
        <v>-202155.50560957799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2000503.7428730801</v>
      </c>
      <c r="AO95">
        <v>2010718.5725497799</v>
      </c>
      <c r="AP95">
        <v>1939129.4938503299</v>
      </c>
      <c r="AQ95">
        <v>1482256.4890000001</v>
      </c>
      <c r="AR95">
        <v>5432104.5554001201</v>
      </c>
      <c r="AS95">
        <v>0</v>
      </c>
      <c r="AT95">
        <v>0.277296295088241</v>
      </c>
      <c r="AU95">
        <v>0</v>
      </c>
      <c r="AV95">
        <v>0</v>
      </c>
      <c r="AW95">
        <v>0</v>
      </c>
      <c r="AX95">
        <v>0</v>
      </c>
    </row>
    <row r="96" spans="1:50" x14ac:dyDescent="0.2">
      <c r="A96">
        <v>2</v>
      </c>
      <c r="B96">
        <v>1</v>
      </c>
      <c r="C96">
        <v>2008</v>
      </c>
      <c r="D96">
        <v>244</v>
      </c>
      <c r="E96">
        <v>72892598.371399999</v>
      </c>
      <c r="F96">
        <v>86115341.449200004</v>
      </c>
      <c r="G96">
        <v>8736104.4847999308</v>
      </c>
      <c r="H96">
        <v>76281173.647308007</v>
      </c>
      <c r="I96">
        <v>7997746.6328348499</v>
      </c>
      <c r="J96">
        <v>4293563.0378180398</v>
      </c>
      <c r="K96">
        <v>4.74136388293915</v>
      </c>
      <c r="L96">
        <v>3150801.3020653198</v>
      </c>
      <c r="M96">
        <v>3.86813677287702</v>
      </c>
      <c r="N96">
        <v>31928.971066952501</v>
      </c>
      <c r="O96">
        <v>1.0319714487870999</v>
      </c>
      <c r="P96">
        <v>7.62465500118567</v>
      </c>
      <c r="Q96">
        <v>0.31196972451912403</v>
      </c>
      <c r="R96">
        <v>3.9482787840634899</v>
      </c>
      <c r="S96">
        <v>0</v>
      </c>
      <c r="T96">
        <v>0</v>
      </c>
      <c r="U96">
        <v>0</v>
      </c>
      <c r="V96">
        <v>0</v>
      </c>
      <c r="W96">
        <v>0.32588304616288999</v>
      </c>
      <c r="X96">
        <v>0</v>
      </c>
      <c r="Y96">
        <v>6454983.0188553501</v>
      </c>
      <c r="Z96">
        <v>-652778.409805606</v>
      </c>
      <c r="AA96">
        <v>48444.989478303003</v>
      </c>
      <c r="AB96">
        <v>1041774.0244057199</v>
      </c>
      <c r="AC96">
        <v>242733.479339254</v>
      </c>
      <c r="AD96">
        <v>52116.358067983099</v>
      </c>
      <c r="AE96">
        <v>83232.108898685503</v>
      </c>
      <c r="AF96">
        <v>-118118.978478961</v>
      </c>
      <c r="AG96">
        <v>10291.077381237399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7162677.6681419704</v>
      </c>
      <c r="AO96">
        <v>7108579.9529913003</v>
      </c>
      <c r="AP96">
        <v>1627524.5318086201</v>
      </c>
      <c r="AQ96">
        <v>4486638.5929999901</v>
      </c>
      <c r="AR96">
        <v>13222743.0777999</v>
      </c>
      <c r="AS96">
        <v>0</v>
      </c>
      <c r="AT96">
        <v>0.32588304616288999</v>
      </c>
      <c r="AU96">
        <v>0</v>
      </c>
      <c r="AV96">
        <v>0</v>
      </c>
      <c r="AW96">
        <v>0</v>
      </c>
      <c r="AX96">
        <v>0</v>
      </c>
    </row>
    <row r="97" spans="1:50" x14ac:dyDescent="0.2">
      <c r="A97">
        <v>2</v>
      </c>
      <c r="B97">
        <v>1</v>
      </c>
      <c r="C97">
        <v>2009</v>
      </c>
      <c r="D97">
        <v>244</v>
      </c>
      <c r="E97">
        <v>86115341.449200004</v>
      </c>
      <c r="F97">
        <v>76169010.006999999</v>
      </c>
      <c r="G97">
        <v>-9946331.4421999902</v>
      </c>
      <c r="H97">
        <v>71830756.122637004</v>
      </c>
      <c r="I97">
        <v>-4450417.5246709697</v>
      </c>
      <c r="J97">
        <v>3857198.2094952101</v>
      </c>
      <c r="K97">
        <v>5.7786370626602697</v>
      </c>
      <c r="L97">
        <v>2935827.1870810902</v>
      </c>
      <c r="M97">
        <v>2.80912535803825</v>
      </c>
      <c r="N97">
        <v>30650.910530095101</v>
      </c>
      <c r="O97">
        <v>1.0357760075738001</v>
      </c>
      <c r="P97">
        <v>7.9012671271394801</v>
      </c>
      <c r="Q97">
        <v>0.30736833914474698</v>
      </c>
      <c r="R97">
        <v>4.0521357228566304</v>
      </c>
      <c r="S97">
        <v>0</v>
      </c>
      <c r="T97">
        <v>0</v>
      </c>
      <c r="U97">
        <v>0</v>
      </c>
      <c r="V97">
        <v>0</v>
      </c>
      <c r="W97">
        <v>0.26311626498474999</v>
      </c>
      <c r="X97">
        <v>0</v>
      </c>
      <c r="Y97">
        <v>431154.78679385799</v>
      </c>
      <c r="Z97">
        <v>-3311618.4757038699</v>
      </c>
      <c r="AA97">
        <v>-256638.372521796</v>
      </c>
      <c r="AB97">
        <v>-3533805.8072657702</v>
      </c>
      <c r="AC97">
        <v>1134466.2634606599</v>
      </c>
      <c r="AD97">
        <v>46192.828051790297</v>
      </c>
      <c r="AE97">
        <v>211412.70187530699</v>
      </c>
      <c r="AF97">
        <v>-165716.55504782501</v>
      </c>
      <c r="AG97">
        <v>-54937.041441549598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-5499489.6717991997</v>
      </c>
      <c r="AO97">
        <v>-5382756.1881454103</v>
      </c>
      <c r="AP97">
        <v>-4563575.2540545696</v>
      </c>
      <c r="AQ97">
        <v>0</v>
      </c>
      <c r="AR97">
        <v>-9946331.4421999902</v>
      </c>
      <c r="AS97">
        <v>0</v>
      </c>
      <c r="AT97">
        <v>0.26311626498474999</v>
      </c>
      <c r="AU97">
        <v>0</v>
      </c>
      <c r="AV97">
        <v>0</v>
      </c>
      <c r="AW97">
        <v>0</v>
      </c>
      <c r="AX97">
        <v>0</v>
      </c>
    </row>
    <row r="98" spans="1:50" x14ac:dyDescent="0.2">
      <c r="A98">
        <v>2</v>
      </c>
      <c r="B98">
        <v>1</v>
      </c>
      <c r="C98">
        <v>2010</v>
      </c>
      <c r="D98">
        <v>291</v>
      </c>
      <c r="E98">
        <v>76169010.006999999</v>
      </c>
      <c r="F98">
        <v>72829066.898399904</v>
      </c>
      <c r="G98">
        <v>-4040356.10860004</v>
      </c>
      <c r="H98">
        <v>73843291.273140401</v>
      </c>
      <c r="I98">
        <v>1111961.6160973201</v>
      </c>
      <c r="J98">
        <v>3659130.8539117398</v>
      </c>
      <c r="K98">
        <v>5.8249020209912103</v>
      </c>
      <c r="L98">
        <v>2900140.2604378099</v>
      </c>
      <c r="M98">
        <v>3.28578771391782</v>
      </c>
      <c r="N98">
        <v>29942.505389605401</v>
      </c>
      <c r="O98">
        <v>1.0587347212253</v>
      </c>
      <c r="P98">
        <v>7.8326789697953396</v>
      </c>
      <c r="Q98">
        <v>0.31341222876646901</v>
      </c>
      <c r="R98">
        <v>4.0408954394367704</v>
      </c>
      <c r="S98">
        <v>0</v>
      </c>
      <c r="T98">
        <v>0</v>
      </c>
      <c r="U98">
        <v>0</v>
      </c>
      <c r="V98">
        <v>0</v>
      </c>
      <c r="W98">
        <v>0.23810363293855599</v>
      </c>
      <c r="X98">
        <v>0</v>
      </c>
      <c r="Y98">
        <v>-568376.20636927197</v>
      </c>
      <c r="Z98">
        <v>-331277.56460268702</v>
      </c>
      <c r="AA98">
        <v>72261.844323347206</v>
      </c>
      <c r="AB98">
        <v>1520312.98796256</v>
      </c>
      <c r="AC98">
        <v>655775.67848917295</v>
      </c>
      <c r="AD98">
        <v>37819.596793450699</v>
      </c>
      <c r="AE98">
        <v>27462.416143804399</v>
      </c>
      <c r="AF98">
        <v>-74279.559841077702</v>
      </c>
      <c r="AG98">
        <v>50114.254524395103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1389813.44742369</v>
      </c>
      <c r="AO98">
        <v>1437272.3060481199</v>
      </c>
      <c r="AP98">
        <v>-5477628.4146481603</v>
      </c>
      <c r="AQ98">
        <v>700412.99999999895</v>
      </c>
      <c r="AR98">
        <v>-3339943.10860004</v>
      </c>
      <c r="AS98">
        <v>0</v>
      </c>
      <c r="AT98">
        <v>0.23810363293855599</v>
      </c>
      <c r="AU98">
        <v>0</v>
      </c>
      <c r="AV98">
        <v>0</v>
      </c>
      <c r="AW98">
        <v>0</v>
      </c>
      <c r="AX98">
        <v>0</v>
      </c>
    </row>
    <row r="99" spans="1:50" x14ac:dyDescent="0.2">
      <c r="A99">
        <v>2</v>
      </c>
      <c r="B99">
        <v>1</v>
      </c>
      <c r="C99">
        <v>2011</v>
      </c>
      <c r="D99">
        <v>291</v>
      </c>
      <c r="E99">
        <v>72829066.898399904</v>
      </c>
      <c r="F99">
        <v>76879438.598599896</v>
      </c>
      <c r="G99">
        <v>4050371.7002000101</v>
      </c>
      <c r="H99">
        <v>79792999.853475302</v>
      </c>
      <c r="I99">
        <v>5949708.5803350098</v>
      </c>
      <c r="J99">
        <v>3777688.8268319601</v>
      </c>
      <c r="K99">
        <v>6.2847121319750698</v>
      </c>
      <c r="L99">
        <v>2830441.8059040201</v>
      </c>
      <c r="M99">
        <v>3.9976367882630002</v>
      </c>
      <c r="N99">
        <v>29258.041519244602</v>
      </c>
      <c r="O99">
        <v>1.0533875119560501</v>
      </c>
      <c r="P99">
        <v>8.3185876728228898</v>
      </c>
      <c r="Q99">
        <v>0.308612394346717</v>
      </c>
      <c r="R99">
        <v>4.0797024086942804</v>
      </c>
      <c r="S99">
        <v>0</v>
      </c>
      <c r="T99">
        <v>0</v>
      </c>
      <c r="U99">
        <v>0</v>
      </c>
      <c r="V99">
        <v>0</v>
      </c>
      <c r="W99">
        <v>0.216620556487544</v>
      </c>
      <c r="X99">
        <v>0</v>
      </c>
      <c r="Y99">
        <v>3366433.2812939598</v>
      </c>
      <c r="Z99">
        <v>-303723.350374314</v>
      </c>
      <c r="AA99">
        <v>224419.42509122199</v>
      </c>
      <c r="AB99">
        <v>1964099.4445988699</v>
      </c>
      <c r="AC99">
        <v>503181.85366508499</v>
      </c>
      <c r="AD99">
        <v>-12755.782365156399</v>
      </c>
      <c r="AE99">
        <v>234572.09012399899</v>
      </c>
      <c r="AF99">
        <v>-127775.066303564</v>
      </c>
      <c r="AG99">
        <v>-58330.495154508098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5790121.4005755996</v>
      </c>
      <c r="AO99">
        <v>5861330.4439790295</v>
      </c>
      <c r="AP99">
        <v>-1810958.7437790099</v>
      </c>
      <c r="AQ99">
        <v>0</v>
      </c>
      <c r="AR99">
        <v>4050371.7002000101</v>
      </c>
      <c r="AS99">
        <v>0</v>
      </c>
      <c r="AT99">
        <v>0.216620556487544</v>
      </c>
      <c r="AU99">
        <v>0</v>
      </c>
      <c r="AV99">
        <v>0</v>
      </c>
      <c r="AW99">
        <v>0</v>
      </c>
      <c r="AX99">
        <v>0</v>
      </c>
    </row>
    <row r="100" spans="1:50" x14ac:dyDescent="0.2">
      <c r="A100">
        <v>2</v>
      </c>
      <c r="B100">
        <v>1</v>
      </c>
      <c r="C100">
        <v>2012</v>
      </c>
      <c r="D100">
        <v>313</v>
      </c>
      <c r="E100">
        <v>76879438.598599896</v>
      </c>
      <c r="F100">
        <v>83351590.231399998</v>
      </c>
      <c r="G100">
        <v>4820841.6328000501</v>
      </c>
      <c r="H100">
        <v>86444604.604062796</v>
      </c>
      <c r="I100">
        <v>4891281.6747453697</v>
      </c>
      <c r="J100">
        <v>4217213.3624224104</v>
      </c>
      <c r="K100">
        <v>6.33791411468858</v>
      </c>
      <c r="L100">
        <v>2805645.4920648802</v>
      </c>
      <c r="M100">
        <v>4.0041408615723304</v>
      </c>
      <c r="N100">
        <v>28841.241371451099</v>
      </c>
      <c r="O100">
        <v>1.0385061715499999</v>
      </c>
      <c r="P100">
        <v>8.3968163556696798</v>
      </c>
      <c r="Q100">
        <v>0.30857585181042602</v>
      </c>
      <c r="R100">
        <v>4.3168517212359498</v>
      </c>
      <c r="S100">
        <v>0</v>
      </c>
      <c r="T100">
        <v>0</v>
      </c>
      <c r="U100">
        <v>0</v>
      </c>
      <c r="V100">
        <v>0</v>
      </c>
      <c r="W100">
        <v>0.27086849592810602</v>
      </c>
      <c r="X100">
        <v>0</v>
      </c>
      <c r="Y100">
        <v>3887882.8667627499</v>
      </c>
      <c r="Z100">
        <v>290758.00262863998</v>
      </c>
      <c r="AA100">
        <v>355397.719977987</v>
      </c>
      <c r="AB100">
        <v>35315.092637048598</v>
      </c>
      <c r="AC100">
        <v>349341.497699917</v>
      </c>
      <c r="AD100">
        <v>-14474.3398836122</v>
      </c>
      <c r="AE100">
        <v>8998.6064875880402</v>
      </c>
      <c r="AF100">
        <v>-26619.266443903001</v>
      </c>
      <c r="AG100">
        <v>-200544.32493526701</v>
      </c>
      <c r="AH100">
        <v>0</v>
      </c>
      <c r="AI100">
        <v>0</v>
      </c>
      <c r="AJ100">
        <v>0</v>
      </c>
      <c r="AK100">
        <v>0</v>
      </c>
      <c r="AL100">
        <v>75063.045446071497</v>
      </c>
      <c r="AM100">
        <v>0</v>
      </c>
      <c r="AN100">
        <v>4761118.9003772195</v>
      </c>
      <c r="AO100">
        <v>4724363.2473791596</v>
      </c>
      <c r="AP100">
        <v>96478.385420888895</v>
      </c>
      <c r="AQ100">
        <v>1651310</v>
      </c>
      <c r="AR100">
        <v>6472151.6328000501</v>
      </c>
      <c r="AS100">
        <v>0</v>
      </c>
      <c r="AT100">
        <v>0.27086849592810602</v>
      </c>
      <c r="AU100">
        <v>0</v>
      </c>
      <c r="AV100">
        <v>0</v>
      </c>
      <c r="AW100">
        <v>75063.045446071497</v>
      </c>
      <c r="AX100">
        <v>0</v>
      </c>
    </row>
    <row r="101" spans="1:50" x14ac:dyDescent="0.2">
      <c r="A101">
        <v>2</v>
      </c>
      <c r="B101">
        <v>1</v>
      </c>
      <c r="C101">
        <v>2013</v>
      </c>
      <c r="D101">
        <v>313</v>
      </c>
      <c r="E101">
        <v>83351590.231399998</v>
      </c>
      <c r="F101">
        <v>87337629.020399898</v>
      </c>
      <c r="G101">
        <v>3986038.7889999398</v>
      </c>
      <c r="H101">
        <v>92074994.497170106</v>
      </c>
      <c r="I101">
        <v>5630389.8931072904</v>
      </c>
      <c r="J101">
        <v>5199753.3384708604</v>
      </c>
      <c r="K101">
        <v>6.8512615934552796</v>
      </c>
      <c r="L101">
        <v>2812337.9604165899</v>
      </c>
      <c r="M101">
        <v>3.84977045255232</v>
      </c>
      <c r="N101">
        <v>29485.394739307299</v>
      </c>
      <c r="O101">
        <v>1.13087604465428</v>
      </c>
      <c r="P101">
        <v>8.12165025760223</v>
      </c>
      <c r="Q101">
        <v>0.313352137578495</v>
      </c>
      <c r="R101">
        <v>4.3529653826222603</v>
      </c>
      <c r="S101">
        <v>0</v>
      </c>
      <c r="T101">
        <v>0</v>
      </c>
      <c r="U101">
        <v>0</v>
      </c>
      <c r="V101">
        <v>0</v>
      </c>
      <c r="W101">
        <v>0.49513639156044198</v>
      </c>
      <c r="X101">
        <v>0</v>
      </c>
      <c r="Y101">
        <v>6593265.1735025998</v>
      </c>
      <c r="Z101">
        <v>-1235471.0129511999</v>
      </c>
      <c r="AA101">
        <v>540430.46646579797</v>
      </c>
      <c r="AB101">
        <v>-429390.39827082399</v>
      </c>
      <c r="AC101">
        <v>-582015.33359029097</v>
      </c>
      <c r="AD101">
        <v>192987.759741649</v>
      </c>
      <c r="AE101">
        <v>-94646.098214098602</v>
      </c>
      <c r="AF101">
        <v>76883.5023886196</v>
      </c>
      <c r="AG101">
        <v>-10481.976292904201</v>
      </c>
      <c r="AH101">
        <v>0</v>
      </c>
      <c r="AI101">
        <v>0</v>
      </c>
      <c r="AJ101">
        <v>0</v>
      </c>
      <c r="AK101">
        <v>0</v>
      </c>
      <c r="AL101">
        <v>341843.50613618398</v>
      </c>
      <c r="AM101">
        <v>0</v>
      </c>
      <c r="AN101">
        <v>5393405.5889155297</v>
      </c>
      <c r="AO101">
        <v>5319788.7839246197</v>
      </c>
      <c r="AP101">
        <v>-1333749.9949246801</v>
      </c>
      <c r="AQ101">
        <v>0</v>
      </c>
      <c r="AR101">
        <v>3986038.7889999398</v>
      </c>
      <c r="AS101">
        <v>0</v>
      </c>
      <c r="AT101">
        <v>0.49513639156044198</v>
      </c>
      <c r="AU101">
        <v>0</v>
      </c>
      <c r="AV101">
        <v>0</v>
      </c>
      <c r="AW101">
        <v>341843.50613618398</v>
      </c>
      <c r="AX101">
        <v>0</v>
      </c>
    </row>
    <row r="102" spans="1:50" x14ac:dyDescent="0.2">
      <c r="A102">
        <v>2</v>
      </c>
      <c r="B102">
        <v>1</v>
      </c>
      <c r="C102">
        <v>2014</v>
      </c>
      <c r="D102">
        <v>337</v>
      </c>
      <c r="E102">
        <v>87337629.020399898</v>
      </c>
      <c r="F102">
        <v>86656810.080799907</v>
      </c>
      <c r="G102">
        <v>-1297229.9396000199</v>
      </c>
      <c r="H102">
        <v>93764500.601624995</v>
      </c>
      <c r="I102">
        <v>885753.74492880295</v>
      </c>
      <c r="J102">
        <v>5491127.2189236097</v>
      </c>
      <c r="K102">
        <v>6.9811539028804601</v>
      </c>
      <c r="L102">
        <v>2793322.9257591902</v>
      </c>
      <c r="M102">
        <v>3.637342935735</v>
      </c>
      <c r="N102">
        <v>29553.877044503599</v>
      </c>
      <c r="O102">
        <v>1.1287741528159501</v>
      </c>
      <c r="P102">
        <v>7.9677528873792003</v>
      </c>
      <c r="Q102">
        <v>0.31771121103452798</v>
      </c>
      <c r="R102">
        <v>4.4368134903452496</v>
      </c>
      <c r="S102">
        <v>0</v>
      </c>
      <c r="T102">
        <v>0.232346447683622</v>
      </c>
      <c r="U102">
        <v>0</v>
      </c>
      <c r="V102">
        <v>0</v>
      </c>
      <c r="W102">
        <v>0.51749366408198605</v>
      </c>
      <c r="X102">
        <v>0</v>
      </c>
      <c r="Y102">
        <v>1478982.2356421</v>
      </c>
      <c r="Z102">
        <v>28055.483746423601</v>
      </c>
      <c r="AA102">
        <v>441355.20236091898</v>
      </c>
      <c r="AB102">
        <v>-639412.91073140805</v>
      </c>
      <c r="AC102">
        <v>-83127.603431155701</v>
      </c>
      <c r="AD102">
        <v>1012.70483764312</v>
      </c>
      <c r="AE102">
        <v>-7920.3084635114401</v>
      </c>
      <c r="AF102">
        <v>-25156.260042358699</v>
      </c>
      <c r="AG102">
        <v>-46884.824403129103</v>
      </c>
      <c r="AH102">
        <v>0</v>
      </c>
      <c r="AI102">
        <v>-101109.929849256</v>
      </c>
      <c r="AJ102">
        <v>0</v>
      </c>
      <c r="AK102">
        <v>0</v>
      </c>
      <c r="AL102">
        <v>5157.1107033991302</v>
      </c>
      <c r="AM102">
        <v>0</v>
      </c>
      <c r="AN102">
        <v>1050950.90036967</v>
      </c>
      <c r="AO102">
        <v>1028838.45929434</v>
      </c>
      <c r="AP102">
        <v>-2326068.3988943598</v>
      </c>
      <c r="AQ102">
        <v>616410.99999999895</v>
      </c>
      <c r="AR102">
        <v>-680818.939600021</v>
      </c>
      <c r="AS102">
        <v>0.232346447683622</v>
      </c>
      <c r="AT102">
        <v>0.51749366408198605</v>
      </c>
      <c r="AU102">
        <v>0</v>
      </c>
      <c r="AV102">
        <v>-101109.929849256</v>
      </c>
      <c r="AW102">
        <v>5157.1107033991302</v>
      </c>
      <c r="AX102">
        <v>0</v>
      </c>
    </row>
    <row r="103" spans="1:50" x14ac:dyDescent="0.2">
      <c r="A103">
        <v>2</v>
      </c>
      <c r="B103">
        <v>1</v>
      </c>
      <c r="C103">
        <v>2015</v>
      </c>
      <c r="D103">
        <v>360</v>
      </c>
      <c r="E103">
        <v>86656810.080799907</v>
      </c>
      <c r="F103">
        <v>86880456.186599895</v>
      </c>
      <c r="G103">
        <v>-759409.04839999601</v>
      </c>
      <c r="H103">
        <v>89853601.773710996</v>
      </c>
      <c r="I103">
        <v>-4799479.0225899396</v>
      </c>
      <c r="J103">
        <v>5758234.5756876301</v>
      </c>
      <c r="K103">
        <v>7.41049533341483</v>
      </c>
      <c r="L103">
        <v>2832504.4672665298</v>
      </c>
      <c r="M103">
        <v>2.6683517970494401</v>
      </c>
      <c r="N103">
        <v>31134.711068742199</v>
      </c>
      <c r="O103">
        <v>1.2205508193880099</v>
      </c>
      <c r="P103">
        <v>7.5861430277224304</v>
      </c>
      <c r="Q103">
        <v>0.31693436594443303</v>
      </c>
      <c r="R103">
        <v>4.6685315098151197</v>
      </c>
      <c r="S103">
        <v>0</v>
      </c>
      <c r="T103">
        <v>1.14396414990775</v>
      </c>
      <c r="U103">
        <v>0</v>
      </c>
      <c r="V103">
        <v>0</v>
      </c>
      <c r="W103">
        <v>0.642816525880197</v>
      </c>
      <c r="X103">
        <v>0</v>
      </c>
      <c r="Y103">
        <v>894561.46223366505</v>
      </c>
      <c r="Z103">
        <v>-700788.21496437199</v>
      </c>
      <c r="AA103">
        <v>498174.96607051999</v>
      </c>
      <c r="AB103">
        <v>-3414457.7485189</v>
      </c>
      <c r="AC103">
        <v>-1494346.5586258899</v>
      </c>
      <c r="AD103">
        <v>126437.976407975</v>
      </c>
      <c r="AE103">
        <v>-144970.09801101999</v>
      </c>
      <c r="AF103">
        <v>-28316.851270745501</v>
      </c>
      <c r="AG103">
        <v>-137255.46569096099</v>
      </c>
      <c r="AH103">
        <v>0</v>
      </c>
      <c r="AI103">
        <v>-394627.42809218401</v>
      </c>
      <c r="AJ103">
        <v>0</v>
      </c>
      <c r="AK103">
        <v>0</v>
      </c>
      <c r="AL103">
        <v>157343.563397133</v>
      </c>
      <c r="AM103">
        <v>0</v>
      </c>
      <c r="AN103">
        <v>-4638244.3970647799</v>
      </c>
      <c r="AO103">
        <v>-4615609.9530591499</v>
      </c>
      <c r="AP103">
        <v>3856200.9046591502</v>
      </c>
      <c r="AQ103">
        <v>983055.15419999999</v>
      </c>
      <c r="AR103">
        <v>223646.10580000299</v>
      </c>
      <c r="AS103">
        <v>1.14396414990775</v>
      </c>
      <c r="AT103">
        <v>0.642816525880197</v>
      </c>
      <c r="AU103">
        <v>0</v>
      </c>
      <c r="AV103">
        <v>-394627.42809218401</v>
      </c>
      <c r="AW103">
        <v>157343.563397133</v>
      </c>
      <c r="AX103">
        <v>0</v>
      </c>
    </row>
    <row r="104" spans="1:50" x14ac:dyDescent="0.2">
      <c r="A104">
        <v>2</v>
      </c>
      <c r="B104">
        <v>1</v>
      </c>
      <c r="C104">
        <v>2016</v>
      </c>
      <c r="D104">
        <v>406</v>
      </c>
      <c r="E104">
        <v>86880456.186599895</v>
      </c>
      <c r="F104">
        <v>86699955.039000005</v>
      </c>
      <c r="G104">
        <v>-1362648.14759994</v>
      </c>
      <c r="H104">
        <v>91055267.646081999</v>
      </c>
      <c r="I104">
        <v>129506.96784687</v>
      </c>
      <c r="J104">
        <v>5732922.6766145602</v>
      </c>
      <c r="K104">
        <v>6.92656946918963</v>
      </c>
      <c r="L104">
        <v>2816091.1883668299</v>
      </c>
      <c r="M104">
        <v>2.3674320402935498</v>
      </c>
      <c r="N104">
        <v>31620.580931119999</v>
      </c>
      <c r="O104">
        <v>1.2934977000507599</v>
      </c>
      <c r="P104">
        <v>7.3670223133549797</v>
      </c>
      <c r="Q104">
        <v>0.31631363411992702</v>
      </c>
      <c r="R104">
        <v>5.29800213228269</v>
      </c>
      <c r="S104">
        <v>0</v>
      </c>
      <c r="T104">
        <v>2.1492202454756399</v>
      </c>
      <c r="U104">
        <v>0</v>
      </c>
      <c r="V104">
        <v>0</v>
      </c>
      <c r="W104">
        <v>0.72158891285459503</v>
      </c>
      <c r="X104">
        <v>0</v>
      </c>
      <c r="Y104">
        <v>1763094.5438868101</v>
      </c>
      <c r="Z104">
        <v>922776.81212728505</v>
      </c>
      <c r="AA104">
        <v>419378.64401361899</v>
      </c>
      <c r="AB104">
        <v>-1266176.3478734901</v>
      </c>
      <c r="AC104">
        <v>-555762.92922663002</v>
      </c>
      <c r="AD104">
        <v>84562.703289082507</v>
      </c>
      <c r="AE104">
        <v>-189795.72433828199</v>
      </c>
      <c r="AF104">
        <v>-28135.5818622117</v>
      </c>
      <c r="AG104">
        <v>-494865.91399464197</v>
      </c>
      <c r="AH104">
        <v>0</v>
      </c>
      <c r="AI104">
        <v>-432890.91043322702</v>
      </c>
      <c r="AJ104">
        <v>0</v>
      </c>
      <c r="AK104">
        <v>0</v>
      </c>
      <c r="AL104">
        <v>132475.060712201</v>
      </c>
      <c r="AM104">
        <v>0</v>
      </c>
      <c r="AN104">
        <v>354660.35630051902</v>
      </c>
      <c r="AO104">
        <v>334046.83526096301</v>
      </c>
      <c r="AP104">
        <v>-1696694.9828609</v>
      </c>
      <c r="AQ104">
        <v>1182146.99999999</v>
      </c>
      <c r="AR104">
        <v>-180501.14759994199</v>
      </c>
      <c r="AS104">
        <v>2.1492202454756399</v>
      </c>
      <c r="AT104">
        <v>0.72158891285459503</v>
      </c>
      <c r="AU104">
        <v>0</v>
      </c>
      <c r="AV104">
        <v>-432890.91043322702</v>
      </c>
      <c r="AW104">
        <v>132475.060712201</v>
      </c>
      <c r="AX104">
        <v>0</v>
      </c>
    </row>
    <row r="105" spans="1:50" x14ac:dyDescent="0.2">
      <c r="A105">
        <v>2</v>
      </c>
      <c r="B105">
        <v>1</v>
      </c>
      <c r="C105">
        <v>2017</v>
      </c>
      <c r="D105">
        <v>406</v>
      </c>
      <c r="E105">
        <v>86699955.039000005</v>
      </c>
      <c r="F105">
        <v>84712149.085199997</v>
      </c>
      <c r="G105">
        <v>-1987805.95380002</v>
      </c>
      <c r="H105">
        <v>92463488.488018304</v>
      </c>
      <c r="I105">
        <v>1408220.84193628</v>
      </c>
      <c r="J105">
        <v>5621834.4931693897</v>
      </c>
      <c r="K105">
        <v>7.1599322641715899</v>
      </c>
      <c r="L105">
        <v>2808097.8139290102</v>
      </c>
      <c r="M105">
        <v>2.5801774916328002</v>
      </c>
      <c r="N105">
        <v>31433.295991265899</v>
      </c>
      <c r="O105">
        <v>1.3540503008296501</v>
      </c>
      <c r="P105">
        <v>7.1176312857942303</v>
      </c>
      <c r="Q105">
        <v>0.31423639883399102</v>
      </c>
      <c r="R105">
        <v>5.6210012516783996</v>
      </c>
      <c r="S105">
        <v>0</v>
      </c>
      <c r="T105">
        <v>3.13685130012193</v>
      </c>
      <c r="U105">
        <v>0</v>
      </c>
      <c r="V105">
        <v>0</v>
      </c>
      <c r="W105">
        <v>0.81781460417949703</v>
      </c>
      <c r="X105">
        <v>0</v>
      </c>
      <c r="Y105">
        <v>765285.45513303694</v>
      </c>
      <c r="Z105">
        <v>-103860.582405801</v>
      </c>
      <c r="AA105">
        <v>444114.94274474401</v>
      </c>
      <c r="AB105">
        <v>929967.58182556799</v>
      </c>
      <c r="AC105">
        <v>109676.35156479799</v>
      </c>
      <c r="AD105">
        <v>184669.64050243399</v>
      </c>
      <c r="AE105">
        <v>-155516.212915841</v>
      </c>
      <c r="AF105">
        <v>-46275.784318942497</v>
      </c>
      <c r="AG105">
        <v>-239234.531792808</v>
      </c>
      <c r="AH105">
        <v>0</v>
      </c>
      <c r="AI105">
        <v>-431991.54468921002</v>
      </c>
      <c r="AJ105">
        <v>0</v>
      </c>
      <c r="AK105">
        <v>0</v>
      </c>
      <c r="AL105">
        <v>156000.54666731201</v>
      </c>
      <c r="AM105">
        <v>0</v>
      </c>
      <c r="AN105">
        <v>1612835.8623152899</v>
      </c>
      <c r="AO105">
        <v>1662840.51395295</v>
      </c>
      <c r="AP105">
        <v>-3650646.4677529698</v>
      </c>
      <c r="AQ105">
        <v>0</v>
      </c>
      <c r="AR105">
        <v>-1987805.95380002</v>
      </c>
      <c r="AS105">
        <v>3.13685130012193</v>
      </c>
      <c r="AT105">
        <v>0.81781460417949703</v>
      </c>
      <c r="AU105">
        <v>0</v>
      </c>
      <c r="AV105">
        <v>-431991.54468921002</v>
      </c>
      <c r="AW105">
        <v>156000.54666731201</v>
      </c>
      <c r="AX105">
        <v>0</v>
      </c>
    </row>
    <row r="106" spans="1:50" x14ac:dyDescent="0.2">
      <c r="A106">
        <v>2</v>
      </c>
      <c r="B106">
        <v>1</v>
      </c>
      <c r="C106">
        <v>2018</v>
      </c>
      <c r="D106">
        <v>406</v>
      </c>
      <c r="E106">
        <v>84712149.085199997</v>
      </c>
      <c r="F106">
        <v>83454995.483399898</v>
      </c>
      <c r="G106">
        <v>-1257153.6018000101</v>
      </c>
      <c r="H106">
        <v>92062920.859812707</v>
      </c>
      <c r="I106">
        <v>-400567.62820563401</v>
      </c>
      <c r="J106">
        <v>5625721.34560032</v>
      </c>
      <c r="K106">
        <v>7.0216777554447596</v>
      </c>
      <c r="L106">
        <v>2850048.2426552698</v>
      </c>
      <c r="M106">
        <v>2.8718900628028501</v>
      </c>
      <c r="N106">
        <v>31614.786907671201</v>
      </c>
      <c r="O106">
        <v>1.40932324745852</v>
      </c>
      <c r="P106">
        <v>6.8286095096193602</v>
      </c>
      <c r="Q106">
        <v>0.31385168065208602</v>
      </c>
      <c r="R106">
        <v>6.0205235100441898</v>
      </c>
      <c r="S106">
        <v>0</v>
      </c>
      <c r="T106">
        <v>4.1427309573865099</v>
      </c>
      <c r="U106">
        <v>0</v>
      </c>
      <c r="V106">
        <v>0</v>
      </c>
      <c r="W106">
        <v>0.84631597544637704</v>
      </c>
      <c r="X106">
        <v>0.565507946502676</v>
      </c>
      <c r="Y106">
        <v>2198987.5761110601</v>
      </c>
      <c r="Z106">
        <v>538497.38523147698</v>
      </c>
      <c r="AA106">
        <v>387875.391521652</v>
      </c>
      <c r="AB106">
        <v>1141490.9141925899</v>
      </c>
      <c r="AC106">
        <v>-161556.143067914</v>
      </c>
      <c r="AD106">
        <v>153629.19700327399</v>
      </c>
      <c r="AE106">
        <v>-159008.17753730601</v>
      </c>
      <c r="AF106">
        <v>-40220.386678588999</v>
      </c>
      <c r="AG106">
        <v>-297822.69245564402</v>
      </c>
      <c r="AH106">
        <v>0</v>
      </c>
      <c r="AI106">
        <v>-422087.09474874299</v>
      </c>
      <c r="AJ106">
        <v>0</v>
      </c>
      <c r="AK106">
        <v>0</v>
      </c>
      <c r="AL106">
        <v>37752.2403438451</v>
      </c>
      <c r="AM106">
        <v>-3947930.1968671898</v>
      </c>
      <c r="AN106">
        <v>-570391.98695147899</v>
      </c>
      <c r="AO106">
        <v>-568350.16099428001</v>
      </c>
      <c r="AP106">
        <v>-688803.44080573902</v>
      </c>
      <c r="AQ106">
        <v>0</v>
      </c>
      <c r="AR106">
        <v>-1257153.6018000101</v>
      </c>
      <c r="AS106">
        <v>4.1427309573865099</v>
      </c>
      <c r="AT106">
        <v>0.84631597544637704</v>
      </c>
      <c r="AU106">
        <v>0.565507946502676</v>
      </c>
      <c r="AV106">
        <v>-422087.09474874299</v>
      </c>
      <c r="AW106">
        <v>37752.2403438451</v>
      </c>
      <c r="AX106">
        <v>-3947930.1968671898</v>
      </c>
    </row>
    <row r="107" spans="1:50" x14ac:dyDescent="0.2">
      <c r="A107">
        <v>3</v>
      </c>
      <c r="B107">
        <v>1</v>
      </c>
      <c r="C107">
        <v>2002</v>
      </c>
      <c r="D107">
        <v>33</v>
      </c>
      <c r="E107">
        <v>0</v>
      </c>
      <c r="F107">
        <v>75923.000999999902</v>
      </c>
      <c r="G107">
        <v>0</v>
      </c>
      <c r="H107">
        <v>50808.667250686398</v>
      </c>
      <c r="I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75923.000999999902</v>
      </c>
      <c r="AR107">
        <v>75923.000999999902</v>
      </c>
      <c r="AV107">
        <v>0</v>
      </c>
      <c r="AW107">
        <v>0</v>
      </c>
      <c r="AX107">
        <v>0</v>
      </c>
    </row>
    <row r="108" spans="1:50" x14ac:dyDescent="0.2">
      <c r="A108">
        <v>3</v>
      </c>
      <c r="B108">
        <v>1</v>
      </c>
      <c r="C108">
        <v>2003</v>
      </c>
      <c r="D108">
        <v>33</v>
      </c>
      <c r="E108">
        <v>75923.000999999902</v>
      </c>
      <c r="F108">
        <v>62647.991999999897</v>
      </c>
      <c r="G108">
        <v>-13275.009</v>
      </c>
      <c r="H108">
        <v>43113.9226977445</v>
      </c>
      <c r="I108">
        <v>-7694.7445529418701</v>
      </c>
      <c r="J108">
        <v>1306.2059999999899</v>
      </c>
      <c r="K108">
        <v>8.0047729999999895</v>
      </c>
      <c r="L108">
        <v>189409.41999999899</v>
      </c>
      <c r="M108">
        <v>2.2467999999999901</v>
      </c>
      <c r="N108">
        <v>27582.809379999999</v>
      </c>
      <c r="O108">
        <v>8.5660484057823005E-2</v>
      </c>
      <c r="P108">
        <v>7.87</v>
      </c>
      <c r="Q108">
        <v>8.2147667874913094E-2</v>
      </c>
      <c r="R108">
        <v>2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-10842.9717946212</v>
      </c>
      <c r="Z108">
        <v>-4609.1070088400002</v>
      </c>
      <c r="AA108">
        <v>1291.7244759130199</v>
      </c>
      <c r="AB108">
        <v>1144.07673921165</v>
      </c>
      <c r="AC108">
        <v>1100.8151794947401</v>
      </c>
      <c r="AD108">
        <v>188.082465410162</v>
      </c>
      <c r="AE108">
        <v>388.48372397140002</v>
      </c>
      <c r="AF108">
        <v>-97.648792731298698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-11436.5450121915</v>
      </c>
      <c r="AO108">
        <v>-11498.1976501235</v>
      </c>
      <c r="AP108">
        <v>-1776.8113498765099</v>
      </c>
      <c r="AQ108">
        <v>0</v>
      </c>
      <c r="AR108">
        <v>-13275.009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1:50" x14ac:dyDescent="0.2">
      <c r="A109">
        <v>3</v>
      </c>
      <c r="B109">
        <v>1</v>
      </c>
      <c r="C109">
        <v>2004</v>
      </c>
      <c r="D109">
        <v>33</v>
      </c>
      <c r="E109">
        <v>62647.991999999897</v>
      </c>
      <c r="F109">
        <v>69137.145000000004</v>
      </c>
      <c r="G109">
        <v>6489.1530000000903</v>
      </c>
      <c r="H109">
        <v>45424.813558364403</v>
      </c>
      <c r="I109">
        <v>2310.8908606199002</v>
      </c>
      <c r="J109">
        <v>1232.2529999999899</v>
      </c>
      <c r="K109">
        <v>7.0122920000000004</v>
      </c>
      <c r="L109">
        <v>195857.079999999</v>
      </c>
      <c r="M109">
        <v>2.5669</v>
      </c>
      <c r="N109">
        <v>26178.7225</v>
      </c>
      <c r="O109">
        <v>0.16241673098394099</v>
      </c>
      <c r="P109">
        <v>8.6300000000000008</v>
      </c>
      <c r="Q109">
        <v>7.8964129693599894E-2</v>
      </c>
      <c r="R109">
        <v>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-2175.9587909747902</v>
      </c>
      <c r="Z109">
        <v>2000.32816504371</v>
      </c>
      <c r="AA109">
        <v>1013.171117877</v>
      </c>
      <c r="AB109">
        <v>1011.9687552995</v>
      </c>
      <c r="AC109">
        <v>1111.1033006256901</v>
      </c>
      <c r="AD109">
        <v>139.69802114369199</v>
      </c>
      <c r="AE109">
        <v>343.19422952053998</v>
      </c>
      <c r="AF109">
        <v>-75.542461658317393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3367.9623368770399</v>
      </c>
      <c r="AO109">
        <v>3357.9099996058098</v>
      </c>
      <c r="AP109">
        <v>3131.24300039427</v>
      </c>
      <c r="AQ109">
        <v>0</v>
      </c>
      <c r="AR109">
        <v>6489.1530000000903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</row>
    <row r="110" spans="1:50" x14ac:dyDescent="0.2">
      <c r="A110">
        <v>3</v>
      </c>
      <c r="B110">
        <v>1</v>
      </c>
      <c r="C110">
        <v>2005</v>
      </c>
      <c r="D110">
        <v>67</v>
      </c>
      <c r="E110">
        <v>69137.145000000004</v>
      </c>
      <c r="F110">
        <v>244388.55599999899</v>
      </c>
      <c r="G110">
        <v>15789.4109999998</v>
      </c>
      <c r="H110">
        <v>140159.56734360199</v>
      </c>
      <c r="I110">
        <v>10660.1662482581</v>
      </c>
      <c r="J110">
        <v>1530.7380000000001</v>
      </c>
      <c r="K110">
        <v>6.4418729999999904</v>
      </c>
      <c r="L110">
        <v>201970</v>
      </c>
      <c r="M110">
        <v>3.0314999999999901</v>
      </c>
      <c r="N110">
        <v>24916.3499999999</v>
      </c>
      <c r="O110">
        <v>0.23603405222973001</v>
      </c>
      <c r="P110">
        <v>9.4600000000000009</v>
      </c>
      <c r="Q110">
        <v>7.6401632089117197E-2</v>
      </c>
      <c r="R110">
        <v>2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9721.8709866913796</v>
      </c>
      <c r="Z110">
        <v>1388.0376273061299</v>
      </c>
      <c r="AA110">
        <v>1025.9078678037599</v>
      </c>
      <c r="AB110">
        <v>1457.8164106059201</v>
      </c>
      <c r="AC110">
        <v>1159.3826273529801</v>
      </c>
      <c r="AD110">
        <v>147.856707999972</v>
      </c>
      <c r="AE110">
        <v>413.73106686712902</v>
      </c>
      <c r="AF110">
        <v>-67.1119604177822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15247.491334209501</v>
      </c>
      <c r="AO110">
        <v>16224.9088525805</v>
      </c>
      <c r="AP110">
        <v>-435.49785258069397</v>
      </c>
      <c r="AQ110">
        <v>159461.99999999901</v>
      </c>
      <c r="AR110">
        <v>175251.410999999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1:50" x14ac:dyDescent="0.2">
      <c r="A111">
        <v>3</v>
      </c>
      <c r="B111">
        <v>1</v>
      </c>
      <c r="C111">
        <v>2006</v>
      </c>
      <c r="D111">
        <v>67</v>
      </c>
      <c r="E111">
        <v>244388.55599999899</v>
      </c>
      <c r="F111">
        <v>209573.41</v>
      </c>
      <c r="G111">
        <v>-34815.145999999797</v>
      </c>
      <c r="H111">
        <v>141810.02192115501</v>
      </c>
      <c r="I111">
        <v>1650.45457755235</v>
      </c>
      <c r="J111">
        <v>18729.733840934201</v>
      </c>
      <c r="K111">
        <v>3.8800134168884699</v>
      </c>
      <c r="L111">
        <v>710474.65173481498</v>
      </c>
      <c r="M111">
        <v>3.2195012543877</v>
      </c>
      <c r="N111">
        <v>27308.608090900099</v>
      </c>
      <c r="O111">
        <v>0.66468552358380995</v>
      </c>
      <c r="P111">
        <v>7.2685288509172201</v>
      </c>
      <c r="Q111">
        <v>5.7042228674729599E-2</v>
      </c>
      <c r="R111">
        <v>3.3177431008676201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-5782.8778096156302</v>
      </c>
      <c r="Z111">
        <v>-3037.69717988101</v>
      </c>
      <c r="AA111">
        <v>4554.9887412693597</v>
      </c>
      <c r="AB111">
        <v>2969.77637554684</v>
      </c>
      <c r="AC111">
        <v>3907.2342994764499</v>
      </c>
      <c r="AD111">
        <v>-703.96997219358298</v>
      </c>
      <c r="AE111">
        <v>-270.22283183674199</v>
      </c>
      <c r="AF111">
        <v>-280.41923520928998</v>
      </c>
      <c r="AG111">
        <v>-2236.9583518730701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-880.14596431666098</v>
      </c>
      <c r="AO111">
        <v>-916.09740172946795</v>
      </c>
      <c r="AP111">
        <v>-33899.048598270303</v>
      </c>
      <c r="AQ111">
        <v>0</v>
      </c>
      <c r="AR111">
        <v>-34815.145999999797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</row>
    <row r="112" spans="1:50" x14ac:dyDescent="0.2">
      <c r="A112">
        <v>3</v>
      </c>
      <c r="B112">
        <v>1</v>
      </c>
      <c r="C112">
        <v>2007</v>
      </c>
      <c r="D112">
        <v>67</v>
      </c>
      <c r="E112">
        <v>209573.41</v>
      </c>
      <c r="F112">
        <v>225576.92199999999</v>
      </c>
      <c r="G112">
        <v>16003.512000000001</v>
      </c>
      <c r="H112">
        <v>209394.89025505699</v>
      </c>
      <c r="I112">
        <v>67584.868333902894</v>
      </c>
      <c r="J112">
        <v>24231.615171145899</v>
      </c>
      <c r="K112">
        <v>4.7972953485177303</v>
      </c>
      <c r="L112">
        <v>640840.57328380598</v>
      </c>
      <c r="M112">
        <v>3.3679088222403699</v>
      </c>
      <c r="N112">
        <v>26410.074287322001</v>
      </c>
      <c r="O112">
        <v>0.72082055477352402</v>
      </c>
      <c r="P112">
        <v>8.1724311996450307</v>
      </c>
      <c r="Q112">
        <v>5.9402761919299198E-2</v>
      </c>
      <c r="R112">
        <v>2.7566081069158499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97791.721755886494</v>
      </c>
      <c r="Z112">
        <v>-4568.4039247873498</v>
      </c>
      <c r="AA112">
        <v>861.39688829000704</v>
      </c>
      <c r="AB112">
        <v>1062.66197739423</v>
      </c>
      <c r="AC112">
        <v>598.22921630756798</v>
      </c>
      <c r="AD112">
        <v>711.216351747104</v>
      </c>
      <c r="AE112">
        <v>635.42314613449798</v>
      </c>
      <c r="AF112">
        <v>-14.2160598979917</v>
      </c>
      <c r="AG112">
        <v>814.00163244704595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97892.030983521603</v>
      </c>
      <c r="AO112">
        <v>98136.155474044295</v>
      </c>
      <c r="AP112">
        <v>-82132.643474044206</v>
      </c>
      <c r="AQ112">
        <v>0</v>
      </c>
      <c r="AR112">
        <v>16003.512000000001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</row>
    <row r="113" spans="1:50" x14ac:dyDescent="0.2">
      <c r="A113">
        <v>3</v>
      </c>
      <c r="B113">
        <v>1</v>
      </c>
      <c r="C113">
        <v>2008</v>
      </c>
      <c r="D113">
        <v>67</v>
      </c>
      <c r="E113">
        <v>225576.92199999999</v>
      </c>
      <c r="F113">
        <v>202789.07699999999</v>
      </c>
      <c r="G113">
        <v>-22787.845000000099</v>
      </c>
      <c r="H113">
        <v>189668.07176599099</v>
      </c>
      <c r="I113">
        <v>-19726.818489066602</v>
      </c>
      <c r="J113">
        <v>24145.268757914</v>
      </c>
      <c r="K113">
        <v>4.5497286935354904</v>
      </c>
      <c r="L113">
        <v>679728.75861137302</v>
      </c>
      <c r="M113">
        <v>3.80886061819302</v>
      </c>
      <c r="N113">
        <v>26746.570056765398</v>
      </c>
      <c r="O113">
        <v>0.674377756092575</v>
      </c>
      <c r="P113">
        <v>8.4094767951483895</v>
      </c>
      <c r="Q113">
        <v>5.8219766214535701E-2</v>
      </c>
      <c r="R113">
        <v>3.16359106451501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-18688.448829291399</v>
      </c>
      <c r="Z113">
        <v>-1816.8963033309899</v>
      </c>
      <c r="AA113">
        <v>458.29096632704602</v>
      </c>
      <c r="AB113">
        <v>3794.25179919012</v>
      </c>
      <c r="AC113">
        <v>-386.60594277280399</v>
      </c>
      <c r="AD113">
        <v>-471.53092466836898</v>
      </c>
      <c r="AE113">
        <v>814.39239290419005</v>
      </c>
      <c r="AF113">
        <v>1.0227704753531901</v>
      </c>
      <c r="AG113">
        <v>-689.55654359326297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-16985.0806147601</v>
      </c>
      <c r="AO113">
        <v>-17269.963895576799</v>
      </c>
      <c r="AP113">
        <v>-5517.8811044232698</v>
      </c>
      <c r="AQ113">
        <v>0</v>
      </c>
      <c r="AR113">
        <v>-22787.845000000099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0" x14ac:dyDescent="0.2">
      <c r="A114">
        <v>3</v>
      </c>
      <c r="B114">
        <v>1</v>
      </c>
      <c r="C114">
        <v>2009</v>
      </c>
      <c r="D114">
        <v>67</v>
      </c>
      <c r="E114">
        <v>202789.07699999999</v>
      </c>
      <c r="F114">
        <v>204546.96599999999</v>
      </c>
      <c r="G114">
        <v>1757.8890000000799</v>
      </c>
      <c r="H114">
        <v>176910.45233062899</v>
      </c>
      <c r="I114">
        <v>-12757.619435362099</v>
      </c>
      <c r="J114">
        <v>22456.829056345101</v>
      </c>
      <c r="K114">
        <v>4.98823861917539</v>
      </c>
      <c r="L114">
        <v>650018.79679497599</v>
      </c>
      <c r="M114">
        <v>2.73917624872221</v>
      </c>
      <c r="N114">
        <v>26467.122245253999</v>
      </c>
      <c r="O114">
        <v>0.71654303327617497</v>
      </c>
      <c r="P114">
        <v>8.5906566210171107</v>
      </c>
      <c r="Q114">
        <v>5.90663034696765E-2</v>
      </c>
      <c r="R114">
        <v>2.9441185952042099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-3287.0201673368902</v>
      </c>
      <c r="Z114">
        <v>-2346.4812171128101</v>
      </c>
      <c r="AA114">
        <v>-517.18370075068196</v>
      </c>
      <c r="AB114">
        <v>-8561.3896964932501</v>
      </c>
      <c r="AC114">
        <v>332.63124764802097</v>
      </c>
      <c r="AD114">
        <v>339.52837708258198</v>
      </c>
      <c r="AE114">
        <v>22.612237165638</v>
      </c>
      <c r="AF114">
        <v>-14.181174072755701</v>
      </c>
      <c r="AG114">
        <v>415.95142841999501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-13615.5326654501</v>
      </c>
      <c r="AO114">
        <v>-13384.706784796999</v>
      </c>
      <c r="AP114">
        <v>15142.595784797</v>
      </c>
      <c r="AQ114">
        <v>0</v>
      </c>
      <c r="AR114">
        <v>1757.8890000000799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</row>
    <row r="115" spans="1:50" x14ac:dyDescent="0.2">
      <c r="A115">
        <v>3</v>
      </c>
      <c r="B115">
        <v>1</v>
      </c>
      <c r="C115">
        <v>2010</v>
      </c>
      <c r="D115">
        <v>67</v>
      </c>
      <c r="E115">
        <v>204546.96599999999</v>
      </c>
      <c r="F115">
        <v>182488.78499999901</v>
      </c>
      <c r="G115">
        <v>-22058.181000000099</v>
      </c>
      <c r="H115">
        <v>192385.697811739</v>
      </c>
      <c r="I115">
        <v>15475.2454811106</v>
      </c>
      <c r="J115">
        <v>32303.557593604601</v>
      </c>
      <c r="K115">
        <v>5.2195443133120296</v>
      </c>
      <c r="L115">
        <v>685664.354399228</v>
      </c>
      <c r="M115">
        <v>3.1810028566935502</v>
      </c>
      <c r="N115">
        <v>27228.317026975099</v>
      </c>
      <c r="O115">
        <v>0.63345491534278298</v>
      </c>
      <c r="P115">
        <v>7.6367995246627096</v>
      </c>
      <c r="Q115">
        <v>5.7682059152064299E-2</v>
      </c>
      <c r="R115">
        <v>2.5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25559.619256402999</v>
      </c>
      <c r="Z115">
        <v>-3912.9636908441698</v>
      </c>
      <c r="AA115">
        <v>496.50016002912702</v>
      </c>
      <c r="AB115">
        <v>3989.6559671162299</v>
      </c>
      <c r="AC115">
        <v>-1667.92860406094</v>
      </c>
      <c r="AD115">
        <v>-635.20541764227698</v>
      </c>
      <c r="AE115">
        <v>-1195.8681759567</v>
      </c>
      <c r="AF115">
        <v>-32.446937228515203</v>
      </c>
      <c r="AG115">
        <v>839.05690281313696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23440.419460628898</v>
      </c>
      <c r="AO115">
        <v>23434.1081597265</v>
      </c>
      <c r="AP115">
        <v>-45492.289159726599</v>
      </c>
      <c r="AQ115">
        <v>0</v>
      </c>
      <c r="AR115">
        <v>-22058.181000000099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1:50" x14ac:dyDescent="0.2">
      <c r="A116">
        <v>3</v>
      </c>
      <c r="B116">
        <v>1</v>
      </c>
      <c r="C116">
        <v>2011</v>
      </c>
      <c r="D116">
        <v>67</v>
      </c>
      <c r="E116">
        <v>182488.78499999901</v>
      </c>
      <c r="F116">
        <v>179219.86</v>
      </c>
      <c r="G116">
        <v>-3268.9249999998701</v>
      </c>
      <c r="H116">
        <v>188216.68655160099</v>
      </c>
      <c r="I116">
        <v>-4169.0112601383098</v>
      </c>
      <c r="J116">
        <v>25979.549015035602</v>
      </c>
      <c r="K116">
        <v>4.5595030499676996</v>
      </c>
      <c r="L116">
        <v>690454.16535125696</v>
      </c>
      <c r="M116">
        <v>3.92759162430721</v>
      </c>
      <c r="N116">
        <v>26160.652640715402</v>
      </c>
      <c r="O116">
        <v>0.59182737916903105</v>
      </c>
      <c r="P116">
        <v>7.7623350245879497</v>
      </c>
      <c r="Q116">
        <v>5.7467014895732998E-2</v>
      </c>
      <c r="R116">
        <v>2.6586770304816199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-16424.001065707998</v>
      </c>
      <c r="Z116">
        <v>4081.0584176909801</v>
      </c>
      <c r="AA116">
        <v>448.117307422843</v>
      </c>
      <c r="AB116">
        <v>5180.3566346664602</v>
      </c>
      <c r="AC116">
        <v>2561.8628668056799</v>
      </c>
      <c r="AD116">
        <v>-219.45304111957799</v>
      </c>
      <c r="AE116">
        <v>164.42495817359099</v>
      </c>
      <c r="AF116">
        <v>-15.251857585951001</v>
      </c>
      <c r="AG116">
        <v>-251.896529213674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-4474.7823088677196</v>
      </c>
      <c r="AO116">
        <v>-5032.0710351061598</v>
      </c>
      <c r="AP116">
        <v>1763.1460351062899</v>
      </c>
      <c r="AQ116">
        <v>0</v>
      </c>
      <c r="AR116">
        <v>-3268.9249999998701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1:50" x14ac:dyDescent="0.2">
      <c r="A117">
        <v>3</v>
      </c>
      <c r="B117">
        <v>1</v>
      </c>
      <c r="C117">
        <v>2012</v>
      </c>
      <c r="D117">
        <v>67</v>
      </c>
      <c r="E117">
        <v>179219.86</v>
      </c>
      <c r="F117">
        <v>189983.34399999899</v>
      </c>
      <c r="G117">
        <v>10763.4839999998</v>
      </c>
      <c r="H117">
        <v>205268.73210865099</v>
      </c>
      <c r="I117">
        <v>17052.0455570495</v>
      </c>
      <c r="J117">
        <v>31982.974917080799</v>
      </c>
      <c r="K117">
        <v>4.8090897681397502</v>
      </c>
      <c r="L117">
        <v>671608.50507365004</v>
      </c>
      <c r="M117">
        <v>3.93832179256249</v>
      </c>
      <c r="N117">
        <v>26407.895234404201</v>
      </c>
      <c r="O117">
        <v>0.77255722640561697</v>
      </c>
      <c r="P117">
        <v>8.1120689414666405</v>
      </c>
      <c r="Q117">
        <v>5.9295532140676399E-2</v>
      </c>
      <c r="R117">
        <v>2.4801084656577599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18177.0806021791</v>
      </c>
      <c r="Z117">
        <v>-1243.5996625057801</v>
      </c>
      <c r="AA117">
        <v>-93.513448085071104</v>
      </c>
      <c r="AB117">
        <v>22.091856716095698</v>
      </c>
      <c r="AC117">
        <v>-804.15688302137698</v>
      </c>
      <c r="AD117">
        <v>1008.92875323882</v>
      </c>
      <c r="AE117">
        <v>341.45333862001701</v>
      </c>
      <c r="AF117">
        <v>63.659556496776098</v>
      </c>
      <c r="AG117">
        <v>274.94241969502502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17746.8865333336</v>
      </c>
      <c r="AO117">
        <v>17718.6292459006</v>
      </c>
      <c r="AP117">
        <v>-6955.1452459007696</v>
      </c>
      <c r="AQ117">
        <v>0</v>
      </c>
      <c r="AR117">
        <v>10763.4839999998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</row>
    <row r="118" spans="1:50" x14ac:dyDescent="0.2">
      <c r="A118">
        <v>3</v>
      </c>
      <c r="B118">
        <v>1</v>
      </c>
      <c r="C118">
        <v>2013</v>
      </c>
      <c r="D118">
        <v>67</v>
      </c>
      <c r="E118">
        <v>189983.34399999899</v>
      </c>
      <c r="F118">
        <v>158526.005</v>
      </c>
      <c r="G118">
        <v>-31457.338999999902</v>
      </c>
      <c r="H118">
        <v>190016.203674819</v>
      </c>
      <c r="I118">
        <v>-15252.5284338317</v>
      </c>
      <c r="J118">
        <v>29899.357955175801</v>
      </c>
      <c r="K118">
        <v>5.3586555950823103</v>
      </c>
      <c r="L118">
        <v>667565.65100892098</v>
      </c>
      <c r="M118">
        <v>3.77515925210791</v>
      </c>
      <c r="N118">
        <v>25956.377909046099</v>
      </c>
      <c r="O118">
        <v>0.68528189721613297</v>
      </c>
      <c r="P118">
        <v>7.9462181509974803</v>
      </c>
      <c r="Q118">
        <v>6.0234256260045103E-2</v>
      </c>
      <c r="R118">
        <v>2.7551722049907599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-8994.0745051391204</v>
      </c>
      <c r="Z118">
        <v>-3925.5422116777499</v>
      </c>
      <c r="AA118">
        <v>-101.643279231607</v>
      </c>
      <c r="AB118">
        <v>-1102.37265747887</v>
      </c>
      <c r="AC118">
        <v>858.20895288486497</v>
      </c>
      <c r="AD118">
        <v>-455.46584806572201</v>
      </c>
      <c r="AE118">
        <v>-260.46007290482697</v>
      </c>
      <c r="AF118">
        <v>46.781964802352199</v>
      </c>
      <c r="AG118">
        <v>-461.11487172963803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-14395.682528540299</v>
      </c>
      <c r="AO118">
        <v>-14053.126943404901</v>
      </c>
      <c r="AP118">
        <v>-17404.212056594901</v>
      </c>
      <c r="AQ118">
        <v>0</v>
      </c>
      <c r="AR118">
        <v>-31457.338999999902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</row>
    <row r="119" spans="1:50" x14ac:dyDescent="0.2">
      <c r="A119">
        <v>3</v>
      </c>
      <c r="B119">
        <v>1</v>
      </c>
      <c r="C119">
        <v>2014</v>
      </c>
      <c r="D119">
        <v>67</v>
      </c>
      <c r="E119">
        <v>158526.005</v>
      </c>
      <c r="F119">
        <v>155398.66699999999</v>
      </c>
      <c r="G119">
        <v>-3127.3379999999802</v>
      </c>
      <c r="H119">
        <v>183541.53495893601</v>
      </c>
      <c r="I119">
        <v>-6474.66871588306</v>
      </c>
      <c r="J119">
        <v>32976.860195802903</v>
      </c>
      <c r="K119">
        <v>5.3039419552987503</v>
      </c>
      <c r="L119">
        <v>696243.35603413999</v>
      </c>
      <c r="M119">
        <v>3.5543846295880601</v>
      </c>
      <c r="N119">
        <v>26002.1062156597</v>
      </c>
      <c r="O119">
        <v>0.73020014357659202</v>
      </c>
      <c r="P119">
        <v>7.5458297132385299</v>
      </c>
      <c r="Q119">
        <v>5.9111583709046102E-2</v>
      </c>
      <c r="R119">
        <v>2.80052607457054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-2871.60597779608</v>
      </c>
      <c r="Z119">
        <v>-608.27991232290594</v>
      </c>
      <c r="AA119">
        <v>-300.65021538436997</v>
      </c>
      <c r="AB119">
        <v>-1224.09411262245</v>
      </c>
      <c r="AC119">
        <v>112.114671902409</v>
      </c>
      <c r="AD119">
        <v>124.973247565481</v>
      </c>
      <c r="AE119">
        <v>-256.71671247392601</v>
      </c>
      <c r="AF119">
        <v>0.15682314237731201</v>
      </c>
      <c r="AG119">
        <v>-56.391314712383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-5080.49350270185</v>
      </c>
      <c r="AO119">
        <v>-5018.2076180576196</v>
      </c>
      <c r="AP119">
        <v>1890.8696180576301</v>
      </c>
      <c r="AQ119">
        <v>0</v>
      </c>
      <c r="AR119">
        <v>-3127.3379999999802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</row>
    <row r="120" spans="1:50" x14ac:dyDescent="0.2">
      <c r="A120">
        <v>3</v>
      </c>
      <c r="B120">
        <v>1</v>
      </c>
      <c r="C120">
        <v>2015</v>
      </c>
      <c r="D120">
        <v>67</v>
      </c>
      <c r="E120">
        <v>155398.66699999999</v>
      </c>
      <c r="F120">
        <v>144118.970999999</v>
      </c>
      <c r="G120">
        <v>-11279.6960000001</v>
      </c>
      <c r="H120">
        <v>166450.46987269301</v>
      </c>
      <c r="I120">
        <v>-17091.065086242699</v>
      </c>
      <c r="J120">
        <v>35096.887240367003</v>
      </c>
      <c r="K120">
        <v>4.33512875068672</v>
      </c>
      <c r="L120">
        <v>750069.28347575595</v>
      </c>
      <c r="M120">
        <v>2.4993882148358399</v>
      </c>
      <c r="N120">
        <v>26937.713576521899</v>
      </c>
      <c r="O120">
        <v>0.73083024784426998</v>
      </c>
      <c r="P120">
        <v>7.7497799276489303</v>
      </c>
      <c r="Q120">
        <v>5.7422544267202502E-2</v>
      </c>
      <c r="R120">
        <v>2.8158268204449901</v>
      </c>
      <c r="S120">
        <v>0</v>
      </c>
      <c r="T120">
        <v>0.64028863259168101</v>
      </c>
      <c r="U120">
        <v>0</v>
      </c>
      <c r="V120">
        <v>0</v>
      </c>
      <c r="W120">
        <v>0</v>
      </c>
      <c r="X120">
        <v>0</v>
      </c>
      <c r="Y120">
        <v>-9670.5239452777496</v>
      </c>
      <c r="Z120">
        <v>4104.0703231262996</v>
      </c>
      <c r="AA120">
        <v>195.399483060953</v>
      </c>
      <c r="AB120">
        <v>-6724.6589116516698</v>
      </c>
      <c r="AC120">
        <v>-1518.6914036253499</v>
      </c>
      <c r="AD120">
        <v>-98.129476308428494</v>
      </c>
      <c r="AE120">
        <v>470.21406805772</v>
      </c>
      <c r="AF120">
        <v>10.3317455454187</v>
      </c>
      <c r="AG120">
        <v>75.456973392653595</v>
      </c>
      <c r="AH120">
        <v>0</v>
      </c>
      <c r="AI120">
        <v>-495.769100194359</v>
      </c>
      <c r="AJ120">
        <v>0</v>
      </c>
      <c r="AK120">
        <v>0</v>
      </c>
      <c r="AL120">
        <v>0</v>
      </c>
      <c r="AM120">
        <v>0</v>
      </c>
      <c r="AN120">
        <v>-13652.300243874501</v>
      </c>
      <c r="AO120">
        <v>-13995.7247889584</v>
      </c>
      <c r="AP120">
        <v>2716.0287889583101</v>
      </c>
      <c r="AQ120">
        <v>0</v>
      </c>
      <c r="AR120">
        <v>-11279.6960000001</v>
      </c>
      <c r="AS120">
        <v>0.64028863259168101</v>
      </c>
      <c r="AT120">
        <v>0</v>
      </c>
      <c r="AU120">
        <v>0</v>
      </c>
      <c r="AV120">
        <v>-495.769100194359</v>
      </c>
      <c r="AW120">
        <v>0</v>
      </c>
      <c r="AX120">
        <v>0</v>
      </c>
    </row>
    <row r="121" spans="1:50" x14ac:dyDescent="0.2">
      <c r="A121">
        <v>3</v>
      </c>
      <c r="B121">
        <v>1</v>
      </c>
      <c r="C121">
        <v>2016</v>
      </c>
      <c r="D121">
        <v>67</v>
      </c>
      <c r="E121">
        <v>144118.970999999</v>
      </c>
      <c r="F121">
        <v>116632.020999999</v>
      </c>
      <c r="G121">
        <v>-27486.95</v>
      </c>
      <c r="H121">
        <v>152008.57790230599</v>
      </c>
      <c r="I121">
        <v>-14441.8919703875</v>
      </c>
      <c r="J121">
        <v>35124.118998680096</v>
      </c>
      <c r="K121">
        <v>5.8201653481436102</v>
      </c>
      <c r="L121">
        <v>774147.85332658398</v>
      </c>
      <c r="M121">
        <v>2.2312529844561499</v>
      </c>
      <c r="N121">
        <v>28139.869082861998</v>
      </c>
      <c r="O121">
        <v>0.68983993241291497</v>
      </c>
      <c r="P121">
        <v>7.4589551676024604</v>
      </c>
      <c r="Q121">
        <v>5.6526842460304497E-2</v>
      </c>
      <c r="R121">
        <v>3.1285633076022998</v>
      </c>
      <c r="S121">
        <v>0</v>
      </c>
      <c r="T121">
        <v>1.32140826900575</v>
      </c>
      <c r="U121">
        <v>0</v>
      </c>
      <c r="V121">
        <v>0</v>
      </c>
      <c r="W121">
        <v>0</v>
      </c>
      <c r="X121">
        <v>0</v>
      </c>
      <c r="Y121">
        <v>1167.78103276052</v>
      </c>
      <c r="Z121">
        <v>-9313.9391670972109</v>
      </c>
      <c r="AA121">
        <v>143.38545750667899</v>
      </c>
      <c r="AB121">
        <v>-1899.6839981425101</v>
      </c>
      <c r="AC121">
        <v>-1962.46096314377</v>
      </c>
      <c r="AD121">
        <v>-201.586515720666</v>
      </c>
      <c r="AE121">
        <v>-192.69460334855199</v>
      </c>
      <c r="AF121">
        <v>-11.258671241667599</v>
      </c>
      <c r="AG121">
        <v>-404.77058113464699</v>
      </c>
      <c r="AH121">
        <v>0</v>
      </c>
      <c r="AI121">
        <v>-474.44355497996798</v>
      </c>
      <c r="AJ121">
        <v>0</v>
      </c>
      <c r="AK121">
        <v>0</v>
      </c>
      <c r="AL121">
        <v>0</v>
      </c>
      <c r="AM121">
        <v>0</v>
      </c>
      <c r="AN121">
        <v>-13149.671564541801</v>
      </c>
      <c r="AO121">
        <v>-12917.7739804845</v>
      </c>
      <c r="AP121">
        <v>-14569.1760195154</v>
      </c>
      <c r="AQ121">
        <v>0</v>
      </c>
      <c r="AR121">
        <v>-27486.95</v>
      </c>
      <c r="AS121">
        <v>1.32140826900575</v>
      </c>
      <c r="AT121">
        <v>0</v>
      </c>
      <c r="AU121">
        <v>0</v>
      </c>
      <c r="AV121">
        <v>-474.44355497996798</v>
      </c>
      <c r="AW121">
        <v>0</v>
      </c>
      <c r="AX121">
        <v>0</v>
      </c>
    </row>
    <row r="122" spans="1:50" x14ac:dyDescent="0.2">
      <c r="A122">
        <v>3</v>
      </c>
      <c r="B122">
        <v>1</v>
      </c>
      <c r="C122">
        <v>2017</v>
      </c>
      <c r="D122">
        <v>67</v>
      </c>
      <c r="E122">
        <v>116632.020999999</v>
      </c>
      <c r="F122">
        <v>151797.18299999999</v>
      </c>
      <c r="G122">
        <v>35165.162000000098</v>
      </c>
      <c r="H122">
        <v>180567.79217588599</v>
      </c>
      <c r="I122">
        <v>28559.214273580899</v>
      </c>
      <c r="J122">
        <v>28612.3523136273</v>
      </c>
      <c r="K122">
        <v>3.7182372827862</v>
      </c>
      <c r="L122">
        <v>683456.47824612795</v>
      </c>
      <c r="M122">
        <v>2.5008040471904298</v>
      </c>
      <c r="N122">
        <v>27886.808541116599</v>
      </c>
      <c r="O122">
        <v>0.82458935210541995</v>
      </c>
      <c r="P122">
        <v>7.1335991408397099</v>
      </c>
      <c r="Q122">
        <v>5.9239787750823801E-2</v>
      </c>
      <c r="R122">
        <v>3.9660864643681299</v>
      </c>
      <c r="S122">
        <v>0</v>
      </c>
      <c r="T122">
        <v>2.1072430957875601</v>
      </c>
      <c r="U122">
        <v>0</v>
      </c>
      <c r="V122">
        <v>0</v>
      </c>
      <c r="W122">
        <v>0</v>
      </c>
      <c r="X122">
        <v>0</v>
      </c>
      <c r="Y122">
        <v>1545.4265449592899</v>
      </c>
      <c r="Z122">
        <v>20114.4133128514</v>
      </c>
      <c r="AA122">
        <v>-102.28808572214299</v>
      </c>
      <c r="AB122">
        <v>1404.1320847250399</v>
      </c>
      <c r="AC122">
        <v>-189.98536678687699</v>
      </c>
      <c r="AD122">
        <v>585.744818318081</v>
      </c>
      <c r="AE122">
        <v>-506.77819982795501</v>
      </c>
      <c r="AF122">
        <v>-52.083617469723301</v>
      </c>
      <c r="AG122">
        <v>-933.33861370774105</v>
      </c>
      <c r="AH122">
        <v>0</v>
      </c>
      <c r="AI122">
        <v>-581.13117693486902</v>
      </c>
      <c r="AJ122">
        <v>0</v>
      </c>
      <c r="AK122">
        <v>0</v>
      </c>
      <c r="AL122">
        <v>0</v>
      </c>
      <c r="AM122">
        <v>0</v>
      </c>
      <c r="AN122">
        <v>21284.111700404501</v>
      </c>
      <c r="AO122">
        <v>20866.575234733002</v>
      </c>
      <c r="AP122">
        <v>14298.5867652671</v>
      </c>
      <c r="AQ122">
        <v>0</v>
      </c>
      <c r="AR122">
        <v>35165.162000000098</v>
      </c>
      <c r="AS122">
        <v>2.1072430957875601</v>
      </c>
      <c r="AT122">
        <v>0</v>
      </c>
      <c r="AU122">
        <v>0</v>
      </c>
      <c r="AV122">
        <v>-581.13117693486902</v>
      </c>
      <c r="AW122">
        <v>0</v>
      </c>
      <c r="AX122">
        <v>0</v>
      </c>
    </row>
    <row r="123" spans="1:50" x14ac:dyDescent="0.2">
      <c r="A123">
        <v>3</v>
      </c>
      <c r="B123">
        <v>1</v>
      </c>
      <c r="C123">
        <v>2018</v>
      </c>
      <c r="D123">
        <v>67</v>
      </c>
      <c r="E123">
        <v>151797.18299999999</v>
      </c>
      <c r="F123">
        <v>90156.384000000005</v>
      </c>
      <c r="G123">
        <v>-61640.798999999897</v>
      </c>
      <c r="H123">
        <v>180951.01600518799</v>
      </c>
      <c r="I123">
        <v>383.22382930131403</v>
      </c>
      <c r="J123">
        <v>33986.270743274697</v>
      </c>
      <c r="K123">
        <v>3.6501237437271801</v>
      </c>
      <c r="L123">
        <v>750447.930543756</v>
      </c>
      <c r="M123">
        <v>2.7069517776229</v>
      </c>
      <c r="N123">
        <v>28635.989910400702</v>
      </c>
      <c r="O123">
        <v>1.0142443124807401</v>
      </c>
      <c r="P123">
        <v>6.3618803451708299</v>
      </c>
      <c r="Q123">
        <v>5.558193875399E-2</v>
      </c>
      <c r="R123">
        <v>4.7223184151579396</v>
      </c>
      <c r="S123">
        <v>0</v>
      </c>
      <c r="T123">
        <v>3.2532248375122998</v>
      </c>
      <c r="U123">
        <v>0</v>
      </c>
      <c r="V123">
        <v>0</v>
      </c>
      <c r="W123">
        <v>0</v>
      </c>
      <c r="X123">
        <v>0.62661241875615004</v>
      </c>
      <c r="Y123">
        <v>-2093.9512772036801</v>
      </c>
      <c r="Z123">
        <v>11199.000112986099</v>
      </c>
      <c r="AA123">
        <v>-82.0199892235579</v>
      </c>
      <c r="AB123">
        <v>1681.76420536772</v>
      </c>
      <c r="AC123">
        <v>-826.42354823733001</v>
      </c>
      <c r="AD123">
        <v>601.21423438462705</v>
      </c>
      <c r="AE123">
        <v>-601.07292793059196</v>
      </c>
      <c r="AF123">
        <v>-54.459352654624801</v>
      </c>
      <c r="AG123">
        <v>-967.32111689415603</v>
      </c>
      <c r="AH123">
        <v>0</v>
      </c>
      <c r="AI123">
        <v>-756.34525455224502</v>
      </c>
      <c r="AJ123">
        <v>0</v>
      </c>
      <c r="AK123">
        <v>0</v>
      </c>
      <c r="AL123">
        <v>0</v>
      </c>
      <c r="AM123">
        <v>-7838.7671458592604</v>
      </c>
      <c r="AN123">
        <v>261.61794018305898</v>
      </c>
      <c r="AO123">
        <v>-215.88616361240301</v>
      </c>
      <c r="AP123">
        <v>-61424.912836387499</v>
      </c>
      <c r="AQ123">
        <v>0</v>
      </c>
      <c r="AR123">
        <v>-61640.798999999897</v>
      </c>
      <c r="AS123">
        <v>3.2532248375122998</v>
      </c>
      <c r="AT123">
        <v>0</v>
      </c>
      <c r="AU123">
        <v>0.62661241875615004</v>
      </c>
      <c r="AV123">
        <v>-756.34525455224502</v>
      </c>
      <c r="AW123">
        <v>0</v>
      </c>
      <c r="AX123">
        <v>-7838.7671458592604</v>
      </c>
    </row>
    <row r="124" spans="1:50" x14ac:dyDescent="0.2">
      <c r="A124">
        <v>10</v>
      </c>
      <c r="B124">
        <v>1</v>
      </c>
      <c r="C124">
        <v>2002</v>
      </c>
      <c r="D124">
        <v>100</v>
      </c>
      <c r="E124">
        <v>0</v>
      </c>
      <c r="F124">
        <v>2028458449</v>
      </c>
      <c r="G124">
        <v>0</v>
      </c>
      <c r="H124">
        <v>2297843372.21977</v>
      </c>
      <c r="I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2028458449</v>
      </c>
      <c r="AR124">
        <v>2028458449</v>
      </c>
      <c r="AV124">
        <v>0</v>
      </c>
      <c r="AW124">
        <v>0</v>
      </c>
      <c r="AX124">
        <v>0</v>
      </c>
    </row>
    <row r="125" spans="1:50" x14ac:dyDescent="0.2">
      <c r="A125">
        <v>10</v>
      </c>
      <c r="B125">
        <v>1</v>
      </c>
      <c r="C125">
        <v>2003</v>
      </c>
      <c r="D125">
        <v>100</v>
      </c>
      <c r="E125">
        <v>2028458449</v>
      </c>
      <c r="F125">
        <v>1999850729.99999</v>
      </c>
      <c r="G125">
        <v>-28607719.0000019</v>
      </c>
      <c r="H125">
        <v>2372077118.7958999</v>
      </c>
      <c r="I125">
        <v>74233746.5761289</v>
      </c>
      <c r="J125">
        <v>503552796.69999999</v>
      </c>
      <c r="K125">
        <v>8.7045689999999993</v>
      </c>
      <c r="L125">
        <v>26042245.269999899</v>
      </c>
      <c r="M125">
        <v>2.2467999999999901</v>
      </c>
      <c r="N125">
        <v>41148.635000000002</v>
      </c>
      <c r="O125">
        <v>3.0865949941727502</v>
      </c>
      <c r="P125">
        <v>31.36</v>
      </c>
      <c r="Q125">
        <v>0.77880399100855902</v>
      </c>
      <c r="R125">
        <v>3.5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74318839.669786707</v>
      </c>
      <c r="Z125">
        <v>-42200204.334702097</v>
      </c>
      <c r="AA125">
        <v>12996198.9370046</v>
      </c>
      <c r="AB125">
        <v>30566654.339154199</v>
      </c>
      <c r="AC125">
        <v>21186688.994281001</v>
      </c>
      <c r="AD125">
        <v>-8419776.5100348108</v>
      </c>
      <c r="AE125">
        <v>-5097066.7229349203</v>
      </c>
      <c r="AF125">
        <v>-16610640.8122315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66740693.560323402</v>
      </c>
      <c r="AO125">
        <v>65531041.960361898</v>
      </c>
      <c r="AP125">
        <v>-94138760.960363805</v>
      </c>
      <c r="AQ125">
        <v>0</v>
      </c>
      <c r="AR125">
        <v>-28607719.0000019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</row>
    <row r="126" spans="1:50" x14ac:dyDescent="0.2">
      <c r="A126">
        <v>10</v>
      </c>
      <c r="B126">
        <v>1</v>
      </c>
      <c r="C126">
        <v>2004</v>
      </c>
      <c r="D126">
        <v>100</v>
      </c>
      <c r="E126">
        <v>1999850729.99999</v>
      </c>
      <c r="F126">
        <v>2115153451.99999</v>
      </c>
      <c r="G126">
        <v>115302722</v>
      </c>
      <c r="H126">
        <v>2494217476.9254999</v>
      </c>
      <c r="I126">
        <v>122140358.129604</v>
      </c>
      <c r="J126">
        <v>521860484</v>
      </c>
      <c r="K126">
        <v>8.5552250000000001</v>
      </c>
      <c r="L126">
        <v>26563773.749999899</v>
      </c>
      <c r="M126">
        <v>2.5669</v>
      </c>
      <c r="N126">
        <v>39531.589999999997</v>
      </c>
      <c r="O126">
        <v>2.9462506947296001</v>
      </c>
      <c r="P126">
        <v>31</v>
      </c>
      <c r="Q126">
        <v>0.75769629990336795</v>
      </c>
      <c r="R126">
        <v>3.5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43825298.620999299</v>
      </c>
      <c r="Z126">
        <v>8365070.8135669902</v>
      </c>
      <c r="AA126">
        <v>19095353.1437543</v>
      </c>
      <c r="AB126">
        <v>32304091.311065599</v>
      </c>
      <c r="AC126">
        <v>27161383.928313199</v>
      </c>
      <c r="AD126">
        <v>-8128190.7934914101</v>
      </c>
      <c r="AE126">
        <v>-5168572.7938999096</v>
      </c>
      <c r="AF126">
        <v>-15934492.346942101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101519941.883366</v>
      </c>
      <c r="AO126">
        <v>102974090.69564401</v>
      </c>
      <c r="AP126">
        <v>12328631.304355999</v>
      </c>
      <c r="AQ126">
        <v>0</v>
      </c>
      <c r="AR126">
        <v>115302722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</row>
    <row r="127" spans="1:50" x14ac:dyDescent="0.2">
      <c r="A127">
        <v>10</v>
      </c>
      <c r="B127">
        <v>1</v>
      </c>
      <c r="C127">
        <v>2005</v>
      </c>
      <c r="D127">
        <v>100</v>
      </c>
      <c r="E127">
        <v>2115153451.99999</v>
      </c>
      <c r="F127">
        <v>2507212522.99999</v>
      </c>
      <c r="G127">
        <v>392059070.99999601</v>
      </c>
      <c r="H127">
        <v>2696927179.8834801</v>
      </c>
      <c r="I127">
        <v>202709702.95798299</v>
      </c>
      <c r="J127">
        <v>527998936.69999999</v>
      </c>
      <c r="K127">
        <v>7.1818169999999899</v>
      </c>
      <c r="L127">
        <v>27081157.499999899</v>
      </c>
      <c r="M127">
        <v>3.0314999999999901</v>
      </c>
      <c r="N127">
        <v>38116.919999999896</v>
      </c>
      <c r="O127">
        <v>2.8229971403892402</v>
      </c>
      <c r="P127">
        <v>30.68</v>
      </c>
      <c r="Q127">
        <v>0.738640230756752</v>
      </c>
      <c r="R127">
        <v>3.5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15067728.2473129</v>
      </c>
      <c r="Z127">
        <v>90209361.600125998</v>
      </c>
      <c r="AA127">
        <v>19645206.300190799</v>
      </c>
      <c r="AB127">
        <v>44599837.226072498</v>
      </c>
      <c r="AC127">
        <v>26096693.813968301</v>
      </c>
      <c r="AD127">
        <v>-7551800.2081183502</v>
      </c>
      <c r="AE127">
        <v>-4859871.9514487097</v>
      </c>
      <c r="AF127">
        <v>-15221019.8415618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167986135.18654099</v>
      </c>
      <c r="AO127">
        <v>171902463.17012599</v>
      </c>
      <c r="AP127">
        <v>220156607.829869</v>
      </c>
      <c r="AQ127">
        <v>0</v>
      </c>
      <c r="AR127">
        <v>392059070.99999601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</row>
    <row r="128" spans="1:50" x14ac:dyDescent="0.2">
      <c r="A128">
        <v>10</v>
      </c>
      <c r="B128">
        <v>1</v>
      </c>
      <c r="C128">
        <v>2006</v>
      </c>
      <c r="D128">
        <v>100</v>
      </c>
      <c r="E128">
        <v>2507212522.99999</v>
      </c>
      <c r="F128">
        <v>2603647774.99999</v>
      </c>
      <c r="G128">
        <v>96435252.000002801</v>
      </c>
      <c r="H128">
        <v>2797302297.8480701</v>
      </c>
      <c r="I128">
        <v>100375117.964582</v>
      </c>
      <c r="J128">
        <v>539962610.09999895</v>
      </c>
      <c r="K128">
        <v>7.1918749999999996</v>
      </c>
      <c r="L128">
        <v>27655014.75</v>
      </c>
      <c r="M128">
        <v>3.3499999999999899</v>
      </c>
      <c r="N128">
        <v>36028.75</v>
      </c>
      <c r="O128">
        <v>2.66095619765533</v>
      </c>
      <c r="P128">
        <v>30.18</v>
      </c>
      <c r="Q128">
        <v>0.71580004948312603</v>
      </c>
      <c r="R128">
        <v>3.7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34332528.793832302</v>
      </c>
      <c r="Z128">
        <v>-828905.26268448902</v>
      </c>
      <c r="AA128">
        <v>25323789.418149799</v>
      </c>
      <c r="AB128">
        <v>32700782.7278855</v>
      </c>
      <c r="AC128">
        <v>47986255.384101599</v>
      </c>
      <c r="AD128">
        <v>-11761990.404694499</v>
      </c>
      <c r="AE128">
        <v>-8995251.0571519695</v>
      </c>
      <c r="AF128">
        <v>-21609674.881632399</v>
      </c>
      <c r="AG128">
        <v>-4361580.1333151497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92785954.584490702</v>
      </c>
      <c r="AO128">
        <v>93314255.807706296</v>
      </c>
      <c r="AP128">
        <v>3120996.1922965399</v>
      </c>
      <c r="AQ128">
        <v>0</v>
      </c>
      <c r="AR128">
        <v>96435252.000002801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</row>
    <row r="129" spans="1:50" x14ac:dyDescent="0.2">
      <c r="A129">
        <v>10</v>
      </c>
      <c r="B129">
        <v>1</v>
      </c>
      <c r="C129">
        <v>2007</v>
      </c>
      <c r="D129">
        <v>100</v>
      </c>
      <c r="E129">
        <v>2603647774.99999</v>
      </c>
      <c r="F129">
        <v>2751026060</v>
      </c>
      <c r="G129">
        <v>147378285.00000399</v>
      </c>
      <c r="H129">
        <v>2835119678.6170702</v>
      </c>
      <c r="I129">
        <v>37817380.769008599</v>
      </c>
      <c r="J129">
        <v>543107372.799999</v>
      </c>
      <c r="K129">
        <v>6.9152709999999997</v>
      </c>
      <c r="L129">
        <v>27714120</v>
      </c>
      <c r="M129">
        <v>3.4605999999999901</v>
      </c>
      <c r="N129">
        <v>36660.58</v>
      </c>
      <c r="O129">
        <v>2.6754587641106</v>
      </c>
      <c r="P129">
        <v>30.4</v>
      </c>
      <c r="Q129">
        <v>0.71140340863312601</v>
      </c>
      <c r="R129">
        <v>3.5999999999999899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9194145.1020230204</v>
      </c>
      <c r="Z129">
        <v>24182117.38008</v>
      </c>
      <c r="AA129">
        <v>2665452.9147178498</v>
      </c>
      <c r="AB129">
        <v>11164451.2724298</v>
      </c>
      <c r="AC129">
        <v>-15186593.468327399</v>
      </c>
      <c r="AD129">
        <v>1095983.6846743701</v>
      </c>
      <c r="AE129">
        <v>4120792.4255854301</v>
      </c>
      <c r="AF129">
        <v>-4334882.4472129298</v>
      </c>
      <c r="AG129">
        <v>2267629.1154012801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35169095.979371399</v>
      </c>
      <c r="AO129">
        <v>35199320.206222497</v>
      </c>
      <c r="AP129">
        <v>112178964.793782</v>
      </c>
      <c r="AQ129">
        <v>0</v>
      </c>
      <c r="AR129">
        <v>147378285.00000399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</row>
    <row r="130" spans="1:50" x14ac:dyDescent="0.2">
      <c r="A130">
        <v>10</v>
      </c>
      <c r="B130">
        <v>1</v>
      </c>
      <c r="C130">
        <v>2008</v>
      </c>
      <c r="D130">
        <v>100</v>
      </c>
      <c r="E130">
        <v>2751026060</v>
      </c>
      <c r="F130">
        <v>2818659238.99999</v>
      </c>
      <c r="G130">
        <v>67633178.999994695</v>
      </c>
      <c r="H130">
        <v>2931641502.9425302</v>
      </c>
      <c r="I130">
        <v>96521824.325456098</v>
      </c>
      <c r="J130">
        <v>558408346.89999902</v>
      </c>
      <c r="K130">
        <v>7.08633899999999</v>
      </c>
      <c r="L130">
        <v>27956797.669999901</v>
      </c>
      <c r="M130">
        <v>3.9195000000000002</v>
      </c>
      <c r="N130">
        <v>36716.94</v>
      </c>
      <c r="O130">
        <v>2.9214336891463701</v>
      </c>
      <c r="P130">
        <v>30.42</v>
      </c>
      <c r="Q130">
        <v>0.69981314054055799</v>
      </c>
      <c r="R130">
        <v>3.7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46789588.668678001</v>
      </c>
      <c r="Z130">
        <v>-15786569.041967301</v>
      </c>
      <c r="AA130">
        <v>11518996.060905701</v>
      </c>
      <c r="AB130">
        <v>46295013.007940203</v>
      </c>
      <c r="AC130">
        <v>-1421667.0753645999</v>
      </c>
      <c r="AD130">
        <v>19707070.152688898</v>
      </c>
      <c r="AE130">
        <v>395538.07236671803</v>
      </c>
      <c r="AF130">
        <v>-12057869.0987904</v>
      </c>
      <c r="AG130">
        <v>-2393902.2659873199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93046198.480470002</v>
      </c>
      <c r="AO130">
        <v>93658851.892839402</v>
      </c>
      <c r="AP130">
        <v>-26025672.892844599</v>
      </c>
      <c r="AQ130">
        <v>0</v>
      </c>
      <c r="AR130">
        <v>67633178.999994695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</row>
    <row r="131" spans="1:50" x14ac:dyDescent="0.2">
      <c r="A131">
        <v>10</v>
      </c>
      <c r="B131">
        <v>1</v>
      </c>
      <c r="C131">
        <v>2009</v>
      </c>
      <c r="D131">
        <v>100</v>
      </c>
      <c r="E131">
        <v>2818659238.99999</v>
      </c>
      <c r="F131">
        <v>2717269399.99999</v>
      </c>
      <c r="G131">
        <v>-101389838.999999</v>
      </c>
      <c r="H131">
        <v>2799532365.0576701</v>
      </c>
      <c r="I131">
        <v>-132109137.88485999</v>
      </c>
      <c r="J131">
        <v>562176551.29999995</v>
      </c>
      <c r="K131">
        <v>7.4704499999999996</v>
      </c>
      <c r="L131">
        <v>27734538</v>
      </c>
      <c r="M131">
        <v>2.84309999999999</v>
      </c>
      <c r="N131">
        <v>35494.29</v>
      </c>
      <c r="O131">
        <v>2.9125114919949802</v>
      </c>
      <c r="P131">
        <v>30.61</v>
      </c>
      <c r="Q131">
        <v>0.69306750843060905</v>
      </c>
      <c r="R131">
        <v>3.9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11530590.817713801</v>
      </c>
      <c r="Z131">
        <v>-34987440.236637399</v>
      </c>
      <c r="AA131">
        <v>-10762064.209465301</v>
      </c>
      <c r="AB131">
        <v>-116152754.054511</v>
      </c>
      <c r="AC131">
        <v>32304693.363693502</v>
      </c>
      <c r="AD131">
        <v>-729699.03482611605</v>
      </c>
      <c r="AE131">
        <v>3852344.89699949</v>
      </c>
      <c r="AF131">
        <v>-7196910.1347082304</v>
      </c>
      <c r="AG131">
        <v>-4903376.9680990102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-127044615.55983999</v>
      </c>
      <c r="AO131">
        <v>-127017795.89411899</v>
      </c>
      <c r="AP131">
        <v>25627956.894120298</v>
      </c>
      <c r="AQ131">
        <v>0</v>
      </c>
      <c r="AR131">
        <v>-101389838.999999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1:50" x14ac:dyDescent="0.2">
      <c r="A132">
        <v>10</v>
      </c>
      <c r="B132">
        <v>1</v>
      </c>
      <c r="C132">
        <v>2010</v>
      </c>
      <c r="D132">
        <v>100</v>
      </c>
      <c r="E132">
        <v>2717269399.99999</v>
      </c>
      <c r="F132">
        <v>2812782058</v>
      </c>
      <c r="G132">
        <v>95512658.000002801</v>
      </c>
      <c r="H132">
        <v>2871050801.0553498</v>
      </c>
      <c r="I132">
        <v>71518435.997679695</v>
      </c>
      <c r="J132">
        <v>552453534.09999895</v>
      </c>
      <c r="K132">
        <v>7.4798299999999998</v>
      </c>
      <c r="L132">
        <v>27553600.749999899</v>
      </c>
      <c r="M132">
        <v>3.2889999999999899</v>
      </c>
      <c r="N132">
        <v>35213</v>
      </c>
      <c r="O132">
        <v>2.8418260206681998</v>
      </c>
      <c r="P132">
        <v>30.93</v>
      </c>
      <c r="Q132">
        <v>0.69408651159993096</v>
      </c>
      <c r="R132">
        <v>3.9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-28625114.059414901</v>
      </c>
      <c r="Z132">
        <v>-809309.24443407799</v>
      </c>
      <c r="AA132">
        <v>-8510544.6480312794</v>
      </c>
      <c r="AB132">
        <v>51312737.946920298</v>
      </c>
      <c r="AC132">
        <v>7284731.4394034501</v>
      </c>
      <c r="AD132">
        <v>-5568049.8489478203</v>
      </c>
      <c r="AE132">
        <v>6257698.6758810598</v>
      </c>
      <c r="AF132">
        <v>1049610.06140036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47225622.979674898</v>
      </c>
      <c r="AM132">
        <v>0</v>
      </c>
      <c r="AN132">
        <v>69617383.302451998</v>
      </c>
      <c r="AO132">
        <v>69416899.8001028</v>
      </c>
      <c r="AP132">
        <v>26095758.199899901</v>
      </c>
      <c r="AQ132">
        <v>0</v>
      </c>
      <c r="AR132">
        <v>95512658.000002801</v>
      </c>
      <c r="AS132">
        <v>0</v>
      </c>
      <c r="AT132">
        <v>1</v>
      </c>
      <c r="AU132">
        <v>0</v>
      </c>
      <c r="AV132">
        <v>0</v>
      </c>
      <c r="AW132">
        <v>47225622.979674898</v>
      </c>
      <c r="AX132">
        <v>0</v>
      </c>
    </row>
    <row r="133" spans="1:50" x14ac:dyDescent="0.2">
      <c r="A133">
        <v>10</v>
      </c>
      <c r="B133">
        <v>1</v>
      </c>
      <c r="C133">
        <v>2011</v>
      </c>
      <c r="D133">
        <v>100</v>
      </c>
      <c r="E133">
        <v>2812782058</v>
      </c>
      <c r="F133">
        <v>2875478446.99999</v>
      </c>
      <c r="G133">
        <v>62696388.999994203</v>
      </c>
      <c r="H133">
        <v>2908124112.3118901</v>
      </c>
      <c r="I133">
        <v>37073311.256535999</v>
      </c>
      <c r="J133">
        <v>542784230.60000002</v>
      </c>
      <c r="K133">
        <v>8.0193119999999993</v>
      </c>
      <c r="L133">
        <v>27682634.670000002</v>
      </c>
      <c r="M133">
        <v>4.0655999999999999</v>
      </c>
      <c r="N133">
        <v>34147.68</v>
      </c>
      <c r="O133">
        <v>2.8267817983897601</v>
      </c>
      <c r="P133">
        <v>31.299999999999901</v>
      </c>
      <c r="Q133">
        <v>0.68613917826660797</v>
      </c>
      <c r="R133">
        <v>3.8999999999999901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-29987456.202039901</v>
      </c>
      <c r="Z133">
        <v>-46307855.5401081</v>
      </c>
      <c r="AA133">
        <v>6305377.66215536</v>
      </c>
      <c r="AB133">
        <v>80916169.571363196</v>
      </c>
      <c r="AC133">
        <v>29227410.676477801</v>
      </c>
      <c r="AD133">
        <v>-1227712.36664322</v>
      </c>
      <c r="AE133">
        <v>7491139.0257151499</v>
      </c>
      <c r="AF133">
        <v>-8459399.0606398191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37957673.766280398</v>
      </c>
      <c r="AO133">
        <v>36320898.499846399</v>
      </c>
      <c r="AP133">
        <v>26375490.500147801</v>
      </c>
      <c r="AQ133">
        <v>0</v>
      </c>
      <c r="AR133">
        <v>62696388.999994203</v>
      </c>
      <c r="AS133">
        <v>0</v>
      </c>
      <c r="AT133">
        <v>1</v>
      </c>
      <c r="AU133">
        <v>0</v>
      </c>
      <c r="AV133">
        <v>0</v>
      </c>
      <c r="AW133">
        <v>0</v>
      </c>
      <c r="AX133">
        <v>0</v>
      </c>
    </row>
    <row r="134" spans="1:50" x14ac:dyDescent="0.2">
      <c r="A134">
        <v>10</v>
      </c>
      <c r="B134">
        <v>1</v>
      </c>
      <c r="C134">
        <v>2012</v>
      </c>
      <c r="D134">
        <v>100</v>
      </c>
      <c r="E134">
        <v>2875478446.99999</v>
      </c>
      <c r="F134">
        <v>2926682201</v>
      </c>
      <c r="G134">
        <v>51203754.0000076</v>
      </c>
      <c r="H134">
        <v>2914623801.1169</v>
      </c>
      <c r="I134">
        <v>6499688.80501079</v>
      </c>
      <c r="J134">
        <v>541132314.10000002</v>
      </c>
      <c r="K134">
        <v>7.8171530000000002</v>
      </c>
      <c r="L134">
        <v>27909105.420000002</v>
      </c>
      <c r="M134">
        <v>4.1093000000000002</v>
      </c>
      <c r="N134">
        <v>33963.31</v>
      </c>
      <c r="O134">
        <v>2.6874131264136198</v>
      </c>
      <c r="P134">
        <v>31.509999999999899</v>
      </c>
      <c r="Q134">
        <v>0.68630248062319699</v>
      </c>
      <c r="R134">
        <v>4.0999999999999996</v>
      </c>
      <c r="S134">
        <v>0</v>
      </c>
      <c r="T134">
        <v>1</v>
      </c>
      <c r="U134">
        <v>0</v>
      </c>
      <c r="V134">
        <v>0</v>
      </c>
      <c r="W134">
        <v>1</v>
      </c>
      <c r="X134">
        <v>0</v>
      </c>
      <c r="Y134">
        <v>-5315349.8552457802</v>
      </c>
      <c r="Z134">
        <v>17597827.0875903</v>
      </c>
      <c r="AA134">
        <v>11250470.306271801</v>
      </c>
      <c r="AB134">
        <v>4212454.4525808897</v>
      </c>
      <c r="AC134">
        <v>5243078.5873104203</v>
      </c>
      <c r="AD134">
        <v>-11606010.3506114</v>
      </c>
      <c r="AE134">
        <v>4343998.0723468103</v>
      </c>
      <c r="AF134">
        <v>177972.08802985901</v>
      </c>
      <c r="AG134">
        <v>-5002220.4153656904</v>
      </c>
      <c r="AH134">
        <v>0</v>
      </c>
      <c r="AI134">
        <v>-14327370.4753513</v>
      </c>
      <c r="AJ134">
        <v>0</v>
      </c>
      <c r="AK134">
        <v>0</v>
      </c>
      <c r="AL134">
        <v>0</v>
      </c>
      <c r="AM134">
        <v>0</v>
      </c>
      <c r="AN134">
        <v>6574849.4975559097</v>
      </c>
      <c r="AO134">
        <v>6426725.39039528</v>
      </c>
      <c r="AP134">
        <v>44777028.609612301</v>
      </c>
      <c r="AQ134">
        <v>0</v>
      </c>
      <c r="AR134">
        <v>51203754.0000076</v>
      </c>
      <c r="AS134">
        <v>1</v>
      </c>
      <c r="AT134">
        <v>1</v>
      </c>
      <c r="AU134">
        <v>0</v>
      </c>
      <c r="AV134">
        <v>-14327370.4753513</v>
      </c>
      <c r="AW134">
        <v>0</v>
      </c>
      <c r="AX134">
        <v>0</v>
      </c>
    </row>
    <row r="135" spans="1:50" x14ac:dyDescent="0.2">
      <c r="A135">
        <v>10</v>
      </c>
      <c r="B135">
        <v>1</v>
      </c>
      <c r="C135">
        <v>2013</v>
      </c>
      <c r="D135">
        <v>100</v>
      </c>
      <c r="E135">
        <v>2926682201</v>
      </c>
      <c r="F135">
        <v>3025842522</v>
      </c>
      <c r="G135">
        <v>99160321.000001401</v>
      </c>
      <c r="H135">
        <v>2899866558.85778</v>
      </c>
      <c r="I135">
        <v>-14757242.259115599</v>
      </c>
      <c r="J135">
        <v>553170967.49999905</v>
      </c>
      <c r="K135">
        <v>8.0184599999999993</v>
      </c>
      <c r="L135">
        <v>28818049.079999998</v>
      </c>
      <c r="M135">
        <v>3.9420000000000002</v>
      </c>
      <c r="N135">
        <v>33700.32</v>
      </c>
      <c r="O135">
        <v>2.71863427969279</v>
      </c>
      <c r="P135">
        <v>29.93</v>
      </c>
      <c r="Q135">
        <v>0.66429372522682495</v>
      </c>
      <c r="R135">
        <v>4.2</v>
      </c>
      <c r="S135">
        <v>0</v>
      </c>
      <c r="T135">
        <v>2</v>
      </c>
      <c r="U135">
        <v>0</v>
      </c>
      <c r="V135">
        <v>0</v>
      </c>
      <c r="W135">
        <v>1</v>
      </c>
      <c r="X135">
        <v>0</v>
      </c>
      <c r="Y135">
        <v>39352079.750225402</v>
      </c>
      <c r="Z135">
        <v>-17728281.1851005</v>
      </c>
      <c r="AA135">
        <v>45300859.636745997</v>
      </c>
      <c r="AB135">
        <v>-16558125.1644565</v>
      </c>
      <c r="AC135">
        <v>7665424.6554200798</v>
      </c>
      <c r="AD135">
        <v>2652814.38335654</v>
      </c>
      <c r="AE135">
        <v>-33052253.354001299</v>
      </c>
      <c r="AF135">
        <v>-24310669.331999701</v>
      </c>
      <c r="AG135">
        <v>-2546755.6467998899</v>
      </c>
      <c r="AH135">
        <v>0</v>
      </c>
      <c r="AI135">
        <v>-14582498.505976001</v>
      </c>
      <c r="AJ135">
        <v>0</v>
      </c>
      <c r="AK135">
        <v>0</v>
      </c>
      <c r="AL135">
        <v>0</v>
      </c>
      <c r="AM135">
        <v>0</v>
      </c>
      <c r="AN135">
        <v>-13807404.762585901</v>
      </c>
      <c r="AO135">
        <v>-14818296.0144112</v>
      </c>
      <c r="AP135">
        <v>113978617.014412</v>
      </c>
      <c r="AQ135">
        <v>0</v>
      </c>
      <c r="AR135">
        <v>99160321.000001401</v>
      </c>
      <c r="AS135">
        <v>2</v>
      </c>
      <c r="AT135">
        <v>1</v>
      </c>
      <c r="AU135">
        <v>0</v>
      </c>
      <c r="AV135">
        <v>-14582498.505976001</v>
      </c>
      <c r="AW135">
        <v>0</v>
      </c>
      <c r="AX135">
        <v>0</v>
      </c>
    </row>
    <row r="136" spans="1:50" x14ac:dyDescent="0.2">
      <c r="A136">
        <v>10</v>
      </c>
      <c r="B136">
        <v>1</v>
      </c>
      <c r="C136">
        <v>2014</v>
      </c>
      <c r="D136">
        <v>100</v>
      </c>
      <c r="E136">
        <v>3025842522</v>
      </c>
      <c r="F136">
        <v>3134495495.99999</v>
      </c>
      <c r="G136">
        <v>108652973.99999399</v>
      </c>
      <c r="H136">
        <v>2920734640.2442498</v>
      </c>
      <c r="I136">
        <v>20868081.386472698</v>
      </c>
      <c r="J136">
        <v>560050466.89999998</v>
      </c>
      <c r="K136">
        <v>7.9761819999999997</v>
      </c>
      <c r="L136">
        <v>29110612.079999998</v>
      </c>
      <c r="M136">
        <v>3.75239999999999</v>
      </c>
      <c r="N136">
        <v>33580.799999999901</v>
      </c>
      <c r="O136">
        <v>2.76953287390366</v>
      </c>
      <c r="P136">
        <v>30.2</v>
      </c>
      <c r="Q136">
        <v>0.66590503712185001</v>
      </c>
      <c r="R136">
        <v>4.2</v>
      </c>
      <c r="S136">
        <v>0</v>
      </c>
      <c r="T136">
        <v>3</v>
      </c>
      <c r="U136">
        <v>0</v>
      </c>
      <c r="V136">
        <v>0</v>
      </c>
      <c r="W136">
        <v>1</v>
      </c>
      <c r="X136">
        <v>0</v>
      </c>
      <c r="Y136">
        <v>22787053.880871098</v>
      </c>
      <c r="Z136">
        <v>3829247.8979036901</v>
      </c>
      <c r="AA136">
        <v>14683705.104102399</v>
      </c>
      <c r="AB136">
        <v>-20105988.338114101</v>
      </c>
      <c r="AC136">
        <v>3619596.0692867399</v>
      </c>
      <c r="AD136">
        <v>4472583.7947632</v>
      </c>
      <c r="AE136">
        <v>5878465.6081339</v>
      </c>
      <c r="AF136">
        <v>1848393.5191166601</v>
      </c>
      <c r="AG136">
        <v>0</v>
      </c>
      <c r="AH136">
        <v>0</v>
      </c>
      <c r="AI136">
        <v>-15076575.1202188</v>
      </c>
      <c r="AJ136">
        <v>0</v>
      </c>
      <c r="AK136">
        <v>0</v>
      </c>
      <c r="AL136">
        <v>0</v>
      </c>
      <c r="AM136">
        <v>0</v>
      </c>
      <c r="AN136">
        <v>21936482.415844802</v>
      </c>
      <c r="AO136">
        <v>21774632.290879302</v>
      </c>
      <c r="AP136">
        <v>86878341.709114805</v>
      </c>
      <c r="AQ136">
        <v>0</v>
      </c>
      <c r="AR136">
        <v>108652973.99999399</v>
      </c>
      <c r="AS136">
        <v>3</v>
      </c>
      <c r="AT136">
        <v>1</v>
      </c>
      <c r="AU136">
        <v>0</v>
      </c>
      <c r="AV136">
        <v>-15076575.1202188</v>
      </c>
      <c r="AW136">
        <v>0</v>
      </c>
      <c r="AX136">
        <v>0</v>
      </c>
    </row>
    <row r="137" spans="1:50" x14ac:dyDescent="0.2">
      <c r="A137">
        <v>10</v>
      </c>
      <c r="B137">
        <v>1</v>
      </c>
      <c r="C137">
        <v>2015</v>
      </c>
      <c r="D137">
        <v>100</v>
      </c>
      <c r="E137">
        <v>3134495495.99999</v>
      </c>
      <c r="F137">
        <v>3047199073.99999</v>
      </c>
      <c r="G137">
        <v>-87296422.000000894</v>
      </c>
      <c r="H137">
        <v>2745020115.8613901</v>
      </c>
      <c r="I137">
        <v>-175714524.38286501</v>
      </c>
      <c r="J137">
        <v>561246899.20000005</v>
      </c>
      <c r="K137">
        <v>8.5678739999999998</v>
      </c>
      <c r="L137">
        <v>29378317.829999901</v>
      </c>
      <c r="M137">
        <v>2.7029999999999998</v>
      </c>
      <c r="N137">
        <v>34173.339999999902</v>
      </c>
      <c r="O137">
        <v>2.817329338745</v>
      </c>
      <c r="P137">
        <v>30.17</v>
      </c>
      <c r="Q137">
        <v>0.66804748020605098</v>
      </c>
      <c r="R137">
        <v>4.0999999999999996</v>
      </c>
      <c r="S137">
        <v>0</v>
      </c>
      <c r="T137">
        <v>4</v>
      </c>
      <c r="U137">
        <v>0</v>
      </c>
      <c r="V137">
        <v>0</v>
      </c>
      <c r="W137">
        <v>1</v>
      </c>
      <c r="X137">
        <v>0</v>
      </c>
      <c r="Y137">
        <v>4063004.71164427</v>
      </c>
      <c r="Z137">
        <v>-53395049.071042798</v>
      </c>
      <c r="AA137">
        <v>13782113.7601407</v>
      </c>
      <c r="AB137">
        <v>-130488436.416586</v>
      </c>
      <c r="AC137">
        <v>-18394565.634199601</v>
      </c>
      <c r="AD137">
        <v>4350610.9684223896</v>
      </c>
      <c r="AE137">
        <v>-675887.55644630501</v>
      </c>
      <c r="AF137">
        <v>2546180.3492637901</v>
      </c>
      <c r="AG137">
        <v>2729967.2855418301</v>
      </c>
      <c r="AH137">
        <v>0</v>
      </c>
      <c r="AI137">
        <v>-15617949.8654793</v>
      </c>
      <c r="AJ137">
        <v>0</v>
      </c>
      <c r="AK137">
        <v>0</v>
      </c>
      <c r="AL137">
        <v>0</v>
      </c>
      <c r="AM137">
        <v>0</v>
      </c>
      <c r="AN137">
        <v>-191100011.46874201</v>
      </c>
      <c r="AO137">
        <v>-188574606.42635101</v>
      </c>
      <c r="AP137">
        <v>101278184.42635</v>
      </c>
      <c r="AQ137">
        <v>0</v>
      </c>
      <c r="AR137">
        <v>-87296422.000000894</v>
      </c>
      <c r="AS137">
        <v>4</v>
      </c>
      <c r="AT137">
        <v>1</v>
      </c>
      <c r="AU137">
        <v>0</v>
      </c>
      <c r="AV137">
        <v>-15617949.8654793</v>
      </c>
      <c r="AW137">
        <v>0</v>
      </c>
      <c r="AX137">
        <v>0</v>
      </c>
    </row>
    <row r="138" spans="1:50" x14ac:dyDescent="0.2">
      <c r="A138">
        <v>10</v>
      </c>
      <c r="B138">
        <v>1</v>
      </c>
      <c r="C138">
        <v>2016</v>
      </c>
      <c r="D138">
        <v>100</v>
      </c>
      <c r="E138">
        <v>3047199073.99999</v>
      </c>
      <c r="F138">
        <v>3069648696.99999</v>
      </c>
      <c r="G138">
        <v>22449622.999998499</v>
      </c>
      <c r="H138">
        <v>2640935969.45856</v>
      </c>
      <c r="I138">
        <v>-104084146.402833</v>
      </c>
      <c r="J138">
        <v>560737093.89999998</v>
      </c>
      <c r="K138">
        <v>8.6475899999999992</v>
      </c>
      <c r="L138">
        <v>29437697.499999899</v>
      </c>
      <c r="M138">
        <v>2.4255</v>
      </c>
      <c r="N138">
        <v>35302.049999999901</v>
      </c>
      <c r="O138">
        <v>2.7022769193883298</v>
      </c>
      <c r="P138">
        <v>29.8799999999999</v>
      </c>
      <c r="Q138">
        <v>0.67140437302771305</v>
      </c>
      <c r="R138">
        <v>4.5</v>
      </c>
      <c r="S138">
        <v>0</v>
      </c>
      <c r="T138">
        <v>5</v>
      </c>
      <c r="U138">
        <v>0</v>
      </c>
      <c r="V138">
        <v>0</v>
      </c>
      <c r="W138">
        <v>1</v>
      </c>
      <c r="X138">
        <v>0</v>
      </c>
      <c r="Y138">
        <v>-1680465.60357749</v>
      </c>
      <c r="Z138">
        <v>-6797255.4244774999</v>
      </c>
      <c r="AA138">
        <v>2950267.5443724701</v>
      </c>
      <c r="AB138">
        <v>-40184535.111361898</v>
      </c>
      <c r="AC138">
        <v>-33137896.4425878</v>
      </c>
      <c r="AD138">
        <v>-10156811.477956099</v>
      </c>
      <c r="AE138">
        <v>-6345686.3825864196</v>
      </c>
      <c r="AF138">
        <v>3879274.2707577902</v>
      </c>
      <c r="AG138">
        <v>-10592674.188636299</v>
      </c>
      <c r="AH138">
        <v>0</v>
      </c>
      <c r="AI138">
        <v>-15182986.362111101</v>
      </c>
      <c r="AJ138">
        <v>0</v>
      </c>
      <c r="AK138">
        <v>0</v>
      </c>
      <c r="AL138">
        <v>0</v>
      </c>
      <c r="AM138">
        <v>0</v>
      </c>
      <c r="AN138">
        <v>-117248769.17816401</v>
      </c>
      <c r="AO138">
        <v>-115542000.112909</v>
      </c>
      <c r="AP138">
        <v>137991623.11290801</v>
      </c>
      <c r="AQ138">
        <v>0</v>
      </c>
      <c r="AR138">
        <v>22449622.999998499</v>
      </c>
      <c r="AS138">
        <v>5</v>
      </c>
      <c r="AT138">
        <v>1</v>
      </c>
      <c r="AU138">
        <v>0</v>
      </c>
      <c r="AV138">
        <v>-15182986.362111101</v>
      </c>
      <c r="AW138">
        <v>0</v>
      </c>
      <c r="AX138">
        <v>0</v>
      </c>
    </row>
    <row r="139" spans="1:50" x14ac:dyDescent="0.2">
      <c r="A139">
        <v>10</v>
      </c>
      <c r="B139">
        <v>1</v>
      </c>
      <c r="C139">
        <v>2017</v>
      </c>
      <c r="D139">
        <v>100</v>
      </c>
      <c r="E139">
        <v>3069648696.99999</v>
      </c>
      <c r="F139">
        <v>3090688329.99999</v>
      </c>
      <c r="G139">
        <v>21039632.999999002</v>
      </c>
      <c r="H139">
        <v>2677036516.6429801</v>
      </c>
      <c r="I139">
        <v>36100547.1844282</v>
      </c>
      <c r="J139">
        <v>563993926.60000002</v>
      </c>
      <c r="K139">
        <v>8.6319539999999897</v>
      </c>
      <c r="L139">
        <v>29668394.669999901</v>
      </c>
      <c r="M139">
        <v>2.6928000000000001</v>
      </c>
      <c r="N139">
        <v>35945.819999999898</v>
      </c>
      <c r="O139">
        <v>2.7973006675499601</v>
      </c>
      <c r="P139">
        <v>29.999999999999901</v>
      </c>
      <c r="Q139">
        <v>0.672815187691711</v>
      </c>
      <c r="R139">
        <v>4.5</v>
      </c>
      <c r="S139">
        <v>0</v>
      </c>
      <c r="T139">
        <v>6</v>
      </c>
      <c r="U139">
        <v>0</v>
      </c>
      <c r="V139">
        <v>0</v>
      </c>
      <c r="W139">
        <v>1</v>
      </c>
      <c r="X139">
        <v>0</v>
      </c>
      <c r="Y139">
        <v>10810135.088847499</v>
      </c>
      <c r="Z139">
        <v>1340395.4891786301</v>
      </c>
      <c r="AA139">
        <v>11505928.053978</v>
      </c>
      <c r="AB139">
        <v>39559643.589405701</v>
      </c>
      <c r="AC139">
        <v>-18610008.874466699</v>
      </c>
      <c r="AD139">
        <v>8476281.2730538901</v>
      </c>
      <c r="AE139">
        <v>2649046.7445671498</v>
      </c>
      <c r="AF139">
        <v>1641763.6700601201</v>
      </c>
      <c r="AG139">
        <v>0</v>
      </c>
      <c r="AH139">
        <v>0</v>
      </c>
      <c r="AI139">
        <v>-15294843.9439645</v>
      </c>
      <c r="AJ139">
        <v>0</v>
      </c>
      <c r="AK139">
        <v>0</v>
      </c>
      <c r="AL139">
        <v>0</v>
      </c>
      <c r="AM139">
        <v>0</v>
      </c>
      <c r="AN139">
        <v>42078341.090659901</v>
      </c>
      <c r="AO139">
        <v>41960880.122507103</v>
      </c>
      <c r="AP139">
        <v>-20921247.122508001</v>
      </c>
      <c r="AQ139">
        <v>0</v>
      </c>
      <c r="AR139">
        <v>21039632.999999002</v>
      </c>
      <c r="AS139">
        <v>6</v>
      </c>
      <c r="AT139">
        <v>1</v>
      </c>
      <c r="AU139">
        <v>0</v>
      </c>
      <c r="AV139">
        <v>-15294843.9439645</v>
      </c>
      <c r="AW139">
        <v>0</v>
      </c>
      <c r="AX139">
        <v>0</v>
      </c>
    </row>
    <row r="140" spans="1:50" x14ac:dyDescent="0.2">
      <c r="A140">
        <v>10</v>
      </c>
      <c r="B140">
        <v>1</v>
      </c>
      <c r="C140">
        <v>2018</v>
      </c>
      <c r="D140">
        <v>100</v>
      </c>
      <c r="E140">
        <v>3090688329.99999</v>
      </c>
      <c r="F140">
        <v>3025899128.99999</v>
      </c>
      <c r="G140">
        <v>-64789200.999997102</v>
      </c>
      <c r="H140">
        <v>2428062060.4098601</v>
      </c>
      <c r="I140">
        <v>-248974456.23312601</v>
      </c>
      <c r="J140">
        <v>559394026.10000002</v>
      </c>
      <c r="K140">
        <v>8.8958999999999993</v>
      </c>
      <c r="L140">
        <v>29807700.839999899</v>
      </c>
      <c r="M140">
        <v>2.9199999999999902</v>
      </c>
      <c r="N140">
        <v>36801.5</v>
      </c>
      <c r="O140">
        <v>2.8392046196562601</v>
      </c>
      <c r="P140">
        <v>30.01</v>
      </c>
      <c r="Q140">
        <v>0.674687690806556</v>
      </c>
      <c r="R140">
        <v>4.5999999999999996</v>
      </c>
      <c r="S140">
        <v>0</v>
      </c>
      <c r="T140">
        <v>7</v>
      </c>
      <c r="U140">
        <v>0</v>
      </c>
      <c r="V140">
        <v>0</v>
      </c>
      <c r="W140">
        <v>1</v>
      </c>
      <c r="X140">
        <v>1</v>
      </c>
      <c r="Y140">
        <v>-15325976.9256707</v>
      </c>
      <c r="Z140">
        <v>-22406996.596697502</v>
      </c>
      <c r="AA140">
        <v>6946717.0315120798</v>
      </c>
      <c r="AB140">
        <v>31609144.522285499</v>
      </c>
      <c r="AC140">
        <v>-24370197.9219012</v>
      </c>
      <c r="AD140">
        <v>3760623.7264017402</v>
      </c>
      <c r="AE140">
        <v>222179.09592713401</v>
      </c>
      <c r="AF140">
        <v>2194157.3111514398</v>
      </c>
      <c r="AG140">
        <v>-2689471.3591508302</v>
      </c>
      <c r="AH140">
        <v>0</v>
      </c>
      <c r="AI140">
        <v>-15399676.103972901</v>
      </c>
      <c r="AJ140">
        <v>0</v>
      </c>
      <c r="AK140">
        <v>0</v>
      </c>
      <c r="AL140">
        <v>0</v>
      </c>
      <c r="AM140">
        <v>-254706639.53504699</v>
      </c>
      <c r="AN140">
        <v>-290166136.755162</v>
      </c>
      <c r="AO140">
        <v>-287445629.36062402</v>
      </c>
      <c r="AP140">
        <v>222656428.360627</v>
      </c>
      <c r="AQ140">
        <v>0</v>
      </c>
      <c r="AR140">
        <v>-64789200.999997102</v>
      </c>
      <c r="AS140">
        <v>7</v>
      </c>
      <c r="AT140">
        <v>1</v>
      </c>
      <c r="AU140">
        <v>1</v>
      </c>
      <c r="AV140">
        <v>-15399676.103972901</v>
      </c>
      <c r="AW140">
        <v>0</v>
      </c>
      <c r="AX140">
        <v>-254706639.53504699</v>
      </c>
    </row>
  </sheetData>
  <sortState xmlns:xlrd2="http://schemas.microsoft.com/office/spreadsheetml/2017/richdata2" ref="A2:AX1048511">
    <sortCondition ref="A2:A1048511"/>
    <sortCondition ref="B2:B10485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06"/>
  <sheetViews>
    <sheetView workbookViewId="0">
      <selection activeCell="Y7" sqref="Y7"/>
    </sheetView>
  </sheetViews>
  <sheetFormatPr baseColWidth="10" defaultColWidth="11" defaultRowHeight="16" x14ac:dyDescent="0.2"/>
  <cols>
    <col min="7" max="7" width="1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43</v>
      </c>
      <c r="E1" t="s">
        <v>50</v>
      </c>
      <c r="F1" t="s">
        <v>58</v>
      </c>
      <c r="G1" t="s">
        <v>44</v>
      </c>
      <c r="H1" t="s">
        <v>51</v>
      </c>
      <c r="I1" t="s">
        <v>60</v>
      </c>
      <c r="J1" t="s">
        <v>45</v>
      </c>
      <c r="K1" t="s">
        <v>52</v>
      </c>
      <c r="L1" t="s">
        <v>57</v>
      </c>
      <c r="M1" t="s">
        <v>46</v>
      </c>
      <c r="N1" t="s">
        <v>53</v>
      </c>
      <c r="O1" t="s">
        <v>61</v>
      </c>
      <c r="P1" t="s">
        <v>49</v>
      </c>
      <c r="Q1" t="s">
        <v>56</v>
      </c>
      <c r="R1" t="s">
        <v>62</v>
      </c>
      <c r="S1" t="s">
        <v>48</v>
      </c>
      <c r="T1" t="s">
        <v>55</v>
      </c>
      <c r="U1" t="s">
        <v>63</v>
      </c>
      <c r="V1" t="s">
        <v>47</v>
      </c>
      <c r="W1" t="s">
        <v>54</v>
      </c>
      <c r="X1" t="s">
        <v>64</v>
      </c>
    </row>
    <row r="2" spans="1:24" x14ac:dyDescent="0.2">
      <c r="A2">
        <v>1</v>
      </c>
      <c r="B2">
        <v>0</v>
      </c>
      <c r="C2">
        <v>2002</v>
      </c>
      <c r="D2">
        <v>639856848.37409997</v>
      </c>
      <c r="F2" s="3">
        <f>IFERROR(E2/D1,0)</f>
        <v>0</v>
      </c>
      <c r="G2">
        <v>297749018.94700003</v>
      </c>
      <c r="I2" s="3">
        <f>IFERROR(H2/G1,0)</f>
        <v>0</v>
      </c>
      <c r="J2">
        <v>73.932853909999906</v>
      </c>
      <c r="L2" s="3">
        <f>IFERROR(K2/J1,0)</f>
        <v>0</v>
      </c>
      <c r="M2">
        <v>372.31999999999903</v>
      </c>
      <c r="O2" s="3">
        <f>IFERROR(N2/M1,0)</f>
        <v>0</v>
      </c>
      <c r="P2">
        <v>54471337.961329997</v>
      </c>
      <c r="R2" s="3">
        <f>IFERROR(Q2/P1,0)</f>
        <v>0</v>
      </c>
      <c r="S2">
        <v>9437502</v>
      </c>
      <c r="U2" s="3">
        <f>IFERROR(T2/S1,0)</f>
        <v>0</v>
      </c>
      <c r="V2">
        <v>59.749999999999901</v>
      </c>
      <c r="X2" s="3">
        <f>IFERROR(W2/V1,0)</f>
        <v>0</v>
      </c>
    </row>
    <row r="3" spans="1:24" x14ac:dyDescent="0.2">
      <c r="A3">
        <v>1</v>
      </c>
      <c r="B3">
        <v>0</v>
      </c>
      <c r="C3">
        <v>2003</v>
      </c>
      <c r="D3">
        <v>638293508.85070002</v>
      </c>
      <c r="E3">
        <v>-4064624.33539999</v>
      </c>
      <c r="F3" s="3">
        <f t="shared" ref="F3:F66" si="0">IFERROR(E3/D2,0)</f>
        <v>-6.3523963926124284E-3</v>
      </c>
      <c r="G3">
        <v>301614439.43300003</v>
      </c>
      <c r="H3">
        <v>2464385.1880000001</v>
      </c>
      <c r="I3" s="3">
        <f t="shared" ref="I3:I66" si="1">IFERROR(H3/G2,0)</f>
        <v>8.2767197578530599E-3</v>
      </c>
      <c r="J3">
        <v>171.71157349800001</v>
      </c>
      <c r="K3">
        <v>97.075374255</v>
      </c>
      <c r="L3" s="3">
        <f t="shared" ref="L3:L66" si="2">IFERROR(K3/J2,0)</f>
        <v>1.313020790096538</v>
      </c>
      <c r="M3">
        <v>384.73999999999899</v>
      </c>
      <c r="N3">
        <v>3.3199999999999901</v>
      </c>
      <c r="O3" s="3">
        <f t="shared" ref="O3:O66" si="3">IFERROR(N3/M2,0)</f>
        <v>8.9170605930382427E-3</v>
      </c>
      <c r="P3">
        <v>55604258.638499998</v>
      </c>
      <c r="Q3">
        <v>597170.63217</v>
      </c>
      <c r="R3" s="3">
        <f t="shared" ref="R3:R66" si="4">IFERROR(Q3/P2,0)</f>
        <v>1.0963024858943987E-2</v>
      </c>
      <c r="S3">
        <v>9515688</v>
      </c>
      <c r="T3">
        <v>-21494</v>
      </c>
      <c r="U3" s="3">
        <f t="shared" ref="U3:U66" si="5">IFERROR(T3/S2,0)</f>
        <v>-2.277509451123825E-3</v>
      </c>
      <c r="V3">
        <v>70.77</v>
      </c>
      <c r="W3">
        <v>9.3800000000000008</v>
      </c>
      <c r="X3" s="3">
        <f t="shared" ref="X3:X66" si="6">IFERROR(W3/V2,0)</f>
        <v>0.15698744769874504</v>
      </c>
    </row>
    <row r="4" spans="1:24" x14ac:dyDescent="0.2">
      <c r="A4">
        <v>1</v>
      </c>
      <c r="B4">
        <v>0</v>
      </c>
      <c r="C4">
        <v>2004</v>
      </c>
      <c r="D4">
        <v>640203201.96039999</v>
      </c>
      <c r="E4">
        <v>-6966121.2294999901</v>
      </c>
      <c r="F4" s="3">
        <f t="shared" si="0"/>
        <v>-1.0913664533488777E-2</v>
      </c>
      <c r="G4">
        <v>306140094.829</v>
      </c>
      <c r="H4">
        <v>-327751.901599998</v>
      </c>
      <c r="I4" s="3">
        <f t="shared" si="1"/>
        <v>-1.0866585240949782E-3</v>
      </c>
      <c r="J4">
        <v>43.049093419999899</v>
      </c>
      <c r="K4">
        <v>-131.00028877700001</v>
      </c>
      <c r="L4" s="3">
        <f t="shared" si="2"/>
        <v>-0.76290890653637755</v>
      </c>
      <c r="M4">
        <v>412.83</v>
      </c>
      <c r="N4">
        <v>2.83</v>
      </c>
      <c r="O4" s="3">
        <f t="shared" si="3"/>
        <v>7.3556167801632471E-3</v>
      </c>
      <c r="P4">
        <v>57385037.090000004</v>
      </c>
      <c r="Q4">
        <v>722694.78149999899</v>
      </c>
      <c r="R4" s="3">
        <f t="shared" si="4"/>
        <v>1.2997112077304277E-2</v>
      </c>
      <c r="S4">
        <v>9642494</v>
      </c>
      <c r="T4">
        <v>-22628</v>
      </c>
      <c r="U4" s="3">
        <f t="shared" si="5"/>
        <v>-2.3779678358517007E-3</v>
      </c>
      <c r="V4">
        <v>89.2</v>
      </c>
      <c r="W4">
        <v>12.579999999999901</v>
      </c>
      <c r="X4" s="3">
        <f t="shared" si="6"/>
        <v>0.17775893740285292</v>
      </c>
    </row>
    <row r="5" spans="1:24" x14ac:dyDescent="0.2">
      <c r="A5">
        <v>1</v>
      </c>
      <c r="B5">
        <v>0</v>
      </c>
      <c r="C5">
        <v>2005</v>
      </c>
      <c r="D5">
        <v>659740494.67840004</v>
      </c>
      <c r="E5">
        <v>19537292.717999998</v>
      </c>
      <c r="F5" s="3">
        <f t="shared" si="0"/>
        <v>3.0517330525954608E-2</v>
      </c>
      <c r="G5">
        <v>294568113.48299998</v>
      </c>
      <c r="H5">
        <v>-11571981.3459999</v>
      </c>
      <c r="I5" s="3">
        <f t="shared" si="1"/>
        <v>-3.7799626842291392E-2</v>
      </c>
      <c r="J5">
        <v>32.644329771999999</v>
      </c>
      <c r="K5">
        <v>-10.404763647999999</v>
      </c>
      <c r="L5" s="3">
        <f t="shared" si="2"/>
        <v>-0.24169530230260594</v>
      </c>
      <c r="M5">
        <v>414.60999999999899</v>
      </c>
      <c r="N5">
        <v>1.77999999999999</v>
      </c>
      <c r="O5" s="3">
        <f t="shared" si="3"/>
        <v>4.3117021534287477E-3</v>
      </c>
      <c r="P5">
        <v>58176401.090000004</v>
      </c>
      <c r="Q5">
        <v>791363.99999999895</v>
      </c>
      <c r="R5" s="3">
        <f t="shared" si="4"/>
        <v>1.3790424126743367E-2</v>
      </c>
      <c r="S5">
        <v>9619595</v>
      </c>
      <c r="T5">
        <v>-22899</v>
      </c>
      <c r="U5" s="3">
        <f t="shared" si="5"/>
        <v>-2.3748005443404996E-3</v>
      </c>
      <c r="V5">
        <v>108.649999999999</v>
      </c>
      <c r="W5">
        <v>19.45</v>
      </c>
      <c r="X5" s="3">
        <f t="shared" si="6"/>
        <v>0.21804932735426008</v>
      </c>
    </row>
    <row r="6" spans="1:24" x14ac:dyDescent="0.2">
      <c r="A6">
        <v>1</v>
      </c>
      <c r="B6">
        <v>0</v>
      </c>
      <c r="C6">
        <v>2006</v>
      </c>
      <c r="D6">
        <v>654905215.20580006</v>
      </c>
      <c r="E6">
        <v>-4835279.4725999897</v>
      </c>
      <c r="F6" s="3">
        <f t="shared" si="0"/>
        <v>-7.3290627323960404E-3</v>
      </c>
      <c r="G6">
        <v>287187597.81220001</v>
      </c>
      <c r="H6">
        <v>-7380515.6707999902</v>
      </c>
      <c r="I6" s="3">
        <f t="shared" si="1"/>
        <v>-2.5055378817252505E-2</v>
      </c>
      <c r="J6">
        <v>35.023487561000003</v>
      </c>
      <c r="K6">
        <v>2.37915778899999</v>
      </c>
      <c r="L6" s="3">
        <f t="shared" si="2"/>
        <v>7.2881195773259938E-2</v>
      </c>
      <c r="M6">
        <v>414.85</v>
      </c>
      <c r="N6">
        <v>0.24000000000000099</v>
      </c>
      <c r="O6" s="3">
        <f t="shared" si="3"/>
        <v>5.7885723933335316E-4</v>
      </c>
      <c r="P6">
        <v>59089382.850000001</v>
      </c>
      <c r="Q6">
        <v>912981.76</v>
      </c>
      <c r="R6" s="3">
        <f t="shared" si="4"/>
        <v>1.5693335147830816E-2</v>
      </c>
      <c r="S6">
        <v>9596696</v>
      </c>
      <c r="T6">
        <v>-22899</v>
      </c>
      <c r="U6" s="3">
        <f t="shared" si="5"/>
        <v>-2.3804536469570706E-3</v>
      </c>
      <c r="V6">
        <v>123.38</v>
      </c>
      <c r="W6">
        <v>14.73</v>
      </c>
      <c r="X6" s="3">
        <f t="shared" si="6"/>
        <v>0.13557294063506797</v>
      </c>
    </row>
    <row r="7" spans="1:24" x14ac:dyDescent="0.2">
      <c r="A7">
        <v>1</v>
      </c>
      <c r="B7">
        <v>0</v>
      </c>
      <c r="C7">
        <v>2007</v>
      </c>
      <c r="D7">
        <v>662744177.22979999</v>
      </c>
      <c r="E7">
        <v>4734022.02399999</v>
      </c>
      <c r="F7" s="3">
        <f t="shared" si="0"/>
        <v>7.2285605826369111E-3</v>
      </c>
      <c r="G7">
        <v>294773696.2432</v>
      </c>
      <c r="H7">
        <v>6050645.4309999896</v>
      </c>
      <c r="I7" s="3">
        <f t="shared" si="1"/>
        <v>2.1068616740743364E-2</v>
      </c>
      <c r="J7">
        <v>38.422777490000001</v>
      </c>
      <c r="K7">
        <v>2.369480013</v>
      </c>
      <c r="L7" s="3">
        <f t="shared" si="2"/>
        <v>6.765402813963356E-2</v>
      </c>
      <c r="M7">
        <v>431.39999999999901</v>
      </c>
      <c r="N7">
        <v>2.0499999999999998</v>
      </c>
      <c r="O7" s="3">
        <f t="shared" si="3"/>
        <v>4.9415451367964321E-3</v>
      </c>
      <c r="P7">
        <v>59384934.18</v>
      </c>
      <c r="Q7">
        <v>141011.07999999999</v>
      </c>
      <c r="R7" s="3">
        <f t="shared" si="4"/>
        <v>2.3864029915147437E-3</v>
      </c>
      <c r="S7">
        <v>9588767</v>
      </c>
      <c r="T7">
        <v>-22899</v>
      </c>
      <c r="U7" s="3">
        <f t="shared" si="5"/>
        <v>-2.3861337276912804E-3</v>
      </c>
      <c r="V7">
        <v>136.74999999999901</v>
      </c>
      <c r="W7">
        <v>10.5099999999999</v>
      </c>
      <c r="X7" s="3">
        <f t="shared" si="6"/>
        <v>8.5183984438319829E-2</v>
      </c>
    </row>
    <row r="8" spans="1:24" x14ac:dyDescent="0.2">
      <c r="A8">
        <v>1</v>
      </c>
      <c r="B8">
        <v>0</v>
      </c>
      <c r="C8">
        <v>2008</v>
      </c>
      <c r="D8">
        <v>693750966.32159996</v>
      </c>
      <c r="E8">
        <v>31006789.091800001</v>
      </c>
      <c r="F8" s="3">
        <f t="shared" si="0"/>
        <v>4.6785456828010281E-2</v>
      </c>
      <c r="G8">
        <v>294708289.45420003</v>
      </c>
      <c r="H8">
        <v>-65406.788999999902</v>
      </c>
      <c r="I8" s="3">
        <f t="shared" si="1"/>
        <v>-2.2188814617311276E-4</v>
      </c>
      <c r="J8">
        <v>38.638213948999997</v>
      </c>
      <c r="K8">
        <v>0.215436458999999</v>
      </c>
      <c r="L8" s="3">
        <f t="shared" si="2"/>
        <v>5.6069985845262999E-3</v>
      </c>
      <c r="M8">
        <v>432.289999999999</v>
      </c>
      <c r="N8">
        <v>0.88999999999999702</v>
      </c>
      <c r="O8" s="3">
        <f t="shared" si="3"/>
        <v>2.0630505331478886E-3</v>
      </c>
      <c r="P8">
        <v>59433891.459999897</v>
      </c>
      <c r="Q8">
        <v>48957.280000000697</v>
      </c>
      <c r="R8" s="3">
        <f t="shared" si="4"/>
        <v>8.2440572976990537E-4</v>
      </c>
      <c r="S8">
        <v>9566482</v>
      </c>
      <c r="T8">
        <v>-22285</v>
      </c>
      <c r="U8" s="3">
        <f t="shared" si="5"/>
        <v>-2.3240735748402269E-3</v>
      </c>
      <c r="V8">
        <v>158.73999999999899</v>
      </c>
      <c r="W8">
        <v>21.99</v>
      </c>
      <c r="X8" s="3">
        <f t="shared" si="6"/>
        <v>0.16080438756855692</v>
      </c>
    </row>
    <row r="9" spans="1:24" x14ac:dyDescent="0.2">
      <c r="A9">
        <v>1</v>
      </c>
      <c r="B9">
        <v>0</v>
      </c>
      <c r="C9">
        <v>2009</v>
      </c>
      <c r="D9">
        <v>661307238.50599897</v>
      </c>
      <c r="E9">
        <v>-32443727.8156</v>
      </c>
      <c r="F9" s="3">
        <f t="shared" si="0"/>
        <v>-4.6765668648539455E-2</v>
      </c>
      <c r="G9">
        <v>295245887.50319999</v>
      </c>
      <c r="H9">
        <v>537598.04900000105</v>
      </c>
      <c r="I9" s="3">
        <f t="shared" si="1"/>
        <v>1.8241700971344682E-3</v>
      </c>
      <c r="J9">
        <v>42.159592298999897</v>
      </c>
      <c r="K9">
        <v>3.52137835</v>
      </c>
      <c r="L9" s="3">
        <f t="shared" si="2"/>
        <v>9.1137192693430319E-2</v>
      </c>
      <c r="M9">
        <v>436.03</v>
      </c>
      <c r="N9">
        <v>3.74000000000001</v>
      </c>
      <c r="O9" s="3">
        <f t="shared" si="3"/>
        <v>8.6515996206250872E-3</v>
      </c>
      <c r="P9">
        <v>58982071.639999896</v>
      </c>
      <c r="Q9">
        <v>-451819.82</v>
      </c>
      <c r="R9" s="3">
        <f t="shared" si="4"/>
        <v>-7.6020568214700034E-3</v>
      </c>
      <c r="S9">
        <v>9544197</v>
      </c>
      <c r="T9">
        <v>-22285</v>
      </c>
      <c r="U9" s="3">
        <f t="shared" si="5"/>
        <v>-2.3294874751240845E-3</v>
      </c>
      <c r="V9">
        <v>115.11</v>
      </c>
      <c r="W9">
        <v>-43.629999999999903</v>
      </c>
      <c r="X9" s="3">
        <f t="shared" si="6"/>
        <v>-0.27485195917853206</v>
      </c>
    </row>
    <row r="10" spans="1:24" x14ac:dyDescent="0.2">
      <c r="A10">
        <v>1</v>
      </c>
      <c r="B10">
        <v>0</v>
      </c>
      <c r="C10">
        <v>2010</v>
      </c>
      <c r="D10">
        <v>651836289.38019896</v>
      </c>
      <c r="E10">
        <v>-9470949.1258000005</v>
      </c>
      <c r="F10" s="3">
        <f t="shared" si="0"/>
        <v>-1.4321556720286959E-2</v>
      </c>
      <c r="G10">
        <v>285895897.70599997</v>
      </c>
      <c r="H10">
        <v>-9349989.7971999999</v>
      </c>
      <c r="I10" s="3">
        <f t="shared" si="1"/>
        <v>-3.1668484449588349E-2</v>
      </c>
      <c r="J10">
        <v>41.589954246999902</v>
      </c>
      <c r="K10">
        <v>-0.56963805199999995</v>
      </c>
      <c r="L10" s="3">
        <f t="shared" si="2"/>
        <v>-1.3511469654641627E-2</v>
      </c>
      <c r="M10">
        <v>463.4</v>
      </c>
      <c r="N10">
        <v>27.369999999999902</v>
      </c>
      <c r="O10" s="3">
        <f t="shared" si="3"/>
        <v>6.2770910258468232E-2</v>
      </c>
      <c r="P10">
        <v>59009986.579999901</v>
      </c>
      <c r="Q10">
        <v>27914.9399999999</v>
      </c>
      <c r="R10" s="3">
        <f t="shared" si="4"/>
        <v>4.732783916166962E-4</v>
      </c>
      <c r="S10">
        <v>9521912</v>
      </c>
      <c r="T10">
        <v>-22285</v>
      </c>
      <c r="U10" s="3">
        <f t="shared" si="5"/>
        <v>-2.3349266575281294E-3</v>
      </c>
      <c r="V10">
        <v>136.29</v>
      </c>
      <c r="W10">
        <v>21.1799999999999</v>
      </c>
      <c r="X10" s="3">
        <f t="shared" si="6"/>
        <v>0.18399791503778906</v>
      </c>
    </row>
    <row r="11" spans="1:24" x14ac:dyDescent="0.2">
      <c r="A11">
        <v>1</v>
      </c>
      <c r="B11">
        <v>0</v>
      </c>
      <c r="C11">
        <v>2011</v>
      </c>
      <c r="D11">
        <v>662427329.37179995</v>
      </c>
      <c r="E11">
        <v>10591039.991599999</v>
      </c>
      <c r="F11" s="3">
        <f t="shared" si="0"/>
        <v>1.6248006077830571E-2</v>
      </c>
      <c r="G11">
        <v>278385914.79860002</v>
      </c>
      <c r="H11">
        <v>-7509982.9073999897</v>
      </c>
      <c r="I11" s="3">
        <f t="shared" si="1"/>
        <v>-2.6268242978158624E-2</v>
      </c>
      <c r="J11">
        <v>42.022651611000001</v>
      </c>
      <c r="K11">
        <v>0.43269736399999997</v>
      </c>
      <c r="L11" s="3">
        <f t="shared" si="2"/>
        <v>1.0403891320251036E-2</v>
      </c>
      <c r="M11">
        <v>461.14</v>
      </c>
      <c r="N11">
        <v>-2.2599999999999998</v>
      </c>
      <c r="O11" s="3">
        <f t="shared" si="3"/>
        <v>-4.8769961156668101E-3</v>
      </c>
      <c r="P11">
        <v>59200707.670000002</v>
      </c>
      <c r="Q11">
        <v>190721.08999999901</v>
      </c>
      <c r="R11" s="3">
        <f t="shared" si="4"/>
        <v>3.2320137836574191E-3</v>
      </c>
      <c r="S11">
        <v>9499627</v>
      </c>
      <c r="T11">
        <v>-22285</v>
      </c>
      <c r="U11" s="3">
        <f t="shared" si="5"/>
        <v>-2.3403912995625248E-3</v>
      </c>
      <c r="V11">
        <v>172.55999999999901</v>
      </c>
      <c r="W11">
        <v>36.270000000000003</v>
      </c>
      <c r="X11" s="3">
        <f t="shared" si="6"/>
        <v>0.26612370680167297</v>
      </c>
    </row>
    <row r="12" spans="1:24" x14ac:dyDescent="0.2">
      <c r="A12">
        <v>1</v>
      </c>
      <c r="B12">
        <v>0</v>
      </c>
      <c r="C12">
        <v>2012</v>
      </c>
      <c r="D12">
        <v>663533071.368999</v>
      </c>
      <c r="E12">
        <v>1105741.9972000101</v>
      </c>
      <c r="F12" s="3">
        <f t="shared" si="0"/>
        <v>1.669227624181235E-3</v>
      </c>
      <c r="G12">
        <v>271408748.86799997</v>
      </c>
      <c r="H12">
        <v>-6977165.9305999903</v>
      </c>
      <c r="I12" s="3">
        <f t="shared" si="1"/>
        <v>-2.5062927252076182E-2</v>
      </c>
      <c r="J12">
        <v>44.006634800999997</v>
      </c>
      <c r="K12">
        <v>1.98398318999999</v>
      </c>
      <c r="L12" s="3">
        <f t="shared" si="2"/>
        <v>4.7212232306650906E-2</v>
      </c>
      <c r="M12">
        <v>463.09</v>
      </c>
      <c r="N12">
        <v>1.95</v>
      </c>
      <c r="O12" s="3">
        <f t="shared" si="3"/>
        <v>4.2286507351346663E-3</v>
      </c>
      <c r="P12">
        <v>59478044.559999898</v>
      </c>
      <c r="Q12">
        <v>277336.89</v>
      </c>
      <c r="R12" s="3">
        <f t="shared" si="4"/>
        <v>4.6846887632821434E-3</v>
      </c>
      <c r="S12">
        <v>9508803</v>
      </c>
      <c r="T12">
        <v>9176</v>
      </c>
      <c r="U12" s="3">
        <f t="shared" si="5"/>
        <v>9.6593266240874512E-4</v>
      </c>
      <c r="V12">
        <v>178.21</v>
      </c>
      <c r="W12">
        <v>5.65</v>
      </c>
      <c r="X12" s="3">
        <f t="shared" si="6"/>
        <v>3.2742234585072048E-2</v>
      </c>
    </row>
    <row r="13" spans="1:24" x14ac:dyDescent="0.2">
      <c r="A13">
        <v>1</v>
      </c>
      <c r="B13">
        <v>0</v>
      </c>
      <c r="C13">
        <v>2013</v>
      </c>
      <c r="D13">
        <v>653285799.58719897</v>
      </c>
      <c r="E13">
        <v>-10247271.7818</v>
      </c>
      <c r="F13" s="3">
        <f t="shared" si="0"/>
        <v>-1.5443498182626927E-2</v>
      </c>
      <c r="G13">
        <v>271707812.2622</v>
      </c>
      <c r="H13">
        <v>299063.39420000103</v>
      </c>
      <c r="I13" s="3">
        <f t="shared" si="1"/>
        <v>1.1018929767273307E-3</v>
      </c>
      <c r="J13">
        <v>45.860309616999899</v>
      </c>
      <c r="K13">
        <v>1.8536748160000001</v>
      </c>
      <c r="L13" s="3">
        <f t="shared" si="2"/>
        <v>4.2122621381580343E-2</v>
      </c>
      <c r="M13">
        <v>466.909999999999</v>
      </c>
      <c r="N13">
        <v>3.8199999999999901</v>
      </c>
      <c r="O13" s="3">
        <f t="shared" si="3"/>
        <v>8.2489364918266212E-3</v>
      </c>
      <c r="P13">
        <v>59750540.649999902</v>
      </c>
      <c r="Q13">
        <v>272496.08999999898</v>
      </c>
      <c r="R13" s="3">
        <f t="shared" si="4"/>
        <v>4.5814567714160814E-3</v>
      </c>
      <c r="S13">
        <v>9513069</v>
      </c>
      <c r="T13">
        <v>4266</v>
      </c>
      <c r="U13" s="3">
        <f t="shared" si="5"/>
        <v>4.4863691045024279E-4</v>
      </c>
      <c r="V13">
        <v>172.96</v>
      </c>
      <c r="W13">
        <v>-5.25</v>
      </c>
      <c r="X13" s="3">
        <f t="shared" si="6"/>
        <v>-2.9459626283598002E-2</v>
      </c>
    </row>
    <row r="14" spans="1:24" x14ac:dyDescent="0.2">
      <c r="A14">
        <v>1</v>
      </c>
      <c r="B14">
        <v>0</v>
      </c>
      <c r="C14">
        <v>2014</v>
      </c>
      <c r="D14">
        <v>649705909.58060002</v>
      </c>
      <c r="E14">
        <v>-3579890.0066</v>
      </c>
      <c r="F14" s="3">
        <f t="shared" si="0"/>
        <v>-5.4798221679731541E-3</v>
      </c>
      <c r="G14">
        <v>275453765.46359998</v>
      </c>
      <c r="H14">
        <v>3745953.2013999899</v>
      </c>
      <c r="I14" s="3">
        <f t="shared" si="1"/>
        <v>1.3786696710012585E-2</v>
      </c>
      <c r="J14">
        <v>46.573391824999902</v>
      </c>
      <c r="K14">
        <v>0.713082207999999</v>
      </c>
      <c r="L14" s="3">
        <f t="shared" si="2"/>
        <v>1.5549005533439911E-2</v>
      </c>
      <c r="M14">
        <v>472.52</v>
      </c>
      <c r="N14">
        <v>5.61</v>
      </c>
      <c r="O14" s="3">
        <f t="shared" si="3"/>
        <v>1.2015163521877904E-2</v>
      </c>
      <c r="P14">
        <v>60074255.43</v>
      </c>
      <c r="Q14">
        <v>323714.78000000003</v>
      </c>
      <c r="R14" s="3">
        <f t="shared" si="4"/>
        <v>5.4177715628753991E-3</v>
      </c>
      <c r="S14">
        <v>9536047</v>
      </c>
      <c r="T14">
        <v>22978</v>
      </c>
      <c r="U14" s="3">
        <f t="shared" si="5"/>
        <v>2.4154139952101681E-3</v>
      </c>
      <c r="V14">
        <v>166.6</v>
      </c>
      <c r="W14">
        <v>-6.36</v>
      </c>
      <c r="X14" s="3">
        <f t="shared" si="6"/>
        <v>-3.6771507863089734E-2</v>
      </c>
    </row>
    <row r="15" spans="1:24" x14ac:dyDescent="0.2">
      <c r="A15">
        <v>1</v>
      </c>
      <c r="B15">
        <v>0</v>
      </c>
      <c r="C15">
        <v>2015</v>
      </c>
      <c r="D15">
        <v>629274448.44399905</v>
      </c>
      <c r="E15">
        <v>-20431461.136599898</v>
      </c>
      <c r="F15" s="3">
        <f t="shared" si="0"/>
        <v>-3.1447245338723902E-2</v>
      </c>
      <c r="G15">
        <v>284180220.78659898</v>
      </c>
      <c r="H15">
        <v>8726455.3229999896</v>
      </c>
      <c r="I15" s="3">
        <f t="shared" si="1"/>
        <v>3.1680290550078372E-2</v>
      </c>
      <c r="J15">
        <v>47.852688424999997</v>
      </c>
      <c r="K15">
        <v>1.2792965999999999</v>
      </c>
      <c r="L15" s="3">
        <f t="shared" si="2"/>
        <v>2.7468400944620327E-2</v>
      </c>
      <c r="M15">
        <v>461.94</v>
      </c>
      <c r="N15">
        <v>-10.579999999999901</v>
      </c>
      <c r="O15" s="3">
        <f t="shared" si="3"/>
        <v>-2.2390586641835058E-2</v>
      </c>
      <c r="P15">
        <v>60412203.719999902</v>
      </c>
      <c r="Q15">
        <v>337948.29</v>
      </c>
      <c r="R15" s="3">
        <f t="shared" si="4"/>
        <v>5.6255094229804587E-3</v>
      </c>
      <c r="S15">
        <v>9569165</v>
      </c>
      <c r="T15">
        <v>33118</v>
      </c>
      <c r="U15" s="3">
        <f t="shared" si="5"/>
        <v>3.4729275138849461E-3</v>
      </c>
      <c r="V15">
        <v>120.51</v>
      </c>
      <c r="W15">
        <v>-46.09</v>
      </c>
      <c r="X15" s="3">
        <f t="shared" si="6"/>
        <v>-0.27665066026410567</v>
      </c>
    </row>
    <row r="16" spans="1:24" x14ac:dyDescent="0.2">
      <c r="A16">
        <v>1</v>
      </c>
      <c r="B16">
        <v>0</v>
      </c>
      <c r="C16">
        <v>2016</v>
      </c>
      <c r="D16">
        <v>610716992.28539896</v>
      </c>
      <c r="E16">
        <v>-18557456.158599999</v>
      </c>
      <c r="F16" s="3">
        <f t="shared" si="0"/>
        <v>-2.9490242619077962E-2</v>
      </c>
      <c r="G16">
        <v>290937627.49239999</v>
      </c>
      <c r="H16">
        <v>6757406.7057999996</v>
      </c>
      <c r="I16" s="3">
        <f t="shared" si="1"/>
        <v>2.3778596156677548E-2</v>
      </c>
      <c r="J16">
        <v>50.263750186000003</v>
      </c>
      <c r="K16">
        <v>2.4110617609999898</v>
      </c>
      <c r="L16" s="3">
        <f t="shared" si="2"/>
        <v>5.0385084733094387E-2</v>
      </c>
      <c r="M16">
        <v>448.45999999999901</v>
      </c>
      <c r="N16">
        <v>-13.48</v>
      </c>
      <c r="O16" s="3">
        <f t="shared" si="3"/>
        <v>-2.9181278953976708E-2</v>
      </c>
      <c r="P16">
        <v>60666500.020000003</v>
      </c>
      <c r="Q16">
        <v>254296.299999999</v>
      </c>
      <c r="R16" s="3">
        <f t="shared" si="4"/>
        <v>4.2093531495493572E-3</v>
      </c>
      <c r="S16">
        <v>9577817</v>
      </c>
      <c r="T16">
        <v>8652</v>
      </c>
      <c r="U16" s="3">
        <f t="shared" si="5"/>
        <v>9.0415412421041962E-4</v>
      </c>
      <c r="V16">
        <v>108.4</v>
      </c>
      <c r="W16">
        <v>-12.11</v>
      </c>
      <c r="X16" s="3">
        <f t="shared" si="6"/>
        <v>-0.10048958592647912</v>
      </c>
    </row>
    <row r="17" spans="1:24" x14ac:dyDescent="0.2">
      <c r="A17">
        <v>1</v>
      </c>
      <c r="B17">
        <v>0</v>
      </c>
      <c r="C17">
        <v>2017</v>
      </c>
      <c r="D17">
        <v>577309386.28989995</v>
      </c>
      <c r="E17">
        <v>-33407605.995499901</v>
      </c>
      <c r="F17" s="3">
        <f t="shared" si="0"/>
        <v>-5.4702270310972335E-2</v>
      </c>
      <c r="G17">
        <v>293943725.42919999</v>
      </c>
      <c r="H17">
        <v>3006097.9367999998</v>
      </c>
      <c r="I17" s="3">
        <f t="shared" si="1"/>
        <v>1.0332448101366767E-2</v>
      </c>
      <c r="J17">
        <v>53.272750449999997</v>
      </c>
      <c r="K17">
        <v>3.009000264</v>
      </c>
      <c r="L17" s="3">
        <f t="shared" si="2"/>
        <v>5.9864221290000338E-2</v>
      </c>
      <c r="M17">
        <v>438.659999999999</v>
      </c>
      <c r="N17">
        <v>-9.7999999999999901</v>
      </c>
      <c r="O17" s="3">
        <f t="shared" si="3"/>
        <v>-2.1852562101413751E-2</v>
      </c>
      <c r="P17">
        <v>61027884.850000001</v>
      </c>
      <c r="Q17">
        <v>361384.83</v>
      </c>
      <c r="R17" s="3">
        <f t="shared" si="4"/>
        <v>5.9569091653690559E-3</v>
      </c>
      <c r="S17">
        <v>9590470</v>
      </c>
      <c r="T17">
        <v>12653</v>
      </c>
      <c r="U17" s="3">
        <f t="shared" si="5"/>
        <v>1.3210734763464368E-3</v>
      </c>
      <c r="V17">
        <v>122.329999999999</v>
      </c>
      <c r="W17">
        <v>13.93</v>
      </c>
      <c r="X17" s="3">
        <f t="shared" si="6"/>
        <v>0.12850553505535053</v>
      </c>
    </row>
    <row r="18" spans="1:24" x14ac:dyDescent="0.2">
      <c r="A18">
        <v>1</v>
      </c>
      <c r="B18">
        <v>0</v>
      </c>
      <c r="C18">
        <v>2018</v>
      </c>
      <c r="D18">
        <v>528839468.804699</v>
      </c>
      <c r="E18">
        <v>-48469917.485200003</v>
      </c>
      <c r="F18" s="3">
        <f t="shared" si="0"/>
        <v>-8.3958304916352935E-2</v>
      </c>
      <c r="G18">
        <v>281308370.22530001</v>
      </c>
      <c r="H18">
        <v>-12635355.2039</v>
      </c>
      <c r="I18" s="3">
        <f t="shared" si="1"/>
        <v>-4.2985626535999605E-2</v>
      </c>
      <c r="J18">
        <v>49.935694265999999</v>
      </c>
      <c r="K18">
        <v>-3.3370561840000001</v>
      </c>
      <c r="L18" s="3">
        <f t="shared" si="2"/>
        <v>-6.2640959135985441E-2</v>
      </c>
      <c r="M18">
        <v>427.32999999999902</v>
      </c>
      <c r="N18">
        <v>-11.33</v>
      </c>
      <c r="O18" s="3">
        <f t="shared" si="3"/>
        <v>-2.5828660010030608E-2</v>
      </c>
      <c r="P18">
        <v>61331672.569999903</v>
      </c>
      <c r="Q18">
        <v>303787.71999999898</v>
      </c>
      <c r="R18" s="3">
        <f t="shared" si="4"/>
        <v>4.9778510388599675E-3</v>
      </c>
      <c r="S18">
        <v>9602122.75</v>
      </c>
      <c r="T18">
        <v>11652.75</v>
      </c>
      <c r="U18" s="3">
        <f t="shared" si="5"/>
        <v>1.2150342996745727E-3</v>
      </c>
      <c r="V18">
        <v>137.189999999999</v>
      </c>
      <c r="W18">
        <v>14.8599999999999</v>
      </c>
      <c r="X18" s="3">
        <f t="shared" si="6"/>
        <v>0.12147469958309508</v>
      </c>
    </row>
    <row r="19" spans="1:24" x14ac:dyDescent="0.2">
      <c r="A19">
        <v>2</v>
      </c>
      <c r="B19">
        <v>0</v>
      </c>
      <c r="C19">
        <v>2002</v>
      </c>
      <c r="D19">
        <v>387688669.445099</v>
      </c>
      <c r="F19" s="3">
        <f t="shared" si="0"/>
        <v>0</v>
      </c>
      <c r="G19">
        <v>227648470.74649999</v>
      </c>
      <c r="I19" s="3">
        <f t="shared" si="1"/>
        <v>0</v>
      </c>
      <c r="J19">
        <v>39.786899499</v>
      </c>
      <c r="L19" s="3">
        <f t="shared" si="2"/>
        <v>0</v>
      </c>
      <c r="M19">
        <v>296.75</v>
      </c>
      <c r="O19" s="3">
        <f t="shared" si="3"/>
        <v>0</v>
      </c>
      <c r="P19">
        <v>53376009.489210002</v>
      </c>
      <c r="R19" s="3">
        <f t="shared" si="4"/>
        <v>0</v>
      </c>
      <c r="S19">
        <v>9429209</v>
      </c>
      <c r="U19" s="3">
        <f t="shared" si="5"/>
        <v>0</v>
      </c>
      <c r="V19">
        <v>74.699999999999903</v>
      </c>
      <c r="X19" s="3">
        <f t="shared" si="6"/>
        <v>0</v>
      </c>
    </row>
    <row r="20" spans="1:24" x14ac:dyDescent="0.2">
      <c r="A20">
        <v>2</v>
      </c>
      <c r="B20">
        <v>0</v>
      </c>
      <c r="C20">
        <v>2003</v>
      </c>
      <c r="D20">
        <v>383466375.81889999</v>
      </c>
      <c r="E20">
        <v>-11637564.853800001</v>
      </c>
      <c r="F20" s="3">
        <f t="shared" si="0"/>
        <v>-3.0017810090908547E-2</v>
      </c>
      <c r="G20">
        <v>237579031.41150001</v>
      </c>
      <c r="H20">
        <v>6694891.1213999996</v>
      </c>
      <c r="I20" s="3">
        <f t="shared" si="1"/>
        <v>2.9408900044205245E-2</v>
      </c>
      <c r="J20">
        <v>42.30756959</v>
      </c>
      <c r="K20">
        <v>0.55296743299999496</v>
      </c>
      <c r="L20" s="3">
        <f t="shared" si="2"/>
        <v>1.3898228813076856E-2</v>
      </c>
      <c r="M20">
        <v>318.599999999999</v>
      </c>
      <c r="N20">
        <v>2.1099999999999901</v>
      </c>
      <c r="O20" s="3">
        <f t="shared" si="3"/>
        <v>7.1103622577927215E-3</v>
      </c>
      <c r="P20">
        <v>56731622.729000002</v>
      </c>
      <c r="Q20">
        <v>1631905.1947899901</v>
      </c>
      <c r="R20" s="3">
        <f t="shared" si="4"/>
        <v>3.0573757956182186E-2</v>
      </c>
      <c r="S20">
        <v>9523996</v>
      </c>
      <c r="T20">
        <v>-131358</v>
      </c>
      <c r="U20" s="3">
        <f t="shared" si="5"/>
        <v>-1.3930967062030336E-2</v>
      </c>
      <c r="V20">
        <v>93.179999999999893</v>
      </c>
      <c r="W20">
        <v>11.8599999999999</v>
      </c>
      <c r="X20" s="3">
        <f t="shared" si="6"/>
        <v>0.15876840696117692</v>
      </c>
    </row>
    <row r="21" spans="1:24" x14ac:dyDescent="0.2">
      <c r="A21">
        <v>2</v>
      </c>
      <c r="B21">
        <v>0</v>
      </c>
      <c r="C21">
        <v>2004</v>
      </c>
      <c r="D21">
        <v>396382304.71859998</v>
      </c>
      <c r="E21">
        <v>-4016825.1002999898</v>
      </c>
      <c r="F21" s="3">
        <f t="shared" si="0"/>
        <v>-1.0475038630758644E-2</v>
      </c>
      <c r="G21">
        <v>237803049.84369999</v>
      </c>
      <c r="H21">
        <v>-8087977.5677999901</v>
      </c>
      <c r="I21" s="3">
        <f t="shared" si="1"/>
        <v>-3.4043314006913204E-2</v>
      </c>
      <c r="J21">
        <v>47.655761186999896</v>
      </c>
      <c r="K21">
        <v>2.0488250450000001</v>
      </c>
      <c r="L21" s="3">
        <f t="shared" si="2"/>
        <v>4.8426914258016589E-2</v>
      </c>
      <c r="M21">
        <v>347.87</v>
      </c>
      <c r="N21">
        <v>2.48</v>
      </c>
      <c r="O21" s="3">
        <f t="shared" si="3"/>
        <v>7.7840552416823848E-3</v>
      </c>
      <c r="P21">
        <v>60958186.600000001</v>
      </c>
      <c r="Q21">
        <v>1867382.12099999</v>
      </c>
      <c r="R21" s="3">
        <f t="shared" si="4"/>
        <v>3.2916070987784804E-2</v>
      </c>
      <c r="S21">
        <v>9911577</v>
      </c>
      <c r="T21">
        <v>-131864</v>
      </c>
      <c r="U21" s="3">
        <f t="shared" si="5"/>
        <v>-1.3845448906110419E-2</v>
      </c>
      <c r="V21">
        <v>117.579999999999</v>
      </c>
      <c r="W21">
        <v>16.479999999999901</v>
      </c>
      <c r="X21" s="3">
        <f t="shared" si="6"/>
        <v>0.17686198755097574</v>
      </c>
    </row>
    <row r="22" spans="1:24" x14ac:dyDescent="0.2">
      <c r="A22">
        <v>2</v>
      </c>
      <c r="B22">
        <v>0</v>
      </c>
      <c r="C22">
        <v>2005</v>
      </c>
      <c r="D22">
        <v>408105216.93889999</v>
      </c>
      <c r="E22">
        <v>9050869.3801000006</v>
      </c>
      <c r="F22" s="3">
        <f t="shared" si="0"/>
        <v>2.2833686752301924E-2</v>
      </c>
      <c r="G22">
        <v>252251158.61140001</v>
      </c>
      <c r="H22">
        <v>12551014.6546</v>
      </c>
      <c r="I22" s="3">
        <f t="shared" si="1"/>
        <v>5.2779031483613702E-2</v>
      </c>
      <c r="J22">
        <v>49.212555356999999</v>
      </c>
      <c r="K22">
        <v>3.2748876000000197E-2</v>
      </c>
      <c r="L22" s="3">
        <f t="shared" si="2"/>
        <v>6.871965777966385E-4</v>
      </c>
      <c r="M22">
        <v>367.60999999999899</v>
      </c>
      <c r="N22">
        <v>2.5199999999999898</v>
      </c>
      <c r="O22" s="3">
        <f t="shared" si="3"/>
        <v>7.2440854342139009E-3</v>
      </c>
      <c r="P22">
        <v>63826173.770000003</v>
      </c>
      <c r="Q22">
        <v>2021623.75</v>
      </c>
      <c r="R22" s="3">
        <f t="shared" si="4"/>
        <v>3.3164105803632944E-2</v>
      </c>
      <c r="S22">
        <v>9831204</v>
      </c>
      <c r="T22">
        <v>-132796</v>
      </c>
      <c r="U22" s="3">
        <f t="shared" si="5"/>
        <v>-1.339806975216961E-2</v>
      </c>
      <c r="V22">
        <v>150.18</v>
      </c>
      <c r="W22">
        <v>25.799999999999901</v>
      </c>
      <c r="X22" s="3">
        <f t="shared" si="6"/>
        <v>0.219425072291207</v>
      </c>
    </row>
    <row r="23" spans="1:24" x14ac:dyDescent="0.2">
      <c r="A23">
        <v>2</v>
      </c>
      <c r="B23">
        <v>0</v>
      </c>
      <c r="C23">
        <v>2006</v>
      </c>
      <c r="D23">
        <v>442594330.82519901</v>
      </c>
      <c r="E23">
        <v>31578167.886300001</v>
      </c>
      <c r="F23" s="3">
        <f t="shared" si="0"/>
        <v>7.7377515835647281E-2</v>
      </c>
      <c r="G23">
        <v>262723967.781499</v>
      </c>
      <c r="H23">
        <v>8298236.1700999998</v>
      </c>
      <c r="I23" s="3">
        <f t="shared" si="1"/>
        <v>3.289672172679161E-2</v>
      </c>
      <c r="J23">
        <v>55.110606615000002</v>
      </c>
      <c r="K23">
        <v>4.744909013</v>
      </c>
      <c r="L23" s="3">
        <f t="shared" si="2"/>
        <v>9.6416635522769772E-2</v>
      </c>
      <c r="M23">
        <v>384.36999999999898</v>
      </c>
      <c r="N23">
        <v>7.71</v>
      </c>
      <c r="O23" s="3">
        <f t="shared" si="3"/>
        <v>2.0973314110062351E-2</v>
      </c>
      <c r="P23">
        <v>66942817.069999903</v>
      </c>
      <c r="Q23">
        <v>2409274.0499999998</v>
      </c>
      <c r="R23" s="3">
        <f t="shared" si="4"/>
        <v>3.7747430367389853E-2</v>
      </c>
      <c r="S23">
        <v>9734239</v>
      </c>
      <c r="T23">
        <v>-131611</v>
      </c>
      <c r="U23" s="3">
        <f t="shared" si="5"/>
        <v>-1.3387068359073823E-2</v>
      </c>
      <c r="V23">
        <v>174.68</v>
      </c>
      <c r="W23">
        <v>19.419999999999899</v>
      </c>
      <c r="X23" s="3">
        <f t="shared" si="6"/>
        <v>0.12931149287521573</v>
      </c>
    </row>
    <row r="24" spans="1:24" x14ac:dyDescent="0.2">
      <c r="A24">
        <v>2</v>
      </c>
      <c r="B24">
        <v>0</v>
      </c>
      <c r="C24">
        <v>2007</v>
      </c>
      <c r="D24">
        <v>457920093.04009998</v>
      </c>
      <c r="E24">
        <v>13077100.0046</v>
      </c>
      <c r="F24" s="3">
        <f t="shared" si="0"/>
        <v>2.9546469744016562E-2</v>
      </c>
      <c r="G24">
        <v>271750548.26590002</v>
      </c>
      <c r="H24">
        <v>6999740.0577999903</v>
      </c>
      <c r="I24" s="3">
        <f t="shared" si="1"/>
        <v>2.6642944368218055E-2</v>
      </c>
      <c r="J24">
        <v>52.580547615999997</v>
      </c>
      <c r="K24">
        <v>-4.2456943829999902</v>
      </c>
      <c r="L24" s="3">
        <f t="shared" si="2"/>
        <v>-7.7039514601249137E-2</v>
      </c>
      <c r="M24">
        <v>382.25</v>
      </c>
      <c r="N24">
        <v>-14.19</v>
      </c>
      <c r="O24" s="3">
        <f t="shared" si="3"/>
        <v>-3.69175533990687E-2</v>
      </c>
      <c r="P24">
        <v>69120183.620000005</v>
      </c>
      <c r="Q24">
        <v>1084340.54999999</v>
      </c>
      <c r="R24" s="3">
        <f t="shared" si="4"/>
        <v>1.6198011937055633E-2</v>
      </c>
      <c r="S24">
        <v>9677836</v>
      </c>
      <c r="T24">
        <v>-131689</v>
      </c>
      <c r="U24" s="3">
        <f t="shared" si="5"/>
        <v>-1.3528432987930541E-2</v>
      </c>
      <c r="V24">
        <v>197.1</v>
      </c>
      <c r="W24">
        <v>16.739999999999899</v>
      </c>
      <c r="X24" s="3">
        <f t="shared" si="6"/>
        <v>9.5832379207693483E-2</v>
      </c>
    </row>
    <row r="25" spans="1:24" x14ac:dyDescent="0.2">
      <c r="A25">
        <v>2</v>
      </c>
      <c r="B25">
        <v>0</v>
      </c>
      <c r="C25">
        <v>2008</v>
      </c>
      <c r="D25">
        <v>498561780.34289998</v>
      </c>
      <c r="E25">
        <v>40641687.3028</v>
      </c>
      <c r="F25" s="3">
        <f t="shared" si="0"/>
        <v>8.8752793163066154E-2</v>
      </c>
      <c r="G25">
        <v>280579196.74550003</v>
      </c>
      <c r="H25">
        <v>8828648.47959999</v>
      </c>
      <c r="I25" s="3">
        <f t="shared" si="1"/>
        <v>3.2488061333960636E-2</v>
      </c>
      <c r="J25">
        <v>54.126608808</v>
      </c>
      <c r="K25">
        <v>1.54606119199999</v>
      </c>
      <c r="L25" s="3">
        <f t="shared" si="2"/>
        <v>2.9403672310357062E-2</v>
      </c>
      <c r="M25">
        <v>404.909999999999</v>
      </c>
      <c r="N25">
        <v>22.66</v>
      </c>
      <c r="O25" s="3">
        <f t="shared" si="3"/>
        <v>5.9280575539568343E-2</v>
      </c>
      <c r="P25">
        <v>69654392.75</v>
      </c>
      <c r="Q25">
        <v>534209.13</v>
      </c>
      <c r="R25" s="3">
        <f t="shared" si="4"/>
        <v>7.7286995204889179E-3</v>
      </c>
      <c r="S25">
        <v>9544947</v>
      </c>
      <c r="T25">
        <v>-132889</v>
      </c>
      <c r="U25" s="3">
        <f t="shared" si="5"/>
        <v>-1.3731272156296097E-2</v>
      </c>
      <c r="V25">
        <v>227.55999999999901</v>
      </c>
      <c r="W25">
        <v>30.46</v>
      </c>
      <c r="X25" s="3">
        <f t="shared" si="6"/>
        <v>0.15454084221207509</v>
      </c>
    </row>
    <row r="26" spans="1:24" x14ac:dyDescent="0.2">
      <c r="A26">
        <v>2</v>
      </c>
      <c r="B26">
        <v>0</v>
      </c>
      <c r="C26">
        <v>2009</v>
      </c>
      <c r="D26">
        <v>459936232.64450002</v>
      </c>
      <c r="E26">
        <v>-38625547.698399901</v>
      </c>
      <c r="F26" s="3">
        <f t="shared" si="0"/>
        <v>-7.7473944496575908E-2</v>
      </c>
      <c r="G26">
        <v>279028669.94499999</v>
      </c>
      <c r="H26">
        <v>-1550526.8004999899</v>
      </c>
      <c r="I26" s="3">
        <f t="shared" si="1"/>
        <v>-5.5261645142793622E-3</v>
      </c>
      <c r="J26">
        <v>59.061648091999999</v>
      </c>
      <c r="K26">
        <v>4.9350392840000001</v>
      </c>
      <c r="L26" s="3">
        <f t="shared" si="2"/>
        <v>9.1175844795778033E-2</v>
      </c>
      <c r="M26">
        <v>395.49</v>
      </c>
      <c r="N26">
        <v>-9.4199999999999893</v>
      </c>
      <c r="O26" s="3">
        <f t="shared" si="3"/>
        <v>-2.3264429132399823E-2</v>
      </c>
      <c r="P26">
        <v>69608777.819999993</v>
      </c>
      <c r="Q26">
        <v>-45614.929999999702</v>
      </c>
      <c r="R26" s="3">
        <f t="shared" si="4"/>
        <v>-6.5487513707453431E-4</v>
      </c>
      <c r="S26">
        <v>9412058</v>
      </c>
      <c r="T26">
        <v>-132889</v>
      </c>
      <c r="U26" s="3">
        <f t="shared" si="5"/>
        <v>-1.3922445038196649E-2</v>
      </c>
      <c r="V26">
        <v>165.18</v>
      </c>
      <c r="W26">
        <v>-62.379999999999903</v>
      </c>
      <c r="X26" s="3">
        <f t="shared" si="6"/>
        <v>-0.27412550536122421</v>
      </c>
    </row>
    <row r="27" spans="1:24" x14ac:dyDescent="0.2">
      <c r="A27">
        <v>2</v>
      </c>
      <c r="B27">
        <v>0</v>
      </c>
      <c r="C27">
        <v>2010</v>
      </c>
      <c r="D27">
        <v>463708189.19579899</v>
      </c>
      <c r="E27">
        <v>3000975.5512999902</v>
      </c>
      <c r="F27" s="3">
        <f t="shared" si="0"/>
        <v>6.5247643875440096E-3</v>
      </c>
      <c r="G27">
        <v>280787712.3294</v>
      </c>
      <c r="H27">
        <v>1391763.3843999901</v>
      </c>
      <c r="I27" s="3">
        <f t="shared" si="1"/>
        <v>4.9878866737039021E-3</v>
      </c>
      <c r="J27">
        <v>59.361192895999899</v>
      </c>
      <c r="K27">
        <v>-0.30078646199999998</v>
      </c>
      <c r="L27" s="3">
        <f t="shared" si="2"/>
        <v>-5.0927542951640396E-3</v>
      </c>
      <c r="M27">
        <v>430.61999999999898</v>
      </c>
      <c r="N27">
        <v>18.57</v>
      </c>
      <c r="O27" s="3">
        <f t="shared" si="3"/>
        <v>4.6954410983842829E-2</v>
      </c>
      <c r="P27">
        <v>71731392.789999902</v>
      </c>
      <c r="Q27">
        <v>1013283.14</v>
      </c>
      <c r="R27" s="3">
        <f t="shared" si="4"/>
        <v>1.4556829924815365E-2</v>
      </c>
      <c r="S27">
        <v>9344091</v>
      </c>
      <c r="T27">
        <v>-132889</v>
      </c>
      <c r="U27" s="3">
        <f t="shared" si="5"/>
        <v>-1.4119016266155606E-2</v>
      </c>
      <c r="V27">
        <v>198.98</v>
      </c>
      <c r="W27">
        <v>30.719999999999899</v>
      </c>
      <c r="X27" s="3">
        <f t="shared" si="6"/>
        <v>0.18597893207410035</v>
      </c>
    </row>
    <row r="28" spans="1:24" x14ac:dyDescent="0.2">
      <c r="A28">
        <v>2</v>
      </c>
      <c r="B28">
        <v>0</v>
      </c>
      <c r="C28">
        <v>2011</v>
      </c>
      <c r="D28">
        <v>491646909.79460001</v>
      </c>
      <c r="E28">
        <v>27296287.5988</v>
      </c>
      <c r="F28" s="3">
        <f t="shared" si="0"/>
        <v>5.8865226525629137E-2</v>
      </c>
      <c r="G28">
        <v>282912510.44309998</v>
      </c>
      <c r="H28">
        <v>1474932.1137000001</v>
      </c>
      <c r="I28" s="3">
        <f t="shared" si="1"/>
        <v>5.2528371041027453E-3</v>
      </c>
      <c r="J28">
        <v>60.211079739999903</v>
      </c>
      <c r="K28">
        <v>-4.3858969999991297E-3</v>
      </c>
      <c r="L28" s="3">
        <f t="shared" si="2"/>
        <v>-7.388492019833848E-5</v>
      </c>
      <c r="M28">
        <v>453.55</v>
      </c>
      <c r="N28">
        <v>12.86</v>
      </c>
      <c r="O28" s="3">
        <f t="shared" si="3"/>
        <v>2.9863917142724513E-2</v>
      </c>
      <c r="P28">
        <v>72788247.579999998</v>
      </c>
      <c r="Q28">
        <v>823274.28999999899</v>
      </c>
      <c r="R28" s="3">
        <f t="shared" si="4"/>
        <v>1.1477182555345168E-2</v>
      </c>
      <c r="S28">
        <v>9248301</v>
      </c>
      <c r="T28">
        <v>-133862</v>
      </c>
      <c r="U28" s="3">
        <f t="shared" si="5"/>
        <v>-1.4325845071500266E-2</v>
      </c>
      <c r="V28">
        <v>253.74999999999901</v>
      </c>
      <c r="W28">
        <v>50.98</v>
      </c>
      <c r="X28" s="3">
        <f t="shared" si="6"/>
        <v>0.25620665393506886</v>
      </c>
    </row>
    <row r="29" spans="1:24" x14ac:dyDescent="0.2">
      <c r="A29">
        <v>2</v>
      </c>
      <c r="B29">
        <v>0</v>
      </c>
      <c r="C29">
        <v>2012</v>
      </c>
      <c r="D29">
        <v>496757117.36809999</v>
      </c>
      <c r="E29">
        <v>5110207.5734999897</v>
      </c>
      <c r="F29" s="3">
        <f t="shared" si="0"/>
        <v>1.0394060191764308E-2</v>
      </c>
      <c r="G29">
        <v>279769034.52219999</v>
      </c>
      <c r="H29">
        <v>-3143475.92089999</v>
      </c>
      <c r="I29" s="3">
        <f t="shared" si="1"/>
        <v>-1.111112377454306E-2</v>
      </c>
      <c r="J29">
        <v>68.088871357999906</v>
      </c>
      <c r="K29">
        <v>7.8777916179999998</v>
      </c>
      <c r="L29" s="3">
        <f t="shared" si="2"/>
        <v>0.1308362456215274</v>
      </c>
      <c r="M29">
        <v>432.75</v>
      </c>
      <c r="N29">
        <v>-20.8</v>
      </c>
      <c r="O29" s="3">
        <f t="shared" si="3"/>
        <v>-4.586043435122919E-2</v>
      </c>
      <c r="P29">
        <v>73768241.319999993</v>
      </c>
      <c r="Q29">
        <v>979993.73999999894</v>
      </c>
      <c r="R29" s="3">
        <f t="shared" si="4"/>
        <v>1.3463625964107858E-2</v>
      </c>
      <c r="S29">
        <v>9317134</v>
      </c>
      <c r="T29">
        <v>68833</v>
      </c>
      <c r="U29" s="3">
        <f t="shared" si="5"/>
        <v>7.4427724616662021E-3</v>
      </c>
      <c r="V29">
        <v>261.64999999999998</v>
      </c>
      <c r="W29">
        <v>7.9</v>
      </c>
      <c r="X29" s="3">
        <f t="shared" si="6"/>
        <v>3.1133004926108498E-2</v>
      </c>
    </row>
    <row r="30" spans="1:24" x14ac:dyDescent="0.2">
      <c r="A30">
        <v>2</v>
      </c>
      <c r="B30">
        <v>0</v>
      </c>
      <c r="C30">
        <v>2013</v>
      </c>
      <c r="D30">
        <v>493836020.29899901</v>
      </c>
      <c r="E30">
        <v>-2921097.0691</v>
      </c>
      <c r="F30" s="3">
        <f t="shared" si="0"/>
        <v>-5.8803325950847916E-3</v>
      </c>
      <c r="G30">
        <v>281008822.375</v>
      </c>
      <c r="H30">
        <v>1239787.8528</v>
      </c>
      <c r="I30" s="3">
        <f t="shared" si="1"/>
        <v>4.4314691756982896E-3</v>
      </c>
      <c r="J30">
        <v>68.376790329999906</v>
      </c>
      <c r="K30">
        <v>0.287918971999999</v>
      </c>
      <c r="L30" s="3">
        <f t="shared" si="2"/>
        <v>4.2285760691518756E-3</v>
      </c>
      <c r="M30">
        <v>430.04</v>
      </c>
      <c r="N30">
        <v>-2.7099999999999902</v>
      </c>
      <c r="O30" s="3">
        <f t="shared" si="3"/>
        <v>-6.2622761409589604E-3</v>
      </c>
      <c r="P30">
        <v>75727746.420000002</v>
      </c>
      <c r="Q30">
        <v>1959505.0999999901</v>
      </c>
      <c r="R30" s="3">
        <f t="shared" si="4"/>
        <v>2.6562990589674401E-2</v>
      </c>
      <c r="S30">
        <v>9410779</v>
      </c>
      <c r="T30">
        <v>93645</v>
      </c>
      <c r="U30" s="3">
        <f t="shared" si="5"/>
        <v>1.0050837521495343E-2</v>
      </c>
      <c r="V30">
        <v>253.9</v>
      </c>
      <c r="W30">
        <v>-7.7499999999999902</v>
      </c>
      <c r="X30" s="3">
        <f t="shared" si="6"/>
        <v>-2.961972100133763E-2</v>
      </c>
    </row>
    <row r="31" spans="1:24" x14ac:dyDescent="0.2">
      <c r="A31">
        <v>2</v>
      </c>
      <c r="B31">
        <v>0</v>
      </c>
      <c r="C31">
        <v>2014</v>
      </c>
      <c r="D31">
        <v>493568321.55430001</v>
      </c>
      <c r="E31">
        <v>-267698.74469999899</v>
      </c>
      <c r="F31" s="3">
        <f t="shared" si="0"/>
        <v>-5.4208023249887184E-4</v>
      </c>
      <c r="G31">
        <v>286671414.13609898</v>
      </c>
      <c r="H31">
        <v>5662591.7610999905</v>
      </c>
      <c r="I31" s="3">
        <f t="shared" si="1"/>
        <v>2.0150939437564661E-2</v>
      </c>
      <c r="J31">
        <v>69.658908058999998</v>
      </c>
      <c r="K31">
        <v>1.2821177289999901</v>
      </c>
      <c r="L31" s="3">
        <f t="shared" si="2"/>
        <v>1.8750773805149914E-2</v>
      </c>
      <c r="M31">
        <v>428.04999999999899</v>
      </c>
      <c r="N31">
        <v>-1.99</v>
      </c>
      <c r="O31" s="3">
        <f t="shared" si="3"/>
        <v>-4.6274765138126679E-3</v>
      </c>
      <c r="P31">
        <v>76912906.780000001</v>
      </c>
      <c r="Q31">
        <v>1185160.3599999901</v>
      </c>
      <c r="R31" s="3">
        <f t="shared" si="4"/>
        <v>1.5650279006414278E-2</v>
      </c>
      <c r="S31">
        <v>9499610</v>
      </c>
      <c r="T31">
        <v>88831</v>
      </c>
      <c r="U31" s="3">
        <f t="shared" si="5"/>
        <v>9.4392823378383443E-3</v>
      </c>
      <c r="V31">
        <v>244.22</v>
      </c>
      <c r="W31">
        <v>-9.68</v>
      </c>
      <c r="X31" s="3">
        <f t="shared" si="6"/>
        <v>-3.8125246159905472E-2</v>
      </c>
    </row>
    <row r="32" spans="1:24" x14ac:dyDescent="0.2">
      <c r="A32">
        <v>2</v>
      </c>
      <c r="B32">
        <v>0</v>
      </c>
      <c r="C32">
        <v>2015</v>
      </c>
      <c r="D32">
        <v>476809009.378299</v>
      </c>
      <c r="E32">
        <v>-16759312.1759999</v>
      </c>
      <c r="F32" s="3">
        <f t="shared" si="0"/>
        <v>-3.3955404842885811E-2</v>
      </c>
      <c r="G32">
        <v>293216891.94190001</v>
      </c>
      <c r="H32">
        <v>6545477.80579999</v>
      </c>
      <c r="I32" s="3">
        <f t="shared" si="1"/>
        <v>2.2832683982549042E-2</v>
      </c>
      <c r="J32">
        <v>69.083290181999899</v>
      </c>
      <c r="K32">
        <v>-0.575617877</v>
      </c>
      <c r="L32" s="3">
        <f t="shared" si="2"/>
        <v>-8.2633778369373915E-3</v>
      </c>
      <c r="M32">
        <v>416.27</v>
      </c>
      <c r="N32">
        <v>-11.7799999999999</v>
      </c>
      <c r="O32" s="3">
        <f t="shared" si="3"/>
        <v>-2.7520149515243376E-2</v>
      </c>
      <c r="P32">
        <v>78115363.530000001</v>
      </c>
      <c r="Q32">
        <v>1202456.74999999</v>
      </c>
      <c r="R32" s="3">
        <f t="shared" si="4"/>
        <v>1.5634004750847228E-2</v>
      </c>
      <c r="S32">
        <v>9587833</v>
      </c>
      <c r="T32">
        <v>88223</v>
      </c>
      <c r="U32" s="3">
        <f t="shared" si="5"/>
        <v>9.2870128352637634E-3</v>
      </c>
      <c r="V32">
        <v>180.24</v>
      </c>
      <c r="W32">
        <v>-63.98</v>
      </c>
      <c r="X32" s="3">
        <f t="shared" si="6"/>
        <v>-0.26197690606829904</v>
      </c>
    </row>
    <row r="33" spans="1:24" x14ac:dyDescent="0.2">
      <c r="A33">
        <v>2</v>
      </c>
      <c r="B33">
        <v>0</v>
      </c>
      <c r="C33">
        <v>2016</v>
      </c>
      <c r="D33">
        <v>451764635.32609999</v>
      </c>
      <c r="E33">
        <v>-25044374.052200001</v>
      </c>
      <c r="F33" s="3">
        <f t="shared" si="0"/>
        <v>-5.2524959804880408E-2</v>
      </c>
      <c r="G33">
        <v>300117364.96289998</v>
      </c>
      <c r="H33">
        <v>6900473.0209999997</v>
      </c>
      <c r="I33" s="3">
        <f t="shared" si="1"/>
        <v>2.3533681757895813E-2</v>
      </c>
      <c r="J33">
        <v>68.545876708999998</v>
      </c>
      <c r="K33">
        <v>-0.53741347299999798</v>
      </c>
      <c r="L33" s="3">
        <f t="shared" si="2"/>
        <v>-7.7792107408923691E-3</v>
      </c>
      <c r="M33">
        <v>403.79</v>
      </c>
      <c r="N33">
        <v>-12.48</v>
      </c>
      <c r="O33" s="3">
        <f t="shared" si="3"/>
        <v>-2.9980541475484665E-2</v>
      </c>
      <c r="P33">
        <v>79269743.499999896</v>
      </c>
      <c r="Q33">
        <v>1154379.97</v>
      </c>
      <c r="R33" s="3">
        <f t="shared" si="4"/>
        <v>1.477788642123727E-2</v>
      </c>
      <c r="S33">
        <v>9659027</v>
      </c>
      <c r="T33">
        <v>71194</v>
      </c>
      <c r="U33" s="3">
        <f t="shared" si="5"/>
        <v>7.4254526544214943E-3</v>
      </c>
      <c r="V33">
        <v>160.96</v>
      </c>
      <c r="W33">
        <v>-19.279999999999902</v>
      </c>
      <c r="X33" s="3">
        <f t="shared" si="6"/>
        <v>-0.10696848646249391</v>
      </c>
    </row>
    <row r="34" spans="1:24" x14ac:dyDescent="0.2">
      <c r="A34">
        <v>2</v>
      </c>
      <c r="B34">
        <v>0</v>
      </c>
      <c r="C34">
        <v>2017</v>
      </c>
      <c r="D34">
        <v>435842153.73019898</v>
      </c>
      <c r="E34">
        <v>-15922481.595899999</v>
      </c>
      <c r="F34" s="3">
        <f t="shared" si="0"/>
        <v>-3.5245081953806719E-2</v>
      </c>
      <c r="G34">
        <v>301403975.7313</v>
      </c>
      <c r="H34">
        <v>1286610.7683999899</v>
      </c>
      <c r="I34" s="3">
        <f t="shared" si="1"/>
        <v>4.2870254060741828E-3</v>
      </c>
      <c r="J34">
        <v>70.268688773999898</v>
      </c>
      <c r="K34">
        <v>1.7228120649999901</v>
      </c>
      <c r="L34" s="3">
        <f t="shared" si="2"/>
        <v>2.5133708221632342E-2</v>
      </c>
      <c r="M34">
        <v>392.58</v>
      </c>
      <c r="N34">
        <v>-11.2099999999999</v>
      </c>
      <c r="O34" s="3">
        <f t="shared" si="3"/>
        <v>-2.7761955471903462E-2</v>
      </c>
      <c r="P34">
        <v>80489067.129999906</v>
      </c>
      <c r="Q34">
        <v>1219323.6299999999</v>
      </c>
      <c r="R34" s="3">
        <f t="shared" si="4"/>
        <v>1.5381955033070108E-2</v>
      </c>
      <c r="S34">
        <v>9724314</v>
      </c>
      <c r="T34">
        <v>65287</v>
      </c>
      <c r="U34" s="3">
        <f t="shared" si="5"/>
        <v>6.7591694277280723E-3</v>
      </c>
      <c r="V34">
        <v>180.42999999999901</v>
      </c>
      <c r="W34">
        <v>19.47</v>
      </c>
      <c r="X34" s="3">
        <f t="shared" si="6"/>
        <v>0.1209617296222664</v>
      </c>
    </row>
    <row r="35" spans="1:24" x14ac:dyDescent="0.2">
      <c r="A35">
        <v>2</v>
      </c>
      <c r="B35">
        <v>0</v>
      </c>
      <c r="C35">
        <v>2018</v>
      </c>
      <c r="D35">
        <v>427351459.24129897</v>
      </c>
      <c r="E35">
        <v>-8490694.4889000002</v>
      </c>
      <c r="F35" s="3">
        <f t="shared" si="0"/>
        <v>-1.9481122732694707E-2</v>
      </c>
      <c r="G35">
        <v>304684215.75049901</v>
      </c>
      <c r="H35">
        <v>3280240.0191999902</v>
      </c>
      <c r="I35" s="3">
        <f t="shared" si="1"/>
        <v>1.0883200897536622E-2</v>
      </c>
      <c r="J35">
        <v>70.097237984000003</v>
      </c>
      <c r="K35">
        <v>-0.17145078999999899</v>
      </c>
      <c r="L35" s="3">
        <f t="shared" si="2"/>
        <v>-2.4399315397989532E-3</v>
      </c>
      <c r="M35">
        <v>381.25</v>
      </c>
      <c r="N35">
        <v>-11.33</v>
      </c>
      <c r="O35" s="3">
        <f t="shared" si="3"/>
        <v>-2.8860359671914006E-2</v>
      </c>
      <c r="P35">
        <v>81661963.8699999</v>
      </c>
      <c r="Q35">
        <v>1172896.73999999</v>
      </c>
      <c r="R35" s="3">
        <f t="shared" si="4"/>
        <v>1.4572124908661385E-2</v>
      </c>
      <c r="S35">
        <v>9791077.75</v>
      </c>
      <c r="T35">
        <v>66763.75</v>
      </c>
      <c r="U35" s="3">
        <f t="shared" si="5"/>
        <v>6.8656513971062641E-3</v>
      </c>
      <c r="V35">
        <v>204.53</v>
      </c>
      <c r="W35">
        <v>24.1</v>
      </c>
      <c r="X35" s="3">
        <f t="shared" si="6"/>
        <v>0.13356980546472391</v>
      </c>
    </row>
    <row r="36" spans="1:24" x14ac:dyDescent="0.2">
      <c r="A36">
        <v>3</v>
      </c>
      <c r="B36">
        <v>0</v>
      </c>
      <c r="C36">
        <v>2002</v>
      </c>
      <c r="D36">
        <v>122960064.63070001</v>
      </c>
      <c r="F36" s="3">
        <f t="shared" si="0"/>
        <v>0</v>
      </c>
      <c r="G36">
        <v>78687645.3671</v>
      </c>
      <c r="I36" s="3">
        <f t="shared" si="1"/>
        <v>0</v>
      </c>
      <c r="J36">
        <v>46.591218479999903</v>
      </c>
      <c r="L36" s="3">
        <f t="shared" si="2"/>
        <v>0</v>
      </c>
      <c r="M36">
        <v>318.89999999999998</v>
      </c>
      <c r="O36" s="3">
        <f t="shared" si="3"/>
        <v>0</v>
      </c>
      <c r="P36">
        <v>26034357.834260002</v>
      </c>
      <c r="R36" s="3">
        <f t="shared" si="4"/>
        <v>0</v>
      </c>
      <c r="S36">
        <v>1842365</v>
      </c>
      <c r="U36" s="3">
        <f t="shared" si="5"/>
        <v>0</v>
      </c>
      <c r="V36">
        <v>72.869999999999905</v>
      </c>
      <c r="X36" s="3">
        <f t="shared" si="6"/>
        <v>0</v>
      </c>
    </row>
    <row r="37" spans="1:24" x14ac:dyDescent="0.2">
      <c r="A37">
        <v>3</v>
      </c>
      <c r="B37">
        <v>0</v>
      </c>
      <c r="C37">
        <v>2003</v>
      </c>
      <c r="D37">
        <v>131391181.04970001</v>
      </c>
      <c r="E37">
        <v>-2649856.7157999999</v>
      </c>
      <c r="F37" s="3">
        <f t="shared" si="0"/>
        <v>-2.1550547519299187E-2</v>
      </c>
      <c r="G37">
        <v>96163735.635100007</v>
      </c>
      <c r="H37">
        <v>8493436.1301999893</v>
      </c>
      <c r="I37" s="3">
        <f t="shared" si="1"/>
        <v>0.10793862353582599</v>
      </c>
      <c r="J37">
        <v>3321.3294200790001</v>
      </c>
      <c r="K37">
        <v>-8.8881790289999891</v>
      </c>
      <c r="L37" s="3">
        <f t="shared" si="2"/>
        <v>-0.19076940502887677</v>
      </c>
      <c r="M37">
        <v>391.19</v>
      </c>
      <c r="N37">
        <v>4.6900000000000004</v>
      </c>
      <c r="O37" s="3">
        <f t="shared" si="3"/>
        <v>1.4706804640953279E-2</v>
      </c>
      <c r="P37">
        <v>30962674.695499901</v>
      </c>
      <c r="Q37">
        <v>777755.30874000001</v>
      </c>
      <c r="R37" s="3">
        <f t="shared" si="4"/>
        <v>2.9874188320347592E-2</v>
      </c>
      <c r="S37">
        <v>2027035</v>
      </c>
      <c r="T37">
        <v>-18364</v>
      </c>
      <c r="U37" s="3">
        <f t="shared" si="5"/>
        <v>-9.9676231365663157E-3</v>
      </c>
      <c r="V37">
        <v>96.969999999999899</v>
      </c>
      <c r="W37">
        <v>11.569999999999901</v>
      </c>
      <c r="X37" s="3">
        <f t="shared" si="6"/>
        <v>0.15877590229175129</v>
      </c>
    </row>
    <row r="38" spans="1:24" x14ac:dyDescent="0.2">
      <c r="A38">
        <v>3</v>
      </c>
      <c r="B38">
        <v>0</v>
      </c>
      <c r="C38">
        <v>2004</v>
      </c>
      <c r="D38">
        <v>153372740.73019901</v>
      </c>
      <c r="E38">
        <v>1467286.5955000001</v>
      </c>
      <c r="F38" s="3">
        <f t="shared" si="0"/>
        <v>1.1167314151358335E-2</v>
      </c>
      <c r="G38">
        <v>103440821.0888</v>
      </c>
      <c r="H38">
        <v>-4124736.3080000002</v>
      </c>
      <c r="I38" s="3">
        <f t="shared" si="1"/>
        <v>-4.289284604803207E-2</v>
      </c>
      <c r="J38">
        <v>3027.253292723</v>
      </c>
      <c r="K38">
        <v>-299.20857672099999</v>
      </c>
      <c r="L38" s="3">
        <f t="shared" si="2"/>
        <v>-9.0086991947303768E-2</v>
      </c>
      <c r="M38">
        <v>444.24999999999898</v>
      </c>
      <c r="N38">
        <v>-0.48</v>
      </c>
      <c r="O38" s="3">
        <f t="shared" si="3"/>
        <v>-1.2270252307063063E-3</v>
      </c>
      <c r="P38">
        <v>35526499.979999997</v>
      </c>
      <c r="Q38">
        <v>1020648.37449999</v>
      </c>
      <c r="R38" s="3">
        <f t="shared" si="4"/>
        <v>3.2963830952509106E-2</v>
      </c>
      <c r="S38">
        <v>2289792</v>
      </c>
      <c r="T38">
        <v>-20226</v>
      </c>
      <c r="U38" s="3">
        <f t="shared" si="5"/>
        <v>-9.9781207527250386E-3</v>
      </c>
      <c r="V38">
        <v>127.689999999999</v>
      </c>
      <c r="W38">
        <v>17.95</v>
      </c>
      <c r="X38" s="3">
        <f t="shared" si="6"/>
        <v>0.185108796535011</v>
      </c>
    </row>
    <row r="39" spans="1:24" x14ac:dyDescent="0.2">
      <c r="A39">
        <v>3</v>
      </c>
      <c r="B39">
        <v>0</v>
      </c>
      <c r="C39">
        <v>2005</v>
      </c>
      <c r="D39">
        <v>174295774.59259999</v>
      </c>
      <c r="E39">
        <v>14291250.6013999</v>
      </c>
      <c r="F39" s="3">
        <f t="shared" si="0"/>
        <v>9.3179860602086509E-2</v>
      </c>
      <c r="G39">
        <v>115096961.0025</v>
      </c>
      <c r="H39">
        <v>5826528.88469999</v>
      </c>
      <c r="I39" s="3">
        <f t="shared" si="1"/>
        <v>5.6327171646270456E-2</v>
      </c>
      <c r="J39">
        <v>2576.057655008</v>
      </c>
      <c r="K39">
        <v>-526.20138776499903</v>
      </c>
      <c r="L39" s="3">
        <f t="shared" si="2"/>
        <v>-0.17382139414296693</v>
      </c>
      <c r="M39">
        <v>495.83</v>
      </c>
      <c r="N39">
        <v>-0.9</v>
      </c>
      <c r="O39" s="3">
        <f t="shared" si="3"/>
        <v>-2.0258863252673094E-3</v>
      </c>
      <c r="P39">
        <v>40179729.999999903</v>
      </c>
      <c r="Q39">
        <v>1226691.51</v>
      </c>
      <c r="R39" s="3">
        <f t="shared" si="4"/>
        <v>3.4528915336173797E-2</v>
      </c>
      <c r="S39">
        <v>2406116</v>
      </c>
      <c r="T39">
        <v>-24332</v>
      </c>
      <c r="U39" s="3">
        <f t="shared" si="5"/>
        <v>-1.0626292693834199E-2</v>
      </c>
      <c r="V39">
        <v>174.9</v>
      </c>
      <c r="W39">
        <v>28.939999999999898</v>
      </c>
      <c r="X39" s="3">
        <f t="shared" si="6"/>
        <v>0.22664265016837751</v>
      </c>
    </row>
    <row r="40" spans="1:24" x14ac:dyDescent="0.2">
      <c r="A40">
        <v>3</v>
      </c>
      <c r="B40">
        <v>0</v>
      </c>
      <c r="C40">
        <v>2006</v>
      </c>
      <c r="D40">
        <v>200816474.5957</v>
      </c>
      <c r="E40">
        <v>11175013.449899901</v>
      </c>
      <c r="F40" s="3">
        <f t="shared" si="0"/>
        <v>6.4115228702591592E-2</v>
      </c>
      <c r="G40">
        <v>130433731.325699</v>
      </c>
      <c r="H40">
        <v>5781516.2515000002</v>
      </c>
      <c r="I40" s="3">
        <f t="shared" si="1"/>
        <v>5.0231702046194086E-2</v>
      </c>
      <c r="J40">
        <v>63.566609041</v>
      </c>
      <c r="K40">
        <v>-2521.0456407649999</v>
      </c>
      <c r="L40" s="3">
        <f t="shared" si="2"/>
        <v>-0.97864488237052705</v>
      </c>
      <c r="M40">
        <v>575.79</v>
      </c>
      <c r="N40">
        <v>-5.0199999999999898</v>
      </c>
      <c r="O40" s="3">
        <f t="shared" si="3"/>
        <v>-1.0124437811346611E-2</v>
      </c>
      <c r="P40">
        <v>45727203.069999903</v>
      </c>
      <c r="Q40">
        <v>1522129.8199999901</v>
      </c>
      <c r="R40" s="3">
        <f t="shared" si="4"/>
        <v>3.7883027586297711E-2</v>
      </c>
      <c r="S40">
        <v>2603524</v>
      </c>
      <c r="T40">
        <v>-28426</v>
      </c>
      <c r="U40" s="3">
        <f t="shared" si="5"/>
        <v>-1.1814060502486165E-2</v>
      </c>
      <c r="V40">
        <v>231.35</v>
      </c>
      <c r="W40">
        <v>22.579999999999899</v>
      </c>
      <c r="X40" s="3">
        <f t="shared" si="6"/>
        <v>0.12910234419668323</v>
      </c>
    </row>
    <row r="41" spans="1:24" x14ac:dyDescent="0.2">
      <c r="A41">
        <v>3</v>
      </c>
      <c r="B41">
        <v>0</v>
      </c>
      <c r="C41">
        <v>2007</v>
      </c>
      <c r="D41">
        <v>213081294.71399999</v>
      </c>
      <c r="E41">
        <v>7378274.7282999996</v>
      </c>
      <c r="F41" s="3">
        <f t="shared" si="0"/>
        <v>3.6741381617989961E-2</v>
      </c>
      <c r="G41">
        <v>142044352.72960001</v>
      </c>
      <c r="H41">
        <v>5959877.7554000001</v>
      </c>
      <c r="I41" s="3">
        <f t="shared" si="1"/>
        <v>4.5692764400934852E-2</v>
      </c>
      <c r="J41">
        <v>65.908319238999994</v>
      </c>
      <c r="K41">
        <v>0.47448470499999801</v>
      </c>
      <c r="L41" s="3">
        <f t="shared" si="2"/>
        <v>7.4643702434081206E-3</v>
      </c>
      <c r="M41">
        <v>613.4</v>
      </c>
      <c r="N41">
        <v>11.219999999999899</v>
      </c>
      <c r="O41" s="3">
        <f t="shared" si="3"/>
        <v>1.9486271036315148E-2</v>
      </c>
      <c r="P41">
        <v>48205821.039999999</v>
      </c>
      <c r="Q41">
        <v>546529.47</v>
      </c>
      <c r="R41" s="3">
        <f t="shared" si="4"/>
        <v>1.1951954926334862E-2</v>
      </c>
      <c r="S41">
        <v>2676636</v>
      </c>
      <c r="T41">
        <v>-28360</v>
      </c>
      <c r="U41" s="3">
        <f t="shared" si="5"/>
        <v>-1.0892928200393006E-2</v>
      </c>
      <c r="V41">
        <v>263.24999999999898</v>
      </c>
      <c r="W41">
        <v>20.5899999999999</v>
      </c>
      <c r="X41" s="3">
        <f t="shared" si="6"/>
        <v>8.8999351631726398E-2</v>
      </c>
    </row>
    <row r="42" spans="1:24" x14ac:dyDescent="0.2">
      <c r="A42">
        <v>3</v>
      </c>
      <c r="B42">
        <v>0</v>
      </c>
      <c r="C42">
        <v>2008</v>
      </c>
      <c r="D42">
        <v>227512358.37900001</v>
      </c>
      <c r="E42">
        <v>14431063.664999999</v>
      </c>
      <c r="F42" s="3">
        <f t="shared" si="0"/>
        <v>6.7725624083378733E-2</v>
      </c>
      <c r="G42">
        <v>141764675.44729999</v>
      </c>
      <c r="H42">
        <v>-279677.28230000101</v>
      </c>
      <c r="I42" s="3">
        <f t="shared" si="1"/>
        <v>-1.968943340059448E-3</v>
      </c>
      <c r="J42">
        <v>68.711503710000002</v>
      </c>
      <c r="K42">
        <v>2.80318447099999</v>
      </c>
      <c r="L42" s="3">
        <f t="shared" si="2"/>
        <v>4.2531572696231937E-2</v>
      </c>
      <c r="M42">
        <v>622.55999999999904</v>
      </c>
      <c r="N42">
        <v>9.16</v>
      </c>
      <c r="O42" s="3">
        <f t="shared" si="3"/>
        <v>1.4933159439191393E-2</v>
      </c>
      <c r="P42">
        <v>48419670.819999903</v>
      </c>
      <c r="Q42">
        <v>213849.78</v>
      </c>
      <c r="R42" s="3">
        <f t="shared" si="4"/>
        <v>4.4361816765355524E-3</v>
      </c>
      <c r="S42">
        <v>2646375</v>
      </c>
      <c r="T42">
        <v>-30261</v>
      </c>
      <c r="U42" s="3">
        <f t="shared" si="5"/>
        <v>-1.1305608980825185E-2</v>
      </c>
      <c r="V42">
        <v>306.33</v>
      </c>
      <c r="W42">
        <v>43.079999999999899</v>
      </c>
      <c r="X42" s="3">
        <f t="shared" si="6"/>
        <v>0.16364672364672389</v>
      </c>
    </row>
    <row r="43" spans="1:24" x14ac:dyDescent="0.2">
      <c r="A43">
        <v>3</v>
      </c>
      <c r="B43">
        <v>0</v>
      </c>
      <c r="C43">
        <v>2009</v>
      </c>
      <c r="D43">
        <v>231668316.02149999</v>
      </c>
      <c r="E43">
        <v>4010727.6425000001</v>
      </c>
      <c r="F43" s="3">
        <f t="shared" si="0"/>
        <v>1.7628614423743763E-2</v>
      </c>
      <c r="G43">
        <v>147321988.45030001</v>
      </c>
      <c r="H43">
        <v>5314395.0029999996</v>
      </c>
      <c r="I43" s="3">
        <f t="shared" si="1"/>
        <v>3.7487441679190305E-2</v>
      </c>
      <c r="J43">
        <v>72.359999086999906</v>
      </c>
      <c r="K43">
        <v>3.1596500969999899</v>
      </c>
      <c r="L43" s="3">
        <f t="shared" si="2"/>
        <v>4.598429558950471E-2</v>
      </c>
      <c r="M43">
        <v>628.75999999999897</v>
      </c>
      <c r="N43">
        <v>-0.190000000000007</v>
      </c>
      <c r="O43" s="3">
        <f t="shared" si="3"/>
        <v>-3.0519146748908906E-4</v>
      </c>
      <c r="P43">
        <v>48641080.799999997</v>
      </c>
      <c r="Q43">
        <v>-292218.51999999897</v>
      </c>
      <c r="R43" s="3">
        <f t="shared" si="4"/>
        <v>-6.0351199223621557E-3</v>
      </c>
      <c r="S43">
        <v>2616114</v>
      </c>
      <c r="T43">
        <v>-30261</v>
      </c>
      <c r="U43" s="3">
        <f t="shared" si="5"/>
        <v>-1.143488734589769E-2</v>
      </c>
      <c r="V43">
        <v>223.93</v>
      </c>
      <c r="W43">
        <v>-84.759999999999906</v>
      </c>
      <c r="X43" s="3">
        <f t="shared" si="6"/>
        <v>-0.27669506741096173</v>
      </c>
    </row>
    <row r="44" spans="1:24" x14ac:dyDescent="0.2">
      <c r="A44">
        <v>3</v>
      </c>
      <c r="B44">
        <v>0</v>
      </c>
      <c r="C44">
        <v>2010</v>
      </c>
      <c r="D44">
        <v>237044128.75510001</v>
      </c>
      <c r="E44">
        <v>5338514.8613999896</v>
      </c>
      <c r="F44" s="3">
        <f t="shared" si="0"/>
        <v>2.304378498138929E-2</v>
      </c>
      <c r="G44">
        <v>147169017.61149901</v>
      </c>
      <c r="H44">
        <v>-177039.18339999899</v>
      </c>
      <c r="I44" s="3">
        <f t="shared" si="1"/>
        <v>-1.2017159506350558E-3</v>
      </c>
      <c r="J44">
        <v>74.501979023000004</v>
      </c>
      <c r="K44">
        <v>2.1419799359999998</v>
      </c>
      <c r="L44" s="3">
        <f t="shared" si="2"/>
        <v>2.9601713142984615E-2</v>
      </c>
      <c r="M44">
        <v>647</v>
      </c>
      <c r="N44">
        <v>11.52</v>
      </c>
      <c r="O44" s="3">
        <f t="shared" si="3"/>
        <v>1.8321776194414434E-2</v>
      </c>
      <c r="P44">
        <v>49266174.770000003</v>
      </c>
      <c r="Q44">
        <v>486087.71999999898</v>
      </c>
      <c r="R44" s="3">
        <f t="shared" si="4"/>
        <v>9.9933577133836833E-3</v>
      </c>
      <c r="S44">
        <v>2601518</v>
      </c>
      <c r="T44">
        <v>-30261</v>
      </c>
      <c r="U44" s="3">
        <f t="shared" si="5"/>
        <v>-1.1567156477125997E-2</v>
      </c>
      <c r="V44">
        <v>267.83999999999997</v>
      </c>
      <c r="W44">
        <v>41.129999999999903</v>
      </c>
      <c r="X44" s="3">
        <f t="shared" si="6"/>
        <v>0.18367346938775467</v>
      </c>
    </row>
    <row r="45" spans="1:24" x14ac:dyDescent="0.2">
      <c r="A45">
        <v>3</v>
      </c>
      <c r="B45">
        <v>0</v>
      </c>
      <c r="C45">
        <v>2011</v>
      </c>
      <c r="D45">
        <v>251062855.901999</v>
      </c>
      <c r="E45">
        <v>13892937.864600001</v>
      </c>
      <c r="F45" s="3">
        <f t="shared" si="0"/>
        <v>5.8609078139004928E-2</v>
      </c>
      <c r="G45">
        <v>146122793.901999</v>
      </c>
      <c r="H45">
        <v>-1192182.2790999899</v>
      </c>
      <c r="I45" s="3">
        <f t="shared" si="1"/>
        <v>-8.1007694312884987E-3</v>
      </c>
      <c r="J45">
        <v>82.447850894999902</v>
      </c>
      <c r="K45">
        <v>4.5866318099999903</v>
      </c>
      <c r="L45" s="3">
        <f t="shared" si="2"/>
        <v>6.1563892263640681E-2</v>
      </c>
      <c r="M45">
        <v>674.20999999999901</v>
      </c>
      <c r="N45">
        <v>13.469999999999899</v>
      </c>
      <c r="O45" s="3">
        <f t="shared" si="3"/>
        <v>2.0819165378670634E-2</v>
      </c>
      <c r="P45">
        <v>50275186.329999901</v>
      </c>
      <c r="Q45">
        <v>392686.97999999899</v>
      </c>
      <c r="R45" s="3">
        <f t="shared" si="4"/>
        <v>7.9707219371762672E-3</v>
      </c>
      <c r="S45">
        <v>2574295</v>
      </c>
      <c r="T45">
        <v>-29652</v>
      </c>
      <c r="U45" s="3">
        <f t="shared" si="5"/>
        <v>-1.1397960729082021E-2</v>
      </c>
      <c r="V45">
        <v>344.91999999999899</v>
      </c>
      <c r="W45">
        <v>70.019999999999897</v>
      </c>
      <c r="X45" s="3">
        <f t="shared" si="6"/>
        <v>0.26142473118279536</v>
      </c>
    </row>
    <row r="46" spans="1:24" x14ac:dyDescent="0.2">
      <c r="A46">
        <v>3</v>
      </c>
      <c r="B46">
        <v>0</v>
      </c>
      <c r="C46">
        <v>2012</v>
      </c>
      <c r="D46">
        <v>254907415.6076</v>
      </c>
      <c r="E46">
        <v>3844559.7056</v>
      </c>
      <c r="F46" s="3">
        <f t="shared" si="0"/>
        <v>1.5313136193673757E-2</v>
      </c>
      <c r="G46">
        <v>142890857.318499</v>
      </c>
      <c r="H46">
        <v>-3231936.5835000002</v>
      </c>
      <c r="I46" s="3">
        <f t="shared" si="1"/>
        <v>-2.2117949549114023E-2</v>
      </c>
      <c r="J46">
        <v>90.052712604000007</v>
      </c>
      <c r="K46">
        <v>7.6048617089999899</v>
      </c>
      <c r="L46" s="3">
        <f t="shared" si="2"/>
        <v>9.2238446805424146E-2</v>
      </c>
      <c r="M46">
        <v>671.28</v>
      </c>
      <c r="N46">
        <v>-2.93</v>
      </c>
      <c r="O46" s="3">
        <f t="shared" si="3"/>
        <v>-4.3458269678586852E-3</v>
      </c>
      <c r="P46">
        <v>50688525.520000003</v>
      </c>
      <c r="Q46">
        <v>413339.18999999901</v>
      </c>
      <c r="R46" s="3">
        <f t="shared" si="4"/>
        <v>8.2215347206650493E-3</v>
      </c>
      <c r="S46">
        <v>2583815</v>
      </c>
      <c r="T46">
        <v>9520</v>
      </c>
      <c r="U46" s="3">
        <f t="shared" si="5"/>
        <v>3.6980998681192326E-3</v>
      </c>
      <c r="V46">
        <v>354.82</v>
      </c>
      <c r="W46">
        <v>9.9000000000000092</v>
      </c>
      <c r="X46" s="3">
        <f t="shared" si="6"/>
        <v>2.8702307781514665E-2</v>
      </c>
    </row>
    <row r="47" spans="1:24" x14ac:dyDescent="0.2">
      <c r="A47">
        <v>3</v>
      </c>
      <c r="B47">
        <v>0</v>
      </c>
      <c r="C47">
        <v>2013</v>
      </c>
      <c r="D47">
        <v>251578607.3721</v>
      </c>
      <c r="E47">
        <v>-3328808.2355</v>
      </c>
      <c r="F47" s="3">
        <f t="shared" si="0"/>
        <v>-1.3058891313794922E-2</v>
      </c>
      <c r="G47">
        <v>143217216.95280001</v>
      </c>
      <c r="H47">
        <v>326359.634299998</v>
      </c>
      <c r="I47" s="3">
        <f t="shared" si="1"/>
        <v>2.2839784183851116E-3</v>
      </c>
      <c r="J47">
        <v>97.751448690000004</v>
      </c>
      <c r="K47">
        <v>7.6987360860000003</v>
      </c>
      <c r="L47" s="3">
        <f t="shared" si="2"/>
        <v>8.5491440106358702E-2</v>
      </c>
      <c r="M47">
        <v>657.609448818999</v>
      </c>
      <c r="N47">
        <v>-13.670551180999899</v>
      </c>
      <c r="O47" s="3">
        <f t="shared" si="3"/>
        <v>-2.0364901652067544E-2</v>
      </c>
      <c r="P47">
        <v>51642755.239999898</v>
      </c>
      <c r="Q47">
        <v>1355569.29999999</v>
      </c>
      <c r="R47" s="3">
        <f t="shared" si="4"/>
        <v>2.6743119593508939E-2</v>
      </c>
      <c r="S47">
        <v>2587261</v>
      </c>
      <c r="T47">
        <v>3446</v>
      </c>
      <c r="U47" s="3">
        <f t="shared" si="5"/>
        <v>1.3336868158130516E-3</v>
      </c>
      <c r="V47">
        <v>344.57999999999902</v>
      </c>
      <c r="W47">
        <v>-10.24</v>
      </c>
      <c r="X47" s="3">
        <f t="shared" si="6"/>
        <v>-2.8859703511639707E-2</v>
      </c>
    </row>
    <row r="48" spans="1:24" x14ac:dyDescent="0.2">
      <c r="A48">
        <v>3</v>
      </c>
      <c r="B48">
        <v>0</v>
      </c>
      <c r="C48">
        <v>2014</v>
      </c>
      <c r="D48">
        <v>253313905.37149999</v>
      </c>
      <c r="E48">
        <v>1735297.9993999901</v>
      </c>
      <c r="F48" s="3">
        <f t="shared" si="0"/>
        <v>6.8976373528985288E-3</v>
      </c>
      <c r="G48">
        <v>148131865.54629999</v>
      </c>
      <c r="H48">
        <v>4914648.5935000004</v>
      </c>
      <c r="I48" s="3">
        <f t="shared" si="1"/>
        <v>3.4316045920091562E-2</v>
      </c>
      <c r="J48">
        <v>98.077202977999903</v>
      </c>
      <c r="K48">
        <v>0.325754288000001</v>
      </c>
      <c r="L48" s="3">
        <f t="shared" si="2"/>
        <v>3.3324752969448907E-3</v>
      </c>
      <c r="M48">
        <v>670.46404938799901</v>
      </c>
      <c r="N48">
        <v>12.854600568999899</v>
      </c>
      <c r="O48" s="3">
        <f t="shared" si="3"/>
        <v>1.9547469386404774E-2</v>
      </c>
      <c r="P48">
        <v>52127612.339999899</v>
      </c>
      <c r="Q48">
        <v>484857.1</v>
      </c>
      <c r="R48" s="3">
        <f t="shared" si="4"/>
        <v>9.3886760639845541E-3</v>
      </c>
      <c r="S48">
        <v>2592716</v>
      </c>
      <c r="T48">
        <v>5455</v>
      </c>
      <c r="U48" s="3">
        <f t="shared" si="5"/>
        <v>2.1084073079600395E-3</v>
      </c>
      <c r="V48">
        <v>331.29</v>
      </c>
      <c r="W48">
        <v>-13.2899999999999</v>
      </c>
      <c r="X48" s="3">
        <f t="shared" si="6"/>
        <v>-3.8568692321086361E-2</v>
      </c>
    </row>
    <row r="49" spans="1:24" x14ac:dyDescent="0.2">
      <c r="A49">
        <v>3</v>
      </c>
      <c r="B49">
        <v>0</v>
      </c>
      <c r="C49">
        <v>2015</v>
      </c>
      <c r="D49">
        <v>245185654.62709999</v>
      </c>
      <c r="E49">
        <v>-8128250.7444000002</v>
      </c>
      <c r="F49" s="3">
        <f t="shared" si="0"/>
        <v>-3.2087661087848433E-2</v>
      </c>
      <c r="G49">
        <v>151972159.67959899</v>
      </c>
      <c r="H49">
        <v>3840294.1332999901</v>
      </c>
      <c r="I49" s="3">
        <f t="shared" si="1"/>
        <v>2.5924834735168243E-2</v>
      </c>
      <c r="J49">
        <v>98.6245150539999</v>
      </c>
      <c r="K49">
        <v>0.54731207599999898</v>
      </c>
      <c r="L49" s="3">
        <f t="shared" si="2"/>
        <v>5.5804209274072465E-3</v>
      </c>
      <c r="M49">
        <v>660.53518212899996</v>
      </c>
      <c r="N49">
        <v>-9.9288672590000004</v>
      </c>
      <c r="O49" s="3">
        <f t="shared" si="3"/>
        <v>-1.4808948023481783E-2</v>
      </c>
      <c r="P49">
        <v>52664855.490000002</v>
      </c>
      <c r="Q49">
        <v>537243.14999999898</v>
      </c>
      <c r="R49" s="3">
        <f t="shared" si="4"/>
        <v>1.0306306502125127E-2</v>
      </c>
      <c r="S49">
        <v>2596854</v>
      </c>
      <c r="T49">
        <v>4138</v>
      </c>
      <c r="U49" s="3">
        <f t="shared" si="5"/>
        <v>1.5960097442218894E-3</v>
      </c>
      <c r="V49">
        <v>240.36</v>
      </c>
      <c r="W49">
        <v>-90.929999999999893</v>
      </c>
      <c r="X49" s="3">
        <f t="shared" si="6"/>
        <v>-0.27447251652630594</v>
      </c>
    </row>
    <row r="50" spans="1:24" x14ac:dyDescent="0.2">
      <c r="A50">
        <v>3</v>
      </c>
      <c r="B50">
        <v>0</v>
      </c>
      <c r="C50">
        <v>2016</v>
      </c>
      <c r="D50">
        <v>229756931.70829901</v>
      </c>
      <c r="E50">
        <v>-15428722.9187999</v>
      </c>
      <c r="F50" s="3">
        <f t="shared" si="0"/>
        <v>-6.2926695047739498E-2</v>
      </c>
      <c r="G50">
        <v>153890475.44119999</v>
      </c>
      <c r="H50">
        <v>1918315.7616000001</v>
      </c>
      <c r="I50" s="3">
        <f t="shared" si="1"/>
        <v>1.2622810425569798E-2</v>
      </c>
      <c r="J50">
        <v>101.236513126999</v>
      </c>
      <c r="K50">
        <v>2.6119980730000001</v>
      </c>
      <c r="L50" s="3">
        <f t="shared" si="2"/>
        <v>2.6484267847297929E-2</v>
      </c>
      <c r="M50">
        <v>634.39423038699897</v>
      </c>
      <c r="N50">
        <v>-26.140951741999999</v>
      </c>
      <c r="O50" s="3">
        <f t="shared" si="3"/>
        <v>-3.9575411649904774E-2</v>
      </c>
      <c r="P50">
        <v>53250417.93</v>
      </c>
      <c r="Q50">
        <v>585562.43999999994</v>
      </c>
      <c r="R50" s="3">
        <f t="shared" si="4"/>
        <v>1.1118656541480238E-2</v>
      </c>
      <c r="S50">
        <v>2604836</v>
      </c>
      <c r="T50">
        <v>7982</v>
      </c>
      <c r="U50" s="3">
        <f t="shared" si="5"/>
        <v>3.0737192002322812E-3</v>
      </c>
      <c r="V50">
        <v>216.38</v>
      </c>
      <c r="W50">
        <v>-23.979999999999901</v>
      </c>
      <c r="X50" s="3">
        <f t="shared" si="6"/>
        <v>-9.9767016142452564E-2</v>
      </c>
    </row>
    <row r="51" spans="1:24" x14ac:dyDescent="0.2">
      <c r="A51">
        <v>3</v>
      </c>
      <c r="B51">
        <v>0</v>
      </c>
      <c r="C51">
        <v>2017</v>
      </c>
      <c r="D51">
        <v>223075617.08129901</v>
      </c>
      <c r="E51">
        <v>-6681314.6269999901</v>
      </c>
      <c r="F51" s="3">
        <f t="shared" si="0"/>
        <v>-2.9079926239103129E-2</v>
      </c>
      <c r="G51">
        <v>155235033.8989</v>
      </c>
      <c r="H51">
        <v>1344558.4576999899</v>
      </c>
      <c r="I51" s="3">
        <f t="shared" si="1"/>
        <v>8.7371128969819332E-3</v>
      </c>
      <c r="J51">
        <v>106.69301182</v>
      </c>
      <c r="K51">
        <v>5.4564986930000003</v>
      </c>
      <c r="L51" s="3">
        <f t="shared" si="2"/>
        <v>5.389852459808589E-2</v>
      </c>
      <c r="M51">
        <v>632.491229360999</v>
      </c>
      <c r="N51">
        <v>-1.9030010259999901</v>
      </c>
      <c r="O51" s="3">
        <f t="shared" si="3"/>
        <v>-2.9997136399539824E-3</v>
      </c>
      <c r="P51">
        <v>53805049.170000002</v>
      </c>
      <c r="Q51">
        <v>554631.24</v>
      </c>
      <c r="R51" s="3">
        <f t="shared" si="4"/>
        <v>1.0415528395083903E-2</v>
      </c>
      <c r="S51">
        <v>2599394</v>
      </c>
      <c r="T51">
        <v>-5442</v>
      </c>
      <c r="U51" s="3">
        <f t="shared" si="5"/>
        <v>-2.0891910277652795E-3</v>
      </c>
      <c r="V51">
        <v>242.19</v>
      </c>
      <c r="W51">
        <v>25.81</v>
      </c>
      <c r="X51" s="3">
        <f t="shared" si="6"/>
        <v>0.1192808947222479</v>
      </c>
    </row>
    <row r="52" spans="1:24" x14ac:dyDescent="0.2">
      <c r="A52">
        <v>3</v>
      </c>
      <c r="B52">
        <v>0</v>
      </c>
      <c r="C52">
        <v>2018</v>
      </c>
      <c r="D52">
        <v>219047817.00039899</v>
      </c>
      <c r="E52">
        <v>-4027800.0808999999</v>
      </c>
      <c r="F52" s="3">
        <f t="shared" si="0"/>
        <v>-1.8055761241857662E-2</v>
      </c>
      <c r="G52">
        <v>157033551.80919999</v>
      </c>
      <c r="H52">
        <v>1798517.9103000001</v>
      </c>
      <c r="I52" s="3">
        <f t="shared" si="1"/>
        <v>1.1585773295680933E-2</v>
      </c>
      <c r="J52">
        <v>117.170871343</v>
      </c>
      <c r="K52">
        <v>10.477859522999999</v>
      </c>
      <c r="L52" s="3">
        <f t="shared" si="2"/>
        <v>9.8205677619046139E-2</v>
      </c>
      <c r="M52">
        <v>624.94201843099995</v>
      </c>
      <c r="N52">
        <v>-7.5492109300000001</v>
      </c>
      <c r="O52" s="3">
        <f t="shared" si="3"/>
        <v>-1.1935676859309036E-2</v>
      </c>
      <c r="P52">
        <v>54490646.199999899</v>
      </c>
      <c r="Q52">
        <v>530753.84999999905</v>
      </c>
      <c r="R52" s="3">
        <f t="shared" si="4"/>
        <v>9.8643874169328082E-3</v>
      </c>
      <c r="S52">
        <v>2597308</v>
      </c>
      <c r="T52">
        <v>-2086</v>
      </c>
      <c r="U52" s="3">
        <f t="shared" si="5"/>
        <v>-8.0249473531138411E-4</v>
      </c>
      <c r="V52">
        <v>271.89999999999998</v>
      </c>
      <c r="W52">
        <v>29.709999999999901</v>
      </c>
      <c r="X52" s="3">
        <f t="shared" si="6"/>
        <v>0.12267228209257154</v>
      </c>
    </row>
    <row r="53" spans="1:24" x14ac:dyDescent="0.2">
      <c r="A53">
        <v>4</v>
      </c>
      <c r="B53">
        <v>0</v>
      </c>
      <c r="C53">
        <v>2002</v>
      </c>
      <c r="D53">
        <v>606988108.62</v>
      </c>
      <c r="F53" s="3">
        <f t="shared" si="0"/>
        <v>0</v>
      </c>
      <c r="G53">
        <v>284966613.91000003</v>
      </c>
      <c r="I53" s="3">
        <f t="shared" si="1"/>
        <v>0</v>
      </c>
      <c r="J53">
        <v>6.765777495</v>
      </c>
      <c r="L53" s="3">
        <f t="shared" si="2"/>
        <v>0</v>
      </c>
      <c r="M53">
        <v>68.69</v>
      </c>
      <c r="O53" s="3">
        <f t="shared" si="3"/>
        <v>0</v>
      </c>
      <c r="P53">
        <v>47738463.390999898</v>
      </c>
      <c r="R53" s="3">
        <f t="shared" si="4"/>
        <v>0</v>
      </c>
      <c r="S53">
        <v>15554446</v>
      </c>
      <c r="U53" s="3">
        <f t="shared" si="5"/>
        <v>0</v>
      </c>
      <c r="V53">
        <v>15.86</v>
      </c>
      <c r="X53" s="3">
        <f t="shared" si="6"/>
        <v>0</v>
      </c>
    </row>
    <row r="54" spans="1:24" x14ac:dyDescent="0.2">
      <c r="A54">
        <v>4</v>
      </c>
      <c r="B54">
        <v>0</v>
      </c>
      <c r="C54">
        <v>2003</v>
      </c>
      <c r="D54">
        <v>590395067.63999999</v>
      </c>
      <c r="E54">
        <v>-16593040.98</v>
      </c>
      <c r="F54" s="3">
        <f t="shared" si="0"/>
        <v>-2.7336682126647624E-2</v>
      </c>
      <c r="G54">
        <v>282324741.81999999</v>
      </c>
      <c r="H54">
        <v>-2641872.0899999901</v>
      </c>
      <c r="I54" s="3">
        <f t="shared" si="1"/>
        <v>-9.2708126532828269E-3</v>
      </c>
      <c r="J54">
        <v>7.1449785080000003</v>
      </c>
      <c r="K54">
        <v>0.37920101299999998</v>
      </c>
      <c r="L54" s="3">
        <f t="shared" si="2"/>
        <v>5.604692339945181E-2</v>
      </c>
      <c r="M54">
        <v>68.33</v>
      </c>
      <c r="N54">
        <v>-0.36000000000000099</v>
      </c>
      <c r="O54" s="3">
        <f t="shared" si="3"/>
        <v>-5.2409375454942637E-3</v>
      </c>
      <c r="P54">
        <v>49518100.955999903</v>
      </c>
      <c r="Q54">
        <v>1779637.5649999899</v>
      </c>
      <c r="R54" s="3">
        <f t="shared" si="4"/>
        <v>3.7278903395443264E-2</v>
      </c>
      <c r="S54">
        <v>15414709</v>
      </c>
      <c r="T54">
        <v>-139737</v>
      </c>
      <c r="U54" s="3">
        <f t="shared" si="5"/>
        <v>-8.9837336540304936E-3</v>
      </c>
      <c r="V54">
        <v>18.88</v>
      </c>
      <c r="W54">
        <v>3.02</v>
      </c>
      <c r="X54" s="3">
        <f t="shared" si="6"/>
        <v>0.19041614123581338</v>
      </c>
    </row>
    <row r="55" spans="1:24" x14ac:dyDescent="0.2">
      <c r="A55">
        <v>4</v>
      </c>
      <c r="B55">
        <v>0</v>
      </c>
      <c r="C55">
        <v>2004</v>
      </c>
      <c r="D55">
        <v>599704866.96000004</v>
      </c>
      <c r="E55">
        <v>9309799.3200000096</v>
      </c>
      <c r="F55" s="3">
        <f t="shared" si="0"/>
        <v>1.576876202102143E-2</v>
      </c>
      <c r="G55">
        <v>288970985.91000003</v>
      </c>
      <c r="H55">
        <v>6646244.0899999896</v>
      </c>
      <c r="I55" s="3">
        <f t="shared" si="1"/>
        <v>2.3541132269014501E-2</v>
      </c>
      <c r="J55">
        <v>7.6556246139999997</v>
      </c>
      <c r="K55">
        <v>0.51064610599999904</v>
      </c>
      <c r="L55" s="3">
        <f t="shared" si="2"/>
        <v>7.1469229113599875E-2</v>
      </c>
      <c r="M55">
        <v>68.02</v>
      </c>
      <c r="N55">
        <v>-0.309999999999997</v>
      </c>
      <c r="O55" s="3">
        <f t="shared" si="3"/>
        <v>-4.5368066734962241E-3</v>
      </c>
      <c r="P55">
        <v>51513228.759999998</v>
      </c>
      <c r="Q55">
        <v>1995127.80399999</v>
      </c>
      <c r="R55" s="3">
        <f t="shared" si="4"/>
        <v>4.0290878799507934E-2</v>
      </c>
      <c r="S55">
        <v>15274972</v>
      </c>
      <c r="T55">
        <v>-139737</v>
      </c>
      <c r="U55" s="3">
        <f t="shared" si="5"/>
        <v>-9.0651727515582686E-3</v>
      </c>
      <c r="V55">
        <v>22.01</v>
      </c>
      <c r="W55">
        <v>3.13</v>
      </c>
      <c r="X55" s="3">
        <f t="shared" si="6"/>
        <v>0.16578389830508475</v>
      </c>
    </row>
    <row r="56" spans="1:24" x14ac:dyDescent="0.2">
      <c r="A56">
        <v>4</v>
      </c>
      <c r="B56">
        <v>0</v>
      </c>
      <c r="C56">
        <v>2005</v>
      </c>
      <c r="D56">
        <v>608584615.26999998</v>
      </c>
      <c r="E56">
        <v>8879748.30999998</v>
      </c>
      <c r="F56" s="3">
        <f t="shared" si="0"/>
        <v>1.4806863841230514E-2</v>
      </c>
      <c r="G56">
        <v>283060625.13999999</v>
      </c>
      <c r="H56">
        <v>-5910360.7699999996</v>
      </c>
      <c r="I56" s="3">
        <f t="shared" si="1"/>
        <v>-2.0453128715976977E-2</v>
      </c>
      <c r="J56">
        <v>7.6018643590000003</v>
      </c>
      <c r="K56">
        <v>-5.3760255000000201E-2</v>
      </c>
      <c r="L56" s="3">
        <f t="shared" si="2"/>
        <v>-7.0223211965863251E-3</v>
      </c>
      <c r="M56">
        <v>67.669999999999902</v>
      </c>
      <c r="N56">
        <v>-0.35000000000000198</v>
      </c>
      <c r="O56" s="3">
        <f t="shared" si="3"/>
        <v>-5.1455454278153774E-3</v>
      </c>
      <c r="P56">
        <v>53529201.5</v>
      </c>
      <c r="Q56">
        <v>2015972.74</v>
      </c>
      <c r="R56" s="3">
        <f t="shared" si="4"/>
        <v>3.9135049161690326E-2</v>
      </c>
      <c r="S56">
        <v>15135235</v>
      </c>
      <c r="T56">
        <v>-139737</v>
      </c>
      <c r="U56" s="3">
        <f t="shared" si="5"/>
        <v>-9.148101875407693E-3</v>
      </c>
      <c r="V56">
        <v>26.42</v>
      </c>
      <c r="W56">
        <v>4.4099999999999904</v>
      </c>
      <c r="X56" s="3">
        <f t="shared" si="6"/>
        <v>0.20036347114947706</v>
      </c>
    </row>
    <row r="57" spans="1:24" x14ac:dyDescent="0.2">
      <c r="A57">
        <v>4</v>
      </c>
      <c r="B57">
        <v>0</v>
      </c>
      <c r="C57">
        <v>2006</v>
      </c>
      <c r="D57">
        <v>623063480.99000001</v>
      </c>
      <c r="E57">
        <v>14478865.7199999</v>
      </c>
      <c r="F57" s="3">
        <f t="shared" si="0"/>
        <v>2.3791047878488215E-2</v>
      </c>
      <c r="G57">
        <v>284407249.66000003</v>
      </c>
      <c r="H57">
        <v>1346624.51999999</v>
      </c>
      <c r="I57" s="3">
        <f t="shared" si="1"/>
        <v>4.7573713911426502E-3</v>
      </c>
      <c r="J57">
        <v>7.7280347789999997</v>
      </c>
      <c r="K57">
        <v>0.12617042000000001</v>
      </c>
      <c r="L57" s="3">
        <f t="shared" si="2"/>
        <v>1.6597299562524332E-2</v>
      </c>
      <c r="M57">
        <v>67.62</v>
      </c>
      <c r="N57">
        <v>-4.9999999999998899E-2</v>
      </c>
      <c r="O57" s="3">
        <f t="shared" si="3"/>
        <v>-7.3887985813505207E-4</v>
      </c>
      <c r="P57">
        <v>55892473.569999903</v>
      </c>
      <c r="Q57">
        <v>2363272.0699999998</v>
      </c>
      <c r="R57" s="3">
        <f t="shared" si="4"/>
        <v>4.4149212089405067E-2</v>
      </c>
      <c r="S57">
        <v>14995498</v>
      </c>
      <c r="T57">
        <v>-139737</v>
      </c>
      <c r="U57" s="3">
        <f t="shared" si="5"/>
        <v>-9.2325622958612796E-3</v>
      </c>
      <c r="V57">
        <v>29.83</v>
      </c>
      <c r="W57">
        <v>3.4099999999999899</v>
      </c>
      <c r="X57" s="3">
        <f t="shared" si="6"/>
        <v>0.12906888720666124</v>
      </c>
    </row>
    <row r="58" spans="1:24" x14ac:dyDescent="0.2">
      <c r="A58">
        <v>4</v>
      </c>
      <c r="B58">
        <v>0</v>
      </c>
      <c r="C58">
        <v>2007</v>
      </c>
      <c r="D58">
        <v>630760140.80999994</v>
      </c>
      <c r="E58">
        <v>7696659.8200000003</v>
      </c>
      <c r="F58" s="3">
        <f t="shared" si="0"/>
        <v>1.2352930407300712E-2</v>
      </c>
      <c r="G58">
        <v>290362546.45999998</v>
      </c>
      <c r="H58">
        <v>5955296.7999999896</v>
      </c>
      <c r="I58" s="3">
        <f t="shared" si="1"/>
        <v>2.0939328400100071E-2</v>
      </c>
      <c r="J58">
        <v>8.3609517249999996</v>
      </c>
      <c r="K58">
        <v>0.63291694599999904</v>
      </c>
      <c r="L58" s="3">
        <f t="shared" si="2"/>
        <v>8.1898822158496795E-2</v>
      </c>
      <c r="M58">
        <v>66.67</v>
      </c>
      <c r="N58">
        <v>-0.95000000000000195</v>
      </c>
      <c r="O58" s="3">
        <f t="shared" si="3"/>
        <v>-1.4049097900029605E-2</v>
      </c>
      <c r="P58">
        <v>57019017</v>
      </c>
      <c r="Q58">
        <v>1126543.4299999899</v>
      </c>
      <c r="R58" s="3">
        <f t="shared" si="4"/>
        <v>2.015554793060113E-2</v>
      </c>
      <c r="S58">
        <v>14855761</v>
      </c>
      <c r="T58">
        <v>-139737</v>
      </c>
      <c r="U58" s="3">
        <f t="shared" si="5"/>
        <v>-9.3185968215260349E-3</v>
      </c>
      <c r="V58">
        <v>32.43</v>
      </c>
      <c r="W58">
        <v>2.6</v>
      </c>
      <c r="X58" s="3">
        <f t="shared" si="6"/>
        <v>8.7160576600737519E-2</v>
      </c>
    </row>
    <row r="59" spans="1:24" x14ac:dyDescent="0.2">
      <c r="A59">
        <v>4</v>
      </c>
      <c r="B59">
        <v>0</v>
      </c>
      <c r="C59">
        <v>2008</v>
      </c>
      <c r="D59">
        <v>657725482.74000001</v>
      </c>
      <c r="E59">
        <v>26965341.93</v>
      </c>
      <c r="F59" s="3">
        <f t="shared" si="0"/>
        <v>4.275054840239597E-2</v>
      </c>
      <c r="G59">
        <v>299006952.13</v>
      </c>
      <c r="H59">
        <v>8644405.6699999999</v>
      </c>
      <c r="I59" s="3">
        <f t="shared" si="1"/>
        <v>2.9771076798263456E-2</v>
      </c>
      <c r="J59">
        <v>8.2359558150000005</v>
      </c>
      <c r="K59">
        <v>-0.124995909999999</v>
      </c>
      <c r="L59" s="3">
        <f t="shared" si="2"/>
        <v>-1.4949961931516714E-2</v>
      </c>
      <c r="M59">
        <v>67.119999999999905</v>
      </c>
      <c r="N59">
        <v>0.45000000000000101</v>
      </c>
      <c r="O59" s="3">
        <f t="shared" si="3"/>
        <v>6.7496625168741711E-3</v>
      </c>
      <c r="P59">
        <v>57718747.670000002</v>
      </c>
      <c r="Q59">
        <v>699730.66999999899</v>
      </c>
      <c r="R59" s="3">
        <f t="shared" si="4"/>
        <v>1.2271882379171829E-2</v>
      </c>
      <c r="S59">
        <v>14716024</v>
      </c>
      <c r="T59">
        <v>-139737</v>
      </c>
      <c r="U59" s="3">
        <f t="shared" si="5"/>
        <v>-9.4062498716827765E-3</v>
      </c>
      <c r="V59">
        <v>37.519999999999897</v>
      </c>
      <c r="W59">
        <v>5.0899999999999901</v>
      </c>
      <c r="X59" s="3">
        <f t="shared" si="6"/>
        <v>0.15695343817452945</v>
      </c>
    </row>
    <row r="60" spans="1:24" x14ac:dyDescent="0.2">
      <c r="A60">
        <v>4</v>
      </c>
      <c r="B60">
        <v>0</v>
      </c>
      <c r="C60">
        <v>2009</v>
      </c>
      <c r="D60">
        <v>610996351.57999897</v>
      </c>
      <c r="E60">
        <v>-46729131.159999996</v>
      </c>
      <c r="F60" s="3">
        <f t="shared" si="0"/>
        <v>-7.1046557243505948E-2</v>
      </c>
      <c r="G60">
        <v>296130447.29000002</v>
      </c>
      <c r="H60">
        <v>-2876504.84</v>
      </c>
      <c r="I60" s="3">
        <f t="shared" si="1"/>
        <v>-9.6201938433504199E-3</v>
      </c>
      <c r="J60">
        <v>9.5243774969999997</v>
      </c>
      <c r="K60">
        <v>1.2884216819999901</v>
      </c>
      <c r="L60" s="3">
        <f t="shared" si="2"/>
        <v>0.1564386345605947</v>
      </c>
      <c r="M60">
        <v>68.839999999999904</v>
      </c>
      <c r="N60">
        <v>1.72</v>
      </c>
      <c r="O60" s="3">
        <f t="shared" si="3"/>
        <v>2.5625744934445804E-2</v>
      </c>
      <c r="P60">
        <v>57791638.259999998</v>
      </c>
      <c r="Q60">
        <v>72890.589999999793</v>
      </c>
      <c r="R60" s="3">
        <f t="shared" si="4"/>
        <v>1.2628581343577128E-3</v>
      </c>
      <c r="S60">
        <v>14576287</v>
      </c>
      <c r="T60">
        <v>-139737</v>
      </c>
      <c r="U60" s="3">
        <f t="shared" si="5"/>
        <v>-9.495567552757456E-3</v>
      </c>
      <c r="V60">
        <v>27.7699999999999</v>
      </c>
      <c r="W60">
        <v>-9.7499999999999893</v>
      </c>
      <c r="X60" s="3">
        <f t="shared" si="6"/>
        <v>-0.25986140724946738</v>
      </c>
    </row>
    <row r="61" spans="1:24" x14ac:dyDescent="0.2">
      <c r="A61">
        <v>4</v>
      </c>
      <c r="B61">
        <v>0</v>
      </c>
      <c r="C61">
        <v>2010</v>
      </c>
      <c r="D61">
        <v>579208483.63999999</v>
      </c>
      <c r="E61">
        <v>-31787867.939999901</v>
      </c>
      <c r="F61" s="3">
        <f t="shared" si="0"/>
        <v>-5.2026281102658681E-2</v>
      </c>
      <c r="G61">
        <v>286735718.33999997</v>
      </c>
      <c r="H61">
        <v>-9394728.9499999899</v>
      </c>
      <c r="I61" s="3">
        <f t="shared" si="1"/>
        <v>-3.1724967952382652E-2</v>
      </c>
      <c r="J61">
        <v>10.042680955</v>
      </c>
      <c r="K61">
        <v>0.51830345799999999</v>
      </c>
      <c r="L61" s="3">
        <f t="shared" si="2"/>
        <v>5.441861771682778E-2</v>
      </c>
      <c r="M61">
        <v>70.14</v>
      </c>
      <c r="N61">
        <v>1.2999999999999901</v>
      </c>
      <c r="O61" s="3">
        <f t="shared" si="3"/>
        <v>1.8884369552585586E-2</v>
      </c>
      <c r="P61">
        <v>57998633.4799999</v>
      </c>
      <c r="Q61">
        <v>206995.22</v>
      </c>
      <c r="R61" s="3">
        <f t="shared" si="4"/>
        <v>3.5817503402264688E-3</v>
      </c>
      <c r="S61">
        <v>14436550</v>
      </c>
      <c r="T61">
        <v>-139737</v>
      </c>
      <c r="U61" s="3">
        <f t="shared" si="5"/>
        <v>-9.5865977391910578E-3</v>
      </c>
      <c r="V61">
        <v>32.559999999999903</v>
      </c>
      <c r="W61">
        <v>4.79</v>
      </c>
      <c r="X61" s="3">
        <f t="shared" si="6"/>
        <v>0.17248829672308308</v>
      </c>
    </row>
    <row r="62" spans="1:24" x14ac:dyDescent="0.2">
      <c r="A62">
        <v>4</v>
      </c>
      <c r="B62">
        <v>0</v>
      </c>
      <c r="C62">
        <v>2011</v>
      </c>
      <c r="D62">
        <v>584656925.09000003</v>
      </c>
      <c r="E62">
        <v>5448441.4500000104</v>
      </c>
      <c r="F62" s="3">
        <f t="shared" si="0"/>
        <v>9.4067017384821712E-3</v>
      </c>
      <c r="G62">
        <v>274984839.52999997</v>
      </c>
      <c r="H62">
        <v>-11750878.8099999</v>
      </c>
      <c r="I62" s="3">
        <f t="shared" si="1"/>
        <v>-4.0981566154469004E-2</v>
      </c>
      <c r="J62">
        <v>10.197227885</v>
      </c>
      <c r="K62">
        <v>0.15454693</v>
      </c>
      <c r="L62" s="3">
        <f t="shared" si="2"/>
        <v>1.5389011230418003E-2</v>
      </c>
      <c r="M62">
        <v>72.81</v>
      </c>
      <c r="N62">
        <v>2.67</v>
      </c>
      <c r="O62" s="3">
        <f t="shared" si="3"/>
        <v>3.8066723695466209E-2</v>
      </c>
      <c r="P62">
        <v>58890010.090000004</v>
      </c>
      <c r="Q62">
        <v>891376.60999999905</v>
      </c>
      <c r="R62" s="3">
        <f t="shared" si="4"/>
        <v>1.536892434383612E-2</v>
      </c>
      <c r="S62">
        <v>14296813</v>
      </c>
      <c r="T62">
        <v>-139737</v>
      </c>
      <c r="U62" s="3">
        <f t="shared" si="5"/>
        <v>-9.6793901590061342E-3</v>
      </c>
      <c r="V62">
        <v>40.36</v>
      </c>
      <c r="W62">
        <v>7.7999999999999901</v>
      </c>
      <c r="X62" s="3">
        <f t="shared" si="6"/>
        <v>0.23955773955773996</v>
      </c>
    </row>
    <row r="63" spans="1:24" x14ac:dyDescent="0.2">
      <c r="A63">
        <v>4</v>
      </c>
      <c r="B63">
        <v>0</v>
      </c>
      <c r="C63">
        <v>2012</v>
      </c>
      <c r="D63">
        <v>594431396.69999897</v>
      </c>
      <c r="E63">
        <v>9774471.6099999808</v>
      </c>
      <c r="F63" s="3">
        <f t="shared" si="0"/>
        <v>1.6718302974852016E-2</v>
      </c>
      <c r="G63">
        <v>271988579.86000001</v>
      </c>
      <c r="H63">
        <v>-2996259.67</v>
      </c>
      <c r="I63" s="3">
        <f t="shared" si="1"/>
        <v>-1.0896090399460431E-2</v>
      </c>
      <c r="J63">
        <v>10.4918112219999</v>
      </c>
      <c r="K63">
        <v>0.294583336999999</v>
      </c>
      <c r="L63" s="3">
        <f t="shared" si="2"/>
        <v>2.8888570533304209E-2</v>
      </c>
      <c r="M63">
        <v>71.58</v>
      </c>
      <c r="N63">
        <v>-1.22999999999999</v>
      </c>
      <c r="O63" s="3">
        <f t="shared" si="3"/>
        <v>-1.6893283889575471E-2</v>
      </c>
      <c r="P63">
        <v>59933850.909999996</v>
      </c>
      <c r="Q63">
        <v>1043840.82</v>
      </c>
      <c r="R63" s="3">
        <f t="shared" si="4"/>
        <v>1.772526135425561E-2</v>
      </c>
      <c r="S63">
        <v>14468738</v>
      </c>
      <c r="T63">
        <v>171925</v>
      </c>
      <c r="U63" s="3">
        <f t="shared" si="5"/>
        <v>1.2025407340782873E-2</v>
      </c>
      <c r="V63">
        <v>42.09</v>
      </c>
      <c r="W63">
        <v>1.73</v>
      </c>
      <c r="X63" s="3">
        <f t="shared" si="6"/>
        <v>4.2864222001982158E-2</v>
      </c>
    </row>
    <row r="64" spans="1:24" x14ac:dyDescent="0.2">
      <c r="A64">
        <v>4</v>
      </c>
      <c r="B64">
        <v>0</v>
      </c>
      <c r="C64">
        <v>2013</v>
      </c>
      <c r="D64">
        <v>589621129.38</v>
      </c>
      <c r="E64">
        <v>-4810267.3199999901</v>
      </c>
      <c r="F64" s="3">
        <f t="shared" si="0"/>
        <v>-8.092216102151252E-3</v>
      </c>
      <c r="G64">
        <v>277493753.89999998</v>
      </c>
      <c r="H64">
        <v>5505174.0399999898</v>
      </c>
      <c r="I64" s="3">
        <f t="shared" si="1"/>
        <v>2.0240460253271125E-2</v>
      </c>
      <c r="J64">
        <v>10.9435410439999</v>
      </c>
      <c r="K64">
        <v>0.451729822</v>
      </c>
      <c r="L64" s="3">
        <f t="shared" si="2"/>
        <v>4.3055466062216607E-2</v>
      </c>
      <c r="M64">
        <v>70.510000000000005</v>
      </c>
      <c r="N64">
        <v>-1.0699999999999901</v>
      </c>
      <c r="O64" s="3">
        <f t="shared" si="3"/>
        <v>-1.4948309583682455E-2</v>
      </c>
      <c r="P64">
        <v>60930097.340000004</v>
      </c>
      <c r="Q64">
        <v>996246.429999999</v>
      </c>
      <c r="R64" s="3">
        <f t="shared" si="4"/>
        <v>1.6622433147104432E-2</v>
      </c>
      <c r="S64">
        <v>14640155</v>
      </c>
      <c r="T64">
        <v>171417</v>
      </c>
      <c r="U64" s="3">
        <f t="shared" si="5"/>
        <v>1.184740507430572E-2</v>
      </c>
      <c r="V64">
        <v>40.559999999999903</v>
      </c>
      <c r="W64">
        <v>-1.53</v>
      </c>
      <c r="X64" s="3">
        <f t="shared" si="6"/>
        <v>-3.6350677120456164E-2</v>
      </c>
    </row>
    <row r="65" spans="1:24" x14ac:dyDescent="0.2">
      <c r="A65">
        <v>4</v>
      </c>
      <c r="B65">
        <v>0</v>
      </c>
      <c r="C65">
        <v>2014</v>
      </c>
      <c r="D65">
        <v>598020534.33000004</v>
      </c>
      <c r="E65">
        <v>8399404.9499999993</v>
      </c>
      <c r="F65" s="3">
        <f t="shared" si="0"/>
        <v>1.4245427328617217E-2</v>
      </c>
      <c r="G65">
        <v>279663656.41000003</v>
      </c>
      <c r="H65">
        <v>2169902.5099999998</v>
      </c>
      <c r="I65" s="3">
        <f t="shared" si="1"/>
        <v>7.8196445127264539E-3</v>
      </c>
      <c r="J65">
        <v>10.910152892999999</v>
      </c>
      <c r="K65">
        <v>-3.3388151000000102E-2</v>
      </c>
      <c r="L65" s="3">
        <f t="shared" si="2"/>
        <v>-3.0509458378927615E-3</v>
      </c>
      <c r="M65">
        <v>70.77</v>
      </c>
      <c r="N65">
        <v>0.25999999999999801</v>
      </c>
      <c r="O65" s="3">
        <f t="shared" si="3"/>
        <v>3.6874202240816619E-3</v>
      </c>
      <c r="P65">
        <v>62266282.989999898</v>
      </c>
      <c r="Q65">
        <v>1336185.6499999999</v>
      </c>
      <c r="R65" s="3">
        <f t="shared" si="4"/>
        <v>2.19298131520103E-2</v>
      </c>
      <c r="S65">
        <v>14854453</v>
      </c>
      <c r="T65">
        <v>214298</v>
      </c>
      <c r="U65" s="3">
        <f t="shared" si="5"/>
        <v>1.463768655454809E-2</v>
      </c>
      <c r="V65">
        <v>39.22</v>
      </c>
      <c r="W65">
        <v>-1.34</v>
      </c>
      <c r="X65" s="3">
        <f t="shared" si="6"/>
        <v>-3.3037475345167731E-2</v>
      </c>
    </row>
    <row r="66" spans="1:24" x14ac:dyDescent="0.2">
      <c r="A66">
        <v>4</v>
      </c>
      <c r="B66">
        <v>0</v>
      </c>
      <c r="C66">
        <v>2015</v>
      </c>
      <c r="D66">
        <v>590513961.67999995</v>
      </c>
      <c r="E66">
        <v>-7506572.6500000097</v>
      </c>
      <c r="F66" s="3">
        <f t="shared" si="0"/>
        <v>-1.2552366046109259E-2</v>
      </c>
      <c r="G66">
        <v>291151137.06999999</v>
      </c>
      <c r="H66">
        <v>11487480.6599999</v>
      </c>
      <c r="I66" s="3">
        <f t="shared" si="1"/>
        <v>4.1076058317562419E-2</v>
      </c>
      <c r="J66">
        <v>11.182087069</v>
      </c>
      <c r="K66">
        <v>0.27193417599999897</v>
      </c>
      <c r="L66" s="3">
        <f t="shared" si="2"/>
        <v>2.4924873067037685E-2</v>
      </c>
      <c r="M66">
        <v>67.91</v>
      </c>
      <c r="N66">
        <v>-2.8599999999999901</v>
      </c>
      <c r="O66" s="3">
        <f t="shared" si="3"/>
        <v>-4.0412604210823655E-2</v>
      </c>
      <c r="P66">
        <v>63535697.579999998</v>
      </c>
      <c r="Q66">
        <v>1269414.5899999901</v>
      </c>
      <c r="R66" s="3">
        <f t="shared" si="4"/>
        <v>2.0386869571190895E-2</v>
      </c>
      <c r="S66">
        <v>15044291</v>
      </c>
      <c r="T66">
        <v>189838</v>
      </c>
      <c r="U66" s="3">
        <f t="shared" si="5"/>
        <v>1.2779871463459476E-2</v>
      </c>
      <c r="V66">
        <v>30.59</v>
      </c>
      <c r="W66">
        <v>-8.6299999999999901</v>
      </c>
      <c r="X66" s="3">
        <f t="shared" si="6"/>
        <v>-0.22004079551249339</v>
      </c>
    </row>
    <row r="67" spans="1:24" x14ac:dyDescent="0.2">
      <c r="A67">
        <v>4</v>
      </c>
      <c r="B67">
        <v>0</v>
      </c>
      <c r="C67">
        <v>2016</v>
      </c>
      <c r="D67">
        <v>560618579.63</v>
      </c>
      <c r="E67">
        <v>-29895382.0499999</v>
      </c>
      <c r="F67" s="3">
        <f t="shared" ref="F67:F103" si="7">IFERROR(E67/D66,0)</f>
        <v>-5.0626037638378876E-2</v>
      </c>
      <c r="G67">
        <v>299854490.27999997</v>
      </c>
      <c r="H67">
        <v>8703353.2099999897</v>
      </c>
      <c r="I67" s="3">
        <f t="shared" ref="I67:I103" si="8">IFERROR(H67/G66,0)</f>
        <v>2.9892904755881088E-2</v>
      </c>
      <c r="J67">
        <v>11.412158145999999</v>
      </c>
      <c r="K67">
        <v>0.23007107700000001</v>
      </c>
      <c r="L67" s="3">
        <f t="shared" ref="L67:L103" si="9">IFERROR(K67/J66,0)</f>
        <v>2.0574967408170521E-2</v>
      </c>
      <c r="M67">
        <v>64.819999999999993</v>
      </c>
      <c r="N67">
        <v>-3.09</v>
      </c>
      <c r="O67" s="3">
        <f t="shared" ref="O67:O103" si="10">IFERROR(N67/M66,0)</f>
        <v>-4.5501398910322483E-2</v>
      </c>
      <c r="P67">
        <v>64672933.399999902</v>
      </c>
      <c r="Q67">
        <v>1137235.82</v>
      </c>
      <c r="R67" s="3">
        <f t="shared" ref="R67:R103" si="11">IFERROR(Q67/P66,0)</f>
        <v>1.7899163199838437E-2</v>
      </c>
      <c r="S67">
        <v>15207418</v>
      </c>
      <c r="T67">
        <v>163127</v>
      </c>
      <c r="U67" s="3">
        <f t="shared" ref="U67:U103" si="12">IFERROR(T67/S66,0)</f>
        <v>1.0843116501801248E-2</v>
      </c>
      <c r="V67">
        <v>27.029999999999902</v>
      </c>
      <c r="W67">
        <v>-3.56</v>
      </c>
      <c r="X67" s="3">
        <f t="shared" ref="X67:X103" si="13">IFERROR(W67/V66,0)</f>
        <v>-0.11637790127492645</v>
      </c>
    </row>
    <row r="68" spans="1:24" x14ac:dyDescent="0.2">
      <c r="A68">
        <v>4</v>
      </c>
      <c r="B68">
        <v>0</v>
      </c>
      <c r="C68">
        <v>2017</v>
      </c>
      <c r="D68">
        <v>542420354.54999995</v>
      </c>
      <c r="E68">
        <v>-18198225.079999998</v>
      </c>
      <c r="F68" s="3">
        <f t="shared" si="7"/>
        <v>-3.2460973897815798E-2</v>
      </c>
      <c r="G68">
        <v>306214570.12999898</v>
      </c>
      <c r="H68">
        <v>6360079.8499999996</v>
      </c>
      <c r="I68" s="3">
        <f t="shared" si="8"/>
        <v>2.121055397256531E-2</v>
      </c>
      <c r="J68">
        <v>11.340613375</v>
      </c>
      <c r="K68">
        <v>-7.1544770999999993E-2</v>
      </c>
      <c r="L68" s="3">
        <f t="shared" si="9"/>
        <v>-6.2691710090853128E-3</v>
      </c>
      <c r="M68">
        <v>62.959999999999901</v>
      </c>
      <c r="N68">
        <v>-1.8599999999999901</v>
      </c>
      <c r="O68" s="3">
        <f t="shared" si="10"/>
        <v>-2.8694847269361157E-2</v>
      </c>
      <c r="P68">
        <v>65929839.829999998</v>
      </c>
      <c r="Q68">
        <v>1256906.4299999899</v>
      </c>
      <c r="R68" s="3">
        <f t="shared" si="11"/>
        <v>1.9434813977372362E-2</v>
      </c>
      <c r="S68">
        <v>15389810</v>
      </c>
      <c r="T68">
        <v>182392</v>
      </c>
      <c r="U68" s="3">
        <f t="shared" si="12"/>
        <v>1.199362048179382E-2</v>
      </c>
      <c r="V68">
        <v>30.209999999999901</v>
      </c>
      <c r="W68">
        <v>3.18</v>
      </c>
      <c r="X68" s="3">
        <f t="shared" si="13"/>
        <v>0.11764705882352984</v>
      </c>
    </row>
    <row r="69" spans="1:24" x14ac:dyDescent="0.2">
      <c r="A69">
        <v>4</v>
      </c>
      <c r="B69">
        <v>0</v>
      </c>
      <c r="C69">
        <v>2018</v>
      </c>
      <c r="D69">
        <v>536252012.97999901</v>
      </c>
      <c r="E69">
        <v>-6168341.5700000003</v>
      </c>
      <c r="F69" s="3">
        <f t="shared" si="7"/>
        <v>-1.1371884403411352E-2</v>
      </c>
      <c r="G69">
        <v>314084307.299999</v>
      </c>
      <c r="H69">
        <v>7869737.1699999897</v>
      </c>
      <c r="I69" s="3">
        <f t="shared" si="8"/>
        <v>2.5700074188693914E-2</v>
      </c>
      <c r="J69">
        <v>10.994245085999999</v>
      </c>
      <c r="K69">
        <v>-0.346368289</v>
      </c>
      <c r="L69" s="3">
        <f t="shared" si="9"/>
        <v>-3.0542288811604954E-2</v>
      </c>
      <c r="M69">
        <v>60.889999999999901</v>
      </c>
      <c r="N69">
        <v>-2.0699999999999998</v>
      </c>
      <c r="O69" s="3">
        <f t="shared" si="10"/>
        <v>-3.2878017789072476E-2</v>
      </c>
      <c r="P69">
        <v>67130273.469999999</v>
      </c>
      <c r="Q69">
        <v>1200433.6399999999</v>
      </c>
      <c r="R69" s="3">
        <f t="shared" si="11"/>
        <v>1.8207743915278976E-2</v>
      </c>
      <c r="S69">
        <v>15567385.75</v>
      </c>
      <c r="T69">
        <v>177575.75</v>
      </c>
      <c r="U69" s="3">
        <f t="shared" si="12"/>
        <v>1.1538527766099777E-2</v>
      </c>
      <c r="V69">
        <v>34.559999999999903</v>
      </c>
      <c r="W69">
        <v>4.3499999999999899</v>
      </c>
      <c r="X69" s="3">
        <f t="shared" si="13"/>
        <v>0.14399205561072506</v>
      </c>
    </row>
    <row r="70" spans="1:24" x14ac:dyDescent="0.2">
      <c r="A70">
        <v>5</v>
      </c>
      <c r="B70">
        <v>0</v>
      </c>
      <c r="C70">
        <v>2002</v>
      </c>
      <c r="D70">
        <v>1794917299.5999999</v>
      </c>
      <c r="F70" s="3">
        <f t="shared" si="7"/>
        <v>0</v>
      </c>
      <c r="G70">
        <v>527213946.67999899</v>
      </c>
      <c r="I70" s="3">
        <f t="shared" si="8"/>
        <v>0</v>
      </c>
      <c r="J70">
        <v>6.0765357119999903</v>
      </c>
      <c r="L70" s="3">
        <f t="shared" si="9"/>
        <v>0</v>
      </c>
      <c r="M70">
        <v>90.44</v>
      </c>
      <c r="O70" s="3">
        <f t="shared" si="10"/>
        <v>0</v>
      </c>
      <c r="P70">
        <v>70262096.959000006</v>
      </c>
      <c r="R70" s="3">
        <f t="shared" si="11"/>
        <v>0</v>
      </c>
      <c r="S70">
        <v>17755895</v>
      </c>
      <c r="U70" s="3">
        <f t="shared" si="12"/>
        <v>0</v>
      </c>
      <c r="V70">
        <v>11.34</v>
      </c>
      <c r="X70" s="3">
        <f t="shared" si="13"/>
        <v>0</v>
      </c>
    </row>
    <row r="71" spans="1:24" x14ac:dyDescent="0.2">
      <c r="A71">
        <v>5</v>
      </c>
      <c r="B71">
        <v>0</v>
      </c>
      <c r="C71">
        <v>2003</v>
      </c>
      <c r="D71">
        <v>1782722267.2</v>
      </c>
      <c r="E71">
        <v>-12195032.3999999</v>
      </c>
      <c r="F71" s="3">
        <f t="shared" si="7"/>
        <v>-6.7942029433431736E-3</v>
      </c>
      <c r="G71">
        <v>552197964.74000001</v>
      </c>
      <c r="H71">
        <v>24984018.059999999</v>
      </c>
      <c r="I71" s="3">
        <f t="shared" si="8"/>
        <v>4.7388765447748012E-2</v>
      </c>
      <c r="J71">
        <v>5.4982441040000003</v>
      </c>
      <c r="K71">
        <v>-0.57829160799999901</v>
      </c>
      <c r="L71" s="3">
        <f t="shared" si="9"/>
        <v>-9.516797652616181E-2</v>
      </c>
      <c r="M71">
        <v>88.71</v>
      </c>
      <c r="N71">
        <v>-1.72999999999999</v>
      </c>
      <c r="O71" s="3">
        <f t="shared" si="10"/>
        <v>-1.9128704113224128E-2</v>
      </c>
      <c r="P71">
        <v>71308734.047000006</v>
      </c>
      <c r="Q71">
        <v>1046637.08799999</v>
      </c>
      <c r="R71" s="3">
        <f t="shared" si="11"/>
        <v>1.4896183480130595E-2</v>
      </c>
      <c r="S71">
        <v>17616901</v>
      </c>
      <c r="T71">
        <v>-138994</v>
      </c>
      <c r="U71" s="3">
        <f t="shared" si="12"/>
        <v>-7.8280480933233722E-3</v>
      </c>
      <c r="V71">
        <v>13.35</v>
      </c>
      <c r="W71">
        <v>2.0099999999999998</v>
      </c>
      <c r="X71" s="3">
        <f t="shared" si="13"/>
        <v>0.17724867724867724</v>
      </c>
    </row>
    <row r="72" spans="1:24" x14ac:dyDescent="0.2">
      <c r="A72">
        <v>5</v>
      </c>
      <c r="B72">
        <v>0</v>
      </c>
      <c r="C72">
        <v>2004</v>
      </c>
      <c r="D72">
        <v>1881150483.3999901</v>
      </c>
      <c r="E72">
        <v>98428216.199999899</v>
      </c>
      <c r="F72" s="3">
        <f t="shared" si="7"/>
        <v>5.5212310975727236E-2</v>
      </c>
      <c r="G72">
        <v>572633761.86000001</v>
      </c>
      <c r="H72">
        <v>20435797.120000001</v>
      </c>
      <c r="I72" s="3">
        <f t="shared" si="8"/>
        <v>3.700809931384319E-2</v>
      </c>
      <c r="J72">
        <v>5.4266520639999998</v>
      </c>
      <c r="K72">
        <v>-7.1592040000000107E-2</v>
      </c>
      <c r="L72" s="3">
        <f t="shared" si="9"/>
        <v>-1.3020891514786791E-2</v>
      </c>
      <c r="M72">
        <v>87.02</v>
      </c>
      <c r="N72">
        <v>-1.68999999999999</v>
      </c>
      <c r="O72" s="3">
        <f t="shared" si="10"/>
        <v>-1.9050839815127833E-2</v>
      </c>
      <c r="P72">
        <v>72690367.420000002</v>
      </c>
      <c r="Q72">
        <v>1381633.3729999999</v>
      </c>
      <c r="R72" s="3">
        <f t="shared" si="11"/>
        <v>1.9375373738781523E-2</v>
      </c>
      <c r="S72">
        <v>17477907</v>
      </c>
      <c r="T72">
        <v>-138994</v>
      </c>
      <c r="U72" s="3">
        <f t="shared" si="12"/>
        <v>-7.8898099047045797E-3</v>
      </c>
      <c r="V72">
        <v>15.6799999999999</v>
      </c>
      <c r="W72">
        <v>2.33</v>
      </c>
      <c r="X72" s="3">
        <f t="shared" si="13"/>
        <v>0.17453183520599252</v>
      </c>
    </row>
    <row r="73" spans="1:24" x14ac:dyDescent="0.2">
      <c r="A73">
        <v>5</v>
      </c>
      <c r="B73">
        <v>0</v>
      </c>
      <c r="C73">
        <v>2005</v>
      </c>
      <c r="D73">
        <v>1893412126.0999999</v>
      </c>
      <c r="E73">
        <v>12261642.699999999</v>
      </c>
      <c r="F73" s="3">
        <f t="shared" si="7"/>
        <v>6.5181615230687521E-3</v>
      </c>
      <c r="G73">
        <v>570920453.67999995</v>
      </c>
      <c r="H73">
        <v>-1713308.1799999799</v>
      </c>
      <c r="I73" s="3">
        <f t="shared" si="8"/>
        <v>-2.991978982229233E-3</v>
      </c>
      <c r="J73">
        <v>5.895411953</v>
      </c>
      <c r="K73">
        <v>0.46875988899999999</v>
      </c>
      <c r="L73" s="3">
        <f t="shared" si="9"/>
        <v>8.6381047369835581E-2</v>
      </c>
      <c r="M73">
        <v>85.32</v>
      </c>
      <c r="N73">
        <v>-1.7</v>
      </c>
      <c r="O73" s="3">
        <f t="shared" si="10"/>
        <v>-1.9535738910595266E-2</v>
      </c>
      <c r="P73">
        <v>74147183</v>
      </c>
      <c r="Q73">
        <v>1456815.5799999901</v>
      </c>
      <c r="R73" s="3">
        <f t="shared" si="11"/>
        <v>2.0041384184820647E-2</v>
      </c>
      <c r="S73">
        <v>17338913</v>
      </c>
      <c r="T73">
        <v>-138994</v>
      </c>
      <c r="U73" s="3">
        <f t="shared" si="12"/>
        <v>-7.9525540443715608E-3</v>
      </c>
      <c r="V73">
        <v>18.96</v>
      </c>
      <c r="W73">
        <v>3.27999999999999</v>
      </c>
      <c r="X73" s="3">
        <f t="shared" si="13"/>
        <v>0.20918367346938846</v>
      </c>
    </row>
    <row r="74" spans="1:24" x14ac:dyDescent="0.2">
      <c r="A74">
        <v>5</v>
      </c>
      <c r="B74">
        <v>0</v>
      </c>
      <c r="C74">
        <v>2006</v>
      </c>
      <c r="D74">
        <v>1925517090.8</v>
      </c>
      <c r="E74">
        <v>32104964.699999899</v>
      </c>
      <c r="F74" s="3">
        <f t="shared" si="7"/>
        <v>1.6956141907746653E-2</v>
      </c>
      <c r="G74">
        <v>570945208.58000004</v>
      </c>
      <c r="H74">
        <v>24754.8999999761</v>
      </c>
      <c r="I74" s="3">
        <f t="shared" si="8"/>
        <v>4.3359630646288218E-5</v>
      </c>
      <c r="J74">
        <v>5.8763301620000004</v>
      </c>
      <c r="K74">
        <v>-1.90817909999999E-2</v>
      </c>
      <c r="L74" s="3">
        <f t="shared" si="9"/>
        <v>-3.236718850544404E-3</v>
      </c>
      <c r="M74">
        <v>83.54</v>
      </c>
      <c r="N74">
        <v>-1.78</v>
      </c>
      <c r="O74" s="3">
        <f t="shared" si="10"/>
        <v>-2.0862634786685423E-2</v>
      </c>
      <c r="P74">
        <v>76039932.75</v>
      </c>
      <c r="Q74">
        <v>1892749.75</v>
      </c>
      <c r="R74" s="3">
        <f t="shared" si="11"/>
        <v>2.5526927300798467E-2</v>
      </c>
      <c r="S74">
        <v>17199919</v>
      </c>
      <c r="T74">
        <v>-138994</v>
      </c>
      <c r="U74" s="3">
        <f t="shared" si="12"/>
        <v>-8.016304136251217E-3</v>
      </c>
      <c r="V74">
        <v>21.45</v>
      </c>
      <c r="W74">
        <v>2.48999999999999</v>
      </c>
      <c r="X74" s="3">
        <f t="shared" si="13"/>
        <v>0.13132911392405011</v>
      </c>
    </row>
    <row r="75" spans="1:24" x14ac:dyDescent="0.2">
      <c r="A75">
        <v>5</v>
      </c>
      <c r="B75">
        <v>0</v>
      </c>
      <c r="C75">
        <v>2007</v>
      </c>
      <c r="D75">
        <v>1926942867.3</v>
      </c>
      <c r="E75">
        <v>1425776.5</v>
      </c>
      <c r="F75" s="3">
        <f t="shared" si="7"/>
        <v>7.4046421442441142E-4</v>
      </c>
      <c r="G75">
        <v>581987763.57999897</v>
      </c>
      <c r="H75">
        <v>11042555</v>
      </c>
      <c r="I75" s="3">
        <f t="shared" si="8"/>
        <v>1.9340831368852326E-2</v>
      </c>
      <c r="J75">
        <v>6.2751372339999998</v>
      </c>
      <c r="K75">
        <v>0.39880707199999899</v>
      </c>
      <c r="L75" s="3">
        <f t="shared" si="9"/>
        <v>6.7866689073893968E-2</v>
      </c>
      <c r="M75">
        <v>82.22</v>
      </c>
      <c r="N75">
        <v>-1.32</v>
      </c>
      <c r="O75" s="3">
        <f t="shared" si="10"/>
        <v>-1.5800813981326309E-2</v>
      </c>
      <c r="P75">
        <v>76368209.599999994</v>
      </c>
      <c r="Q75">
        <v>328276.850000003</v>
      </c>
      <c r="R75" s="3">
        <f t="shared" si="11"/>
        <v>4.3171638654559835E-3</v>
      </c>
      <c r="S75">
        <v>17060925</v>
      </c>
      <c r="T75">
        <v>-138994</v>
      </c>
      <c r="U75" s="3">
        <f t="shared" si="12"/>
        <v>-8.081084567898255E-3</v>
      </c>
      <c r="V75">
        <v>23.25</v>
      </c>
      <c r="W75">
        <v>1.7999999999999901</v>
      </c>
      <c r="X75" s="3">
        <f t="shared" si="13"/>
        <v>8.3916083916083462E-2</v>
      </c>
    </row>
    <row r="76" spans="1:24" x14ac:dyDescent="0.2">
      <c r="A76">
        <v>5</v>
      </c>
      <c r="B76">
        <v>0</v>
      </c>
      <c r="C76">
        <v>2008</v>
      </c>
      <c r="D76">
        <v>1989171506.0999999</v>
      </c>
      <c r="E76">
        <v>62228638.800000101</v>
      </c>
      <c r="F76" s="3">
        <f t="shared" si="7"/>
        <v>3.2293971895074311E-2</v>
      </c>
      <c r="G76">
        <v>586311524.72000003</v>
      </c>
      <c r="H76">
        <v>4323761.1399999997</v>
      </c>
      <c r="I76" s="3">
        <f t="shared" si="8"/>
        <v>7.4292990515867838E-3</v>
      </c>
      <c r="J76">
        <v>6.3481826290000001</v>
      </c>
      <c r="K76">
        <v>7.3045395000000193E-2</v>
      </c>
      <c r="L76" s="3">
        <f t="shared" si="9"/>
        <v>1.1640445822320034E-2</v>
      </c>
      <c r="M76">
        <v>83.84</v>
      </c>
      <c r="N76">
        <v>1.62</v>
      </c>
      <c r="O76" s="3">
        <f t="shared" si="10"/>
        <v>1.9703235222573584E-2</v>
      </c>
      <c r="P76">
        <v>76557001.430000007</v>
      </c>
      <c r="Q76">
        <v>188791.82999999801</v>
      </c>
      <c r="R76" s="3">
        <f t="shared" si="11"/>
        <v>2.4721259145506799E-3</v>
      </c>
      <c r="S76">
        <v>16921931</v>
      </c>
      <c r="T76">
        <v>-138994</v>
      </c>
      <c r="U76" s="3">
        <f t="shared" si="12"/>
        <v>-8.1469205216012607E-3</v>
      </c>
      <c r="V76">
        <v>27.02</v>
      </c>
      <c r="W76">
        <v>3.77</v>
      </c>
      <c r="X76" s="3">
        <f t="shared" si="13"/>
        <v>0.16215053763440859</v>
      </c>
    </row>
    <row r="77" spans="1:24" x14ac:dyDescent="0.2">
      <c r="A77">
        <v>5</v>
      </c>
      <c r="B77">
        <v>0</v>
      </c>
      <c r="C77">
        <v>2009</v>
      </c>
      <c r="D77">
        <v>1901708323.0999999</v>
      </c>
      <c r="E77">
        <v>-87463183</v>
      </c>
      <c r="F77" s="3">
        <f t="shared" si="7"/>
        <v>-4.3969654065416239E-2</v>
      </c>
      <c r="G77">
        <v>581212683.49000001</v>
      </c>
      <c r="H77">
        <v>-5098841.2299999902</v>
      </c>
      <c r="I77" s="3">
        <f t="shared" si="8"/>
        <v>-8.6964710994466669E-3</v>
      </c>
      <c r="J77">
        <v>6.9718156589999998</v>
      </c>
      <c r="K77">
        <v>0.62363303000000003</v>
      </c>
      <c r="L77" s="3">
        <f t="shared" si="9"/>
        <v>9.8238041727264871E-2</v>
      </c>
      <c r="M77">
        <v>84.329999999999899</v>
      </c>
      <c r="N77">
        <v>0.48999999999999899</v>
      </c>
      <c r="O77" s="3">
        <f t="shared" si="10"/>
        <v>5.8444656488549499E-3</v>
      </c>
      <c r="P77">
        <v>76117346.760000005</v>
      </c>
      <c r="Q77">
        <v>-439654.669999998</v>
      </c>
      <c r="R77" s="3">
        <f t="shared" si="11"/>
        <v>-5.742840782524598E-3</v>
      </c>
      <c r="S77">
        <v>16782937</v>
      </c>
      <c r="T77">
        <v>-138994</v>
      </c>
      <c r="U77" s="3">
        <f t="shared" si="12"/>
        <v>-8.2138380070217749E-3</v>
      </c>
      <c r="V77">
        <v>19.829999999999998</v>
      </c>
      <c r="W77">
        <v>-7.1899999999999897</v>
      </c>
      <c r="X77" s="3">
        <f t="shared" si="13"/>
        <v>-0.2660991857883046</v>
      </c>
    </row>
    <row r="78" spans="1:24" x14ac:dyDescent="0.2">
      <c r="A78">
        <v>5</v>
      </c>
      <c r="B78">
        <v>0</v>
      </c>
      <c r="C78">
        <v>2010</v>
      </c>
      <c r="D78">
        <v>1843991364.19999</v>
      </c>
      <c r="E78">
        <v>-57716958.899999999</v>
      </c>
      <c r="F78" s="3">
        <f t="shared" si="7"/>
        <v>-3.0350058523125577E-2</v>
      </c>
      <c r="G78">
        <v>557982470.00999999</v>
      </c>
      <c r="H78">
        <v>-23230213.48</v>
      </c>
      <c r="I78" s="3">
        <f t="shared" si="8"/>
        <v>-3.9968524672431179E-2</v>
      </c>
      <c r="J78">
        <v>7.306711999</v>
      </c>
      <c r="K78">
        <v>0.33489633999999902</v>
      </c>
      <c r="L78" s="3">
        <f t="shared" si="9"/>
        <v>4.8035742248531389E-2</v>
      </c>
      <c r="M78">
        <v>87.119999999999905</v>
      </c>
      <c r="N78">
        <v>2.7899999999999898</v>
      </c>
      <c r="O78" s="3">
        <f t="shared" si="10"/>
        <v>3.3084311632870782E-2</v>
      </c>
      <c r="P78">
        <v>76162118.329999998</v>
      </c>
      <c r="Q78">
        <v>44771.5699999965</v>
      </c>
      <c r="R78" s="3">
        <f t="shared" si="11"/>
        <v>5.8819141635562311E-4</v>
      </c>
      <c r="S78">
        <v>16643943</v>
      </c>
      <c r="T78">
        <v>-138994</v>
      </c>
      <c r="U78" s="3">
        <f t="shared" si="12"/>
        <v>-8.2818638954552468E-3</v>
      </c>
      <c r="V78">
        <v>23.319999999999901</v>
      </c>
      <c r="W78">
        <v>3.49</v>
      </c>
      <c r="X78" s="3">
        <f t="shared" si="13"/>
        <v>0.17599596570852247</v>
      </c>
    </row>
    <row r="79" spans="1:24" x14ac:dyDescent="0.2">
      <c r="A79">
        <v>5</v>
      </c>
      <c r="B79">
        <v>0</v>
      </c>
      <c r="C79">
        <v>2011</v>
      </c>
      <c r="D79">
        <v>1878615735.3</v>
      </c>
      <c r="E79">
        <v>34624371.099999897</v>
      </c>
      <c r="F79" s="3">
        <f t="shared" si="7"/>
        <v>1.8776861850988969E-2</v>
      </c>
      <c r="G79">
        <v>544501832.91999996</v>
      </c>
      <c r="H79">
        <v>-13480637.089999899</v>
      </c>
      <c r="I79" s="3">
        <f t="shared" si="8"/>
        <v>-2.4159606823774056E-2</v>
      </c>
      <c r="J79">
        <v>7.8265191700000001</v>
      </c>
      <c r="K79">
        <v>0.51980717099999996</v>
      </c>
      <c r="L79" s="3">
        <f t="shared" si="9"/>
        <v>7.1141051005040437E-2</v>
      </c>
      <c r="M79">
        <v>89.3</v>
      </c>
      <c r="N79">
        <v>2.1800000000000002</v>
      </c>
      <c r="O79" s="3">
        <f t="shared" si="10"/>
        <v>2.5022956841138689E-2</v>
      </c>
      <c r="P79">
        <v>76902438.010000005</v>
      </c>
      <c r="Q79">
        <v>740319.679999999</v>
      </c>
      <c r="R79" s="3">
        <f t="shared" si="11"/>
        <v>9.720313670797542E-3</v>
      </c>
      <c r="S79">
        <v>16504949</v>
      </c>
      <c r="T79">
        <v>-138994</v>
      </c>
      <c r="U79" s="3">
        <f t="shared" si="12"/>
        <v>-8.3510259558086681E-3</v>
      </c>
      <c r="V79">
        <v>29.25</v>
      </c>
      <c r="W79">
        <v>5.93</v>
      </c>
      <c r="X79" s="3">
        <f t="shared" si="13"/>
        <v>0.25428816466552423</v>
      </c>
    </row>
    <row r="80" spans="1:24" x14ac:dyDescent="0.2">
      <c r="A80">
        <v>5</v>
      </c>
      <c r="B80">
        <v>0</v>
      </c>
      <c r="C80">
        <v>2012</v>
      </c>
      <c r="D80">
        <v>1913152858.5999999</v>
      </c>
      <c r="E80">
        <v>34537123.299999997</v>
      </c>
      <c r="F80" s="3">
        <f t="shared" si="7"/>
        <v>1.8384346862976048E-2</v>
      </c>
      <c r="G80">
        <v>535141319.83999997</v>
      </c>
      <c r="H80">
        <v>-9360513.0800000206</v>
      </c>
      <c r="I80" s="3">
        <f t="shared" si="8"/>
        <v>-1.7190967071318012E-2</v>
      </c>
      <c r="J80">
        <v>8.0388166259999991</v>
      </c>
      <c r="K80">
        <v>0.212297455999999</v>
      </c>
      <c r="L80" s="3">
        <f t="shared" si="9"/>
        <v>2.7125399093604851E-2</v>
      </c>
      <c r="M80">
        <v>88.49</v>
      </c>
      <c r="N80">
        <v>-0.81</v>
      </c>
      <c r="O80" s="3">
        <f t="shared" si="10"/>
        <v>-9.0705487122060471E-3</v>
      </c>
      <c r="P80">
        <v>77856186.5</v>
      </c>
      <c r="Q80">
        <v>953748.49000000197</v>
      </c>
      <c r="R80" s="3">
        <f t="shared" si="11"/>
        <v>1.2402057914938683E-2</v>
      </c>
      <c r="S80">
        <v>16660711</v>
      </c>
      <c r="T80">
        <v>155762</v>
      </c>
      <c r="U80" s="3">
        <f t="shared" si="12"/>
        <v>9.4372905968991474E-3</v>
      </c>
      <c r="V80">
        <v>30.38</v>
      </c>
      <c r="W80">
        <v>1.1299999999999999</v>
      </c>
      <c r="X80" s="3">
        <f t="shared" si="13"/>
        <v>3.863247863247863E-2</v>
      </c>
    </row>
    <row r="81" spans="1:24" x14ac:dyDescent="0.2">
      <c r="A81">
        <v>5</v>
      </c>
      <c r="B81">
        <v>0</v>
      </c>
      <c r="C81">
        <v>2013</v>
      </c>
      <c r="D81">
        <v>1910254969.2</v>
      </c>
      <c r="E81">
        <v>-2897889.3999999901</v>
      </c>
      <c r="F81" s="3">
        <f t="shared" si="7"/>
        <v>-1.5147192170104993E-3</v>
      </c>
      <c r="G81">
        <v>540690776.74000001</v>
      </c>
      <c r="H81">
        <v>5549456.9000000004</v>
      </c>
      <c r="I81" s="3">
        <f t="shared" si="8"/>
        <v>1.0370077387519269E-2</v>
      </c>
      <c r="J81">
        <v>8.3512904179999996</v>
      </c>
      <c r="K81">
        <v>0.31247379199999897</v>
      </c>
      <c r="L81" s="3">
        <f t="shared" si="9"/>
        <v>3.8870620706704877E-2</v>
      </c>
      <c r="M81">
        <v>86.72</v>
      </c>
      <c r="N81">
        <v>-1.77</v>
      </c>
      <c r="O81" s="3">
        <f t="shared" si="10"/>
        <v>-2.0002260142388973E-2</v>
      </c>
      <c r="P81">
        <v>78704277.760000005</v>
      </c>
      <c r="Q81">
        <v>848091.25999999698</v>
      </c>
      <c r="R81" s="3">
        <f t="shared" si="11"/>
        <v>1.0893049070673363E-2</v>
      </c>
      <c r="S81">
        <v>16833511</v>
      </c>
      <c r="T81">
        <v>172800</v>
      </c>
      <c r="U81" s="3">
        <f t="shared" si="12"/>
        <v>1.0371706225502621E-2</v>
      </c>
      <c r="V81">
        <v>29.409999999999901</v>
      </c>
      <c r="W81">
        <v>-0.97000000000000097</v>
      </c>
      <c r="X81" s="3">
        <f t="shared" si="13"/>
        <v>-3.1928900592495098E-2</v>
      </c>
    </row>
    <row r="82" spans="1:24" x14ac:dyDescent="0.2">
      <c r="A82">
        <v>5</v>
      </c>
      <c r="B82">
        <v>0</v>
      </c>
      <c r="C82">
        <v>2014</v>
      </c>
      <c r="D82">
        <v>1874166009.4000001</v>
      </c>
      <c r="E82">
        <v>-36088959.7999999</v>
      </c>
      <c r="F82" s="3">
        <f t="shared" si="7"/>
        <v>-1.8892221395510191E-2</v>
      </c>
      <c r="G82">
        <v>540443699.61000001</v>
      </c>
      <c r="H82">
        <v>-247077.12999999101</v>
      </c>
      <c r="I82" s="3">
        <f t="shared" si="8"/>
        <v>-4.569656828431569E-4</v>
      </c>
      <c r="J82">
        <v>8.5525088789999995</v>
      </c>
      <c r="K82">
        <v>0.20121846099999999</v>
      </c>
      <c r="L82" s="3">
        <f t="shared" si="9"/>
        <v>2.4094295723006191E-2</v>
      </c>
      <c r="M82">
        <v>85.81</v>
      </c>
      <c r="N82">
        <v>-0.90999999999999803</v>
      </c>
      <c r="O82" s="3">
        <f t="shared" si="10"/>
        <v>-1.0493542435424332E-2</v>
      </c>
      <c r="P82">
        <v>79741888.329999998</v>
      </c>
      <c r="Q82">
        <v>1037610.57</v>
      </c>
      <c r="R82" s="3">
        <f t="shared" si="11"/>
        <v>1.3183661670386947E-2</v>
      </c>
      <c r="S82">
        <v>17035277</v>
      </c>
      <c r="T82">
        <v>201766</v>
      </c>
      <c r="U82" s="3">
        <f t="shared" si="12"/>
        <v>1.198597250448822E-2</v>
      </c>
      <c r="V82">
        <v>28.4</v>
      </c>
      <c r="W82">
        <v>-1.00999999999999</v>
      </c>
      <c r="X82" s="3">
        <f t="shared" si="13"/>
        <v>-3.4342060523631195E-2</v>
      </c>
    </row>
    <row r="83" spans="1:24" x14ac:dyDescent="0.2">
      <c r="A83">
        <v>5</v>
      </c>
      <c r="B83">
        <v>0</v>
      </c>
      <c r="C83">
        <v>2015</v>
      </c>
      <c r="D83">
        <v>1826442917.5</v>
      </c>
      <c r="E83">
        <v>-47723091.899999999</v>
      </c>
      <c r="F83" s="3">
        <f t="shared" si="7"/>
        <v>-2.546364178020611E-2</v>
      </c>
      <c r="G83">
        <v>542252415.34000003</v>
      </c>
      <c r="H83">
        <v>1808715.73000001</v>
      </c>
      <c r="I83" s="3">
        <f t="shared" si="8"/>
        <v>3.3467236851965009E-3</v>
      </c>
      <c r="J83">
        <v>8.790690927</v>
      </c>
      <c r="K83">
        <v>0.23818204799999901</v>
      </c>
      <c r="L83" s="3">
        <f t="shared" si="9"/>
        <v>2.7849377459851103E-2</v>
      </c>
      <c r="M83">
        <v>85.33</v>
      </c>
      <c r="N83">
        <v>-0.48</v>
      </c>
      <c r="O83" s="3">
        <f t="shared" si="10"/>
        <v>-5.5937536417666935E-3</v>
      </c>
      <c r="P83">
        <v>80588217.340000004</v>
      </c>
      <c r="Q83">
        <v>846329.00999999605</v>
      </c>
      <c r="R83" s="3">
        <f t="shared" si="11"/>
        <v>1.0613355511441975E-2</v>
      </c>
      <c r="S83">
        <v>17209537</v>
      </c>
      <c r="T83">
        <v>174260</v>
      </c>
      <c r="U83" s="3">
        <f t="shared" si="12"/>
        <v>1.0229361107541721E-2</v>
      </c>
      <c r="V83">
        <v>21.36</v>
      </c>
      <c r="W83">
        <v>-7.0399999999999903</v>
      </c>
      <c r="X83" s="3">
        <f t="shared" si="13"/>
        <v>-0.24788732394366164</v>
      </c>
    </row>
    <row r="84" spans="1:24" x14ac:dyDescent="0.2">
      <c r="A84">
        <v>5</v>
      </c>
      <c r="B84">
        <v>0</v>
      </c>
      <c r="C84">
        <v>2016</v>
      </c>
      <c r="D84">
        <v>1726659486.2</v>
      </c>
      <c r="E84">
        <v>-99783431.299999997</v>
      </c>
      <c r="F84" s="3">
        <f t="shared" si="7"/>
        <v>-5.4632658017356298E-2</v>
      </c>
      <c r="G84">
        <v>545763057.60000002</v>
      </c>
      <c r="H84">
        <v>3510642.25999999</v>
      </c>
      <c r="I84" s="3">
        <f t="shared" si="8"/>
        <v>6.4741846429559324E-3</v>
      </c>
      <c r="J84">
        <v>9.1454527389999996</v>
      </c>
      <c r="K84">
        <v>0.35476181200000001</v>
      </c>
      <c r="L84" s="3">
        <f t="shared" si="9"/>
        <v>4.0356533399482128E-2</v>
      </c>
      <c r="M84">
        <v>84.91</v>
      </c>
      <c r="N84">
        <v>-0.42000000000000198</v>
      </c>
      <c r="O84" s="3">
        <f t="shared" si="10"/>
        <v>-4.9220672682526896E-3</v>
      </c>
      <c r="P84">
        <v>81234354.909999996</v>
      </c>
      <c r="Q84">
        <v>646137.57000000402</v>
      </c>
      <c r="R84" s="3">
        <f t="shared" si="11"/>
        <v>8.0177672534182398E-3</v>
      </c>
      <c r="S84">
        <v>17318546</v>
      </c>
      <c r="T84">
        <v>109009</v>
      </c>
      <c r="U84" s="3">
        <f t="shared" si="12"/>
        <v>6.334220380246139E-3</v>
      </c>
      <c r="V84">
        <v>19.09</v>
      </c>
      <c r="W84">
        <v>-2.27</v>
      </c>
      <c r="X84" s="3">
        <f t="shared" si="13"/>
        <v>-0.10627340823970038</v>
      </c>
    </row>
    <row r="85" spans="1:24" x14ac:dyDescent="0.2">
      <c r="A85">
        <v>5</v>
      </c>
      <c r="B85">
        <v>0</v>
      </c>
      <c r="C85">
        <v>2017</v>
      </c>
      <c r="D85">
        <v>1653971568.7</v>
      </c>
      <c r="E85">
        <v>-72687917.499999896</v>
      </c>
      <c r="F85" s="3">
        <f t="shared" si="7"/>
        <v>-4.2097424582521539E-2</v>
      </c>
      <c r="G85">
        <v>546543562.83000004</v>
      </c>
      <c r="H85">
        <v>780505.23000000406</v>
      </c>
      <c r="I85" s="3">
        <f t="shared" si="8"/>
        <v>1.4301173726054045E-3</v>
      </c>
      <c r="J85">
        <v>9.1010980139999997</v>
      </c>
      <c r="K85">
        <v>-4.4354725000000199E-2</v>
      </c>
      <c r="L85" s="3">
        <f t="shared" si="9"/>
        <v>-4.8499211866082116E-3</v>
      </c>
      <c r="M85">
        <v>83.559999999999903</v>
      </c>
      <c r="N85">
        <v>-1.3499999999999901</v>
      </c>
      <c r="O85" s="3">
        <f t="shared" si="10"/>
        <v>-1.5899187374867389E-2</v>
      </c>
      <c r="P85">
        <v>82111967.059999898</v>
      </c>
      <c r="Q85">
        <v>877612.14999999595</v>
      </c>
      <c r="R85" s="3">
        <f t="shared" si="11"/>
        <v>1.080346056754322E-2</v>
      </c>
      <c r="S85">
        <v>17497797</v>
      </c>
      <c r="T85">
        <v>179251</v>
      </c>
      <c r="U85" s="3">
        <f t="shared" si="12"/>
        <v>1.035023378983432E-2</v>
      </c>
      <c r="V85">
        <v>21.35</v>
      </c>
      <c r="W85">
        <v>2.2599999999999998</v>
      </c>
      <c r="X85" s="3">
        <f t="shared" si="13"/>
        <v>0.1183865898376113</v>
      </c>
    </row>
    <row r="86" spans="1:24" x14ac:dyDescent="0.2">
      <c r="A86">
        <v>5</v>
      </c>
      <c r="B86">
        <v>0</v>
      </c>
      <c r="C86">
        <v>2018</v>
      </c>
      <c r="D86">
        <v>1609050895.48999</v>
      </c>
      <c r="E86">
        <v>-44920673.210000001</v>
      </c>
      <c r="F86" s="3">
        <f t="shared" si="7"/>
        <v>-2.7159277740975353E-2</v>
      </c>
      <c r="G86">
        <v>546368819.63</v>
      </c>
      <c r="H86">
        <v>-174743.20000001701</v>
      </c>
      <c r="I86" s="3">
        <f t="shared" si="8"/>
        <v>-3.1972419379563732E-4</v>
      </c>
      <c r="J86">
        <v>9.0050214499999992</v>
      </c>
      <c r="K86">
        <v>-9.6076563999999906E-2</v>
      </c>
      <c r="L86" s="3">
        <f t="shared" si="9"/>
        <v>-1.0556590408344975E-2</v>
      </c>
      <c r="M86">
        <v>82.49</v>
      </c>
      <c r="N86">
        <v>-1.07</v>
      </c>
      <c r="O86" s="3">
        <f t="shared" si="10"/>
        <v>-1.2805169937769284E-2</v>
      </c>
      <c r="P86">
        <v>82783154.400000006</v>
      </c>
      <c r="Q86">
        <v>671187.33999999904</v>
      </c>
      <c r="R86" s="3">
        <f t="shared" si="11"/>
        <v>8.1740501906324668E-3</v>
      </c>
      <c r="S86">
        <v>17659487.5</v>
      </c>
      <c r="T86">
        <v>161690.5</v>
      </c>
      <c r="U86" s="3">
        <f t="shared" si="12"/>
        <v>9.2406204049572636E-3</v>
      </c>
      <c r="V86">
        <v>24.11</v>
      </c>
      <c r="W86">
        <v>2.75999999999999</v>
      </c>
      <c r="X86" s="3">
        <f t="shared" si="13"/>
        <v>0.12927400468384026</v>
      </c>
    </row>
    <row r="87" spans="1:24" x14ac:dyDescent="0.2">
      <c r="A87">
        <v>6</v>
      </c>
      <c r="B87">
        <v>0</v>
      </c>
      <c r="C87">
        <v>2002</v>
      </c>
      <c r="D87">
        <v>1323822038</v>
      </c>
      <c r="F87" s="3">
        <f t="shared" si="7"/>
        <v>0</v>
      </c>
      <c r="G87">
        <v>288501306.89999998</v>
      </c>
      <c r="I87" s="3">
        <f t="shared" si="8"/>
        <v>0</v>
      </c>
      <c r="J87">
        <v>1.0086160959999999</v>
      </c>
      <c r="L87" s="3">
        <f t="shared" si="9"/>
        <v>0</v>
      </c>
      <c r="M87">
        <v>31.71</v>
      </c>
      <c r="O87" s="3">
        <f t="shared" si="10"/>
        <v>0</v>
      </c>
      <c r="P87">
        <v>25697520.390000001</v>
      </c>
      <c r="R87" s="3">
        <f t="shared" si="11"/>
        <v>0</v>
      </c>
      <c r="S87">
        <v>13808513</v>
      </c>
      <c r="U87" s="3">
        <f t="shared" si="12"/>
        <v>0</v>
      </c>
      <c r="V87">
        <v>1.41</v>
      </c>
      <c r="X87" s="3">
        <f t="shared" si="13"/>
        <v>0</v>
      </c>
    </row>
    <row r="88" spans="1:24" x14ac:dyDescent="0.2">
      <c r="A88">
        <v>6</v>
      </c>
      <c r="B88">
        <v>0</v>
      </c>
      <c r="C88">
        <v>2003</v>
      </c>
      <c r="D88">
        <v>1281862733</v>
      </c>
      <c r="E88">
        <v>-41959305</v>
      </c>
      <c r="F88" s="3">
        <f t="shared" si="7"/>
        <v>-3.1695578254152014E-2</v>
      </c>
      <c r="G88">
        <v>270698672.69999999</v>
      </c>
      <c r="H88">
        <v>-17802634.199999899</v>
      </c>
      <c r="I88" s="3">
        <f t="shared" si="8"/>
        <v>-6.1707291350921435E-2</v>
      </c>
      <c r="J88">
        <v>1.107381414</v>
      </c>
      <c r="K88">
        <v>9.8765318000000102E-2</v>
      </c>
      <c r="L88" s="3">
        <f t="shared" si="9"/>
        <v>9.7921615956444261E-2</v>
      </c>
      <c r="M88">
        <v>31.36</v>
      </c>
      <c r="N88">
        <v>-0.35000000000000098</v>
      </c>
      <c r="O88" s="3">
        <f t="shared" si="10"/>
        <v>-1.1037527593819015E-2</v>
      </c>
      <c r="P88">
        <v>26042245.27</v>
      </c>
      <c r="Q88">
        <v>344724.88000000198</v>
      </c>
      <c r="R88" s="3">
        <f t="shared" si="11"/>
        <v>1.3414713745461181E-2</v>
      </c>
      <c r="S88">
        <v>13723962</v>
      </c>
      <c r="T88">
        <v>-84551</v>
      </c>
      <c r="U88" s="3">
        <f t="shared" si="12"/>
        <v>-6.1231068109940589E-3</v>
      </c>
      <c r="V88">
        <v>1.64</v>
      </c>
      <c r="W88">
        <v>0.22999999999999901</v>
      </c>
      <c r="X88" s="3">
        <f t="shared" si="13"/>
        <v>0.16312056737588584</v>
      </c>
    </row>
    <row r="89" spans="1:24" x14ac:dyDescent="0.2">
      <c r="A89">
        <v>6</v>
      </c>
      <c r="B89">
        <v>0</v>
      </c>
      <c r="C89">
        <v>2004</v>
      </c>
      <c r="D89">
        <v>1289530122</v>
      </c>
      <c r="E89">
        <v>7667389</v>
      </c>
      <c r="F89" s="3">
        <f t="shared" si="7"/>
        <v>5.9814431004290691E-3</v>
      </c>
      <c r="G89">
        <v>285674876.30000001</v>
      </c>
      <c r="H89">
        <v>14976203.6</v>
      </c>
      <c r="I89" s="3">
        <f t="shared" si="8"/>
        <v>5.5324259445473076E-2</v>
      </c>
      <c r="J89">
        <v>1.163845083</v>
      </c>
      <c r="K89">
        <v>5.6463668999999897E-2</v>
      </c>
      <c r="L89" s="3">
        <f t="shared" si="9"/>
        <v>5.0988456448845455E-2</v>
      </c>
      <c r="M89">
        <v>31</v>
      </c>
      <c r="N89">
        <v>-0.35999999999999899</v>
      </c>
      <c r="O89" s="3">
        <f t="shared" si="10"/>
        <v>-1.1479591836734662E-2</v>
      </c>
      <c r="P89">
        <v>26563773.75</v>
      </c>
      <c r="Q89">
        <v>521528.47999999602</v>
      </c>
      <c r="R89" s="3">
        <f t="shared" si="11"/>
        <v>2.0026248681436983E-2</v>
      </c>
      <c r="S89">
        <v>13639411</v>
      </c>
      <c r="T89">
        <v>-84551</v>
      </c>
      <c r="U89" s="3">
        <f t="shared" si="12"/>
        <v>-6.1608302325523783E-3</v>
      </c>
      <c r="V89">
        <v>1.93</v>
      </c>
      <c r="W89">
        <v>0.28999999999999998</v>
      </c>
      <c r="X89" s="3">
        <f t="shared" si="13"/>
        <v>0.17682926829268292</v>
      </c>
    </row>
    <row r="90" spans="1:24" x14ac:dyDescent="0.2">
      <c r="A90">
        <v>6</v>
      </c>
      <c r="B90">
        <v>0</v>
      </c>
      <c r="C90">
        <v>2005</v>
      </c>
      <c r="D90">
        <v>1349312532</v>
      </c>
      <c r="E90">
        <v>59782410</v>
      </c>
      <c r="F90" s="3">
        <f t="shared" si="7"/>
        <v>4.6359839898334691E-2</v>
      </c>
      <c r="G90">
        <v>292395695.30000001</v>
      </c>
      <c r="H90">
        <v>6720819</v>
      </c>
      <c r="I90" s="3">
        <f t="shared" si="8"/>
        <v>2.3526111525964805E-2</v>
      </c>
      <c r="J90">
        <v>1.117413309</v>
      </c>
      <c r="K90">
        <v>-4.6431773999999898E-2</v>
      </c>
      <c r="L90" s="3">
        <f t="shared" si="9"/>
        <v>-3.9895149859906137E-2</v>
      </c>
      <c r="M90">
        <v>30.68</v>
      </c>
      <c r="N90">
        <v>-0.32</v>
      </c>
      <c r="O90" s="3">
        <f t="shared" si="10"/>
        <v>-1.032258064516129E-2</v>
      </c>
      <c r="P90">
        <v>27081157.5</v>
      </c>
      <c r="Q90">
        <v>517383.75</v>
      </c>
      <c r="R90" s="3">
        <f t="shared" si="11"/>
        <v>1.9477042489115463E-2</v>
      </c>
      <c r="S90">
        <v>13554860</v>
      </c>
      <c r="T90">
        <v>-84551</v>
      </c>
      <c r="U90" s="3">
        <f t="shared" si="12"/>
        <v>-6.1990213507020211E-3</v>
      </c>
      <c r="V90">
        <v>2.35</v>
      </c>
      <c r="W90">
        <v>0.42</v>
      </c>
      <c r="X90" s="3">
        <f t="shared" si="13"/>
        <v>0.21761658031088082</v>
      </c>
    </row>
    <row r="91" spans="1:24" x14ac:dyDescent="0.2">
      <c r="A91">
        <v>6</v>
      </c>
      <c r="B91">
        <v>0</v>
      </c>
      <c r="C91">
        <v>2006</v>
      </c>
      <c r="D91">
        <v>1305932855</v>
      </c>
      <c r="E91">
        <v>-43379677</v>
      </c>
      <c r="F91" s="3">
        <f t="shared" si="7"/>
        <v>-3.2149465725113416E-2</v>
      </c>
      <c r="G91">
        <v>271397714.5</v>
      </c>
      <c r="H91">
        <v>-20997980.800000001</v>
      </c>
      <c r="I91" s="3">
        <f t="shared" si="8"/>
        <v>-7.181357707217928E-2</v>
      </c>
      <c r="J91">
        <v>2.482136063</v>
      </c>
      <c r="K91">
        <v>1.364722754</v>
      </c>
      <c r="L91" s="3">
        <f t="shared" si="9"/>
        <v>1.2213231603812944</v>
      </c>
      <c r="M91">
        <v>30.18</v>
      </c>
      <c r="N91">
        <v>-0.5</v>
      </c>
      <c r="O91" s="3">
        <f t="shared" si="10"/>
        <v>-1.6297262059973925E-2</v>
      </c>
      <c r="P91">
        <v>27655014.75</v>
      </c>
      <c r="Q91">
        <v>573857.25</v>
      </c>
      <c r="R91" s="3">
        <f t="shared" si="11"/>
        <v>2.1190277778931718E-2</v>
      </c>
      <c r="S91">
        <v>13470309</v>
      </c>
      <c r="T91">
        <v>-84551</v>
      </c>
      <c r="U91" s="3">
        <f t="shared" si="12"/>
        <v>-6.2376889174805203E-3</v>
      </c>
      <c r="V91">
        <v>2.68</v>
      </c>
      <c r="W91">
        <v>0.33</v>
      </c>
      <c r="X91" s="3">
        <f t="shared" si="13"/>
        <v>0.14042553191489363</v>
      </c>
    </row>
    <row r="92" spans="1:24" x14ac:dyDescent="0.2">
      <c r="A92">
        <v>6</v>
      </c>
      <c r="B92">
        <v>0</v>
      </c>
      <c r="C92">
        <v>2007</v>
      </c>
      <c r="D92">
        <v>1255878227</v>
      </c>
      <c r="E92">
        <v>-50054628</v>
      </c>
      <c r="F92" s="3">
        <f t="shared" si="7"/>
        <v>-3.8328638266781331E-2</v>
      </c>
      <c r="G92">
        <v>302119347.69999999</v>
      </c>
      <c r="H92">
        <v>30721633.199999899</v>
      </c>
      <c r="I92" s="3">
        <f t="shared" si="8"/>
        <v>0.11319783313797913</v>
      </c>
      <c r="J92">
        <v>1.197347113</v>
      </c>
      <c r="K92">
        <v>-1.28478895</v>
      </c>
      <c r="L92" s="3">
        <f t="shared" si="9"/>
        <v>-0.51761423120663153</v>
      </c>
      <c r="M92">
        <v>30.4</v>
      </c>
      <c r="N92">
        <v>0.219999999999998</v>
      </c>
      <c r="O92" s="3">
        <f t="shared" si="10"/>
        <v>7.2895957587805829E-3</v>
      </c>
      <c r="P92">
        <v>27714120</v>
      </c>
      <c r="Q92">
        <v>59105.25</v>
      </c>
      <c r="R92" s="3">
        <f t="shared" si="11"/>
        <v>2.1372344413593198E-3</v>
      </c>
      <c r="S92">
        <v>13385758</v>
      </c>
      <c r="T92">
        <v>-84551</v>
      </c>
      <c r="U92" s="3">
        <f t="shared" si="12"/>
        <v>-6.2768419046660322E-3</v>
      </c>
      <c r="V92">
        <v>2.86</v>
      </c>
      <c r="W92">
        <v>0.17999999999999899</v>
      </c>
      <c r="X92" s="3">
        <f t="shared" si="13"/>
        <v>6.7164179104477237E-2</v>
      </c>
    </row>
    <row r="93" spans="1:24" x14ac:dyDescent="0.2">
      <c r="A93">
        <v>6</v>
      </c>
      <c r="B93">
        <v>0</v>
      </c>
      <c r="C93">
        <v>2008</v>
      </c>
      <c r="D93">
        <v>1279870177</v>
      </c>
      <c r="E93">
        <v>23991950</v>
      </c>
      <c r="F93" s="3">
        <f t="shared" si="7"/>
        <v>1.9103723182868747E-2</v>
      </c>
      <c r="G93">
        <v>307251216</v>
      </c>
      <c r="H93">
        <v>5131868.3000000101</v>
      </c>
      <c r="I93" s="3">
        <f t="shared" si="8"/>
        <v>1.698622858505533E-2</v>
      </c>
      <c r="J93">
        <v>1.241485057</v>
      </c>
      <c r="K93">
        <v>4.4137943999999998E-2</v>
      </c>
      <c r="L93" s="3">
        <f t="shared" si="9"/>
        <v>3.686311473154235E-2</v>
      </c>
      <c r="M93">
        <v>30.42</v>
      </c>
      <c r="N93">
        <v>2.0000000000003099E-2</v>
      </c>
      <c r="O93" s="3">
        <f t="shared" si="10"/>
        <v>6.5789473684220727E-4</v>
      </c>
      <c r="P93">
        <v>27956797.670000002</v>
      </c>
      <c r="Q93">
        <v>242677.670000001</v>
      </c>
      <c r="R93" s="3">
        <f t="shared" si="11"/>
        <v>8.7564631314290698E-3</v>
      </c>
      <c r="S93">
        <v>13301207</v>
      </c>
      <c r="T93">
        <v>-84551</v>
      </c>
      <c r="U93" s="3">
        <f t="shared" si="12"/>
        <v>-6.316489510717286E-3</v>
      </c>
      <c r="V93">
        <v>3.35</v>
      </c>
      <c r="W93">
        <v>0.49</v>
      </c>
      <c r="X93" s="3">
        <f t="shared" si="13"/>
        <v>0.17132867132867133</v>
      </c>
    </row>
    <row r="94" spans="1:24" x14ac:dyDescent="0.2">
      <c r="A94">
        <v>6</v>
      </c>
      <c r="B94">
        <v>0</v>
      </c>
      <c r="C94">
        <v>2009</v>
      </c>
      <c r="D94">
        <v>1245049720</v>
      </c>
      <c r="E94">
        <v>-34820457</v>
      </c>
      <c r="F94" s="3">
        <f t="shared" si="7"/>
        <v>-2.7206241403029425E-2</v>
      </c>
      <c r="G94">
        <v>311985807.69999999</v>
      </c>
      <c r="H94">
        <v>4734591.6999999797</v>
      </c>
      <c r="I94" s="3">
        <f t="shared" si="8"/>
        <v>1.5409513301974953E-2</v>
      </c>
      <c r="J94">
        <v>1.2839370329999999</v>
      </c>
      <c r="K94">
        <v>4.2451975999999898E-2</v>
      </c>
      <c r="L94" s="3">
        <f t="shared" si="9"/>
        <v>3.4194512258233244E-2</v>
      </c>
      <c r="M94">
        <v>30.61</v>
      </c>
      <c r="N94">
        <v>0.189999999999997</v>
      </c>
      <c r="O94" s="3">
        <f t="shared" si="10"/>
        <v>6.2458908612753779E-3</v>
      </c>
      <c r="P94">
        <v>27734538</v>
      </c>
      <c r="Q94">
        <v>-222259.670000001</v>
      </c>
      <c r="R94" s="3">
        <f t="shared" si="11"/>
        <v>-7.9501119056459152E-3</v>
      </c>
      <c r="S94">
        <v>13216656</v>
      </c>
      <c r="T94">
        <v>-84551</v>
      </c>
      <c r="U94" s="3">
        <f t="shared" si="12"/>
        <v>-6.3566411679782144E-3</v>
      </c>
      <c r="V94">
        <v>2.4300000000000002</v>
      </c>
      <c r="W94">
        <v>-0.91999999999999904</v>
      </c>
      <c r="X94" s="3">
        <f t="shared" si="13"/>
        <v>-0.27462686567164152</v>
      </c>
    </row>
    <row r="95" spans="1:24" x14ac:dyDescent="0.2">
      <c r="A95">
        <v>6</v>
      </c>
      <c r="B95">
        <v>0</v>
      </c>
      <c r="C95">
        <v>2010</v>
      </c>
      <c r="D95">
        <v>1222463995</v>
      </c>
      <c r="E95">
        <v>-22585725</v>
      </c>
      <c r="F95" s="3">
        <f t="shared" si="7"/>
        <v>-1.8140420127157653E-2</v>
      </c>
      <c r="G95">
        <v>284108756.30000001</v>
      </c>
      <c r="H95">
        <v>-27877051.399999902</v>
      </c>
      <c r="I95" s="3">
        <f t="shared" si="8"/>
        <v>-8.9353588246571719E-2</v>
      </c>
      <c r="J95">
        <v>1.3352360649999999</v>
      </c>
      <c r="K95">
        <v>5.1299031999999897E-2</v>
      </c>
      <c r="L95" s="3">
        <f t="shared" si="9"/>
        <v>3.99544764902812E-2</v>
      </c>
      <c r="M95">
        <v>30.93</v>
      </c>
      <c r="N95">
        <v>0.32</v>
      </c>
      <c r="O95" s="3">
        <f t="shared" si="10"/>
        <v>1.0454099967330937E-2</v>
      </c>
      <c r="P95">
        <v>27553600.75</v>
      </c>
      <c r="Q95">
        <v>-180937.25</v>
      </c>
      <c r="R95" s="3">
        <f t="shared" si="11"/>
        <v>-6.5238963057542192E-3</v>
      </c>
      <c r="S95">
        <v>13132105</v>
      </c>
      <c r="T95">
        <v>-84551</v>
      </c>
      <c r="U95" s="3">
        <f t="shared" si="12"/>
        <v>-6.3973065501591328E-3</v>
      </c>
      <c r="V95">
        <v>2.86</v>
      </c>
      <c r="W95">
        <v>0.42999999999999899</v>
      </c>
      <c r="X95" s="3">
        <f t="shared" si="13"/>
        <v>0.17695473251028765</v>
      </c>
    </row>
    <row r="96" spans="1:24" x14ac:dyDescent="0.2">
      <c r="A96">
        <v>6</v>
      </c>
      <c r="B96">
        <v>0</v>
      </c>
      <c r="C96">
        <v>2011</v>
      </c>
      <c r="D96">
        <v>1189791728</v>
      </c>
      <c r="E96">
        <v>-32672267</v>
      </c>
      <c r="F96" s="3">
        <f t="shared" si="7"/>
        <v>-2.6726567926444327E-2</v>
      </c>
      <c r="G96">
        <v>276891484.30000001</v>
      </c>
      <c r="H96">
        <v>-7217272</v>
      </c>
      <c r="I96" s="3">
        <f t="shared" si="8"/>
        <v>-2.5403201555600909E-2</v>
      </c>
      <c r="J96">
        <v>1.4667977190000001</v>
      </c>
      <c r="K96">
        <v>0.131561654</v>
      </c>
      <c r="L96" s="3">
        <f t="shared" si="9"/>
        <v>9.8530632484076897E-2</v>
      </c>
      <c r="M96">
        <v>31.3</v>
      </c>
      <c r="N96">
        <v>0.37000000000000099</v>
      </c>
      <c r="O96" s="3">
        <f t="shared" si="10"/>
        <v>1.1962495958616263E-2</v>
      </c>
      <c r="P96">
        <v>27682634.670000002</v>
      </c>
      <c r="Q96">
        <v>129033.920000001</v>
      </c>
      <c r="R96" s="3">
        <f t="shared" si="11"/>
        <v>4.6830147961696442E-3</v>
      </c>
      <c r="S96">
        <v>13047554</v>
      </c>
      <c r="T96">
        <v>-84551</v>
      </c>
      <c r="U96" s="3">
        <f t="shared" si="12"/>
        <v>-6.4384955801069215E-3</v>
      </c>
      <c r="V96">
        <v>3.63</v>
      </c>
      <c r="W96">
        <v>0.77</v>
      </c>
      <c r="X96" s="3">
        <f t="shared" si="13"/>
        <v>0.26923076923076927</v>
      </c>
    </row>
    <row r="97" spans="1:24" x14ac:dyDescent="0.2">
      <c r="A97">
        <v>6</v>
      </c>
      <c r="B97">
        <v>0</v>
      </c>
      <c r="C97">
        <v>2012</v>
      </c>
      <c r="D97">
        <v>1198669782</v>
      </c>
      <c r="E97">
        <v>8878054</v>
      </c>
      <c r="F97" s="3">
        <f t="shared" si="7"/>
        <v>7.4618555425021412E-3</v>
      </c>
      <c r="G97">
        <v>275254101.5</v>
      </c>
      <c r="H97">
        <v>-1637382.8000000101</v>
      </c>
      <c r="I97" s="3">
        <f t="shared" si="8"/>
        <v>-5.9134458545715921E-3</v>
      </c>
      <c r="J97">
        <v>1.4718510250000001</v>
      </c>
      <c r="K97">
        <v>5.0533059999999796E-3</v>
      </c>
      <c r="L97" s="3">
        <f t="shared" si="9"/>
        <v>3.4451280735867977E-3</v>
      </c>
      <c r="M97">
        <v>31.51</v>
      </c>
      <c r="N97">
        <v>0.21</v>
      </c>
      <c r="O97" s="3">
        <f t="shared" si="10"/>
        <v>6.709265175718849E-3</v>
      </c>
      <c r="P97">
        <v>27909105.420000002</v>
      </c>
      <c r="Q97">
        <v>226470.75</v>
      </c>
      <c r="R97" s="3">
        <f t="shared" si="11"/>
        <v>8.1809680581245037E-3</v>
      </c>
      <c r="S97">
        <v>13149572</v>
      </c>
      <c r="T97">
        <v>102018</v>
      </c>
      <c r="U97" s="3">
        <f t="shared" si="12"/>
        <v>7.8189367907578692E-3</v>
      </c>
      <c r="V97">
        <v>3.77</v>
      </c>
      <c r="W97">
        <v>0.14000000000000001</v>
      </c>
      <c r="X97" s="3">
        <f t="shared" si="13"/>
        <v>3.8567493112947666E-2</v>
      </c>
    </row>
    <row r="98" spans="1:24" x14ac:dyDescent="0.2">
      <c r="A98">
        <v>6</v>
      </c>
      <c r="B98">
        <v>0</v>
      </c>
      <c r="C98">
        <v>2013</v>
      </c>
      <c r="D98">
        <v>1202744795</v>
      </c>
      <c r="E98">
        <v>4075013</v>
      </c>
      <c r="F98" s="3">
        <f t="shared" si="7"/>
        <v>3.3996126883258661E-3</v>
      </c>
      <c r="G98">
        <v>279698963.89999998</v>
      </c>
      <c r="H98">
        <v>4444862.3999999696</v>
      </c>
      <c r="I98" s="3">
        <f t="shared" si="8"/>
        <v>1.6148214961294483E-2</v>
      </c>
      <c r="J98">
        <v>1.5580801289999999</v>
      </c>
      <c r="K98">
        <v>8.6229104000000001E-2</v>
      </c>
      <c r="L98" s="3">
        <f t="shared" si="9"/>
        <v>5.8585483541039755E-2</v>
      </c>
      <c r="M98">
        <v>29.93</v>
      </c>
      <c r="N98">
        <v>-1.58</v>
      </c>
      <c r="O98" s="3">
        <f t="shared" si="10"/>
        <v>-5.0142811805775941E-2</v>
      </c>
      <c r="P98">
        <v>28818049.079999998</v>
      </c>
      <c r="Q98">
        <v>908943.65999999596</v>
      </c>
      <c r="R98" s="3">
        <f t="shared" si="11"/>
        <v>3.2567996942984637E-2</v>
      </c>
      <c r="S98">
        <v>13252329</v>
      </c>
      <c r="T98">
        <v>102757</v>
      </c>
      <c r="U98" s="3">
        <f t="shared" si="12"/>
        <v>7.8144748741632054E-3</v>
      </c>
      <c r="V98">
        <v>3.65</v>
      </c>
      <c r="W98">
        <v>-0.12</v>
      </c>
      <c r="X98" s="3">
        <f t="shared" si="13"/>
        <v>-3.1830238726790451E-2</v>
      </c>
    </row>
    <row r="99" spans="1:24" x14ac:dyDescent="0.2">
      <c r="A99">
        <v>6</v>
      </c>
      <c r="B99">
        <v>0</v>
      </c>
      <c r="C99">
        <v>2014</v>
      </c>
      <c r="D99">
        <v>1192647740</v>
      </c>
      <c r="E99">
        <v>-10097055</v>
      </c>
      <c r="F99" s="3">
        <f t="shared" si="7"/>
        <v>-8.3950103479766055E-3</v>
      </c>
      <c r="G99">
        <v>282626037.69999999</v>
      </c>
      <c r="H99">
        <v>2927073.8000000101</v>
      </c>
      <c r="I99" s="3">
        <f t="shared" si="8"/>
        <v>1.0465086317039483E-2</v>
      </c>
      <c r="J99">
        <v>1.6077871640000001</v>
      </c>
      <c r="K99">
        <v>4.9707034999999899E-2</v>
      </c>
      <c r="L99" s="3">
        <f t="shared" si="9"/>
        <v>3.1902746254714544E-2</v>
      </c>
      <c r="M99">
        <v>30.2</v>
      </c>
      <c r="N99">
        <v>0.26999999999999902</v>
      </c>
      <c r="O99" s="3">
        <f t="shared" si="10"/>
        <v>9.0210491146007019E-3</v>
      </c>
      <c r="P99">
        <v>29110612.079999998</v>
      </c>
      <c r="Q99">
        <v>292563</v>
      </c>
      <c r="R99" s="3">
        <f t="shared" si="11"/>
        <v>1.0152075152201803E-2</v>
      </c>
      <c r="S99">
        <v>13379952</v>
      </c>
      <c r="T99">
        <v>127623</v>
      </c>
      <c r="U99" s="3">
        <f t="shared" si="12"/>
        <v>9.6302317879370485E-3</v>
      </c>
      <c r="V99">
        <v>3.54</v>
      </c>
      <c r="W99">
        <v>-0.109999999999999</v>
      </c>
      <c r="X99" s="3">
        <f t="shared" si="13"/>
        <v>-3.013698630136959E-2</v>
      </c>
    </row>
    <row r="100" spans="1:24" x14ac:dyDescent="0.2">
      <c r="A100">
        <v>6</v>
      </c>
      <c r="B100">
        <v>0</v>
      </c>
      <c r="C100">
        <v>2015</v>
      </c>
      <c r="D100">
        <v>1160473736</v>
      </c>
      <c r="E100">
        <v>-32174004</v>
      </c>
      <c r="F100" s="3">
        <f t="shared" si="7"/>
        <v>-2.6976954653852778E-2</v>
      </c>
      <c r="G100">
        <v>280202617.10000002</v>
      </c>
      <c r="H100">
        <v>-2423420.59999996</v>
      </c>
      <c r="I100" s="3">
        <f t="shared" si="8"/>
        <v>-8.5746544080710519E-3</v>
      </c>
      <c r="J100">
        <v>1.6380333469999999</v>
      </c>
      <c r="K100">
        <v>3.0246182999999802E-2</v>
      </c>
      <c r="L100" s="3">
        <f t="shared" si="9"/>
        <v>1.8812305308341049E-2</v>
      </c>
      <c r="M100">
        <v>30.17</v>
      </c>
      <c r="N100">
        <v>-2.9999999999997501E-2</v>
      </c>
      <c r="O100" s="3">
        <f t="shared" si="10"/>
        <v>-9.9337748344362578E-4</v>
      </c>
      <c r="P100">
        <v>29378317.829999998</v>
      </c>
      <c r="Q100">
        <v>267705.75</v>
      </c>
      <c r="R100" s="3">
        <f t="shared" si="11"/>
        <v>9.1961566889870779E-3</v>
      </c>
      <c r="S100">
        <v>13482738</v>
      </c>
      <c r="T100">
        <v>102786</v>
      </c>
      <c r="U100" s="3">
        <f t="shared" si="12"/>
        <v>7.6820903393375406E-3</v>
      </c>
      <c r="V100">
        <v>2.5499999999999998</v>
      </c>
      <c r="W100">
        <v>-0.99</v>
      </c>
      <c r="X100" s="3">
        <f t="shared" si="13"/>
        <v>-0.27966101694915252</v>
      </c>
    </row>
    <row r="101" spans="1:24" x14ac:dyDescent="0.2">
      <c r="A101">
        <v>6</v>
      </c>
      <c r="B101">
        <v>0</v>
      </c>
      <c r="C101">
        <v>2016</v>
      </c>
      <c r="D101">
        <v>1162084609</v>
      </c>
      <c r="E101">
        <v>1610873</v>
      </c>
      <c r="F101" s="3">
        <f t="shared" si="7"/>
        <v>1.3881167233930401E-3</v>
      </c>
      <c r="G101">
        <v>279086354.60000002</v>
      </c>
      <c r="H101">
        <v>-1116262.5</v>
      </c>
      <c r="I101" s="3">
        <f t="shared" si="8"/>
        <v>-3.9837690009926745E-3</v>
      </c>
      <c r="J101">
        <v>1.6746984269999901</v>
      </c>
      <c r="K101">
        <v>3.6665079999999899E-2</v>
      </c>
      <c r="L101" s="3">
        <f t="shared" si="9"/>
        <v>2.2383598030620497E-2</v>
      </c>
      <c r="M101">
        <v>29.88</v>
      </c>
      <c r="N101">
        <v>-0.29000000000000198</v>
      </c>
      <c r="O101" s="3">
        <f t="shared" si="10"/>
        <v>-9.612197547232415E-3</v>
      </c>
      <c r="P101">
        <v>29437697.5</v>
      </c>
      <c r="Q101">
        <v>59379.670000001701</v>
      </c>
      <c r="R101" s="3">
        <f t="shared" si="11"/>
        <v>2.0212072843519137E-3</v>
      </c>
      <c r="S101">
        <v>13531238</v>
      </c>
      <c r="T101">
        <v>48500</v>
      </c>
      <c r="U101" s="3">
        <f t="shared" si="12"/>
        <v>3.5971922023553377E-3</v>
      </c>
      <c r="V101">
        <v>2.31</v>
      </c>
      <c r="W101">
        <v>-0.23999999999999899</v>
      </c>
      <c r="X101" s="3">
        <f t="shared" si="13"/>
        <v>-9.411764705882314E-2</v>
      </c>
    </row>
    <row r="102" spans="1:24" x14ac:dyDescent="0.2">
      <c r="A102">
        <v>6</v>
      </c>
      <c r="B102">
        <v>0</v>
      </c>
      <c r="C102">
        <v>2017</v>
      </c>
      <c r="D102">
        <v>1100306571</v>
      </c>
      <c r="E102">
        <v>-61778038</v>
      </c>
      <c r="F102" s="3">
        <f t="shared" si="7"/>
        <v>-5.3161394206194153E-2</v>
      </c>
      <c r="G102">
        <v>274821215.5</v>
      </c>
      <c r="H102">
        <v>-4265139.1000000201</v>
      </c>
      <c r="I102" s="3">
        <f t="shared" si="8"/>
        <v>-1.5282506757139819E-2</v>
      </c>
      <c r="J102">
        <v>1.7528460669999999</v>
      </c>
      <c r="K102">
        <v>7.8147640000000004E-2</v>
      </c>
      <c r="L102" s="3">
        <f t="shared" si="9"/>
        <v>4.6663708964002307E-2</v>
      </c>
      <c r="M102">
        <v>30</v>
      </c>
      <c r="N102">
        <v>0.12000000000000099</v>
      </c>
      <c r="O102" s="3">
        <f t="shared" si="10"/>
        <v>4.0160642570281459E-3</v>
      </c>
      <c r="P102">
        <v>29668394.670000002</v>
      </c>
      <c r="Q102">
        <v>230697.170000001</v>
      </c>
      <c r="R102" s="3">
        <f t="shared" si="11"/>
        <v>7.8367939612125244E-3</v>
      </c>
      <c r="S102">
        <v>13672194</v>
      </c>
      <c r="T102">
        <v>140956</v>
      </c>
      <c r="U102" s="3">
        <f t="shared" si="12"/>
        <v>1.0417080831776072E-2</v>
      </c>
      <c r="V102">
        <v>2.64</v>
      </c>
      <c r="W102">
        <v>0.33</v>
      </c>
      <c r="X102" s="3">
        <f t="shared" si="13"/>
        <v>0.14285714285714285</v>
      </c>
    </row>
    <row r="103" spans="1:24" x14ac:dyDescent="0.2">
      <c r="A103">
        <v>6</v>
      </c>
      <c r="B103">
        <v>0</v>
      </c>
      <c r="C103">
        <v>2018</v>
      </c>
      <c r="D103">
        <v>1107464474</v>
      </c>
      <c r="E103">
        <v>7157903</v>
      </c>
      <c r="F103" s="3">
        <f t="shared" si="7"/>
        <v>6.5053714925056103E-3</v>
      </c>
      <c r="G103">
        <v>274036302.39999998</v>
      </c>
      <c r="H103">
        <v>-784913.10000002303</v>
      </c>
      <c r="I103" s="3">
        <f t="shared" si="8"/>
        <v>-2.856086268929347E-3</v>
      </c>
      <c r="J103">
        <v>1.739897598</v>
      </c>
      <c r="K103">
        <v>-1.29484689999996E-2</v>
      </c>
      <c r="L103" s="3">
        <f t="shared" si="9"/>
        <v>-7.3871113064485662E-3</v>
      </c>
      <c r="M103">
        <v>30.01</v>
      </c>
      <c r="N103">
        <v>1.0000000000001501E-2</v>
      </c>
      <c r="O103" s="3">
        <f t="shared" si="10"/>
        <v>3.3333333333338336E-4</v>
      </c>
      <c r="P103">
        <v>29807700.84</v>
      </c>
      <c r="Q103">
        <v>139306.169999998</v>
      </c>
      <c r="R103" s="3">
        <f t="shared" si="11"/>
        <v>4.6954400987816577E-3</v>
      </c>
      <c r="S103">
        <v>13790036</v>
      </c>
      <c r="T103">
        <v>117842</v>
      </c>
      <c r="U103" s="3">
        <f t="shared" si="12"/>
        <v>8.6190994656746393E-3</v>
      </c>
      <c r="V103">
        <v>2.92</v>
      </c>
      <c r="W103">
        <v>0.27999999999999903</v>
      </c>
      <c r="X103" s="3">
        <f t="shared" si="13"/>
        <v>0.10606060606060569</v>
      </c>
    </row>
    <row r="104" spans="1:24" x14ac:dyDescent="0.2">
      <c r="A104" t="s">
        <v>59</v>
      </c>
      <c r="F104" s="3"/>
      <c r="I104" s="3"/>
      <c r="L104" s="3"/>
      <c r="O104" s="3"/>
      <c r="R104" s="3"/>
      <c r="U104" s="3"/>
      <c r="X104" s="3"/>
    </row>
    <row r="105" spans="1:24" x14ac:dyDescent="0.2">
      <c r="A105">
        <v>1</v>
      </c>
      <c r="B105">
        <v>1</v>
      </c>
      <c r="C105">
        <v>2002</v>
      </c>
      <c r="D105">
        <v>48662836.9344</v>
      </c>
      <c r="F105" s="3">
        <f>IFERROR(E105/D103,0)</f>
        <v>0</v>
      </c>
      <c r="G105">
        <v>16992579.509300001</v>
      </c>
      <c r="I105" s="3">
        <f>IFERROR(H105/G103,0)</f>
        <v>0</v>
      </c>
      <c r="J105">
        <v>10.3300009</v>
      </c>
      <c r="L105" s="3">
        <f>IFERROR(K105/J103,0)</f>
        <v>0</v>
      </c>
      <c r="M105">
        <v>71.319999999999993</v>
      </c>
      <c r="O105" s="3">
        <f>IFERROR(N105/M103,0)</f>
        <v>0</v>
      </c>
      <c r="P105">
        <v>19872065.484999999</v>
      </c>
      <c r="R105" s="3">
        <f>IFERROR(Q105/P103,0)</f>
        <v>0</v>
      </c>
      <c r="S105">
        <v>3763072</v>
      </c>
      <c r="U105" s="3">
        <f>IFERROR(T105/S103,0)</f>
        <v>0</v>
      </c>
      <c r="V105">
        <v>9.77</v>
      </c>
      <c r="X105" s="3">
        <f>IFERROR(W105/V103,0)</f>
        <v>0</v>
      </c>
    </row>
    <row r="106" spans="1:24" x14ac:dyDescent="0.2">
      <c r="A106">
        <v>1</v>
      </c>
      <c r="B106">
        <v>1</v>
      </c>
      <c r="C106">
        <v>2003</v>
      </c>
      <c r="D106">
        <v>49297622.329599999</v>
      </c>
      <c r="E106">
        <v>634785.39519999898</v>
      </c>
      <c r="F106" s="3">
        <f t="shared" ref="F106:F169" si="14">IFERROR(E106/D104,0)</f>
        <v>0</v>
      </c>
      <c r="G106">
        <v>16743902.1151</v>
      </c>
      <c r="H106">
        <v>-248677.39419999899</v>
      </c>
      <c r="I106" s="3">
        <f t="shared" ref="I106:I169" si="15">IFERROR(H106/G104,0)</f>
        <v>0</v>
      </c>
      <c r="J106">
        <v>10.901956524999999</v>
      </c>
      <c r="K106">
        <v>0.57195562499999897</v>
      </c>
      <c r="L106" s="3">
        <f t="shared" ref="L106:L169" si="16">IFERROR(K106/J104,0)</f>
        <v>0</v>
      </c>
      <c r="M106">
        <v>71.349999999999994</v>
      </c>
      <c r="N106">
        <v>2.9999999999997501E-2</v>
      </c>
      <c r="O106" s="3">
        <f t="shared" ref="O106:O169" si="17">IFERROR(N106/M104,0)</f>
        <v>0</v>
      </c>
      <c r="P106">
        <v>20057601.377</v>
      </c>
      <c r="Q106">
        <v>185535.891999999</v>
      </c>
      <c r="R106" s="3">
        <f t="shared" ref="R106:R169" si="18">IFERROR(Q106/P104,0)</f>
        <v>0</v>
      </c>
      <c r="S106">
        <v>3775901</v>
      </c>
      <c r="T106">
        <v>12829</v>
      </c>
      <c r="U106" s="3">
        <f t="shared" ref="U106:U169" si="19">IFERROR(T106/S104,0)</f>
        <v>0</v>
      </c>
      <c r="V106">
        <v>11.3</v>
      </c>
      <c r="W106">
        <v>1.52999999999999</v>
      </c>
      <c r="X106" s="3">
        <f t="shared" ref="X106:X169" si="20">IFERROR(W106/V104,0)</f>
        <v>0</v>
      </c>
    </row>
    <row r="107" spans="1:24" x14ac:dyDescent="0.2">
      <c r="A107">
        <v>1</v>
      </c>
      <c r="B107">
        <v>1</v>
      </c>
      <c r="C107">
        <v>2004</v>
      </c>
      <c r="D107">
        <v>51353950.532899998</v>
      </c>
      <c r="E107">
        <v>-63497821.796700001</v>
      </c>
      <c r="F107" s="3">
        <f t="shared" si="14"/>
        <v>-1.3048524458674351</v>
      </c>
      <c r="G107">
        <v>17769692.1076</v>
      </c>
      <c r="H107">
        <v>-32279051.0075</v>
      </c>
      <c r="I107" s="3">
        <f t="shared" si="15"/>
        <v>-1.8995968793221623</v>
      </c>
      <c r="J107">
        <v>9.8155777700000009</v>
      </c>
      <c r="K107">
        <v>-2.2585178909999901</v>
      </c>
      <c r="L107" s="3">
        <f t="shared" si="16"/>
        <v>-0.21863675645952654</v>
      </c>
      <c r="M107">
        <v>77.760000000000005</v>
      </c>
      <c r="N107">
        <v>-0.46999999999999797</v>
      </c>
      <c r="O107" s="3">
        <f t="shared" si="17"/>
        <v>-6.5900168255748461E-3</v>
      </c>
      <c r="P107">
        <v>24994249.829999998</v>
      </c>
      <c r="Q107">
        <v>-634835.20700000005</v>
      </c>
      <c r="R107" s="3">
        <f t="shared" si="18"/>
        <v>-3.1946110859950201E-2</v>
      </c>
      <c r="S107">
        <v>4580516</v>
      </c>
      <c r="T107">
        <v>-24438.25</v>
      </c>
      <c r="U107" s="3">
        <f t="shared" si="19"/>
        <v>-6.4942286514847441E-3</v>
      </c>
      <c r="V107">
        <v>15.1299999999999</v>
      </c>
      <c r="W107">
        <v>1.1100000000000001</v>
      </c>
      <c r="X107" s="3">
        <f t="shared" si="20"/>
        <v>0.1136131013306039</v>
      </c>
    </row>
    <row r="108" spans="1:24" x14ac:dyDescent="0.2">
      <c r="A108">
        <v>1</v>
      </c>
      <c r="B108">
        <v>1</v>
      </c>
      <c r="C108">
        <v>2005</v>
      </c>
      <c r="D108">
        <v>58365702.218999997</v>
      </c>
      <c r="E108">
        <v>7011751.6860999996</v>
      </c>
      <c r="F108" s="3">
        <f t="shared" si="14"/>
        <v>0.1422330602319922</v>
      </c>
      <c r="G108">
        <v>13824764.232899999</v>
      </c>
      <c r="H108">
        <v>-3944927.8746999898</v>
      </c>
      <c r="I108" s="3">
        <f t="shared" si="15"/>
        <v>-0.23560385432153066</v>
      </c>
      <c r="J108">
        <v>9.6576366409999999</v>
      </c>
      <c r="K108">
        <v>-0.15794112900000001</v>
      </c>
      <c r="L108" s="3">
        <f t="shared" si="16"/>
        <v>-1.448741137774809E-2</v>
      </c>
      <c r="M108">
        <v>78.139999999999901</v>
      </c>
      <c r="N108">
        <v>0.37999999999999801</v>
      </c>
      <c r="O108" s="3">
        <f t="shared" si="17"/>
        <v>5.3258584442886902E-3</v>
      </c>
      <c r="P108">
        <v>25331802.670000002</v>
      </c>
      <c r="Q108">
        <v>337552.83999999898</v>
      </c>
      <c r="R108" s="3">
        <f t="shared" si="18"/>
        <v>1.6829172823579489E-2</v>
      </c>
      <c r="S108">
        <v>4589472</v>
      </c>
      <c r="T108">
        <v>8956</v>
      </c>
      <c r="U108" s="3">
        <f t="shared" si="19"/>
        <v>2.3718842204814164E-3</v>
      </c>
      <c r="V108">
        <v>18.47</v>
      </c>
      <c r="W108">
        <v>3.34</v>
      </c>
      <c r="X108" s="3">
        <f t="shared" si="20"/>
        <v>0.29557522123893804</v>
      </c>
    </row>
    <row r="109" spans="1:24" x14ac:dyDescent="0.2">
      <c r="A109">
        <v>1</v>
      </c>
      <c r="B109">
        <v>1</v>
      </c>
      <c r="C109">
        <v>2006</v>
      </c>
      <c r="D109">
        <v>61065589.735999897</v>
      </c>
      <c r="E109">
        <v>2699887.5169999902</v>
      </c>
      <c r="F109" s="3">
        <f t="shared" si="14"/>
        <v>5.2574095838455556E-2</v>
      </c>
      <c r="G109">
        <v>14859868.0436</v>
      </c>
      <c r="H109">
        <v>1035103.8107</v>
      </c>
      <c r="I109" s="3">
        <f t="shared" si="15"/>
        <v>5.8251083048157702E-2</v>
      </c>
      <c r="J109">
        <v>10.08233023</v>
      </c>
      <c r="K109">
        <v>0.42469358899999898</v>
      </c>
      <c r="L109" s="3">
        <f t="shared" si="16"/>
        <v>4.3267304172151543E-2</v>
      </c>
      <c r="M109">
        <v>78.44</v>
      </c>
      <c r="N109">
        <v>0.3</v>
      </c>
      <c r="O109" s="3">
        <f t="shared" si="17"/>
        <v>3.8580246913580245E-3</v>
      </c>
      <c r="P109">
        <v>25763696.010000002</v>
      </c>
      <c r="Q109">
        <v>431893.33999999898</v>
      </c>
      <c r="R109" s="3">
        <f t="shared" si="18"/>
        <v>1.7279708050353556E-2</v>
      </c>
      <c r="S109">
        <v>4598428</v>
      </c>
      <c r="T109">
        <v>8956</v>
      </c>
      <c r="U109" s="3">
        <f t="shared" si="19"/>
        <v>1.9552382308019446E-3</v>
      </c>
      <c r="V109">
        <v>20.99</v>
      </c>
      <c r="W109">
        <v>2.52</v>
      </c>
      <c r="X109" s="3">
        <f t="shared" si="20"/>
        <v>0.16655651024454837</v>
      </c>
    </row>
    <row r="110" spans="1:24" x14ac:dyDescent="0.2">
      <c r="A110">
        <v>1</v>
      </c>
      <c r="B110">
        <v>1</v>
      </c>
      <c r="C110">
        <v>2007</v>
      </c>
      <c r="D110">
        <v>65670126.1734</v>
      </c>
      <c r="E110">
        <v>-7263092.5625999896</v>
      </c>
      <c r="F110" s="3">
        <f t="shared" si="14"/>
        <v>-0.12444110644548381</v>
      </c>
      <c r="G110">
        <v>12032415.4198</v>
      </c>
      <c r="H110">
        <v>-9819669.9008000009</v>
      </c>
      <c r="I110" s="3">
        <f t="shared" si="15"/>
        <v>-0.71029565028178021</v>
      </c>
      <c r="J110">
        <v>10.995165267000001</v>
      </c>
      <c r="K110">
        <v>-0.25959759499999902</v>
      </c>
      <c r="L110" s="3">
        <f t="shared" si="16"/>
        <v>-2.6880033350801132E-2</v>
      </c>
      <c r="M110">
        <v>87.539999999999907</v>
      </c>
      <c r="N110">
        <v>-0.58999999999999697</v>
      </c>
      <c r="O110" s="3">
        <f t="shared" si="17"/>
        <v>-7.5505502943434572E-3</v>
      </c>
      <c r="P110">
        <v>27281235.920000002</v>
      </c>
      <c r="Q110">
        <v>-331791</v>
      </c>
      <c r="R110" s="3">
        <f t="shared" si="18"/>
        <v>-1.3097804539308769E-2</v>
      </c>
      <c r="S110">
        <v>5060595</v>
      </c>
      <c r="T110">
        <v>12817</v>
      </c>
      <c r="U110" s="3">
        <f t="shared" si="19"/>
        <v>2.7926959789710015E-3</v>
      </c>
      <c r="V110">
        <v>25.459999999999901</v>
      </c>
      <c r="W110">
        <v>1.8899999999999899</v>
      </c>
      <c r="X110" s="3">
        <f t="shared" si="20"/>
        <v>0.1023280996210065</v>
      </c>
    </row>
    <row r="111" spans="1:24" x14ac:dyDescent="0.2">
      <c r="A111">
        <v>1</v>
      </c>
      <c r="B111">
        <v>1</v>
      </c>
      <c r="C111">
        <v>2008</v>
      </c>
      <c r="D111">
        <v>73409972.563199997</v>
      </c>
      <c r="E111">
        <v>7739846.3898</v>
      </c>
      <c r="F111" s="3">
        <f t="shared" si="14"/>
        <v>0.12674644465501889</v>
      </c>
      <c r="G111">
        <v>12577917.962300001</v>
      </c>
      <c r="H111">
        <v>545502.54249999998</v>
      </c>
      <c r="I111" s="3">
        <f t="shared" si="15"/>
        <v>3.6709783754435329E-2</v>
      </c>
      <c r="J111">
        <v>11.230079</v>
      </c>
      <c r="K111">
        <v>0.23491373300000001</v>
      </c>
      <c r="L111" s="3">
        <f t="shared" si="16"/>
        <v>2.3299547588811718E-2</v>
      </c>
      <c r="M111">
        <v>89.39</v>
      </c>
      <c r="N111">
        <v>1.8499999999999901</v>
      </c>
      <c r="O111" s="3">
        <f t="shared" si="17"/>
        <v>2.3584905660377232E-2</v>
      </c>
      <c r="P111">
        <v>27295733.75</v>
      </c>
      <c r="Q111">
        <v>14497.83</v>
      </c>
      <c r="R111" s="3">
        <f t="shared" si="18"/>
        <v>5.6272322085980082E-4</v>
      </c>
      <c r="S111">
        <v>5061339</v>
      </c>
      <c r="T111">
        <v>744</v>
      </c>
      <c r="U111" s="3">
        <f t="shared" si="19"/>
        <v>1.6179442191983868E-4</v>
      </c>
      <c r="V111">
        <v>29.59</v>
      </c>
      <c r="W111">
        <v>4.13</v>
      </c>
      <c r="X111" s="3">
        <f t="shared" si="20"/>
        <v>0.19676036207717962</v>
      </c>
    </row>
    <row r="112" spans="1:24" x14ac:dyDescent="0.2">
      <c r="A112">
        <v>1</v>
      </c>
      <c r="B112">
        <v>1</v>
      </c>
      <c r="C112">
        <v>2009</v>
      </c>
      <c r="D112">
        <v>69195882.509999901</v>
      </c>
      <c r="E112">
        <v>-4214090.0532</v>
      </c>
      <c r="F112" s="3">
        <f t="shared" si="14"/>
        <v>-6.4170579512407538E-2</v>
      </c>
      <c r="G112">
        <v>12775006.6601</v>
      </c>
      <c r="H112">
        <v>197088.69779999999</v>
      </c>
      <c r="I112" s="3">
        <f t="shared" si="15"/>
        <v>1.6379811610865738E-2</v>
      </c>
      <c r="J112">
        <v>12.829659765000001</v>
      </c>
      <c r="K112">
        <v>1.599580765</v>
      </c>
      <c r="L112" s="3">
        <f t="shared" si="16"/>
        <v>0.14548037488812035</v>
      </c>
      <c r="M112">
        <v>93.01</v>
      </c>
      <c r="N112">
        <v>3.62</v>
      </c>
      <c r="O112" s="3">
        <f t="shared" si="17"/>
        <v>4.1352524560201095E-2</v>
      </c>
      <c r="P112">
        <v>27070581.920000002</v>
      </c>
      <c r="Q112">
        <v>-225151.83</v>
      </c>
      <c r="R112" s="3">
        <f t="shared" si="18"/>
        <v>-8.2529923006508712E-3</v>
      </c>
      <c r="S112">
        <v>5062083</v>
      </c>
      <c r="T112">
        <v>744</v>
      </c>
      <c r="U112" s="3">
        <f t="shared" si="19"/>
        <v>1.4701828539924653E-4</v>
      </c>
      <c r="V112">
        <v>21.38</v>
      </c>
      <c r="W112">
        <v>-8.2099999999999902</v>
      </c>
      <c r="X112" s="3">
        <f t="shared" si="20"/>
        <v>-0.32246661429693724</v>
      </c>
    </row>
    <row r="113" spans="1:24" x14ac:dyDescent="0.2">
      <c r="A113">
        <v>1</v>
      </c>
      <c r="B113">
        <v>1</v>
      </c>
      <c r="C113">
        <v>2010</v>
      </c>
      <c r="D113">
        <v>70843375.425400004</v>
      </c>
      <c r="E113">
        <v>1647492.91539999</v>
      </c>
      <c r="F113" s="3">
        <f t="shared" si="14"/>
        <v>2.2442358413656032E-2</v>
      </c>
      <c r="G113">
        <v>22737507.7478</v>
      </c>
      <c r="H113">
        <v>9962501.0876999907</v>
      </c>
      <c r="I113" s="3">
        <f t="shared" si="15"/>
        <v>0.79206281338141638</v>
      </c>
      <c r="J113">
        <v>12.570453886999999</v>
      </c>
      <c r="K113">
        <v>-0.259205878</v>
      </c>
      <c r="L113" s="3">
        <f t="shared" si="16"/>
        <v>-2.3081393995536451E-2</v>
      </c>
      <c r="M113">
        <v>91.59</v>
      </c>
      <c r="N113">
        <v>-1.42</v>
      </c>
      <c r="O113" s="3">
        <f t="shared" si="17"/>
        <v>-1.5885445799306411E-2</v>
      </c>
      <c r="P113">
        <v>26940900.079999998</v>
      </c>
      <c r="Q113">
        <v>-129681.83999999901</v>
      </c>
      <c r="R113" s="3">
        <f t="shared" si="18"/>
        <v>-4.7509930008750546E-3</v>
      </c>
      <c r="S113">
        <v>5062827</v>
      </c>
      <c r="T113">
        <v>744</v>
      </c>
      <c r="U113" s="3">
        <f t="shared" si="19"/>
        <v>1.4699667420024621E-4</v>
      </c>
      <c r="V113">
        <v>25.34</v>
      </c>
      <c r="W113">
        <v>3.9599999999999902</v>
      </c>
      <c r="X113" s="3">
        <f t="shared" si="20"/>
        <v>0.13382899628252756</v>
      </c>
    </row>
    <row r="114" spans="1:24" x14ac:dyDescent="0.2">
      <c r="A114">
        <v>1</v>
      </c>
      <c r="B114">
        <v>1</v>
      </c>
      <c r="C114">
        <v>2011</v>
      </c>
      <c r="D114">
        <v>74448940.667599902</v>
      </c>
      <c r="E114">
        <v>3605565.2422000002</v>
      </c>
      <c r="F114" s="3">
        <f t="shared" si="14"/>
        <v>5.2106644375536922E-2</v>
      </c>
      <c r="G114">
        <v>24607573.264600001</v>
      </c>
      <c r="H114">
        <v>1870065.5168000001</v>
      </c>
      <c r="I114" s="3">
        <f t="shared" si="15"/>
        <v>0.14638469995015735</v>
      </c>
      <c r="J114">
        <v>12.678972941</v>
      </c>
      <c r="K114">
        <v>0.108519053999999</v>
      </c>
      <c r="L114" s="3">
        <f t="shared" si="16"/>
        <v>8.458451431116263E-3</v>
      </c>
      <c r="M114">
        <v>94.17</v>
      </c>
      <c r="N114">
        <v>2.58</v>
      </c>
      <c r="O114" s="3">
        <f t="shared" si="17"/>
        <v>2.7738952800774111E-2</v>
      </c>
      <c r="P114">
        <v>27055546.84</v>
      </c>
      <c r="Q114">
        <v>114646.75999999901</v>
      </c>
      <c r="R114" s="3">
        <f t="shared" si="18"/>
        <v>4.2351051166468236E-3</v>
      </c>
      <c r="S114">
        <v>5063571</v>
      </c>
      <c r="T114">
        <v>744</v>
      </c>
      <c r="U114" s="3">
        <f t="shared" si="19"/>
        <v>1.4697506935386085E-4</v>
      </c>
      <c r="V114">
        <v>32.19</v>
      </c>
      <c r="W114">
        <v>6.85</v>
      </c>
      <c r="X114" s="3">
        <f t="shared" si="20"/>
        <v>0.32039289055191766</v>
      </c>
    </row>
    <row r="115" spans="1:24" x14ac:dyDescent="0.2">
      <c r="A115">
        <v>1</v>
      </c>
      <c r="B115">
        <v>1</v>
      </c>
      <c r="C115">
        <v>2012</v>
      </c>
      <c r="D115">
        <v>77564693.127399996</v>
      </c>
      <c r="E115">
        <v>3115752.4597999998</v>
      </c>
      <c r="F115" s="3">
        <f t="shared" si="14"/>
        <v>4.3980858352535332E-2</v>
      </c>
      <c r="G115">
        <v>24891525.605299901</v>
      </c>
      <c r="H115">
        <v>283952.34069999901</v>
      </c>
      <c r="I115" s="3">
        <f t="shared" si="15"/>
        <v>1.2488279007952102E-2</v>
      </c>
      <c r="J115">
        <v>12.734261002</v>
      </c>
      <c r="K115">
        <v>5.5288061000000603E-2</v>
      </c>
      <c r="L115" s="3">
        <f t="shared" si="16"/>
        <v>4.3982549474349463E-3</v>
      </c>
      <c r="M115">
        <v>92.979999999999905</v>
      </c>
      <c r="N115">
        <v>-1.19</v>
      </c>
      <c r="O115" s="3">
        <f t="shared" si="17"/>
        <v>-1.2992684790916038E-2</v>
      </c>
      <c r="P115">
        <v>27224545.1599999</v>
      </c>
      <c r="Q115">
        <v>168998.32</v>
      </c>
      <c r="R115" s="3">
        <f t="shared" si="18"/>
        <v>6.2729277603259656E-3</v>
      </c>
      <c r="S115">
        <v>5067411</v>
      </c>
      <c r="T115">
        <v>3840</v>
      </c>
      <c r="U115" s="3">
        <f t="shared" si="19"/>
        <v>7.5846952700536676E-4</v>
      </c>
      <c r="V115">
        <v>33.19</v>
      </c>
      <c r="W115">
        <v>1</v>
      </c>
      <c r="X115" s="3">
        <f t="shared" si="20"/>
        <v>3.9463299131807419E-2</v>
      </c>
    </row>
    <row r="116" spans="1:24" x14ac:dyDescent="0.2">
      <c r="A116">
        <v>1</v>
      </c>
      <c r="B116">
        <v>1</v>
      </c>
      <c r="C116">
        <v>2013</v>
      </c>
      <c r="D116">
        <v>77340454.831400007</v>
      </c>
      <c r="E116">
        <v>-224238.296</v>
      </c>
      <c r="F116" s="3">
        <f t="shared" si="14"/>
        <v>-3.0119743006308251E-3</v>
      </c>
      <c r="G116">
        <v>25620230.593699999</v>
      </c>
      <c r="H116">
        <v>728704.98840000096</v>
      </c>
      <c r="I116" s="3">
        <f t="shared" si="15"/>
        <v>2.9613037440319335E-2</v>
      </c>
      <c r="J116">
        <v>12.488313778999901</v>
      </c>
      <c r="K116">
        <v>-0.24594722299999999</v>
      </c>
      <c r="L116" s="3">
        <f t="shared" si="16"/>
        <v>-1.9398039899957541E-2</v>
      </c>
      <c r="M116">
        <v>95.22</v>
      </c>
      <c r="N116">
        <v>2.23999999999999</v>
      </c>
      <c r="O116" s="3">
        <f t="shared" si="17"/>
        <v>2.3786768609960603E-2</v>
      </c>
      <c r="P116">
        <v>27474362.4099999</v>
      </c>
      <c r="Q116">
        <v>249817.25</v>
      </c>
      <c r="R116" s="3">
        <f t="shared" si="18"/>
        <v>9.2334947608843088E-3</v>
      </c>
      <c r="S116">
        <v>5072491</v>
      </c>
      <c r="T116">
        <v>5080</v>
      </c>
      <c r="U116" s="3">
        <f t="shared" si="19"/>
        <v>1.0032445481657115E-3</v>
      </c>
      <c r="V116">
        <v>32.22</v>
      </c>
      <c r="W116">
        <v>-0.97</v>
      </c>
      <c r="X116" s="3">
        <f t="shared" si="20"/>
        <v>-3.0133581857719791E-2</v>
      </c>
    </row>
    <row r="117" spans="1:24" x14ac:dyDescent="0.2">
      <c r="A117">
        <v>1</v>
      </c>
      <c r="B117">
        <v>1</v>
      </c>
      <c r="C117">
        <v>2014</v>
      </c>
      <c r="D117">
        <v>80703668.145899996</v>
      </c>
      <c r="E117">
        <v>-11248860.9955</v>
      </c>
      <c r="F117" s="3">
        <f t="shared" si="14"/>
        <v>-0.14502553342180763</v>
      </c>
      <c r="G117">
        <v>27907998.6864</v>
      </c>
      <c r="H117">
        <v>-5995655.7083000001</v>
      </c>
      <c r="I117" s="3">
        <f t="shared" si="15"/>
        <v>-0.24087136334557999</v>
      </c>
      <c r="J117">
        <v>13.247437570999899</v>
      </c>
      <c r="K117">
        <v>7.1848630000000899E-3</v>
      </c>
      <c r="L117" s="3">
        <f t="shared" si="16"/>
        <v>5.6421515146200154E-4</v>
      </c>
      <c r="M117">
        <v>101.3</v>
      </c>
      <c r="N117">
        <v>-1.92</v>
      </c>
      <c r="O117" s="3">
        <f t="shared" si="17"/>
        <v>-2.0649602064960228E-2</v>
      </c>
      <c r="P117">
        <v>29071033.079999998</v>
      </c>
      <c r="Q117">
        <v>104829.26</v>
      </c>
      <c r="R117" s="3">
        <f t="shared" si="18"/>
        <v>3.8505421994716031E-3</v>
      </c>
      <c r="S117">
        <v>5346897</v>
      </c>
      <c r="T117">
        <v>9231.25</v>
      </c>
      <c r="U117" s="3">
        <f t="shared" si="19"/>
        <v>1.8216896162557171E-3</v>
      </c>
      <c r="V117">
        <v>34.719999999999899</v>
      </c>
      <c r="W117">
        <v>-0.89999999999999902</v>
      </c>
      <c r="X117" s="3">
        <f t="shared" si="20"/>
        <v>-2.7116601385959598E-2</v>
      </c>
    </row>
    <row r="118" spans="1:24" x14ac:dyDescent="0.2">
      <c r="A118">
        <v>1</v>
      </c>
      <c r="B118">
        <v>1</v>
      </c>
      <c r="C118">
        <v>2015</v>
      </c>
      <c r="D118">
        <v>85957306.837599993</v>
      </c>
      <c r="E118">
        <v>5253638.6916999901</v>
      </c>
      <c r="F118" s="3">
        <f t="shared" si="14"/>
        <v>6.7928727638759984E-2</v>
      </c>
      <c r="G118">
        <v>29377514.8726</v>
      </c>
      <c r="H118">
        <v>1469516.1862000001</v>
      </c>
      <c r="I118" s="3">
        <f t="shared" si="15"/>
        <v>5.7357648707555088E-2</v>
      </c>
      <c r="J118">
        <v>13.774253203999899</v>
      </c>
      <c r="K118">
        <v>0.52681563300000001</v>
      </c>
      <c r="L118" s="3">
        <f t="shared" si="16"/>
        <v>4.2184689007885329E-2</v>
      </c>
      <c r="M118">
        <v>103.18</v>
      </c>
      <c r="N118">
        <v>1.88</v>
      </c>
      <c r="O118" s="3">
        <f t="shared" si="17"/>
        <v>1.974375131274942E-2</v>
      </c>
      <c r="P118">
        <v>29239637.489999998</v>
      </c>
      <c r="Q118">
        <v>168604.41</v>
      </c>
      <c r="R118" s="3">
        <f t="shared" si="18"/>
        <v>6.1367906371735384E-3</v>
      </c>
      <c r="S118">
        <v>5363873</v>
      </c>
      <c r="T118">
        <v>16976</v>
      </c>
      <c r="U118" s="3">
        <f t="shared" si="19"/>
        <v>3.3466791759709383E-3</v>
      </c>
      <c r="V118">
        <v>25.18</v>
      </c>
      <c r="W118">
        <v>-9.5399999999999991</v>
      </c>
      <c r="X118" s="3">
        <f t="shared" si="20"/>
        <v>-0.2960893854748603</v>
      </c>
    </row>
    <row r="119" spans="1:24" x14ac:dyDescent="0.2">
      <c r="A119">
        <v>1</v>
      </c>
      <c r="B119">
        <v>1</v>
      </c>
      <c r="C119">
        <v>2016</v>
      </c>
      <c r="D119">
        <v>84504721.840999901</v>
      </c>
      <c r="E119">
        <v>-1452584.9965999899</v>
      </c>
      <c r="F119" s="3">
        <f t="shared" si="14"/>
        <v>-1.7998995956093798E-2</v>
      </c>
      <c r="G119">
        <v>29481153.664700001</v>
      </c>
      <c r="H119">
        <v>103638.792100001</v>
      </c>
      <c r="I119" s="3">
        <f t="shared" si="15"/>
        <v>3.7135873935133078E-3</v>
      </c>
      <c r="J119">
        <v>15.028859154999999</v>
      </c>
      <c r="K119">
        <v>1.2546059510000001</v>
      </c>
      <c r="L119" s="3">
        <f t="shared" si="16"/>
        <v>9.4705556774728319E-2</v>
      </c>
      <c r="M119">
        <v>98.08</v>
      </c>
      <c r="N119">
        <v>-5.0999999999999996</v>
      </c>
      <c r="O119" s="3">
        <f t="shared" si="17"/>
        <v>-5.0345508390918066E-2</v>
      </c>
      <c r="P119">
        <v>29370724.940000001</v>
      </c>
      <c r="Q119">
        <v>131087.44999999899</v>
      </c>
      <c r="R119" s="3">
        <f t="shared" si="18"/>
        <v>4.5092119581461743E-3</v>
      </c>
      <c r="S119">
        <v>5370860</v>
      </c>
      <c r="T119">
        <v>6987</v>
      </c>
      <c r="U119" s="3">
        <f t="shared" si="19"/>
        <v>1.3067392171571661E-3</v>
      </c>
      <c r="V119">
        <v>22.63</v>
      </c>
      <c r="W119">
        <v>-2.5499999999999901</v>
      </c>
      <c r="X119" s="3">
        <f t="shared" si="20"/>
        <v>-7.3444700460829418E-2</v>
      </c>
    </row>
    <row r="120" spans="1:24" x14ac:dyDescent="0.2">
      <c r="A120">
        <v>1</v>
      </c>
      <c r="B120">
        <v>1</v>
      </c>
      <c r="C120">
        <v>2017</v>
      </c>
      <c r="D120">
        <v>83912241.668200001</v>
      </c>
      <c r="E120">
        <v>-592480.17279999703</v>
      </c>
      <c r="F120" s="3">
        <f t="shared" si="14"/>
        <v>-6.892726105523243E-3</v>
      </c>
      <c r="G120">
        <v>29827674.417399898</v>
      </c>
      <c r="H120">
        <v>346520.75269999902</v>
      </c>
      <c r="I120" s="3">
        <f t="shared" si="15"/>
        <v>1.1795441316351579E-2</v>
      </c>
      <c r="J120">
        <v>14.698559967</v>
      </c>
      <c r="K120">
        <v>-0.33029918799999902</v>
      </c>
      <c r="L120" s="3">
        <f t="shared" si="16"/>
        <v>-2.39794624875985E-2</v>
      </c>
      <c r="M120">
        <v>94.63</v>
      </c>
      <c r="N120">
        <v>-3.44999999999999</v>
      </c>
      <c r="O120" s="3">
        <f t="shared" si="17"/>
        <v>-3.3436712541190051E-2</v>
      </c>
      <c r="P120">
        <v>29579709.329999998</v>
      </c>
      <c r="Q120">
        <v>208984.39</v>
      </c>
      <c r="R120" s="3">
        <f t="shared" si="18"/>
        <v>7.1472975706854437E-3</v>
      </c>
      <c r="S120">
        <v>5377281</v>
      </c>
      <c r="T120">
        <v>6421</v>
      </c>
      <c r="U120" s="3">
        <f t="shared" si="19"/>
        <v>1.1970827795512683E-3</v>
      </c>
      <c r="V120">
        <v>25.57</v>
      </c>
      <c r="W120">
        <v>2.94</v>
      </c>
      <c r="X120" s="3">
        <f t="shared" si="20"/>
        <v>0.11675933280381255</v>
      </c>
    </row>
    <row r="121" spans="1:24" x14ac:dyDescent="0.2">
      <c r="A121">
        <v>1</v>
      </c>
      <c r="B121">
        <v>1</v>
      </c>
      <c r="C121">
        <v>2018</v>
      </c>
      <c r="D121">
        <v>81434164.0704</v>
      </c>
      <c r="E121">
        <v>-2478077.5978000001</v>
      </c>
      <c r="F121" s="3">
        <f t="shared" si="14"/>
        <v>-2.9324723445189656E-2</v>
      </c>
      <c r="G121">
        <v>28883193.716899998</v>
      </c>
      <c r="H121">
        <v>-944480.70050000097</v>
      </c>
      <c r="I121" s="3">
        <f t="shared" si="15"/>
        <v>-3.2036761900227077E-2</v>
      </c>
      <c r="J121">
        <v>16.3765939449999</v>
      </c>
      <c r="K121">
        <v>1.67803397799999</v>
      </c>
      <c r="L121" s="3">
        <f t="shared" si="16"/>
        <v>0.11165411563802695</v>
      </c>
      <c r="M121">
        <v>90.8</v>
      </c>
      <c r="N121">
        <v>-3.83</v>
      </c>
      <c r="O121" s="3">
        <f t="shared" si="17"/>
        <v>-3.9049755301794456E-2</v>
      </c>
      <c r="P121">
        <v>29730673.140000001</v>
      </c>
      <c r="Q121">
        <v>150963.81</v>
      </c>
      <c r="R121" s="3">
        <f t="shared" si="18"/>
        <v>5.1399415679523226E-3</v>
      </c>
      <c r="S121">
        <v>5383843.5</v>
      </c>
      <c r="T121">
        <v>6562.5</v>
      </c>
      <c r="U121" s="3">
        <f t="shared" si="19"/>
        <v>1.2218713576596671E-3</v>
      </c>
      <c r="V121">
        <v>28.67</v>
      </c>
      <c r="W121">
        <v>3.0999999999999899</v>
      </c>
      <c r="X121" s="3">
        <f t="shared" si="20"/>
        <v>0.13698630136986256</v>
      </c>
    </row>
    <row r="122" spans="1:24" x14ac:dyDescent="0.2">
      <c r="A122">
        <v>2</v>
      </c>
      <c r="B122">
        <v>1</v>
      </c>
      <c r="C122">
        <v>2002</v>
      </c>
      <c r="D122">
        <v>24668363.1529999</v>
      </c>
      <c r="F122" s="3">
        <f t="shared" si="14"/>
        <v>0</v>
      </c>
      <c r="G122">
        <v>7490264.5609999998</v>
      </c>
      <c r="I122" s="3">
        <f t="shared" si="15"/>
        <v>0</v>
      </c>
      <c r="J122">
        <v>1.2537803460000001</v>
      </c>
      <c r="L122" s="3">
        <f t="shared" si="16"/>
        <v>0</v>
      </c>
      <c r="M122">
        <v>19.86</v>
      </c>
      <c r="O122" s="3">
        <f t="shared" si="17"/>
        <v>0</v>
      </c>
      <c r="P122">
        <v>8809398.7089000009</v>
      </c>
      <c r="R122" s="3">
        <f t="shared" si="18"/>
        <v>0</v>
      </c>
      <c r="S122">
        <v>1553910</v>
      </c>
      <c r="U122" s="3">
        <f t="shared" si="19"/>
        <v>0</v>
      </c>
      <c r="V122">
        <v>4.08</v>
      </c>
      <c r="X122" s="3">
        <f t="shared" si="20"/>
        <v>0</v>
      </c>
    </row>
    <row r="123" spans="1:24" x14ac:dyDescent="0.2">
      <c r="A123">
        <v>2</v>
      </c>
      <c r="B123">
        <v>1</v>
      </c>
      <c r="C123">
        <v>2003</v>
      </c>
      <c r="D123">
        <v>25149939.629999999</v>
      </c>
      <c r="E123">
        <v>481576.477000001</v>
      </c>
      <c r="F123" s="3">
        <f t="shared" si="14"/>
        <v>5.9136909244095291E-3</v>
      </c>
      <c r="G123">
        <v>7771882.29</v>
      </c>
      <c r="H123">
        <v>281617.72899999999</v>
      </c>
      <c r="I123" s="3">
        <f t="shared" si="15"/>
        <v>9.7502281693738445E-3</v>
      </c>
      <c r="J123">
        <v>2.0900467909999998</v>
      </c>
      <c r="K123">
        <v>0.83626644500000002</v>
      </c>
      <c r="L123" s="3">
        <f t="shared" si="16"/>
        <v>5.106473591569563E-2</v>
      </c>
      <c r="M123">
        <v>19.670000000000002</v>
      </c>
      <c r="N123">
        <v>-0.189999999999999</v>
      </c>
      <c r="O123" s="3">
        <f t="shared" si="17"/>
        <v>-2.0925110132158481E-3</v>
      </c>
      <c r="P123">
        <v>9004726.7954999991</v>
      </c>
      <c r="Q123">
        <v>195328.08659999899</v>
      </c>
      <c r="R123" s="3">
        <f t="shared" si="18"/>
        <v>6.5699180667793981E-3</v>
      </c>
      <c r="S123">
        <v>1537946</v>
      </c>
      <c r="T123">
        <v>-15964</v>
      </c>
      <c r="U123" s="3">
        <f t="shared" si="19"/>
        <v>-2.9651679139633237E-3</v>
      </c>
      <c r="V123">
        <v>4.6900000000000004</v>
      </c>
      <c r="W123">
        <v>0.61</v>
      </c>
      <c r="X123" s="3">
        <f t="shared" si="20"/>
        <v>2.1276595744680851E-2</v>
      </c>
    </row>
    <row r="124" spans="1:24" x14ac:dyDescent="0.2">
      <c r="A124">
        <v>2</v>
      </c>
      <c r="B124">
        <v>1</v>
      </c>
      <c r="C124">
        <v>2004</v>
      </c>
      <c r="D124">
        <v>26852144.5</v>
      </c>
      <c r="E124">
        <v>1702204.8699999901</v>
      </c>
      <c r="F124" s="3">
        <f t="shared" si="14"/>
        <v>6.9003559719080357E-2</v>
      </c>
      <c r="G124">
        <v>7122175.091</v>
      </c>
      <c r="H124">
        <v>-649707.19900000002</v>
      </c>
      <c r="I124" s="3">
        <f t="shared" si="15"/>
        <v>-8.6740220416628364E-2</v>
      </c>
      <c r="J124">
        <v>2.1730807589999999</v>
      </c>
      <c r="K124">
        <v>8.3033967999999805E-2</v>
      </c>
      <c r="L124" s="3">
        <f t="shared" si="16"/>
        <v>6.6226885965238916E-2</v>
      </c>
      <c r="M124">
        <v>19.52</v>
      </c>
      <c r="N124">
        <v>-0.15</v>
      </c>
      <c r="O124" s="3">
        <f t="shared" si="17"/>
        <v>-7.5528700906344406E-3</v>
      </c>
      <c r="P124">
        <v>9239900.25</v>
      </c>
      <c r="Q124">
        <v>235173.45449999999</v>
      </c>
      <c r="R124" s="3">
        <f t="shared" si="18"/>
        <v>2.6695744201293538E-2</v>
      </c>
      <c r="S124">
        <v>1521982</v>
      </c>
      <c r="T124">
        <v>-15964</v>
      </c>
      <c r="U124" s="3">
        <f t="shared" si="19"/>
        <v>-1.0273439259673984E-2</v>
      </c>
      <c r="V124">
        <v>5.56</v>
      </c>
      <c r="W124">
        <v>0.869999999999999</v>
      </c>
      <c r="X124" s="3">
        <f t="shared" si="20"/>
        <v>0.2132352941176468</v>
      </c>
    </row>
    <row r="125" spans="1:24" x14ac:dyDescent="0.2">
      <c r="A125">
        <v>2</v>
      </c>
      <c r="B125">
        <v>1</v>
      </c>
      <c r="C125">
        <v>2005</v>
      </c>
      <c r="D125">
        <v>29604627.710000001</v>
      </c>
      <c r="E125">
        <v>2752483.21</v>
      </c>
      <c r="F125" s="3">
        <f t="shared" si="14"/>
        <v>0.10944293507236542</v>
      </c>
      <c r="G125">
        <v>7293489.5410000002</v>
      </c>
      <c r="H125">
        <v>171314.45</v>
      </c>
      <c r="I125" s="3">
        <f t="shared" si="15"/>
        <v>2.2042851861051541E-2</v>
      </c>
      <c r="J125">
        <v>2.07138451099999</v>
      </c>
      <c r="K125">
        <v>-0.101696247999999</v>
      </c>
      <c r="L125" s="3">
        <f t="shared" si="16"/>
        <v>-4.8657402522238082E-2</v>
      </c>
      <c r="M125">
        <v>19.32</v>
      </c>
      <c r="N125">
        <v>-0.19999999999999901</v>
      </c>
      <c r="O125" s="3">
        <f t="shared" si="17"/>
        <v>-1.0167768174885562E-2</v>
      </c>
      <c r="P125">
        <v>9457332.0800000001</v>
      </c>
      <c r="Q125">
        <v>217431.83</v>
      </c>
      <c r="R125" s="3">
        <f t="shared" si="18"/>
        <v>2.4146410539480093E-2</v>
      </c>
      <c r="S125">
        <v>1506018</v>
      </c>
      <c r="T125">
        <v>-15964</v>
      </c>
      <c r="U125" s="3">
        <f t="shared" si="19"/>
        <v>-1.0380078364259863E-2</v>
      </c>
      <c r="V125">
        <v>6.85</v>
      </c>
      <c r="W125">
        <v>1.28999999999999</v>
      </c>
      <c r="X125" s="3">
        <f t="shared" si="20"/>
        <v>0.275053304904049</v>
      </c>
    </row>
    <row r="126" spans="1:24" x14ac:dyDescent="0.2">
      <c r="A126">
        <v>2</v>
      </c>
      <c r="B126">
        <v>1</v>
      </c>
      <c r="C126">
        <v>2006</v>
      </c>
      <c r="D126">
        <v>34752825.408</v>
      </c>
      <c r="E126">
        <v>-11243248.971999999</v>
      </c>
      <c r="F126" s="3">
        <f t="shared" si="14"/>
        <v>-0.41870953629048135</v>
      </c>
      <c r="G126">
        <v>8072979.2960000001</v>
      </c>
      <c r="H126">
        <v>-11940184.185000001</v>
      </c>
      <c r="I126" s="3">
        <f t="shared" si="15"/>
        <v>-1.6764800124175998</v>
      </c>
      <c r="J126">
        <v>16.427768004000001</v>
      </c>
      <c r="K126">
        <v>11.453219993999999</v>
      </c>
      <c r="L126" s="3">
        <f t="shared" si="16"/>
        <v>5.2704990123194957</v>
      </c>
      <c r="M126">
        <v>31.61</v>
      </c>
      <c r="N126">
        <v>4.0699999999999896</v>
      </c>
      <c r="O126" s="3">
        <f t="shared" si="17"/>
        <v>0.2085040983606552</v>
      </c>
      <c r="P126">
        <v>13055749.33</v>
      </c>
      <c r="Q126">
        <v>-1099762.02999999</v>
      </c>
      <c r="R126" s="3">
        <f t="shared" si="18"/>
        <v>-0.1190231496276153</v>
      </c>
      <c r="S126">
        <v>1927924</v>
      </c>
      <c r="T126">
        <v>-14882.5</v>
      </c>
      <c r="U126" s="3">
        <f t="shared" si="19"/>
        <v>-9.7783679439047248E-3</v>
      </c>
      <c r="V126">
        <v>13.12</v>
      </c>
      <c r="W126">
        <v>0.16</v>
      </c>
      <c r="X126" s="3">
        <f t="shared" si="20"/>
        <v>2.8776978417266189E-2</v>
      </c>
    </row>
    <row r="127" spans="1:24" x14ac:dyDescent="0.2">
      <c r="A127">
        <v>2</v>
      </c>
      <c r="B127">
        <v>1</v>
      </c>
      <c r="C127">
        <v>2007</v>
      </c>
      <c r="D127">
        <v>38056500.500500001</v>
      </c>
      <c r="E127">
        <v>-6254027.9074999997</v>
      </c>
      <c r="F127" s="3">
        <f t="shared" si="14"/>
        <v>-0.21125169918578246</v>
      </c>
      <c r="G127">
        <v>9921338.1189999897</v>
      </c>
      <c r="H127">
        <v>-4892951.1769999899</v>
      </c>
      <c r="I127" s="3">
        <f t="shared" si="15"/>
        <v>-0.67086559177119542</v>
      </c>
      <c r="J127">
        <v>10.5777848749999</v>
      </c>
      <c r="K127">
        <v>-6.9127132119999999</v>
      </c>
      <c r="L127" s="3">
        <f t="shared" si="16"/>
        <v>-3.3372428804455962</v>
      </c>
      <c r="M127">
        <v>35.03</v>
      </c>
      <c r="N127">
        <v>-0.66000000000000103</v>
      </c>
      <c r="O127" s="3">
        <f t="shared" si="17"/>
        <v>-3.4161490683229864E-2</v>
      </c>
      <c r="P127">
        <v>15513667.24</v>
      </c>
      <c r="Q127">
        <v>-443624.31999999902</v>
      </c>
      <c r="R127" s="3">
        <f t="shared" si="18"/>
        <v>-4.6907977455730727E-2</v>
      </c>
      <c r="S127">
        <v>2044380</v>
      </c>
      <c r="T127">
        <v>-12812</v>
      </c>
      <c r="U127" s="3">
        <f t="shared" si="19"/>
        <v>-8.5072024371554648E-3</v>
      </c>
      <c r="V127">
        <v>17.119999999999902</v>
      </c>
      <c r="W127">
        <v>1.27999999999999</v>
      </c>
      <c r="X127" s="3">
        <f t="shared" si="20"/>
        <v>0.18686131386861168</v>
      </c>
    </row>
    <row r="128" spans="1:24" x14ac:dyDescent="0.2">
      <c r="A128">
        <v>2</v>
      </c>
      <c r="B128">
        <v>1</v>
      </c>
      <c r="C128">
        <v>2008</v>
      </c>
      <c r="D128">
        <v>43978235.512999997</v>
      </c>
      <c r="E128">
        <v>5921735.0124999899</v>
      </c>
      <c r="F128" s="3">
        <f t="shared" si="14"/>
        <v>0.17039578632754343</v>
      </c>
      <c r="G128">
        <v>12312317.0515</v>
      </c>
      <c r="H128">
        <v>2390978.9325000001</v>
      </c>
      <c r="I128" s="3">
        <f t="shared" si="15"/>
        <v>0.29617057654101531</v>
      </c>
      <c r="J128">
        <v>11.527848734999999</v>
      </c>
      <c r="K128">
        <v>0.95006385999999898</v>
      </c>
      <c r="L128" s="3">
        <f t="shared" si="16"/>
        <v>5.7832802348357228E-2</v>
      </c>
      <c r="M128">
        <v>37.630000000000003</v>
      </c>
      <c r="N128">
        <v>2.6</v>
      </c>
      <c r="O128" s="3">
        <f t="shared" si="17"/>
        <v>8.225245175577349E-2</v>
      </c>
      <c r="P128">
        <v>15582393.41</v>
      </c>
      <c r="Q128">
        <v>68726.169999999896</v>
      </c>
      <c r="R128" s="3">
        <f t="shared" si="18"/>
        <v>5.2640540395546866E-3</v>
      </c>
      <c r="S128">
        <v>2015158</v>
      </c>
      <c r="T128">
        <v>-29222</v>
      </c>
      <c r="U128" s="3">
        <f t="shared" si="19"/>
        <v>-1.5157236488575275E-2</v>
      </c>
      <c r="V128">
        <v>19.84</v>
      </c>
      <c r="W128">
        <v>2.71999999999999</v>
      </c>
      <c r="X128" s="3">
        <f t="shared" si="20"/>
        <v>0.20731707317073095</v>
      </c>
    </row>
    <row r="129" spans="1:24" x14ac:dyDescent="0.2">
      <c r="A129">
        <v>2</v>
      </c>
      <c r="B129">
        <v>1</v>
      </c>
      <c r="C129">
        <v>2009</v>
      </c>
      <c r="D129">
        <v>39580423.072999999</v>
      </c>
      <c r="E129">
        <v>-14036553.439999999</v>
      </c>
      <c r="F129" s="3">
        <f t="shared" si="14"/>
        <v>-0.36883458161938937</v>
      </c>
      <c r="G129">
        <v>13193035.450999999</v>
      </c>
      <c r="H129">
        <v>-4816626.6004999997</v>
      </c>
      <c r="I129" s="3">
        <f t="shared" si="15"/>
        <v>-0.48548154923536524</v>
      </c>
      <c r="J129">
        <v>16.618543721999998</v>
      </c>
      <c r="K129">
        <v>4.7925274150000003</v>
      </c>
      <c r="L129" s="3">
        <f t="shared" si="16"/>
        <v>0.45307476675262276</v>
      </c>
      <c r="M129">
        <v>41.76</v>
      </c>
      <c r="N129">
        <v>-0.71999999999999897</v>
      </c>
      <c r="O129" s="3">
        <f t="shared" si="17"/>
        <v>-2.0553811019126435E-2</v>
      </c>
      <c r="P129">
        <v>16712390.16</v>
      </c>
      <c r="Q129">
        <v>-198132.66</v>
      </c>
      <c r="R129" s="3">
        <f t="shared" si="18"/>
        <v>-1.2771490901206155E-2</v>
      </c>
      <c r="S129">
        <v>2236673</v>
      </c>
      <c r="T129">
        <v>-23795</v>
      </c>
      <c r="U129" s="3">
        <f t="shared" si="19"/>
        <v>-1.1639225584284723E-2</v>
      </c>
      <c r="V129">
        <v>16.62</v>
      </c>
      <c r="W129">
        <v>-5.7999999999999901</v>
      </c>
      <c r="X129" s="3">
        <f t="shared" si="20"/>
        <v>-0.3387850467289733</v>
      </c>
    </row>
    <row r="130" spans="1:24" x14ac:dyDescent="0.2">
      <c r="A130">
        <v>2</v>
      </c>
      <c r="B130">
        <v>1</v>
      </c>
      <c r="C130">
        <v>2010</v>
      </c>
      <c r="D130">
        <v>37500188.877999999</v>
      </c>
      <c r="E130">
        <v>-2080234.1949999901</v>
      </c>
      <c r="F130" s="3">
        <f t="shared" si="14"/>
        <v>-4.7301447425853897E-2</v>
      </c>
      <c r="G130">
        <v>13995435.241</v>
      </c>
      <c r="H130">
        <v>802399.78999999899</v>
      </c>
      <c r="I130" s="3">
        <f t="shared" si="15"/>
        <v>6.5170494444199131E-2</v>
      </c>
      <c r="J130">
        <v>14.483202721</v>
      </c>
      <c r="K130">
        <v>-2.1353410009999898</v>
      </c>
      <c r="L130" s="3">
        <f t="shared" si="16"/>
        <v>-0.18523325991577475</v>
      </c>
      <c r="M130">
        <v>43.61</v>
      </c>
      <c r="N130">
        <v>1.85</v>
      </c>
      <c r="O130" s="3">
        <f t="shared" si="17"/>
        <v>4.9162901939941536E-2</v>
      </c>
      <c r="P130">
        <v>17041270.739999998</v>
      </c>
      <c r="Q130">
        <v>328880.58</v>
      </c>
      <c r="R130" s="3">
        <f t="shared" si="18"/>
        <v>2.1105909172395874E-2</v>
      </c>
      <c r="S130">
        <v>2204300</v>
      </c>
      <c r="T130">
        <v>-32373</v>
      </c>
      <c r="U130" s="3">
        <f t="shared" si="19"/>
        <v>-1.6064745295406118E-2</v>
      </c>
      <c r="V130">
        <v>19.729999999999901</v>
      </c>
      <c r="W130">
        <v>3.11</v>
      </c>
      <c r="X130" s="3">
        <f t="shared" si="20"/>
        <v>0.1567540322580645</v>
      </c>
    </row>
    <row r="131" spans="1:24" x14ac:dyDescent="0.2">
      <c r="A131">
        <v>2</v>
      </c>
      <c r="B131">
        <v>1</v>
      </c>
      <c r="C131">
        <v>2011</v>
      </c>
      <c r="D131">
        <v>41050749.891000003</v>
      </c>
      <c r="E131">
        <v>-9806790.9869999997</v>
      </c>
      <c r="F131" s="3">
        <f t="shared" si="14"/>
        <v>-0.24776872568827482</v>
      </c>
      <c r="G131">
        <v>15649495.57</v>
      </c>
      <c r="H131">
        <v>-9929255.6710000001</v>
      </c>
      <c r="I131" s="3">
        <f t="shared" si="15"/>
        <v>-0.75261343061481634</v>
      </c>
      <c r="J131">
        <v>14.386434490999999</v>
      </c>
      <c r="K131">
        <v>-1.06935495599999</v>
      </c>
      <c r="L131" s="3">
        <f t="shared" si="16"/>
        <v>-6.434709165186081E-2</v>
      </c>
      <c r="M131">
        <v>54.7899999999999</v>
      </c>
      <c r="N131">
        <v>4.50999999999999</v>
      </c>
      <c r="O131" s="3">
        <f t="shared" si="17"/>
        <v>0.1079980842911875</v>
      </c>
      <c r="P131">
        <v>19712668.670000002</v>
      </c>
      <c r="Q131">
        <v>124489.179999999</v>
      </c>
      <c r="R131" s="3">
        <f t="shared" si="18"/>
        <v>7.4489153740531751E-3</v>
      </c>
      <c r="S131">
        <v>2580423</v>
      </c>
      <c r="T131">
        <v>-43337</v>
      </c>
      <c r="U131" s="3">
        <f t="shared" si="19"/>
        <v>-1.9375653034663539E-2</v>
      </c>
      <c r="V131">
        <v>28.32</v>
      </c>
      <c r="W131">
        <v>5.8799999999999901</v>
      </c>
      <c r="X131" s="3">
        <f t="shared" si="20"/>
        <v>0.35379061371841092</v>
      </c>
    </row>
    <row r="132" spans="1:24" x14ac:dyDescent="0.2">
      <c r="A132">
        <v>2</v>
      </c>
      <c r="B132">
        <v>1</v>
      </c>
      <c r="C132">
        <v>2012</v>
      </c>
      <c r="D132">
        <v>45203526.618000001</v>
      </c>
      <c r="E132">
        <v>4152776.727</v>
      </c>
      <c r="F132" s="3">
        <f t="shared" si="14"/>
        <v>0.1107401549498937</v>
      </c>
      <c r="G132">
        <v>17748006.743500002</v>
      </c>
      <c r="H132">
        <v>2098511.1735</v>
      </c>
      <c r="I132" s="3">
        <f t="shared" si="15"/>
        <v>0.14994254464858339</v>
      </c>
      <c r="J132">
        <v>15.428638362999999</v>
      </c>
      <c r="K132">
        <v>1.04220387199999</v>
      </c>
      <c r="L132" s="3">
        <f t="shared" si="16"/>
        <v>7.1959489353058681E-2</v>
      </c>
      <c r="M132">
        <v>53.94</v>
      </c>
      <c r="N132">
        <v>-0.84999999999999898</v>
      </c>
      <c r="O132" s="3">
        <f t="shared" si="17"/>
        <v>-1.9490942444393464E-2</v>
      </c>
      <c r="P132">
        <v>19945675.9099999</v>
      </c>
      <c r="Q132">
        <v>233007.24</v>
      </c>
      <c r="R132" s="3">
        <f t="shared" si="18"/>
        <v>1.3673114144772985E-2</v>
      </c>
      <c r="S132">
        <v>2597046</v>
      </c>
      <c r="T132">
        <v>16623</v>
      </c>
      <c r="U132" s="3">
        <f t="shared" si="19"/>
        <v>7.5411695322778203E-3</v>
      </c>
      <c r="V132">
        <v>29.12</v>
      </c>
      <c r="W132">
        <v>0.80000000000000104</v>
      </c>
      <c r="X132" s="3">
        <f t="shared" si="20"/>
        <v>4.054738976178434E-2</v>
      </c>
    </row>
    <row r="133" spans="1:24" x14ac:dyDescent="0.2">
      <c r="A133">
        <v>2</v>
      </c>
      <c r="B133">
        <v>1</v>
      </c>
      <c r="C133">
        <v>2013</v>
      </c>
      <c r="D133">
        <v>48955132.653999999</v>
      </c>
      <c r="E133">
        <v>3751606.0359999901</v>
      </c>
      <c r="F133" s="3">
        <f t="shared" si="14"/>
        <v>9.1389464162322034E-2</v>
      </c>
      <c r="G133">
        <v>21679652.815499999</v>
      </c>
      <c r="H133">
        <v>3931646.0719999899</v>
      </c>
      <c r="I133" s="3">
        <f t="shared" si="15"/>
        <v>0.25123148886261448</v>
      </c>
      <c r="J133">
        <v>16.736441111000001</v>
      </c>
      <c r="K133">
        <v>1.3078027479999901</v>
      </c>
      <c r="L133" s="3">
        <f t="shared" si="16"/>
        <v>9.0905272520313329E-2</v>
      </c>
      <c r="M133">
        <v>50.8</v>
      </c>
      <c r="N133">
        <v>-3.1399999999999899</v>
      </c>
      <c r="O133" s="3">
        <f t="shared" si="17"/>
        <v>-5.7309728052564256E-2</v>
      </c>
      <c r="P133">
        <v>20648453.739999998</v>
      </c>
      <c r="Q133">
        <v>702777.83</v>
      </c>
      <c r="R133" s="3">
        <f t="shared" si="18"/>
        <v>3.5651075040363869E-2</v>
      </c>
      <c r="S133">
        <v>2623461</v>
      </c>
      <c r="T133">
        <v>26415</v>
      </c>
      <c r="U133" s="3">
        <f t="shared" si="19"/>
        <v>1.0236693751373321E-2</v>
      </c>
      <c r="V133">
        <v>28.31</v>
      </c>
      <c r="W133">
        <v>-0.81</v>
      </c>
      <c r="X133" s="3">
        <f t="shared" si="20"/>
        <v>-2.8601694915254237E-2</v>
      </c>
    </row>
    <row r="134" spans="1:24" x14ac:dyDescent="0.2">
      <c r="A134">
        <v>2</v>
      </c>
      <c r="B134">
        <v>1</v>
      </c>
      <c r="C134">
        <v>2014</v>
      </c>
      <c r="D134">
        <v>51089604.634999998</v>
      </c>
      <c r="E134">
        <v>-22146887.269000001</v>
      </c>
      <c r="F134" s="3">
        <f t="shared" si="14"/>
        <v>-0.4899371559249347</v>
      </c>
      <c r="G134">
        <v>22324894.842</v>
      </c>
      <c r="H134">
        <v>-15954702.6134999</v>
      </c>
      <c r="I134" s="3">
        <f t="shared" si="15"/>
        <v>-0.89895743471830281</v>
      </c>
      <c r="J134">
        <v>17.651727900000001</v>
      </c>
      <c r="K134">
        <v>2.0557120999999699E-2</v>
      </c>
      <c r="L134" s="3">
        <f t="shared" si="16"/>
        <v>1.3324002103321385E-3</v>
      </c>
      <c r="M134">
        <v>58.66</v>
      </c>
      <c r="N134">
        <v>3.0499999999999901</v>
      </c>
      <c r="O134" s="3">
        <f t="shared" si="17"/>
        <v>5.654430849091565E-2</v>
      </c>
      <c r="P134">
        <v>24389596.350000001</v>
      </c>
      <c r="Q134">
        <v>-135317.46</v>
      </c>
      <c r="R134" s="3">
        <f t="shared" si="18"/>
        <v>-6.7843005476769863E-3</v>
      </c>
      <c r="S134">
        <v>2887066</v>
      </c>
      <c r="T134">
        <v>-338.25</v>
      </c>
      <c r="U134" s="3">
        <f t="shared" si="19"/>
        <v>-1.3024413121677476E-4</v>
      </c>
      <c r="V134">
        <v>30.69</v>
      </c>
      <c r="W134">
        <v>-0.32999999999999902</v>
      </c>
      <c r="X134" s="3">
        <f t="shared" si="20"/>
        <v>-1.1332417582417549E-2</v>
      </c>
    </row>
    <row r="135" spans="1:24" x14ac:dyDescent="0.2">
      <c r="A135">
        <v>2</v>
      </c>
      <c r="B135">
        <v>1</v>
      </c>
      <c r="C135">
        <v>2015</v>
      </c>
      <c r="D135">
        <v>50214163.539999999</v>
      </c>
      <c r="E135">
        <v>-875441.09499999904</v>
      </c>
      <c r="F135" s="3">
        <f t="shared" si="14"/>
        <v>-1.7882519105552233E-2</v>
      </c>
      <c r="G135">
        <v>22898143.960000001</v>
      </c>
      <c r="H135">
        <v>573249.11800000002</v>
      </c>
      <c r="I135" s="3">
        <f t="shared" si="15"/>
        <v>2.6441803421785062E-2</v>
      </c>
      <c r="J135">
        <v>20.675319147</v>
      </c>
      <c r="K135">
        <v>3.0235912470000001</v>
      </c>
      <c r="L135" s="3">
        <f t="shared" si="16"/>
        <v>0.18065915130623256</v>
      </c>
      <c r="M135">
        <v>57.03</v>
      </c>
      <c r="N135">
        <v>-1.6299999999999899</v>
      </c>
      <c r="O135" s="3">
        <f t="shared" si="17"/>
        <v>-3.2086614173228147E-2</v>
      </c>
      <c r="P135">
        <v>24798969.5</v>
      </c>
      <c r="Q135">
        <v>409373.15</v>
      </c>
      <c r="R135" s="3">
        <f t="shared" si="18"/>
        <v>1.9825850165572739E-2</v>
      </c>
      <c r="S135">
        <v>2912156</v>
      </c>
      <c r="T135">
        <v>25090</v>
      </c>
      <c r="U135" s="3">
        <f t="shared" si="19"/>
        <v>9.5637023001294858E-3</v>
      </c>
      <c r="V135">
        <v>22.19</v>
      </c>
      <c r="W135">
        <v>-8.5</v>
      </c>
      <c r="X135" s="3">
        <f t="shared" si="20"/>
        <v>-0.30024726245143063</v>
      </c>
    </row>
    <row r="136" spans="1:24" x14ac:dyDescent="0.2">
      <c r="A136">
        <v>2</v>
      </c>
      <c r="B136">
        <v>1</v>
      </c>
      <c r="C136">
        <v>2016</v>
      </c>
      <c r="D136">
        <v>50608672.239</v>
      </c>
      <c r="E136">
        <v>-29892535.300999999</v>
      </c>
      <c r="F136" s="3">
        <f t="shared" si="14"/>
        <v>-0.58510014932708043</v>
      </c>
      <c r="G136">
        <v>23144166.263999999</v>
      </c>
      <c r="H136">
        <v>-22668441.695999999</v>
      </c>
      <c r="I136" s="3">
        <f t="shared" si="15"/>
        <v>-1.015388509394171</v>
      </c>
      <c r="J136">
        <v>21.336290407999901</v>
      </c>
      <c r="K136">
        <v>-1.6753095279999899</v>
      </c>
      <c r="L136" s="3">
        <f t="shared" si="16"/>
        <v>-9.4909095443284602E-2</v>
      </c>
      <c r="M136">
        <v>66.8</v>
      </c>
      <c r="N136">
        <v>-3.1299999999999901</v>
      </c>
      <c r="O136" s="3">
        <f t="shared" si="17"/>
        <v>-5.3358336174565126E-2</v>
      </c>
      <c r="P136">
        <v>31639313.5</v>
      </c>
      <c r="Q136">
        <v>303037.33999999898</v>
      </c>
      <c r="R136" s="3">
        <f t="shared" si="18"/>
        <v>1.2424860815705914E-2</v>
      </c>
      <c r="S136">
        <v>3486844</v>
      </c>
      <c r="T136">
        <v>15971.5</v>
      </c>
      <c r="U136" s="3">
        <f t="shared" si="19"/>
        <v>5.5320869006804836E-3</v>
      </c>
      <c r="V136">
        <v>24.33</v>
      </c>
      <c r="W136">
        <v>-3.3</v>
      </c>
      <c r="X136" s="3">
        <f t="shared" si="20"/>
        <v>-0.1075268817204301</v>
      </c>
    </row>
    <row r="137" spans="1:24" x14ac:dyDescent="0.2">
      <c r="A137">
        <v>2</v>
      </c>
      <c r="B137">
        <v>1</v>
      </c>
      <c r="C137">
        <v>2017</v>
      </c>
      <c r="D137">
        <v>50131935.450000003</v>
      </c>
      <c r="E137">
        <v>-476736.78899999999</v>
      </c>
      <c r="F137" s="3">
        <f t="shared" si="14"/>
        <v>-9.4940701067386529E-3</v>
      </c>
      <c r="G137">
        <v>23222202.700999901</v>
      </c>
      <c r="H137">
        <v>78036.436999999307</v>
      </c>
      <c r="I137" s="3">
        <f t="shared" si="15"/>
        <v>3.4079808885959725E-3</v>
      </c>
      <c r="J137">
        <v>21.368944922000001</v>
      </c>
      <c r="K137">
        <v>3.2654513999999898E-2</v>
      </c>
      <c r="L137" s="3">
        <f t="shared" si="16"/>
        <v>1.579395885878651E-3</v>
      </c>
      <c r="M137">
        <v>63.54</v>
      </c>
      <c r="N137">
        <v>-3.26</v>
      </c>
      <c r="O137" s="3">
        <f t="shared" si="17"/>
        <v>-5.7162896721024016E-2</v>
      </c>
      <c r="P137">
        <v>32170884.4099999</v>
      </c>
      <c r="Q137">
        <v>531570.91</v>
      </c>
      <c r="R137" s="3">
        <f t="shared" si="18"/>
        <v>2.1435201571581432E-2</v>
      </c>
      <c r="S137">
        <v>3515320</v>
      </c>
      <c r="T137">
        <v>28476</v>
      </c>
      <c r="U137" s="3">
        <f t="shared" si="19"/>
        <v>9.7783223151506997E-3</v>
      </c>
      <c r="V137">
        <v>27.23</v>
      </c>
      <c r="W137">
        <v>2.9</v>
      </c>
      <c r="X137" s="3">
        <f t="shared" si="20"/>
        <v>0.13068949977467326</v>
      </c>
    </row>
    <row r="138" spans="1:24" x14ac:dyDescent="0.2">
      <c r="A138">
        <v>2</v>
      </c>
      <c r="B138">
        <v>1</v>
      </c>
      <c r="C138">
        <v>2018</v>
      </c>
      <c r="D138">
        <v>50980094.317000002</v>
      </c>
      <c r="E138">
        <v>848158.86700000102</v>
      </c>
      <c r="F138" s="3">
        <f t="shared" si="14"/>
        <v>1.6759160623589602E-2</v>
      </c>
      <c r="G138">
        <v>24267283.285</v>
      </c>
      <c r="H138">
        <v>1045080.584</v>
      </c>
      <c r="I138" s="3">
        <f t="shared" si="15"/>
        <v>4.5155248717063924E-2</v>
      </c>
      <c r="J138">
        <v>19.923834637999999</v>
      </c>
      <c r="K138">
        <v>-1.4451102840000001</v>
      </c>
      <c r="L138" s="3">
        <f t="shared" si="16"/>
        <v>-6.7730156290812651E-2</v>
      </c>
      <c r="M138">
        <v>60.03</v>
      </c>
      <c r="N138">
        <v>-3.51</v>
      </c>
      <c r="O138" s="3">
        <f t="shared" si="17"/>
        <v>-5.2544910179640719E-2</v>
      </c>
      <c r="P138">
        <v>32652521.59</v>
      </c>
      <c r="Q138">
        <v>481637.179999999</v>
      </c>
      <c r="R138" s="3">
        <f t="shared" si="18"/>
        <v>1.5222744324082728E-2</v>
      </c>
      <c r="S138">
        <v>3542610.5</v>
      </c>
      <c r="T138">
        <v>27290.5</v>
      </c>
      <c r="U138" s="3">
        <f t="shared" si="19"/>
        <v>7.8267051809602032E-3</v>
      </c>
      <c r="V138">
        <v>30.59</v>
      </c>
      <c r="W138">
        <v>3.36</v>
      </c>
      <c r="X138" s="3">
        <f t="shared" si="20"/>
        <v>0.13810110974106043</v>
      </c>
    </row>
    <row r="139" spans="1:24" x14ac:dyDescent="0.2">
      <c r="A139">
        <v>3</v>
      </c>
      <c r="B139">
        <v>1</v>
      </c>
      <c r="C139">
        <v>2002</v>
      </c>
      <c r="D139">
        <v>527677</v>
      </c>
      <c r="F139" s="3">
        <f t="shared" si="14"/>
        <v>0</v>
      </c>
      <c r="G139">
        <v>272459</v>
      </c>
      <c r="I139" s="3">
        <f t="shared" si="15"/>
        <v>0</v>
      </c>
      <c r="J139">
        <v>6.6397059669999896</v>
      </c>
      <c r="L139" s="3">
        <f t="shared" si="16"/>
        <v>0</v>
      </c>
      <c r="M139">
        <v>13.969999999999899</v>
      </c>
      <c r="O139" s="3">
        <f t="shared" si="17"/>
        <v>0</v>
      </c>
      <c r="P139">
        <v>2303452.5272999899</v>
      </c>
      <c r="R139" s="3">
        <f t="shared" si="18"/>
        <v>0</v>
      </c>
      <c r="S139">
        <v>126726</v>
      </c>
      <c r="U139" s="3">
        <f t="shared" si="19"/>
        <v>0</v>
      </c>
      <c r="V139">
        <v>2.66</v>
      </c>
      <c r="X139" s="3">
        <f t="shared" si="20"/>
        <v>0</v>
      </c>
    </row>
    <row r="140" spans="1:24" x14ac:dyDescent="0.2">
      <c r="A140">
        <v>3</v>
      </c>
      <c r="B140">
        <v>1</v>
      </c>
      <c r="C140">
        <v>2003</v>
      </c>
      <c r="D140">
        <v>475713</v>
      </c>
      <c r="E140">
        <v>-51964</v>
      </c>
      <c r="F140" s="3">
        <f t="shared" si="14"/>
        <v>-1.0192998011514447E-3</v>
      </c>
      <c r="G140">
        <v>296740</v>
      </c>
      <c r="H140">
        <v>24281</v>
      </c>
      <c r="I140" s="3">
        <f t="shared" si="15"/>
        <v>1.0005652348818329E-3</v>
      </c>
      <c r="J140">
        <v>7.4510953109999898</v>
      </c>
      <c r="K140">
        <v>0.81138934399999896</v>
      </c>
      <c r="L140" s="3">
        <f t="shared" si="16"/>
        <v>4.0724557232193939E-2</v>
      </c>
      <c r="M140">
        <v>13.739999999999901</v>
      </c>
      <c r="N140">
        <v>-0.23</v>
      </c>
      <c r="O140" s="3">
        <f t="shared" si="17"/>
        <v>-3.831417624521073E-3</v>
      </c>
      <c r="P140">
        <v>2374780.25</v>
      </c>
      <c r="Q140">
        <v>71327.7227000001</v>
      </c>
      <c r="R140" s="3">
        <f t="shared" si="18"/>
        <v>2.184447608537669E-3</v>
      </c>
      <c r="S140">
        <v>122454</v>
      </c>
      <c r="T140">
        <v>-4272</v>
      </c>
      <c r="U140" s="3">
        <f t="shared" si="19"/>
        <v>-1.2058904020072203E-3</v>
      </c>
      <c r="V140">
        <v>3.06</v>
      </c>
      <c r="W140">
        <v>0.39999999999999902</v>
      </c>
      <c r="X140" s="3">
        <f t="shared" si="20"/>
        <v>1.3076168682575974E-2</v>
      </c>
    </row>
    <row r="141" spans="1:24" x14ac:dyDescent="0.2">
      <c r="A141">
        <v>3</v>
      </c>
      <c r="B141">
        <v>1</v>
      </c>
      <c r="C141">
        <v>2004</v>
      </c>
      <c r="D141">
        <v>560441</v>
      </c>
      <c r="E141">
        <v>-2130316</v>
      </c>
      <c r="F141" s="3">
        <f t="shared" si="14"/>
        <v>-4.0371590954314858</v>
      </c>
      <c r="G141">
        <v>284932</v>
      </c>
      <c r="H141">
        <v>-2442823</v>
      </c>
      <c r="I141" s="3">
        <f t="shared" si="15"/>
        <v>-8.9658370617230485</v>
      </c>
      <c r="J141">
        <v>7.7295912229999999</v>
      </c>
      <c r="K141">
        <v>-0.49790649799999898</v>
      </c>
      <c r="L141" s="3">
        <f t="shared" si="16"/>
        <v>-7.4989239052850334E-2</v>
      </c>
      <c r="M141">
        <v>20.439999999999898</v>
      </c>
      <c r="N141">
        <v>1.35</v>
      </c>
      <c r="O141" s="3">
        <f t="shared" si="17"/>
        <v>9.663564781675088E-2</v>
      </c>
      <c r="P141">
        <v>3358516.5</v>
      </c>
      <c r="Q141">
        <v>-102180.97999999901</v>
      </c>
      <c r="R141" s="3">
        <f t="shared" si="18"/>
        <v>-4.4359924413016338E-2</v>
      </c>
      <c r="S141">
        <v>150429</v>
      </c>
      <c r="T141">
        <v>-2632.75</v>
      </c>
      <c r="U141" s="3">
        <f t="shared" si="19"/>
        <v>-2.0775136909552894E-2</v>
      </c>
      <c r="V141">
        <v>5.49</v>
      </c>
      <c r="W141">
        <v>-0.149999999999999</v>
      </c>
      <c r="X141" s="3">
        <f t="shared" si="20"/>
        <v>-5.6390977443608645E-2</v>
      </c>
    </row>
    <row r="142" spans="1:24" x14ac:dyDescent="0.2">
      <c r="A142">
        <v>3</v>
      </c>
      <c r="B142">
        <v>1</v>
      </c>
      <c r="C142">
        <v>2005</v>
      </c>
      <c r="D142">
        <v>698452</v>
      </c>
      <c r="E142">
        <v>138011</v>
      </c>
      <c r="F142" s="3">
        <f t="shared" si="14"/>
        <v>0.29011399730509785</v>
      </c>
      <c r="G142">
        <v>316150</v>
      </c>
      <c r="H142">
        <v>31218</v>
      </c>
      <c r="I142" s="3">
        <f t="shared" si="15"/>
        <v>0.1052032081957269</v>
      </c>
      <c r="J142">
        <v>7.246265932</v>
      </c>
      <c r="K142">
        <v>-0.48332529099999999</v>
      </c>
      <c r="L142" s="3">
        <f t="shared" si="16"/>
        <v>-6.4866341232606553E-2</v>
      </c>
      <c r="M142">
        <v>19.649999999999999</v>
      </c>
      <c r="N142">
        <v>-0.78999999999999904</v>
      </c>
      <c r="O142" s="3">
        <f t="shared" si="17"/>
        <v>-5.7496360989811118E-2</v>
      </c>
      <c r="P142">
        <v>3494282.66</v>
      </c>
      <c r="Q142">
        <v>135766.15999999901</v>
      </c>
      <c r="R142" s="3">
        <f t="shared" si="18"/>
        <v>5.7169988675793905E-2</v>
      </c>
      <c r="S142">
        <v>145960</v>
      </c>
      <c r="T142">
        <v>-4469</v>
      </c>
      <c r="U142" s="3">
        <f t="shared" si="19"/>
        <v>-3.649533702451533E-2</v>
      </c>
      <c r="V142">
        <v>6.83</v>
      </c>
      <c r="W142">
        <v>1.3399999999999901</v>
      </c>
      <c r="X142" s="3">
        <f t="shared" si="20"/>
        <v>0.43790849673202292</v>
      </c>
    </row>
    <row r="143" spans="1:24" x14ac:dyDescent="0.2">
      <c r="A143">
        <v>3</v>
      </c>
      <c r="B143">
        <v>1</v>
      </c>
      <c r="C143">
        <v>2006</v>
      </c>
      <c r="D143">
        <v>652821</v>
      </c>
      <c r="E143">
        <v>-45631</v>
      </c>
      <c r="F143" s="3">
        <f t="shared" si="14"/>
        <v>-8.1419810470682905E-2</v>
      </c>
      <c r="G143">
        <v>325182</v>
      </c>
      <c r="H143">
        <v>9032</v>
      </c>
      <c r="I143" s="3">
        <f t="shared" si="15"/>
        <v>3.1698791290553537E-2</v>
      </c>
      <c r="J143">
        <v>56.941207477999903</v>
      </c>
      <c r="K143">
        <v>49.694941546000003</v>
      </c>
      <c r="L143" s="3">
        <f t="shared" si="16"/>
        <v>6.4291810669274252</v>
      </c>
      <c r="M143">
        <v>18.71</v>
      </c>
      <c r="N143">
        <v>-0.94</v>
      </c>
      <c r="O143" s="3">
        <f t="shared" si="17"/>
        <v>-4.5988258317025667E-2</v>
      </c>
      <c r="P143">
        <v>3638353.9199999999</v>
      </c>
      <c r="Q143">
        <v>144071.26</v>
      </c>
      <c r="R143" s="3">
        <f t="shared" si="18"/>
        <v>4.2897291110524545E-2</v>
      </c>
      <c r="S143">
        <v>141491</v>
      </c>
      <c r="T143">
        <v>-4469</v>
      </c>
      <c r="U143" s="3">
        <f t="shared" si="19"/>
        <v>-2.9708367402562007E-2</v>
      </c>
      <c r="V143">
        <v>7.6999999999999904</v>
      </c>
      <c r="W143">
        <v>0.87</v>
      </c>
      <c r="X143" s="3">
        <f t="shared" si="20"/>
        <v>0.15846994535519124</v>
      </c>
    </row>
    <row r="144" spans="1:24" x14ac:dyDescent="0.2">
      <c r="A144">
        <v>3</v>
      </c>
      <c r="B144">
        <v>1</v>
      </c>
      <c r="C144">
        <v>2007</v>
      </c>
      <c r="D144">
        <v>789754</v>
      </c>
      <c r="E144">
        <v>-1810105</v>
      </c>
      <c r="F144" s="3">
        <f t="shared" si="14"/>
        <v>-2.5915954138580748</v>
      </c>
      <c r="G144">
        <v>882119</v>
      </c>
      <c r="H144">
        <v>-592553</v>
      </c>
      <c r="I144" s="3">
        <f t="shared" si="15"/>
        <v>-1.8742780325794717</v>
      </c>
      <c r="J144">
        <v>32.405714805000002</v>
      </c>
      <c r="K144">
        <v>-33.200623373999903</v>
      </c>
      <c r="L144" s="3">
        <f t="shared" si="16"/>
        <v>-4.5817561328219689</v>
      </c>
      <c r="M144">
        <v>24.43</v>
      </c>
      <c r="N144">
        <v>1.48999999999999</v>
      </c>
      <c r="O144" s="3">
        <f t="shared" si="17"/>
        <v>7.5826972010177615E-2</v>
      </c>
      <c r="P144">
        <v>4505283.67</v>
      </c>
      <c r="Q144">
        <v>38290.109999999797</v>
      </c>
      <c r="R144" s="3">
        <f t="shared" si="18"/>
        <v>1.0957931491438016E-2</v>
      </c>
      <c r="S144">
        <v>174392</v>
      </c>
      <c r="T144">
        <v>-7847</v>
      </c>
      <c r="U144" s="3">
        <f t="shared" si="19"/>
        <v>-5.3761304466977251E-2</v>
      </c>
      <c r="V144">
        <v>11.14</v>
      </c>
      <c r="W144">
        <v>0.59</v>
      </c>
      <c r="X144" s="3">
        <f t="shared" si="20"/>
        <v>8.6383601756954601E-2</v>
      </c>
    </row>
    <row r="145" spans="1:24" x14ac:dyDescent="0.2">
      <c r="A145">
        <v>3</v>
      </c>
      <c r="B145">
        <v>1</v>
      </c>
      <c r="C145">
        <v>2008</v>
      </c>
      <c r="D145">
        <v>1367885</v>
      </c>
      <c r="E145">
        <v>578131</v>
      </c>
      <c r="F145" s="3">
        <f t="shared" si="14"/>
        <v>0.88558885207430516</v>
      </c>
      <c r="G145">
        <v>1651898</v>
      </c>
      <c r="H145">
        <v>769779</v>
      </c>
      <c r="I145" s="3">
        <f t="shared" si="15"/>
        <v>2.3672251231617985</v>
      </c>
      <c r="J145">
        <v>23.867988041</v>
      </c>
      <c r="K145">
        <v>-8.5377267639999896</v>
      </c>
      <c r="L145" s="3">
        <f t="shared" si="16"/>
        <v>-0.1499393346602049</v>
      </c>
      <c r="M145">
        <v>26.26</v>
      </c>
      <c r="N145">
        <v>1.83</v>
      </c>
      <c r="O145" s="3">
        <f t="shared" si="17"/>
        <v>9.7808658471405671E-2</v>
      </c>
      <c r="P145">
        <v>4524603.09</v>
      </c>
      <c r="Q145">
        <v>19319.419999999998</v>
      </c>
      <c r="R145" s="3">
        <f t="shared" si="18"/>
        <v>5.3099342243208706E-3</v>
      </c>
      <c r="S145">
        <v>170843</v>
      </c>
      <c r="T145">
        <v>-3549</v>
      </c>
      <c r="U145" s="3">
        <f t="shared" si="19"/>
        <v>-2.5082867461534656E-2</v>
      </c>
      <c r="V145">
        <v>13.1</v>
      </c>
      <c r="W145">
        <v>1.95999999999999</v>
      </c>
      <c r="X145" s="3">
        <f t="shared" si="20"/>
        <v>0.25454545454545358</v>
      </c>
    </row>
    <row r="146" spans="1:24" x14ac:dyDescent="0.2">
      <c r="A146">
        <v>3</v>
      </c>
      <c r="B146">
        <v>1</v>
      </c>
      <c r="C146">
        <v>2009</v>
      </c>
      <c r="D146">
        <v>1258963</v>
      </c>
      <c r="E146">
        <v>-108922</v>
      </c>
      <c r="F146" s="3">
        <f t="shared" si="14"/>
        <v>-0.13791889626389989</v>
      </c>
      <c r="G146">
        <v>1579474</v>
      </c>
      <c r="H146">
        <v>-72424</v>
      </c>
      <c r="I146" s="3">
        <f t="shared" si="15"/>
        <v>-8.2102301390175242E-2</v>
      </c>
      <c r="J146">
        <v>26.540488795999899</v>
      </c>
      <c r="K146">
        <v>2.67250075499999</v>
      </c>
      <c r="L146" s="3">
        <f t="shared" si="16"/>
        <v>8.2470044900464265E-2</v>
      </c>
      <c r="M146">
        <v>25.77</v>
      </c>
      <c r="N146">
        <v>-0.49</v>
      </c>
      <c r="O146" s="3">
        <f t="shared" si="17"/>
        <v>-2.0057306590257881E-2</v>
      </c>
      <c r="P146">
        <v>4487036.66</v>
      </c>
      <c r="Q146">
        <v>-37566.429999999797</v>
      </c>
      <c r="R146" s="3">
        <f t="shared" si="18"/>
        <v>-8.3383051438356594E-3</v>
      </c>
      <c r="S146">
        <v>167294</v>
      </c>
      <c r="T146">
        <v>-3549</v>
      </c>
      <c r="U146" s="3">
        <f t="shared" si="19"/>
        <v>-2.0350704160741317E-2</v>
      </c>
      <c r="V146">
        <v>9.39</v>
      </c>
      <c r="W146">
        <v>-3.71</v>
      </c>
      <c r="X146" s="3">
        <f t="shared" si="20"/>
        <v>-0.33303411131059246</v>
      </c>
    </row>
    <row r="147" spans="1:24" x14ac:dyDescent="0.2">
      <c r="A147">
        <v>3</v>
      </c>
      <c r="B147">
        <v>1</v>
      </c>
      <c r="C147">
        <v>2010</v>
      </c>
      <c r="D147">
        <v>1454076</v>
      </c>
      <c r="E147">
        <v>195113</v>
      </c>
      <c r="F147" s="3">
        <f t="shared" si="14"/>
        <v>0.14263845279391177</v>
      </c>
      <c r="G147">
        <v>2080572</v>
      </c>
      <c r="H147">
        <v>501098</v>
      </c>
      <c r="I147" s="3">
        <f t="shared" si="15"/>
        <v>0.30334681681314463</v>
      </c>
      <c r="J147">
        <v>20.786550987999998</v>
      </c>
      <c r="K147">
        <v>-5.7539378079999901</v>
      </c>
      <c r="L147" s="3">
        <f t="shared" si="16"/>
        <v>-0.24107343267124062</v>
      </c>
      <c r="M147">
        <v>26.72</v>
      </c>
      <c r="N147">
        <v>0.95000000000000095</v>
      </c>
      <c r="O147" s="3">
        <f t="shared" si="17"/>
        <v>3.617669459253621E-2</v>
      </c>
      <c r="P147">
        <v>4540482.83</v>
      </c>
      <c r="Q147">
        <v>53446.169999999896</v>
      </c>
      <c r="R147" s="3">
        <f t="shared" si="18"/>
        <v>1.1812344406103454E-2</v>
      </c>
      <c r="S147">
        <v>163745</v>
      </c>
      <c r="T147">
        <v>-3549</v>
      </c>
      <c r="U147" s="3">
        <f t="shared" si="19"/>
        <v>-2.0773458672582429E-2</v>
      </c>
      <c r="V147">
        <v>11.14</v>
      </c>
      <c r="W147">
        <v>1.75</v>
      </c>
      <c r="X147" s="3">
        <f t="shared" si="20"/>
        <v>0.13358778625954199</v>
      </c>
    </row>
    <row r="148" spans="1:24" x14ac:dyDescent="0.2">
      <c r="A148">
        <v>3</v>
      </c>
      <c r="B148">
        <v>1</v>
      </c>
      <c r="C148">
        <v>2011</v>
      </c>
      <c r="D148">
        <v>1466498</v>
      </c>
      <c r="E148">
        <v>12422</v>
      </c>
      <c r="F148" s="3">
        <f t="shared" si="14"/>
        <v>9.8668507335005085E-3</v>
      </c>
      <c r="G148">
        <v>2134729</v>
      </c>
      <c r="H148">
        <v>54157</v>
      </c>
      <c r="I148" s="3">
        <f t="shared" si="15"/>
        <v>3.4287997143352789E-2</v>
      </c>
      <c r="J148">
        <v>20.757928124999999</v>
      </c>
      <c r="K148">
        <v>-2.8622862999999301E-2</v>
      </c>
      <c r="L148" s="3">
        <f t="shared" si="16"/>
        <v>-1.0784602808186882E-3</v>
      </c>
      <c r="M148">
        <v>28.39</v>
      </c>
      <c r="N148">
        <v>1.6699999999999899</v>
      </c>
      <c r="O148" s="3">
        <f t="shared" si="17"/>
        <v>6.4804035700426463E-2</v>
      </c>
      <c r="P148">
        <v>4577644.33</v>
      </c>
      <c r="Q148">
        <v>37161.5</v>
      </c>
      <c r="R148" s="3">
        <f t="shared" si="18"/>
        <v>8.2819693298427383E-3</v>
      </c>
      <c r="S148">
        <v>160196</v>
      </c>
      <c r="T148">
        <v>-3549</v>
      </c>
      <c r="U148" s="3">
        <f t="shared" si="19"/>
        <v>-2.1214149939627242E-2</v>
      </c>
      <c r="V148">
        <v>14.14</v>
      </c>
      <c r="W148">
        <v>2.9999999999999898</v>
      </c>
      <c r="X148" s="3">
        <f t="shared" si="20"/>
        <v>0.31948881789137268</v>
      </c>
    </row>
    <row r="149" spans="1:24" x14ac:dyDescent="0.2">
      <c r="A149">
        <v>3</v>
      </c>
      <c r="B149">
        <v>1</v>
      </c>
      <c r="C149">
        <v>2012</v>
      </c>
      <c r="D149">
        <v>1978270</v>
      </c>
      <c r="E149">
        <v>511772</v>
      </c>
      <c r="F149" s="3">
        <f t="shared" si="14"/>
        <v>0.35195684407142408</v>
      </c>
      <c r="G149">
        <v>2213448</v>
      </c>
      <c r="H149">
        <v>78719</v>
      </c>
      <c r="I149" s="3">
        <f t="shared" si="15"/>
        <v>3.7835268378119097E-2</v>
      </c>
      <c r="J149">
        <v>19.643363563000001</v>
      </c>
      <c r="K149">
        <v>-1.114564562</v>
      </c>
      <c r="L149" s="3">
        <f t="shared" si="16"/>
        <v>-5.3619504392211775E-2</v>
      </c>
      <c r="M149">
        <v>27.04</v>
      </c>
      <c r="N149">
        <v>-1.3499999999999901</v>
      </c>
      <c r="O149" s="3">
        <f t="shared" si="17"/>
        <v>-5.0523952095808018E-2</v>
      </c>
      <c r="P149">
        <v>4634801.08</v>
      </c>
      <c r="Q149">
        <v>57156.75</v>
      </c>
      <c r="R149" s="3">
        <f t="shared" si="18"/>
        <v>1.2588253747454431E-2</v>
      </c>
      <c r="S149">
        <v>161313</v>
      </c>
      <c r="T149">
        <v>1117</v>
      </c>
      <c r="U149" s="3">
        <f t="shared" si="19"/>
        <v>6.821582338392012E-3</v>
      </c>
      <c r="V149">
        <v>14.52</v>
      </c>
      <c r="W149">
        <v>0.38</v>
      </c>
      <c r="X149" s="3">
        <f t="shared" si="20"/>
        <v>3.4111310592459601E-2</v>
      </c>
    </row>
    <row r="150" spans="1:24" x14ac:dyDescent="0.2">
      <c r="A150">
        <v>3</v>
      </c>
      <c r="B150">
        <v>1</v>
      </c>
      <c r="C150">
        <v>2013</v>
      </c>
      <c r="D150">
        <v>2146841</v>
      </c>
      <c r="E150">
        <v>168571</v>
      </c>
      <c r="F150" s="3">
        <f t="shared" si="14"/>
        <v>0.11494799174632356</v>
      </c>
      <c r="G150">
        <v>2387644</v>
      </c>
      <c r="H150">
        <v>174196</v>
      </c>
      <c r="I150" s="3">
        <f t="shared" si="15"/>
        <v>8.1600990102256535E-2</v>
      </c>
      <c r="J150">
        <v>21.299981520999999</v>
      </c>
      <c r="K150">
        <v>1.656617958</v>
      </c>
      <c r="L150" s="3">
        <f t="shared" si="16"/>
        <v>7.980651768443292E-2</v>
      </c>
      <c r="M150">
        <v>26.57</v>
      </c>
      <c r="N150">
        <v>-0.47</v>
      </c>
      <c r="O150" s="3">
        <f t="shared" si="17"/>
        <v>-1.6555125044029586E-2</v>
      </c>
      <c r="P150">
        <v>4674538.33</v>
      </c>
      <c r="Q150">
        <v>39737.249999999804</v>
      </c>
      <c r="R150" s="3">
        <f t="shared" si="18"/>
        <v>8.6807202865408738E-3</v>
      </c>
      <c r="S150">
        <v>161921</v>
      </c>
      <c r="T150">
        <v>608</v>
      </c>
      <c r="U150" s="3">
        <f t="shared" si="19"/>
        <v>3.7953506953981374E-3</v>
      </c>
      <c r="V150">
        <v>14.12</v>
      </c>
      <c r="W150">
        <v>-0.4</v>
      </c>
      <c r="X150" s="3">
        <f t="shared" si="20"/>
        <v>-2.828854314002829E-2</v>
      </c>
    </row>
    <row r="151" spans="1:24" x14ac:dyDescent="0.2">
      <c r="A151">
        <v>3</v>
      </c>
      <c r="B151">
        <v>1</v>
      </c>
      <c r="C151">
        <v>2014</v>
      </c>
      <c r="D151">
        <v>2216859</v>
      </c>
      <c r="E151">
        <v>70018</v>
      </c>
      <c r="F151" s="3">
        <f t="shared" si="14"/>
        <v>3.5393550930863833E-2</v>
      </c>
      <c r="G151">
        <v>2241055</v>
      </c>
      <c r="H151">
        <v>-146589</v>
      </c>
      <c r="I151" s="3">
        <f t="shared" si="15"/>
        <v>-6.622653886605874E-2</v>
      </c>
      <c r="J151">
        <v>24.296283244000001</v>
      </c>
      <c r="K151">
        <v>2.99630172299999</v>
      </c>
      <c r="L151" s="3">
        <f t="shared" si="16"/>
        <v>0.15253506424143098</v>
      </c>
      <c r="M151">
        <v>26.82</v>
      </c>
      <c r="N151">
        <v>0.25</v>
      </c>
      <c r="O151" s="3">
        <f t="shared" si="17"/>
        <v>9.2455621301775152E-3</v>
      </c>
      <c r="P151">
        <v>4717834.16</v>
      </c>
      <c r="Q151">
        <v>43295.8300000003</v>
      </c>
      <c r="R151" s="3">
        <f t="shared" si="18"/>
        <v>9.3414645532101884E-3</v>
      </c>
      <c r="S151">
        <v>165614</v>
      </c>
      <c r="T151">
        <v>3693</v>
      </c>
      <c r="U151" s="3">
        <f t="shared" si="19"/>
        <v>2.2893381190604602E-2</v>
      </c>
      <c r="V151">
        <v>13.59</v>
      </c>
      <c r="W151">
        <v>-0.52999999999999903</v>
      </c>
      <c r="X151" s="3">
        <f t="shared" si="20"/>
        <v>-3.6501377410468251E-2</v>
      </c>
    </row>
    <row r="152" spans="1:24" x14ac:dyDescent="0.2">
      <c r="A152">
        <v>3</v>
      </c>
      <c r="B152">
        <v>1</v>
      </c>
      <c r="C152">
        <v>2015</v>
      </c>
      <c r="D152">
        <v>2242261</v>
      </c>
      <c r="E152">
        <v>25402</v>
      </c>
      <c r="F152" s="3">
        <f t="shared" si="14"/>
        <v>1.1832268901143587E-2</v>
      </c>
      <c r="G152">
        <v>2088378</v>
      </c>
      <c r="H152">
        <v>-152677</v>
      </c>
      <c r="I152" s="3">
        <f t="shared" si="15"/>
        <v>-6.394462491058131E-2</v>
      </c>
      <c r="J152">
        <v>24.925382732999999</v>
      </c>
      <c r="K152">
        <v>0.62909948900000001</v>
      </c>
      <c r="L152" s="3">
        <f t="shared" si="16"/>
        <v>2.9535212900525784E-2</v>
      </c>
      <c r="M152">
        <v>26.479999999999901</v>
      </c>
      <c r="N152">
        <v>-0.33999999999999803</v>
      </c>
      <c r="O152" s="3">
        <f t="shared" si="17"/>
        <v>-1.2796386902521566E-2</v>
      </c>
      <c r="P152">
        <v>4779983.58</v>
      </c>
      <c r="Q152">
        <v>62149.419999999802</v>
      </c>
      <c r="R152" s="3">
        <f t="shared" si="18"/>
        <v>1.3295306533511684E-2</v>
      </c>
      <c r="S152">
        <v>167609</v>
      </c>
      <c r="T152">
        <v>1995</v>
      </c>
      <c r="U152" s="3">
        <f t="shared" si="19"/>
        <v>1.2320823117446162E-2</v>
      </c>
      <c r="V152">
        <v>9.57</v>
      </c>
      <c r="W152">
        <v>-4.0199999999999996</v>
      </c>
      <c r="X152" s="3">
        <f t="shared" si="20"/>
        <v>-0.2847025495750708</v>
      </c>
    </row>
    <row r="153" spans="1:24" x14ac:dyDescent="0.2">
      <c r="A153">
        <v>3</v>
      </c>
      <c r="B153">
        <v>1</v>
      </c>
      <c r="C153">
        <v>2016</v>
      </c>
      <c r="D153">
        <v>2233336</v>
      </c>
      <c r="E153">
        <v>-8925</v>
      </c>
      <c r="F153" s="3">
        <f t="shared" si="14"/>
        <v>-4.0259664687740627E-3</v>
      </c>
      <c r="G153">
        <v>2266211</v>
      </c>
      <c r="H153">
        <v>177833</v>
      </c>
      <c r="I153" s="3">
        <f t="shared" si="15"/>
        <v>7.9352358598963432E-2</v>
      </c>
      <c r="J153">
        <v>24.102918476999999</v>
      </c>
      <c r="K153">
        <v>-0.82246425599999895</v>
      </c>
      <c r="L153" s="3">
        <f t="shared" si="16"/>
        <v>-3.3851443356181135E-2</v>
      </c>
      <c r="M153">
        <v>26.29</v>
      </c>
      <c r="N153">
        <v>-0.19</v>
      </c>
      <c r="O153" s="3">
        <f t="shared" si="17"/>
        <v>-7.0842654735272185E-3</v>
      </c>
      <c r="P153">
        <v>4865495.09</v>
      </c>
      <c r="Q153">
        <v>85511.509999999893</v>
      </c>
      <c r="R153" s="3">
        <f t="shared" si="18"/>
        <v>1.8125162330843755E-2</v>
      </c>
      <c r="S153">
        <v>168252</v>
      </c>
      <c r="T153">
        <v>643</v>
      </c>
      <c r="U153" s="3">
        <f t="shared" si="19"/>
        <v>3.8825220090089002E-3</v>
      </c>
      <c r="V153">
        <v>8.7099999999999902</v>
      </c>
      <c r="W153">
        <v>-0.86</v>
      </c>
      <c r="X153" s="3">
        <f t="shared" si="20"/>
        <v>-6.3281824871228839E-2</v>
      </c>
    </row>
    <row r="154" spans="1:24" x14ac:dyDescent="0.2">
      <c r="A154">
        <v>3</v>
      </c>
      <c r="B154">
        <v>1</v>
      </c>
      <c r="C154">
        <v>2017</v>
      </c>
      <c r="D154">
        <v>2101660</v>
      </c>
      <c r="E154">
        <v>-131676</v>
      </c>
      <c r="F154" s="3">
        <f t="shared" si="14"/>
        <v>-5.872465337442876E-2</v>
      </c>
      <c r="G154">
        <v>2582933</v>
      </c>
      <c r="H154">
        <v>316722</v>
      </c>
      <c r="I154" s="3">
        <f t="shared" si="15"/>
        <v>0.15165932604154994</v>
      </c>
      <c r="J154">
        <v>22.739195666000001</v>
      </c>
      <c r="K154">
        <v>-1.3637228109999999</v>
      </c>
      <c r="L154" s="3">
        <f t="shared" si="16"/>
        <v>-5.471221146764968E-2</v>
      </c>
      <c r="M154">
        <v>23.27</v>
      </c>
      <c r="N154">
        <v>-3.02</v>
      </c>
      <c r="O154" s="3">
        <f t="shared" si="17"/>
        <v>-0.11404833836858048</v>
      </c>
      <c r="P154">
        <v>4952699.92</v>
      </c>
      <c r="Q154">
        <v>87204.8299999999</v>
      </c>
      <c r="R154" s="3">
        <f t="shared" si="18"/>
        <v>1.8243750954475016E-2</v>
      </c>
      <c r="S154">
        <v>168497</v>
      </c>
      <c r="T154">
        <v>245</v>
      </c>
      <c r="U154" s="3">
        <f t="shared" si="19"/>
        <v>1.461735348340483E-3</v>
      </c>
      <c r="V154">
        <v>9.75</v>
      </c>
      <c r="W154">
        <v>1.04</v>
      </c>
      <c r="X154" s="3">
        <f t="shared" si="20"/>
        <v>0.10867293625914316</v>
      </c>
    </row>
    <row r="155" spans="1:24" x14ac:dyDescent="0.2">
      <c r="A155">
        <v>3</v>
      </c>
      <c r="B155">
        <v>1</v>
      </c>
      <c r="C155">
        <v>2018</v>
      </c>
      <c r="D155">
        <v>1978653.9848</v>
      </c>
      <c r="E155">
        <v>-12257115.2152</v>
      </c>
      <c r="F155" s="3">
        <f t="shared" si="14"/>
        <v>-5.4882539909803087</v>
      </c>
      <c r="G155">
        <v>2374712.8594</v>
      </c>
      <c r="H155">
        <v>-6949629.2665999997</v>
      </c>
      <c r="I155" s="3">
        <f t="shared" si="15"/>
        <v>-3.0666293944385585</v>
      </c>
      <c r="J155">
        <v>24.067764685</v>
      </c>
      <c r="K155">
        <v>0.74600600300000097</v>
      </c>
      <c r="L155" s="3">
        <f t="shared" si="16"/>
        <v>3.0950857827107981E-2</v>
      </c>
      <c r="M155">
        <v>27.58</v>
      </c>
      <c r="N155">
        <v>-2.2899999999999898</v>
      </c>
      <c r="O155" s="3">
        <f t="shared" si="17"/>
        <v>-8.7105363255990484E-2</v>
      </c>
      <c r="P155">
        <v>6209336.4099999899</v>
      </c>
      <c r="Q155">
        <v>69452.309999999896</v>
      </c>
      <c r="R155" s="3">
        <f t="shared" si="18"/>
        <v>1.4274458963640614E-2</v>
      </c>
      <c r="S155">
        <v>548035.75</v>
      </c>
      <c r="T155">
        <v>344.5</v>
      </c>
      <c r="U155" s="3">
        <f t="shared" si="19"/>
        <v>2.0475239521669875E-3</v>
      </c>
      <c r="V155">
        <v>13.43</v>
      </c>
      <c r="W155">
        <v>1.1000000000000001</v>
      </c>
      <c r="X155" s="3">
        <f t="shared" si="20"/>
        <v>0.12629161882893242</v>
      </c>
    </row>
    <row r="156" spans="1:24" x14ac:dyDescent="0.2">
      <c r="A156">
        <v>4</v>
      </c>
      <c r="B156">
        <v>1</v>
      </c>
      <c r="C156">
        <v>2002</v>
      </c>
      <c r="D156">
        <v>174655518.52700001</v>
      </c>
      <c r="F156" s="3">
        <f t="shared" si="14"/>
        <v>0</v>
      </c>
      <c r="G156">
        <v>45904427.514999896</v>
      </c>
      <c r="I156" s="3">
        <f t="shared" si="15"/>
        <v>0</v>
      </c>
      <c r="J156">
        <v>5.9789745119999997</v>
      </c>
      <c r="L156" s="3">
        <f t="shared" si="16"/>
        <v>0</v>
      </c>
      <c r="M156">
        <v>38.68</v>
      </c>
      <c r="O156" s="3">
        <f t="shared" si="17"/>
        <v>0</v>
      </c>
      <c r="P156">
        <v>29264901.532000002</v>
      </c>
      <c r="R156" s="3">
        <f t="shared" si="18"/>
        <v>0</v>
      </c>
      <c r="S156">
        <v>9074887</v>
      </c>
      <c r="U156" s="3">
        <f t="shared" si="19"/>
        <v>0</v>
      </c>
      <c r="V156">
        <v>10.039999999999999</v>
      </c>
      <c r="X156" s="3">
        <f t="shared" si="20"/>
        <v>0</v>
      </c>
    </row>
    <row r="157" spans="1:24" x14ac:dyDescent="0.2">
      <c r="A157">
        <v>4</v>
      </c>
      <c r="B157">
        <v>1</v>
      </c>
      <c r="C157">
        <v>2003</v>
      </c>
      <c r="D157">
        <v>169051406.07599899</v>
      </c>
      <c r="E157">
        <v>-5604112.4509999901</v>
      </c>
      <c r="F157" s="3">
        <f t="shared" si="14"/>
        <v>-2.8322852272558645</v>
      </c>
      <c r="G157">
        <v>46678050.296999998</v>
      </c>
      <c r="H157">
        <v>773622.78200000199</v>
      </c>
      <c r="I157" s="3">
        <f t="shared" si="15"/>
        <v>0.32577529486889928</v>
      </c>
      <c r="J157">
        <v>5.5772843950000004</v>
      </c>
      <c r="K157">
        <v>-0.40169011700000001</v>
      </c>
      <c r="L157" s="3">
        <f t="shared" si="16"/>
        <v>-1.668996361969375E-2</v>
      </c>
      <c r="M157">
        <v>39.83</v>
      </c>
      <c r="N157">
        <v>1.1499999999999999</v>
      </c>
      <c r="O157" s="3">
        <f t="shared" si="17"/>
        <v>4.1696881798404639E-2</v>
      </c>
      <c r="P157">
        <v>30160334.2849999</v>
      </c>
      <c r="Q157">
        <v>895432.75299999898</v>
      </c>
      <c r="R157" s="3">
        <f t="shared" si="18"/>
        <v>0.14420747949135526</v>
      </c>
      <c r="S157">
        <v>8982737</v>
      </c>
      <c r="T157">
        <v>-92150</v>
      </c>
      <c r="U157" s="3">
        <f t="shared" si="19"/>
        <v>-0.16814596493020756</v>
      </c>
      <c r="V157">
        <v>11.92</v>
      </c>
      <c r="W157">
        <v>1.88</v>
      </c>
      <c r="X157" s="3">
        <f t="shared" si="20"/>
        <v>0.13998510796723751</v>
      </c>
    </row>
    <row r="158" spans="1:24" x14ac:dyDescent="0.2">
      <c r="A158">
        <v>4</v>
      </c>
      <c r="B158">
        <v>1</v>
      </c>
      <c r="C158">
        <v>2004</v>
      </c>
      <c r="D158">
        <v>188403253.05500001</v>
      </c>
      <c r="E158">
        <v>-48991252.020999998</v>
      </c>
      <c r="F158" s="3">
        <f t="shared" si="14"/>
        <v>-0.28050217041052977</v>
      </c>
      <c r="G158">
        <v>43189293.615999997</v>
      </c>
      <c r="H158">
        <v>-50181732.681000002</v>
      </c>
      <c r="I158" s="3">
        <f t="shared" si="15"/>
        <v>-1.0931784883844251</v>
      </c>
      <c r="J158">
        <v>5.072672528</v>
      </c>
      <c r="K158">
        <v>-1.287130823</v>
      </c>
      <c r="L158" s="3">
        <f t="shared" si="16"/>
        <v>-0.21527618497397602</v>
      </c>
      <c r="M158">
        <v>47.769999999999897</v>
      </c>
      <c r="N158">
        <v>2.9</v>
      </c>
      <c r="O158" s="3">
        <f t="shared" si="17"/>
        <v>7.4974146845915204E-2</v>
      </c>
      <c r="P158">
        <v>38510789.759999998</v>
      </c>
      <c r="Q158">
        <v>-1928280.0049999999</v>
      </c>
      <c r="R158" s="3">
        <f t="shared" si="18"/>
        <v>-6.5890534533031064E-2</v>
      </c>
      <c r="S158">
        <v>10910608</v>
      </c>
      <c r="T158">
        <v>-62689.5</v>
      </c>
      <c r="U158" s="3">
        <f t="shared" si="19"/>
        <v>-6.9080199015150272E-3</v>
      </c>
      <c r="V158">
        <v>15.7099999999999</v>
      </c>
      <c r="W158">
        <v>1.21</v>
      </c>
      <c r="X158" s="3">
        <f t="shared" si="20"/>
        <v>0.12051792828685259</v>
      </c>
    </row>
    <row r="159" spans="1:24" x14ac:dyDescent="0.2">
      <c r="A159">
        <v>4</v>
      </c>
      <c r="B159">
        <v>1</v>
      </c>
      <c r="C159">
        <v>2005</v>
      </c>
      <c r="D159">
        <v>199525620.572999</v>
      </c>
      <c r="E159">
        <v>11122367.517999901</v>
      </c>
      <c r="F159" s="3">
        <f t="shared" si="14"/>
        <v>6.5792812826411584E-2</v>
      </c>
      <c r="G159">
        <v>50873752.632999897</v>
      </c>
      <c r="H159">
        <v>7684459.0169999897</v>
      </c>
      <c r="I159" s="3">
        <f t="shared" si="15"/>
        <v>0.16462682070278908</v>
      </c>
      <c r="J159">
        <v>5.1610830679999999</v>
      </c>
      <c r="K159">
        <v>8.8410539999999899E-2</v>
      </c>
      <c r="L159" s="3">
        <f t="shared" si="16"/>
        <v>1.5851897399971102E-2</v>
      </c>
      <c r="M159">
        <v>48.5</v>
      </c>
      <c r="N159">
        <v>0.72999999999999698</v>
      </c>
      <c r="O159" s="3">
        <f t="shared" si="17"/>
        <v>1.8327893547577127E-2</v>
      </c>
      <c r="P159">
        <v>39893465.590000004</v>
      </c>
      <c r="Q159">
        <v>1382675.83</v>
      </c>
      <c r="R159" s="3">
        <f t="shared" si="18"/>
        <v>4.5844181199532243E-2</v>
      </c>
      <c r="S159">
        <v>10786394</v>
      </c>
      <c r="T159">
        <v>-124214</v>
      </c>
      <c r="U159" s="3">
        <f t="shared" si="19"/>
        <v>-1.3828079348198661E-2</v>
      </c>
      <c r="V159">
        <v>18.98</v>
      </c>
      <c r="W159">
        <v>3.2699999999999898</v>
      </c>
      <c r="X159" s="3">
        <f t="shared" si="20"/>
        <v>0.27432885906040183</v>
      </c>
    </row>
    <row r="160" spans="1:24" x14ac:dyDescent="0.2">
      <c r="A160">
        <v>4</v>
      </c>
      <c r="B160">
        <v>1</v>
      </c>
      <c r="C160">
        <v>2006</v>
      </c>
      <c r="D160">
        <v>213075261.77399999</v>
      </c>
      <c r="E160">
        <v>13549641.200999999</v>
      </c>
      <c r="F160" s="3">
        <f t="shared" si="14"/>
        <v>7.1918297488443542E-2</v>
      </c>
      <c r="G160">
        <v>56475123.648000002</v>
      </c>
      <c r="H160">
        <v>5601371.0149999997</v>
      </c>
      <c r="I160" s="3">
        <f t="shared" si="15"/>
        <v>0.12969350841443036</v>
      </c>
      <c r="J160">
        <v>6.3033924749999999</v>
      </c>
      <c r="K160">
        <v>1.1423094069999999</v>
      </c>
      <c r="L160" s="3">
        <f t="shared" si="16"/>
        <v>0.22518887247199804</v>
      </c>
      <c r="M160">
        <v>50.2</v>
      </c>
      <c r="N160">
        <v>1.7</v>
      </c>
      <c r="O160" s="3">
        <f t="shared" si="17"/>
        <v>3.5587188612099717E-2</v>
      </c>
      <c r="P160">
        <v>41563519.989999898</v>
      </c>
      <c r="Q160">
        <v>1670054.4</v>
      </c>
      <c r="R160" s="3">
        <f t="shared" si="18"/>
        <v>4.3365882922885041E-2</v>
      </c>
      <c r="S160">
        <v>10662180</v>
      </c>
      <c r="T160">
        <v>-124214</v>
      </c>
      <c r="U160" s="3">
        <f t="shared" si="19"/>
        <v>-1.1384700101039282E-2</v>
      </c>
      <c r="V160">
        <v>21.43</v>
      </c>
      <c r="W160">
        <v>2.44999999999999</v>
      </c>
      <c r="X160" s="3">
        <f t="shared" si="20"/>
        <v>0.15595162316995581</v>
      </c>
    </row>
    <row r="161" spans="1:24" x14ac:dyDescent="0.2">
      <c r="A161">
        <v>4</v>
      </c>
      <c r="B161">
        <v>1</v>
      </c>
      <c r="C161">
        <v>2007</v>
      </c>
      <c r="D161">
        <v>233647548.5</v>
      </c>
      <c r="E161">
        <v>20572286.726</v>
      </c>
      <c r="F161" s="3">
        <f t="shared" si="14"/>
        <v>0.10310599043331062</v>
      </c>
      <c r="G161">
        <v>60964385.366999999</v>
      </c>
      <c r="H161">
        <v>4489261.7189999903</v>
      </c>
      <c r="I161" s="3">
        <f t="shared" si="15"/>
        <v>8.8243180159821244E-2</v>
      </c>
      <c r="J161">
        <v>5.7723072020000004</v>
      </c>
      <c r="K161">
        <v>-0.53108527299999997</v>
      </c>
      <c r="L161" s="3">
        <f t="shared" si="16"/>
        <v>-0.10290190372886282</v>
      </c>
      <c r="M161">
        <v>48.16</v>
      </c>
      <c r="N161">
        <v>-2.04</v>
      </c>
      <c r="O161" s="3">
        <f t="shared" si="17"/>
        <v>-4.2061855670103093E-2</v>
      </c>
      <c r="P161">
        <v>42363652.420000002</v>
      </c>
      <c r="Q161">
        <v>800132.429999999</v>
      </c>
      <c r="R161" s="3">
        <f t="shared" si="18"/>
        <v>2.0056729044883134E-2</v>
      </c>
      <c r="S161">
        <v>10537966</v>
      </c>
      <c r="T161">
        <v>-124214</v>
      </c>
      <c r="U161" s="3">
        <f t="shared" si="19"/>
        <v>-1.1515804076876851E-2</v>
      </c>
      <c r="V161">
        <v>23.28</v>
      </c>
      <c r="W161">
        <v>1.85</v>
      </c>
      <c r="X161" s="3">
        <f t="shared" si="20"/>
        <v>9.7471022128556378E-2</v>
      </c>
    </row>
    <row r="162" spans="1:24" x14ac:dyDescent="0.2">
      <c r="A162">
        <v>4</v>
      </c>
      <c r="B162">
        <v>1</v>
      </c>
      <c r="C162">
        <v>2008</v>
      </c>
      <c r="D162">
        <v>246747522.65000001</v>
      </c>
      <c r="E162">
        <v>13099974.15</v>
      </c>
      <c r="F162" s="3">
        <f t="shared" si="14"/>
        <v>6.148050243342934E-2</v>
      </c>
      <c r="G162">
        <v>64266550.281999998</v>
      </c>
      <c r="H162">
        <v>3302164.9149999898</v>
      </c>
      <c r="I162" s="3">
        <f t="shared" si="15"/>
        <v>5.8471140950161198E-2</v>
      </c>
      <c r="J162">
        <v>6.2357837549999999</v>
      </c>
      <c r="K162">
        <v>0.46347655300000001</v>
      </c>
      <c r="L162" s="3">
        <f t="shared" si="16"/>
        <v>7.3528112811982252E-2</v>
      </c>
      <c r="M162">
        <v>49.059999999999903</v>
      </c>
      <c r="N162">
        <v>0.90000000000000102</v>
      </c>
      <c r="O162" s="3">
        <f t="shared" si="17"/>
        <v>1.792828685258966E-2</v>
      </c>
      <c r="P162">
        <v>42936047.670000002</v>
      </c>
      <c r="Q162">
        <v>572395.25</v>
      </c>
      <c r="R162" s="3">
        <f t="shared" si="18"/>
        <v>1.377157781962926E-2</v>
      </c>
      <c r="S162">
        <v>10413752</v>
      </c>
      <c r="T162">
        <v>-124214</v>
      </c>
      <c r="U162" s="3">
        <f t="shared" si="19"/>
        <v>-1.1649962765588275E-2</v>
      </c>
      <c r="V162">
        <v>26.989999999999899</v>
      </c>
      <c r="W162">
        <v>3.7099999999999902</v>
      </c>
      <c r="X162" s="3">
        <f t="shared" si="20"/>
        <v>0.17312179188054083</v>
      </c>
    </row>
    <row r="163" spans="1:24" x14ac:dyDescent="0.2">
      <c r="A163">
        <v>4</v>
      </c>
      <c r="B163">
        <v>1</v>
      </c>
      <c r="C163">
        <v>2009</v>
      </c>
      <c r="D163">
        <v>243711794.03999999</v>
      </c>
      <c r="E163">
        <v>-54653689.609999999</v>
      </c>
      <c r="F163" s="3">
        <f t="shared" si="14"/>
        <v>-0.23391509973407659</v>
      </c>
      <c r="G163">
        <v>66454738.905999899</v>
      </c>
      <c r="H163">
        <v>-33509058.375999998</v>
      </c>
      <c r="I163" s="3">
        <f t="shared" si="15"/>
        <v>-0.54964973687963137</v>
      </c>
      <c r="J163">
        <v>7.1811168739999998</v>
      </c>
      <c r="K163">
        <v>0.27589238399999899</v>
      </c>
      <c r="L163" s="3">
        <f t="shared" si="16"/>
        <v>4.7795859496945564E-2</v>
      </c>
      <c r="M163">
        <v>55.979999999999897</v>
      </c>
      <c r="N163">
        <v>2.12</v>
      </c>
      <c r="O163" s="3">
        <f t="shared" si="17"/>
        <v>4.401993355481728E-2</v>
      </c>
      <c r="P163">
        <v>49344241.009999998</v>
      </c>
      <c r="Q163">
        <v>-681943</v>
      </c>
      <c r="R163" s="3">
        <f t="shared" si="18"/>
        <v>-1.6097360851682674E-2</v>
      </c>
      <c r="S163">
        <v>11822253</v>
      </c>
      <c r="T163">
        <v>-270707.75</v>
      </c>
      <c r="U163" s="3">
        <f t="shared" si="19"/>
        <v>-2.5688804651675664E-2</v>
      </c>
      <c r="V163">
        <v>22.469999999999899</v>
      </c>
      <c r="W163">
        <v>-7.9199999999999902</v>
      </c>
      <c r="X163" s="3">
        <f t="shared" si="20"/>
        <v>-0.34020618556700988</v>
      </c>
    </row>
    <row r="164" spans="1:24" x14ac:dyDescent="0.2">
      <c r="A164">
        <v>4</v>
      </c>
      <c r="B164">
        <v>1</v>
      </c>
      <c r="C164">
        <v>2010</v>
      </c>
      <c r="D164">
        <v>246077163.81199899</v>
      </c>
      <c r="E164">
        <v>2365369.7720000101</v>
      </c>
      <c r="F164" s="3">
        <f t="shared" si="14"/>
        <v>9.5861946113849263E-3</v>
      </c>
      <c r="G164">
        <v>63764765.444999903</v>
      </c>
      <c r="H164">
        <v>-2689973.4610000001</v>
      </c>
      <c r="I164" s="3">
        <f t="shared" si="15"/>
        <v>-4.1856509322446354E-2</v>
      </c>
      <c r="J164">
        <v>8.1793347829999998</v>
      </c>
      <c r="K164">
        <v>0.99821790899999996</v>
      </c>
      <c r="L164" s="3">
        <f t="shared" si="16"/>
        <v>0.16007898096203305</v>
      </c>
      <c r="M164">
        <v>57.05</v>
      </c>
      <c r="N164">
        <v>1.0699999999999901</v>
      </c>
      <c r="O164" s="3">
        <f t="shared" si="17"/>
        <v>2.1810028536485778E-2</v>
      </c>
      <c r="P164">
        <v>49338852.059999898</v>
      </c>
      <c r="Q164">
        <v>-5388.9499999992504</v>
      </c>
      <c r="R164" s="3">
        <f t="shared" si="18"/>
        <v>-1.2551108666121084E-4</v>
      </c>
      <c r="S164">
        <v>11701328</v>
      </c>
      <c r="T164">
        <v>-120925</v>
      </c>
      <c r="U164" s="3">
        <f t="shared" si="19"/>
        <v>-1.1612049144246954E-2</v>
      </c>
      <c r="V164">
        <v>26.4</v>
      </c>
      <c r="W164">
        <v>3.93</v>
      </c>
      <c r="X164" s="3">
        <f t="shared" si="20"/>
        <v>0.14560948499444293</v>
      </c>
    </row>
    <row r="165" spans="1:24" x14ac:dyDescent="0.2">
      <c r="A165">
        <v>4</v>
      </c>
      <c r="B165">
        <v>1</v>
      </c>
      <c r="C165">
        <v>2011</v>
      </c>
      <c r="D165">
        <v>254122673.68000001</v>
      </c>
      <c r="E165">
        <v>8045509.8679999998</v>
      </c>
      <c r="F165" s="3">
        <f t="shared" si="14"/>
        <v>3.3012394413212125E-2</v>
      </c>
      <c r="G165">
        <v>62085372.103</v>
      </c>
      <c r="H165">
        <v>-1679393.3419999999</v>
      </c>
      <c r="I165" s="3">
        <f t="shared" si="15"/>
        <v>-2.5271235274515164E-2</v>
      </c>
      <c r="J165">
        <v>8.3525719980000002</v>
      </c>
      <c r="K165">
        <v>0.173237214999999</v>
      </c>
      <c r="L165" s="3">
        <f t="shared" si="16"/>
        <v>2.4123993250579564E-2</v>
      </c>
      <c r="M165">
        <v>58.39</v>
      </c>
      <c r="N165">
        <v>1.3399999999999901</v>
      </c>
      <c r="O165" s="3">
        <f t="shared" si="17"/>
        <v>2.3937120400142776E-2</v>
      </c>
      <c r="P165">
        <v>50127738.840000004</v>
      </c>
      <c r="Q165">
        <v>788886.77999999898</v>
      </c>
      <c r="R165" s="3">
        <f t="shared" si="18"/>
        <v>1.5987413401294892E-2</v>
      </c>
      <c r="S165">
        <v>11580403</v>
      </c>
      <c r="T165">
        <v>-120925</v>
      </c>
      <c r="U165" s="3">
        <f t="shared" si="19"/>
        <v>-1.0228591792105954E-2</v>
      </c>
      <c r="V165">
        <v>32.78</v>
      </c>
      <c r="W165">
        <v>6.3799999999999901</v>
      </c>
      <c r="X165" s="3">
        <f t="shared" si="20"/>
        <v>0.28393413440142495</v>
      </c>
    </row>
    <row r="166" spans="1:24" x14ac:dyDescent="0.2">
      <c r="A166">
        <v>4</v>
      </c>
      <c r="B166">
        <v>1</v>
      </c>
      <c r="C166">
        <v>2012</v>
      </c>
      <c r="D166">
        <v>248794470.06</v>
      </c>
      <c r="E166">
        <v>-5328203.62</v>
      </c>
      <c r="F166" s="3">
        <f t="shared" si="14"/>
        <v>-2.1652572459225455E-2</v>
      </c>
      <c r="G166">
        <v>63006457.256999999</v>
      </c>
      <c r="H166">
        <v>921085.15399999998</v>
      </c>
      <c r="I166" s="3">
        <f t="shared" si="15"/>
        <v>1.4445048885100644E-2</v>
      </c>
      <c r="J166">
        <v>8.7080162720000001</v>
      </c>
      <c r="K166">
        <v>0.355444274</v>
      </c>
      <c r="L166" s="3">
        <f t="shared" si="16"/>
        <v>4.3456379208093851E-2</v>
      </c>
      <c r="M166">
        <v>57.48</v>
      </c>
      <c r="N166">
        <v>-0.90999999999999803</v>
      </c>
      <c r="O166" s="3">
        <f t="shared" si="17"/>
        <v>-1.595092024539874E-2</v>
      </c>
      <c r="P166">
        <v>51033352.5</v>
      </c>
      <c r="Q166">
        <v>905613.66</v>
      </c>
      <c r="R166" s="3">
        <f t="shared" si="18"/>
        <v>1.8354980348928733E-2</v>
      </c>
      <c r="S166">
        <v>11727620</v>
      </c>
      <c r="T166">
        <v>147217</v>
      </c>
      <c r="U166" s="3">
        <f t="shared" si="19"/>
        <v>1.2581221550237717E-2</v>
      </c>
      <c r="V166">
        <v>34.11</v>
      </c>
      <c r="W166">
        <v>1.33</v>
      </c>
      <c r="X166" s="3">
        <f t="shared" si="20"/>
        <v>5.0378787878787884E-2</v>
      </c>
    </row>
    <row r="167" spans="1:24" x14ac:dyDescent="0.2">
      <c r="A167">
        <v>4</v>
      </c>
      <c r="B167">
        <v>1</v>
      </c>
      <c r="C167">
        <v>2013</v>
      </c>
      <c r="D167">
        <v>253465713.65000001</v>
      </c>
      <c r="E167">
        <v>4671243.59</v>
      </c>
      <c r="F167" s="3">
        <f t="shared" si="14"/>
        <v>1.8381844966270856E-2</v>
      </c>
      <c r="G167">
        <v>66825608.018999897</v>
      </c>
      <c r="H167">
        <v>3819150.7620000001</v>
      </c>
      <c r="I167" s="3">
        <f t="shared" si="15"/>
        <v>6.1514502251255036E-2</v>
      </c>
      <c r="J167">
        <v>9.7302845849999908</v>
      </c>
      <c r="K167">
        <v>1.0222683129999901</v>
      </c>
      <c r="L167" s="3">
        <f t="shared" si="16"/>
        <v>0.1223896439617365</v>
      </c>
      <c r="M167">
        <v>56.94</v>
      </c>
      <c r="N167">
        <v>-0.54</v>
      </c>
      <c r="O167" s="3">
        <f t="shared" si="17"/>
        <v>-9.2481589313238577E-3</v>
      </c>
      <c r="P167">
        <v>51907629.18</v>
      </c>
      <c r="Q167">
        <v>874276.679999999</v>
      </c>
      <c r="R167" s="3">
        <f t="shared" si="18"/>
        <v>1.7440975799657654E-2</v>
      </c>
      <c r="S167">
        <v>11886446</v>
      </c>
      <c r="T167">
        <v>158826</v>
      </c>
      <c r="U167" s="3">
        <f t="shared" si="19"/>
        <v>1.3715066738178282E-2</v>
      </c>
      <c r="V167">
        <v>32.899999999999899</v>
      </c>
      <c r="W167">
        <v>-1.21</v>
      </c>
      <c r="X167" s="3">
        <f t="shared" si="20"/>
        <v>-3.6912751677852344E-2</v>
      </c>
    </row>
    <row r="168" spans="1:24" x14ac:dyDescent="0.2">
      <c r="A168">
        <v>4</v>
      </c>
      <c r="B168">
        <v>1</v>
      </c>
      <c r="C168">
        <v>2014</v>
      </c>
      <c r="D168">
        <v>265944664.25999999</v>
      </c>
      <c r="E168">
        <v>12478950.609999901</v>
      </c>
      <c r="F168" s="3">
        <f t="shared" si="14"/>
        <v>5.0157668725476258E-2</v>
      </c>
      <c r="G168">
        <v>71623810.865999997</v>
      </c>
      <c r="H168">
        <v>4798202.8470000001</v>
      </c>
      <c r="I168" s="3">
        <f t="shared" si="15"/>
        <v>7.6154144446312619E-2</v>
      </c>
      <c r="J168">
        <v>9.0503586410000008</v>
      </c>
      <c r="K168">
        <v>-0.67992594399999995</v>
      </c>
      <c r="L168" s="3">
        <f t="shared" si="16"/>
        <v>-7.8080463191858393E-2</v>
      </c>
      <c r="M168">
        <v>56.3</v>
      </c>
      <c r="N168">
        <v>-0.64000000000000101</v>
      </c>
      <c r="O168" s="3">
        <f t="shared" si="17"/>
        <v>-1.113430758524706E-2</v>
      </c>
      <c r="P168">
        <v>53051381.079999998</v>
      </c>
      <c r="Q168">
        <v>1143751.8999999999</v>
      </c>
      <c r="R168" s="3">
        <f t="shared" si="18"/>
        <v>2.2411851151656163E-2</v>
      </c>
      <c r="S168">
        <v>12076464</v>
      </c>
      <c r="T168">
        <v>190018</v>
      </c>
      <c r="U168" s="3">
        <f t="shared" si="19"/>
        <v>1.6202605473233274E-2</v>
      </c>
      <c r="V168">
        <v>31.8</v>
      </c>
      <c r="W168">
        <v>-1.1000000000000001</v>
      </c>
      <c r="X168" s="3">
        <f t="shared" si="20"/>
        <v>-3.224860744649663E-2</v>
      </c>
    </row>
    <row r="169" spans="1:24" x14ac:dyDescent="0.2">
      <c r="A169">
        <v>4</v>
      </c>
      <c r="B169">
        <v>1</v>
      </c>
      <c r="C169">
        <v>2015</v>
      </c>
      <c r="D169">
        <v>270272084.60000002</v>
      </c>
      <c r="E169">
        <v>4327420.3400000101</v>
      </c>
      <c r="F169" s="3">
        <f t="shared" si="14"/>
        <v>1.7073000831881981E-2</v>
      </c>
      <c r="G169">
        <v>76011302.025999993</v>
      </c>
      <c r="H169">
        <v>4387491.1599999899</v>
      </c>
      <c r="I169" s="3">
        <f t="shared" si="15"/>
        <v>6.5655835989588546E-2</v>
      </c>
      <c r="J169">
        <v>9.1391899059999897</v>
      </c>
      <c r="K169">
        <v>8.8831264999999701E-2</v>
      </c>
      <c r="L169" s="3">
        <f t="shared" si="16"/>
        <v>9.1293593958125512E-3</v>
      </c>
      <c r="M169">
        <v>54.67</v>
      </c>
      <c r="N169">
        <v>-1.6299999999999899</v>
      </c>
      <c r="O169" s="3">
        <f t="shared" si="17"/>
        <v>-2.86266245170353E-2</v>
      </c>
      <c r="P169">
        <v>54135873.5</v>
      </c>
      <c r="Q169">
        <v>1084492.42</v>
      </c>
      <c r="R169" s="3">
        <f t="shared" si="18"/>
        <v>2.0892736523167092E-2</v>
      </c>
      <c r="S169">
        <v>12246680</v>
      </c>
      <c r="T169">
        <v>170216</v>
      </c>
      <c r="U169" s="3">
        <f t="shared" si="19"/>
        <v>1.4320176106466138E-2</v>
      </c>
      <c r="V169">
        <v>24.53</v>
      </c>
      <c r="W169">
        <v>-7.27</v>
      </c>
      <c r="X169" s="3">
        <f t="shared" si="20"/>
        <v>-0.22097264437690037</v>
      </c>
    </row>
    <row r="170" spans="1:24" x14ac:dyDescent="0.2">
      <c r="A170">
        <v>4</v>
      </c>
      <c r="B170">
        <v>1</v>
      </c>
      <c r="C170">
        <v>2016</v>
      </c>
      <c r="D170">
        <v>270989389.88499999</v>
      </c>
      <c r="E170">
        <v>717305.28499999002</v>
      </c>
      <c r="F170" s="3">
        <f t="shared" ref="F170:F206" si="21">IFERROR(E170/D168,0)</f>
        <v>2.6971975053378724E-3</v>
      </c>
      <c r="G170">
        <v>80487823.858999997</v>
      </c>
      <c r="H170">
        <v>4476521.8329999996</v>
      </c>
      <c r="I170" s="3">
        <f t="shared" ref="I170:I206" si="22">IFERROR(H170/G168,0)</f>
        <v>6.250046986993002E-2</v>
      </c>
      <c r="J170">
        <v>9.5671998679999994</v>
      </c>
      <c r="K170">
        <v>0.42800996200000002</v>
      </c>
      <c r="L170" s="3">
        <f t="shared" ref="L170:L206" si="23">IFERROR(K170/J168,0)</f>
        <v>4.7292044324191325E-2</v>
      </c>
      <c r="M170">
        <v>51.37</v>
      </c>
      <c r="N170">
        <v>-3.3</v>
      </c>
      <c r="O170" s="3">
        <f t="shared" ref="O170:O206" si="24">IFERROR(N170/M168,0)</f>
        <v>-5.8614564831261103E-2</v>
      </c>
      <c r="P170">
        <v>55133910.739999898</v>
      </c>
      <c r="Q170">
        <v>998037.24</v>
      </c>
      <c r="R170" s="3">
        <f t="shared" ref="R170:R206" si="25">IFERROR(Q170/P168,0)</f>
        <v>1.8812653312361233E-2</v>
      </c>
      <c r="S170">
        <v>12389773</v>
      </c>
      <c r="T170">
        <v>143093</v>
      </c>
      <c r="U170" s="3">
        <f t="shared" ref="U170:U206" si="26">IFERROR(T170/S168,0)</f>
        <v>1.1848915377878824E-2</v>
      </c>
      <c r="V170">
        <v>21.729999999999901</v>
      </c>
      <c r="W170">
        <v>-2.8</v>
      </c>
      <c r="X170" s="3">
        <f t="shared" ref="X170:X206" si="27">IFERROR(W170/V168,0)</f>
        <v>-8.8050314465408799E-2</v>
      </c>
    </row>
    <row r="171" spans="1:24" x14ac:dyDescent="0.2">
      <c r="A171">
        <v>4</v>
      </c>
      <c r="B171">
        <v>1</v>
      </c>
      <c r="C171">
        <v>2017</v>
      </c>
      <c r="D171">
        <v>269146985.49199998</v>
      </c>
      <c r="E171">
        <v>-1842404.3929999899</v>
      </c>
      <c r="F171" s="3">
        <f t="shared" si="21"/>
        <v>-6.8168504924462697E-3</v>
      </c>
      <c r="G171">
        <v>83291500.800999999</v>
      </c>
      <c r="H171">
        <v>2803676.94199999</v>
      </c>
      <c r="I171" s="3">
        <f t="shared" si="22"/>
        <v>3.6885000878434895E-2</v>
      </c>
      <c r="J171">
        <v>9.8996333759999899</v>
      </c>
      <c r="K171">
        <v>0.33243350799999899</v>
      </c>
      <c r="L171" s="3">
        <f t="shared" si="23"/>
        <v>3.6374504898049262E-2</v>
      </c>
      <c r="M171">
        <v>50.28</v>
      </c>
      <c r="N171">
        <v>-1.0899999999999901</v>
      </c>
      <c r="O171" s="3">
        <f t="shared" si="24"/>
        <v>-1.9937808670202853E-2</v>
      </c>
      <c r="P171">
        <v>56206920.079999998</v>
      </c>
      <c r="Q171">
        <v>1073009.3399999901</v>
      </c>
      <c r="R171" s="3">
        <f t="shared" si="25"/>
        <v>1.9820671038031559E-2</v>
      </c>
      <c r="S171">
        <v>12546277</v>
      </c>
      <c r="T171">
        <v>156504</v>
      </c>
      <c r="U171" s="3">
        <f t="shared" si="26"/>
        <v>1.2779300185846287E-2</v>
      </c>
      <c r="V171">
        <v>24.309999999999899</v>
      </c>
      <c r="W171">
        <v>2.58</v>
      </c>
      <c r="X171" s="3">
        <f t="shared" si="27"/>
        <v>0.10517733387688545</v>
      </c>
    </row>
    <row r="172" spans="1:24" x14ac:dyDescent="0.2">
      <c r="A172">
        <v>4</v>
      </c>
      <c r="B172">
        <v>1</v>
      </c>
      <c r="C172">
        <v>2018</v>
      </c>
      <c r="D172">
        <v>264191299.71799999</v>
      </c>
      <c r="E172">
        <v>-4955685.7740000002</v>
      </c>
      <c r="F172" s="3">
        <f t="shared" si="21"/>
        <v>-1.8287379354974188E-2</v>
      </c>
      <c r="G172">
        <v>82899333.438999996</v>
      </c>
      <c r="H172">
        <v>-392167.36199999799</v>
      </c>
      <c r="I172" s="3">
        <f t="shared" si="22"/>
        <v>-4.8723812273394765E-3</v>
      </c>
      <c r="J172">
        <v>10.4369923099999</v>
      </c>
      <c r="K172">
        <v>0.53735893399999901</v>
      </c>
      <c r="L172" s="3">
        <f t="shared" si="23"/>
        <v>5.6166792939837749E-2</v>
      </c>
      <c r="M172">
        <v>48.72</v>
      </c>
      <c r="N172">
        <v>-1.5599999999999901</v>
      </c>
      <c r="O172" s="3">
        <f t="shared" si="24"/>
        <v>-3.0367919018882424E-2</v>
      </c>
      <c r="P172">
        <v>57237768.219999999</v>
      </c>
      <c r="Q172">
        <v>1030848.14</v>
      </c>
      <c r="R172" s="3">
        <f t="shared" si="25"/>
        <v>1.8697170691577936E-2</v>
      </c>
      <c r="S172">
        <v>12699428.25</v>
      </c>
      <c r="T172">
        <v>153151.25</v>
      </c>
      <c r="U172" s="3">
        <f t="shared" si="26"/>
        <v>1.2361102176771116E-2</v>
      </c>
      <c r="V172">
        <v>27.759999999999899</v>
      </c>
      <c r="W172">
        <v>3.44999999999999</v>
      </c>
      <c r="X172" s="3">
        <f t="shared" si="27"/>
        <v>0.15876668200644298</v>
      </c>
    </row>
    <row r="173" spans="1:24" x14ac:dyDescent="0.2">
      <c r="A173">
        <v>5</v>
      </c>
      <c r="B173">
        <v>1</v>
      </c>
      <c r="C173">
        <v>2002</v>
      </c>
      <c r="D173">
        <v>1118417893.0679901</v>
      </c>
      <c r="F173" s="3">
        <f t="shared" si="21"/>
        <v>0</v>
      </c>
      <c r="G173">
        <v>318224477.429699</v>
      </c>
      <c r="I173" s="3">
        <f t="shared" si="22"/>
        <v>0</v>
      </c>
      <c r="J173">
        <v>9.6705351410000002</v>
      </c>
      <c r="L173" s="3">
        <f t="shared" si="23"/>
        <v>0</v>
      </c>
      <c r="M173">
        <v>90.44</v>
      </c>
      <c r="O173" s="3">
        <f t="shared" si="24"/>
        <v>0</v>
      </c>
      <c r="P173">
        <v>70262096.959000006</v>
      </c>
      <c r="R173" s="3">
        <f t="shared" si="25"/>
        <v>0</v>
      </c>
      <c r="S173">
        <v>17755895</v>
      </c>
      <c r="U173" s="3">
        <f t="shared" si="26"/>
        <v>0</v>
      </c>
      <c r="V173">
        <v>11.34</v>
      </c>
      <c r="X173" s="3">
        <f t="shared" si="27"/>
        <v>0</v>
      </c>
    </row>
    <row r="174" spans="1:24" x14ac:dyDescent="0.2">
      <c r="A174">
        <v>5</v>
      </c>
      <c r="B174">
        <v>1</v>
      </c>
      <c r="C174">
        <v>2003</v>
      </c>
      <c r="D174">
        <v>1111962762.605</v>
      </c>
      <c r="E174">
        <v>-6455130.4629999902</v>
      </c>
      <c r="F174" s="3">
        <f t="shared" si="21"/>
        <v>-2.4433546713651246E-2</v>
      </c>
      <c r="G174">
        <v>338990711.07149899</v>
      </c>
      <c r="H174">
        <v>20766233.641800001</v>
      </c>
      <c r="I174" s="3">
        <f t="shared" si="22"/>
        <v>0.25049940428146467</v>
      </c>
      <c r="J174">
        <v>9.7305794779999992</v>
      </c>
      <c r="K174">
        <v>6.0044337000000399E-2</v>
      </c>
      <c r="L174" s="3">
        <f t="shared" si="23"/>
        <v>5.7530306832238127E-3</v>
      </c>
      <c r="M174">
        <v>88.71</v>
      </c>
      <c r="N174">
        <v>-1.72999999999999</v>
      </c>
      <c r="O174" s="3">
        <f t="shared" si="24"/>
        <v>-3.5509031198686168E-2</v>
      </c>
      <c r="P174">
        <v>71308734.047000006</v>
      </c>
      <c r="Q174">
        <v>1046637.08799999</v>
      </c>
      <c r="R174" s="3">
        <f t="shared" si="25"/>
        <v>1.8285777390500604E-2</v>
      </c>
      <c r="S174">
        <v>17616901</v>
      </c>
      <c r="T174">
        <v>-138994</v>
      </c>
      <c r="U174" s="3">
        <f t="shared" si="26"/>
        <v>-1.0944902184868047E-2</v>
      </c>
      <c r="V174">
        <v>13.35</v>
      </c>
      <c r="W174">
        <v>2.0099999999999998</v>
      </c>
      <c r="X174" s="3">
        <f t="shared" si="27"/>
        <v>7.2406340057637145E-2</v>
      </c>
    </row>
    <row r="175" spans="1:24" x14ac:dyDescent="0.2">
      <c r="A175">
        <v>5</v>
      </c>
      <c r="B175">
        <v>1</v>
      </c>
      <c r="C175">
        <v>2004</v>
      </c>
      <c r="D175">
        <v>1174261900.595</v>
      </c>
      <c r="E175">
        <v>62299137.989999898</v>
      </c>
      <c r="F175" s="3">
        <f t="shared" si="21"/>
        <v>5.5702916035350526E-2</v>
      </c>
      <c r="G175">
        <v>344727956.46749997</v>
      </c>
      <c r="H175">
        <v>5737245.3959999904</v>
      </c>
      <c r="I175" s="3">
        <f t="shared" si="22"/>
        <v>1.8028925500450987E-2</v>
      </c>
      <c r="J175">
        <v>9.6502180129999999</v>
      </c>
      <c r="K175">
        <v>-8.0361465000000507E-2</v>
      </c>
      <c r="L175" s="3">
        <f t="shared" si="23"/>
        <v>-8.3099294742535398E-3</v>
      </c>
      <c r="M175">
        <v>87.02</v>
      </c>
      <c r="N175">
        <v>-1.68999999999999</v>
      </c>
      <c r="O175" s="3">
        <f t="shared" si="24"/>
        <v>-1.8686421937195819E-2</v>
      </c>
      <c r="P175">
        <v>72690367.420000002</v>
      </c>
      <c r="Q175">
        <v>1381633.3729999999</v>
      </c>
      <c r="R175" s="3">
        <f t="shared" si="25"/>
        <v>1.966399286099052E-2</v>
      </c>
      <c r="S175">
        <v>17477907</v>
      </c>
      <c r="T175">
        <v>-138994</v>
      </c>
      <c r="U175" s="3">
        <f t="shared" si="26"/>
        <v>-7.8280480933233722E-3</v>
      </c>
      <c r="V175">
        <v>15.6799999999999</v>
      </c>
      <c r="W175">
        <v>2.33</v>
      </c>
      <c r="X175" s="3">
        <f t="shared" si="27"/>
        <v>0.20546737213403882</v>
      </c>
    </row>
    <row r="176" spans="1:24" x14ac:dyDescent="0.2">
      <c r="A176">
        <v>5</v>
      </c>
      <c r="B176">
        <v>1</v>
      </c>
      <c r="C176">
        <v>2005</v>
      </c>
      <c r="D176">
        <v>1206984544.576</v>
      </c>
      <c r="E176">
        <v>32722643.980999999</v>
      </c>
      <c r="F176" s="3">
        <f t="shared" si="21"/>
        <v>2.9427823557994441E-2</v>
      </c>
      <c r="G176">
        <v>347348079.04879999</v>
      </c>
      <c r="H176">
        <v>2620122.5812999899</v>
      </c>
      <c r="I176" s="3">
        <f t="shared" si="22"/>
        <v>7.7291869532889971E-3</v>
      </c>
      <c r="J176">
        <v>10.0876296569999</v>
      </c>
      <c r="K176">
        <v>0.43741164399999999</v>
      </c>
      <c r="L176" s="3">
        <f t="shared" si="23"/>
        <v>4.4952270827133163E-2</v>
      </c>
      <c r="M176">
        <v>85.32</v>
      </c>
      <c r="N176">
        <v>-1.7</v>
      </c>
      <c r="O176" s="3">
        <f t="shared" si="24"/>
        <v>-1.9163566677939354E-2</v>
      </c>
      <c r="P176">
        <v>74147183</v>
      </c>
      <c r="Q176">
        <v>1456815.5799999901</v>
      </c>
      <c r="R176" s="3">
        <f t="shared" si="25"/>
        <v>2.0429693493644051E-2</v>
      </c>
      <c r="S176">
        <v>17338913</v>
      </c>
      <c r="T176">
        <v>-138994</v>
      </c>
      <c r="U176" s="3">
        <f t="shared" si="26"/>
        <v>-7.8898099047045797E-3</v>
      </c>
      <c r="V176">
        <v>18.96</v>
      </c>
      <c r="W176">
        <v>3.27999999999999</v>
      </c>
      <c r="X176" s="3">
        <f t="shared" si="27"/>
        <v>0.24569288389513036</v>
      </c>
    </row>
    <row r="177" spans="1:24" x14ac:dyDescent="0.2">
      <c r="A177">
        <v>5</v>
      </c>
      <c r="B177">
        <v>1</v>
      </c>
      <c r="C177">
        <v>2006</v>
      </c>
      <c r="D177">
        <v>1252873530.9820001</v>
      </c>
      <c r="E177">
        <v>45888986.406000003</v>
      </c>
      <c r="F177" s="3">
        <f t="shared" si="21"/>
        <v>3.9079004762692202E-2</v>
      </c>
      <c r="G177">
        <v>358176776.87909901</v>
      </c>
      <c r="H177">
        <v>10828697.8303</v>
      </c>
      <c r="I177" s="3">
        <f t="shared" si="22"/>
        <v>3.1412299545600965E-2</v>
      </c>
      <c r="J177">
        <v>11.426529386</v>
      </c>
      <c r="K177">
        <v>1.338899729</v>
      </c>
      <c r="L177" s="3">
        <f t="shared" si="23"/>
        <v>0.1387429514231017</v>
      </c>
      <c r="M177">
        <v>83.54</v>
      </c>
      <c r="N177">
        <v>-1.78</v>
      </c>
      <c r="O177" s="3">
        <f t="shared" si="24"/>
        <v>-2.0455067800505631E-2</v>
      </c>
      <c r="P177">
        <v>76039932.75</v>
      </c>
      <c r="Q177">
        <v>1892749.75</v>
      </c>
      <c r="R177" s="3">
        <f t="shared" si="25"/>
        <v>2.6038522257891758E-2</v>
      </c>
      <c r="S177">
        <v>17199919</v>
      </c>
      <c r="T177">
        <v>-138994</v>
      </c>
      <c r="U177" s="3">
        <f t="shared" si="26"/>
        <v>-7.9525540443715608E-3</v>
      </c>
      <c r="V177">
        <v>21.45</v>
      </c>
      <c r="W177">
        <v>2.48999999999999</v>
      </c>
      <c r="X177" s="3">
        <f t="shared" si="27"/>
        <v>0.15880102040816363</v>
      </c>
    </row>
    <row r="178" spans="1:24" x14ac:dyDescent="0.2">
      <c r="A178">
        <v>5</v>
      </c>
      <c r="B178">
        <v>1</v>
      </c>
      <c r="C178">
        <v>2007</v>
      </c>
      <c r="D178">
        <v>1260159894.349</v>
      </c>
      <c r="E178">
        <v>7286363.3669999801</v>
      </c>
      <c r="F178" s="3">
        <f t="shared" si="21"/>
        <v>6.036832368520176E-3</v>
      </c>
      <c r="G178">
        <v>379029274.71399999</v>
      </c>
      <c r="H178">
        <v>20852497.834899999</v>
      </c>
      <c r="I178" s="3">
        <f t="shared" si="22"/>
        <v>6.0033433586285552E-2</v>
      </c>
      <c r="J178">
        <v>11.724103972</v>
      </c>
      <c r="K178">
        <v>0.29757458599999898</v>
      </c>
      <c r="L178" s="3">
        <f t="shared" si="23"/>
        <v>2.9498960223377075E-2</v>
      </c>
      <c r="M178">
        <v>82.22</v>
      </c>
      <c r="N178">
        <v>-1.32</v>
      </c>
      <c r="O178" s="3">
        <f t="shared" si="24"/>
        <v>-1.547116736990155E-2</v>
      </c>
      <c r="P178">
        <v>76368209.599999994</v>
      </c>
      <c r="Q178">
        <v>328276.850000003</v>
      </c>
      <c r="R178" s="3">
        <f t="shared" si="25"/>
        <v>4.4273677935951121E-3</v>
      </c>
      <c r="S178">
        <v>17060925</v>
      </c>
      <c r="T178">
        <v>-138994</v>
      </c>
      <c r="U178" s="3">
        <f t="shared" si="26"/>
        <v>-8.016304136251217E-3</v>
      </c>
      <c r="V178">
        <v>23.25</v>
      </c>
      <c r="W178">
        <v>1.7999999999999901</v>
      </c>
      <c r="X178" s="3">
        <f t="shared" si="27"/>
        <v>9.4936708860758959E-2</v>
      </c>
    </row>
    <row r="179" spans="1:24" x14ac:dyDescent="0.2">
      <c r="A179">
        <v>5</v>
      </c>
      <c r="B179">
        <v>1</v>
      </c>
      <c r="C179">
        <v>2008</v>
      </c>
      <c r="D179">
        <v>1321820076.641</v>
      </c>
      <c r="E179">
        <v>61660182.292000003</v>
      </c>
      <c r="F179" s="3">
        <f t="shared" si="21"/>
        <v>4.9215009150740743E-2</v>
      </c>
      <c r="G179">
        <v>387343632.85500002</v>
      </c>
      <c r="H179">
        <v>8314358.1409999998</v>
      </c>
      <c r="I179" s="3">
        <f t="shared" si="22"/>
        <v>2.3213001729049772E-2</v>
      </c>
      <c r="J179">
        <v>12.406126328999999</v>
      </c>
      <c r="K179">
        <v>0.68202235700000002</v>
      </c>
      <c r="L179" s="3">
        <f t="shared" si="23"/>
        <v>5.9687621145544573E-2</v>
      </c>
      <c r="M179">
        <v>83.84</v>
      </c>
      <c r="N179">
        <v>1.62</v>
      </c>
      <c r="O179" s="3">
        <f t="shared" si="24"/>
        <v>1.9391908067991383E-2</v>
      </c>
      <c r="P179">
        <v>76557001.430000007</v>
      </c>
      <c r="Q179">
        <v>188791.82999999801</v>
      </c>
      <c r="R179" s="3">
        <f t="shared" si="25"/>
        <v>2.4827984872198353E-3</v>
      </c>
      <c r="S179">
        <v>16921931</v>
      </c>
      <c r="T179">
        <v>-138994</v>
      </c>
      <c r="U179" s="3">
        <f t="shared" si="26"/>
        <v>-8.081084567898255E-3</v>
      </c>
      <c r="V179">
        <v>27.02</v>
      </c>
      <c r="W179">
        <v>3.77</v>
      </c>
      <c r="X179" s="3">
        <f t="shared" si="27"/>
        <v>0.17575757575757575</v>
      </c>
    </row>
    <row r="180" spans="1:24" x14ac:dyDescent="0.2">
      <c r="A180">
        <v>5</v>
      </c>
      <c r="B180">
        <v>1</v>
      </c>
      <c r="C180">
        <v>2009</v>
      </c>
      <c r="D180">
        <v>1306132620.1329999</v>
      </c>
      <c r="E180">
        <v>-15687456.507999999</v>
      </c>
      <c r="F180" s="3">
        <f t="shared" si="21"/>
        <v>-1.2448782553982293E-2</v>
      </c>
      <c r="G180">
        <v>388070567.26499999</v>
      </c>
      <c r="H180">
        <v>726934.40999999398</v>
      </c>
      <c r="I180" s="3">
        <f t="shared" si="22"/>
        <v>1.9178846028410576E-3</v>
      </c>
      <c r="J180">
        <v>13.150375832999901</v>
      </c>
      <c r="K180">
        <v>0.74424950400000001</v>
      </c>
      <c r="L180" s="3">
        <f t="shared" si="23"/>
        <v>6.3480288623970593E-2</v>
      </c>
      <c r="M180">
        <v>84.329999999999899</v>
      </c>
      <c r="N180">
        <v>0.48999999999999899</v>
      </c>
      <c r="O180" s="3">
        <f t="shared" si="24"/>
        <v>5.9596205302845902E-3</v>
      </c>
      <c r="P180">
        <v>76117346.760000005</v>
      </c>
      <c r="Q180">
        <v>-439654.669999998</v>
      </c>
      <c r="R180" s="3">
        <f t="shared" si="25"/>
        <v>-5.7570378080462163E-3</v>
      </c>
      <c r="S180">
        <v>16782937</v>
      </c>
      <c r="T180">
        <v>-138994</v>
      </c>
      <c r="U180" s="3">
        <f t="shared" si="26"/>
        <v>-8.1469205216012607E-3</v>
      </c>
      <c r="V180">
        <v>19.829999999999998</v>
      </c>
      <c r="W180">
        <v>-7.1899999999999897</v>
      </c>
      <c r="X180" s="3">
        <f t="shared" si="27"/>
        <v>-0.30924731182795656</v>
      </c>
    </row>
    <row r="181" spans="1:24" x14ac:dyDescent="0.2">
      <c r="A181">
        <v>5</v>
      </c>
      <c r="B181">
        <v>1</v>
      </c>
      <c r="C181">
        <v>2010</v>
      </c>
      <c r="D181">
        <v>1304459825.53</v>
      </c>
      <c r="E181">
        <v>-1672794.6029999601</v>
      </c>
      <c r="F181" s="3">
        <f t="shared" si="21"/>
        <v>-1.2655236764528906E-3</v>
      </c>
      <c r="G181">
        <v>390988854.71899998</v>
      </c>
      <c r="H181">
        <v>2918287.4539999999</v>
      </c>
      <c r="I181" s="3">
        <f t="shared" si="22"/>
        <v>7.5341046204635692E-3</v>
      </c>
      <c r="J181">
        <v>13.697028429</v>
      </c>
      <c r="K181">
        <v>0.54665259599999905</v>
      </c>
      <c r="L181" s="3">
        <f t="shared" si="23"/>
        <v>4.4063117003908678E-2</v>
      </c>
      <c r="M181">
        <v>87.119999999999905</v>
      </c>
      <c r="N181">
        <v>2.7899999999999898</v>
      </c>
      <c r="O181" s="3">
        <f t="shared" si="24"/>
        <v>3.3277671755725068E-2</v>
      </c>
      <c r="P181">
        <v>76162118.329999998</v>
      </c>
      <c r="Q181">
        <v>44771.5699999965</v>
      </c>
      <c r="R181" s="3">
        <f t="shared" si="25"/>
        <v>5.8481352670184512E-4</v>
      </c>
      <c r="S181">
        <v>16643943</v>
      </c>
      <c r="T181">
        <v>-138994</v>
      </c>
      <c r="U181" s="3">
        <f t="shared" si="26"/>
        <v>-8.2138380070217749E-3</v>
      </c>
      <c r="V181">
        <v>23.319999999999901</v>
      </c>
      <c r="W181">
        <v>3.49</v>
      </c>
      <c r="X181" s="3">
        <f t="shared" si="27"/>
        <v>0.12916358253145818</v>
      </c>
    </row>
    <row r="182" spans="1:24" x14ac:dyDescent="0.2">
      <c r="A182">
        <v>5</v>
      </c>
      <c r="B182">
        <v>1</v>
      </c>
      <c r="C182">
        <v>2011</v>
      </c>
      <c r="D182">
        <v>1358879995.45</v>
      </c>
      <c r="E182">
        <v>54420169.919999897</v>
      </c>
      <c r="F182" s="3">
        <f t="shared" si="21"/>
        <v>4.1665118136670107E-2</v>
      </c>
      <c r="G182">
        <v>393277159.88700002</v>
      </c>
      <c r="H182">
        <v>2288305.16799998</v>
      </c>
      <c r="I182" s="3">
        <f t="shared" si="22"/>
        <v>5.8966212875334488E-3</v>
      </c>
      <c r="J182">
        <v>14.2604811979999</v>
      </c>
      <c r="K182">
        <v>0.56345276899999897</v>
      </c>
      <c r="L182" s="3">
        <f t="shared" si="23"/>
        <v>4.2846894731788251E-2</v>
      </c>
      <c r="M182">
        <v>89.3</v>
      </c>
      <c r="N182">
        <v>2.1800000000000002</v>
      </c>
      <c r="O182" s="3">
        <f t="shared" si="24"/>
        <v>2.5850824143246801E-2</v>
      </c>
      <c r="P182">
        <v>76902438.010000005</v>
      </c>
      <c r="Q182">
        <v>740319.679999999</v>
      </c>
      <c r="R182" s="3">
        <f t="shared" si="25"/>
        <v>9.7260310758629891E-3</v>
      </c>
      <c r="S182">
        <v>16504949</v>
      </c>
      <c r="T182">
        <v>-138994</v>
      </c>
      <c r="U182" s="3">
        <f t="shared" si="26"/>
        <v>-8.2818638954552468E-3</v>
      </c>
      <c r="V182">
        <v>29.25</v>
      </c>
      <c r="W182">
        <v>5.93</v>
      </c>
      <c r="X182" s="3">
        <f t="shared" si="27"/>
        <v>0.29904185577407971</v>
      </c>
    </row>
    <row r="183" spans="1:24" x14ac:dyDescent="0.2">
      <c r="A183">
        <v>5</v>
      </c>
      <c r="B183">
        <v>1</v>
      </c>
      <c r="C183">
        <v>2012</v>
      </c>
      <c r="D183">
        <v>1393741146.0799999</v>
      </c>
      <c r="E183">
        <v>34861150.629999898</v>
      </c>
      <c r="F183" s="3">
        <f t="shared" si="21"/>
        <v>2.6724587409839063E-2</v>
      </c>
      <c r="G183">
        <v>405343614.827999</v>
      </c>
      <c r="H183">
        <v>12066454.941</v>
      </c>
      <c r="I183" s="3">
        <f t="shared" si="22"/>
        <v>3.0861378260186079E-2</v>
      </c>
      <c r="J183">
        <v>14.706370626999901</v>
      </c>
      <c r="K183">
        <v>0.445889429</v>
      </c>
      <c r="L183" s="3">
        <f t="shared" si="23"/>
        <v>3.2553734652104663E-2</v>
      </c>
      <c r="M183">
        <v>88.49</v>
      </c>
      <c r="N183">
        <v>-0.81</v>
      </c>
      <c r="O183" s="3">
        <f t="shared" si="24"/>
        <v>-9.2975206611570355E-3</v>
      </c>
      <c r="P183">
        <v>77856186.5</v>
      </c>
      <c r="Q183">
        <v>953748.49000000197</v>
      </c>
      <c r="R183" s="3">
        <f t="shared" si="25"/>
        <v>1.2522609808035285E-2</v>
      </c>
      <c r="S183">
        <v>16660711</v>
      </c>
      <c r="T183">
        <v>155762</v>
      </c>
      <c r="U183" s="3">
        <f t="shared" si="26"/>
        <v>9.3584795381719352E-3</v>
      </c>
      <c r="V183">
        <v>30.38</v>
      </c>
      <c r="W183">
        <v>1.1299999999999999</v>
      </c>
      <c r="X183" s="3">
        <f t="shared" si="27"/>
        <v>4.8456260720411863E-2</v>
      </c>
    </row>
    <row r="184" spans="1:24" x14ac:dyDescent="0.2">
      <c r="A184">
        <v>5</v>
      </c>
      <c r="B184">
        <v>1</v>
      </c>
      <c r="C184">
        <v>2013</v>
      </c>
      <c r="D184">
        <v>1398547513.5899999</v>
      </c>
      <c r="E184">
        <v>4806367.50999997</v>
      </c>
      <c r="F184" s="3">
        <f t="shared" si="21"/>
        <v>3.5370065981494684E-3</v>
      </c>
      <c r="G184">
        <v>415762609.58599901</v>
      </c>
      <c r="H184">
        <v>10418994.757999999</v>
      </c>
      <c r="I184" s="3">
        <f t="shared" si="22"/>
        <v>2.6492753255728554E-2</v>
      </c>
      <c r="J184">
        <v>15.434703877999899</v>
      </c>
      <c r="K184">
        <v>0.72833325100000001</v>
      </c>
      <c r="L184" s="3">
        <f t="shared" si="23"/>
        <v>5.1073539587300334E-2</v>
      </c>
      <c r="M184">
        <v>86.72</v>
      </c>
      <c r="N184">
        <v>-1.77</v>
      </c>
      <c r="O184" s="3">
        <f t="shared" si="24"/>
        <v>-1.9820828667413214E-2</v>
      </c>
      <c r="P184">
        <v>78704277.760000005</v>
      </c>
      <c r="Q184">
        <v>848091.25999999698</v>
      </c>
      <c r="R184" s="3">
        <f t="shared" si="25"/>
        <v>1.1028145296118121E-2</v>
      </c>
      <c r="S184">
        <v>16833511</v>
      </c>
      <c r="T184">
        <v>172800</v>
      </c>
      <c r="U184" s="3">
        <f t="shared" si="26"/>
        <v>1.0469587031138358E-2</v>
      </c>
      <c r="V184">
        <v>29.409999999999901</v>
      </c>
      <c r="W184">
        <v>-0.97000000000000097</v>
      </c>
      <c r="X184" s="3">
        <f t="shared" si="27"/>
        <v>-3.3162393162393194E-2</v>
      </c>
    </row>
    <row r="185" spans="1:24" x14ac:dyDescent="0.2">
      <c r="A185">
        <v>5</v>
      </c>
      <c r="B185">
        <v>1</v>
      </c>
      <c r="C185">
        <v>2014</v>
      </c>
      <c r="D185">
        <v>1427908634.9000001</v>
      </c>
      <c r="E185">
        <v>29361121.309999999</v>
      </c>
      <c r="F185" s="3">
        <f t="shared" si="21"/>
        <v>2.10664092055977E-2</v>
      </c>
      <c r="G185">
        <v>426886423.13399899</v>
      </c>
      <c r="H185">
        <v>11123813.5479999</v>
      </c>
      <c r="I185" s="3">
        <f t="shared" si="22"/>
        <v>2.74429228463858E-2</v>
      </c>
      <c r="J185">
        <v>15.546677787</v>
      </c>
      <c r="K185">
        <v>0.111973909</v>
      </c>
      <c r="L185" s="3">
        <f t="shared" si="23"/>
        <v>7.6139730080257515E-3</v>
      </c>
      <c r="M185">
        <v>85.81</v>
      </c>
      <c r="N185">
        <v>-0.90999999999999803</v>
      </c>
      <c r="O185" s="3">
        <f t="shared" si="24"/>
        <v>-1.0283647869815777E-2</v>
      </c>
      <c r="P185">
        <v>79741888.329999998</v>
      </c>
      <c r="Q185">
        <v>1037610.57</v>
      </c>
      <c r="R185" s="3">
        <f t="shared" si="25"/>
        <v>1.332727194389363E-2</v>
      </c>
      <c r="S185">
        <v>17035277</v>
      </c>
      <c r="T185">
        <v>201766</v>
      </c>
      <c r="U185" s="3">
        <f t="shared" si="26"/>
        <v>1.2110287490131724E-2</v>
      </c>
      <c r="V185">
        <v>28.4</v>
      </c>
      <c r="W185">
        <v>-1.00999999999999</v>
      </c>
      <c r="X185" s="3">
        <f t="shared" si="27"/>
        <v>-3.3245556287030617E-2</v>
      </c>
    </row>
    <row r="186" spans="1:24" x14ac:dyDescent="0.2">
      <c r="A186">
        <v>5</v>
      </c>
      <c r="B186">
        <v>1</v>
      </c>
      <c r="C186">
        <v>2015</v>
      </c>
      <c r="D186">
        <v>1400838798.8</v>
      </c>
      <c r="E186">
        <v>-27069836.100000001</v>
      </c>
      <c r="F186" s="3">
        <f t="shared" si="21"/>
        <v>-1.9355678542885623E-2</v>
      </c>
      <c r="G186">
        <v>430655790.41900003</v>
      </c>
      <c r="H186">
        <v>3769367.2850000001</v>
      </c>
      <c r="I186" s="3">
        <f t="shared" si="22"/>
        <v>9.0661526507960794E-3</v>
      </c>
      <c r="J186">
        <v>16.676810081999999</v>
      </c>
      <c r="K186">
        <v>1.1301322949999999</v>
      </c>
      <c r="L186" s="3">
        <f t="shared" si="23"/>
        <v>7.3220212317182967E-2</v>
      </c>
      <c r="M186">
        <v>85.33</v>
      </c>
      <c r="N186">
        <v>-0.48</v>
      </c>
      <c r="O186" s="3">
        <f t="shared" si="24"/>
        <v>-5.5350553505535052E-3</v>
      </c>
      <c r="P186">
        <v>80588217.340000004</v>
      </c>
      <c r="Q186">
        <v>846329.00999999605</v>
      </c>
      <c r="R186" s="3">
        <f t="shared" si="25"/>
        <v>1.0753278399692362E-2</v>
      </c>
      <c r="S186">
        <v>17209537</v>
      </c>
      <c r="T186">
        <v>174260</v>
      </c>
      <c r="U186" s="3">
        <f t="shared" si="26"/>
        <v>1.0351969948515196E-2</v>
      </c>
      <c r="V186">
        <v>21.36</v>
      </c>
      <c r="W186">
        <v>-7.0399999999999903</v>
      </c>
      <c r="X186" s="3">
        <f t="shared" si="27"/>
        <v>-0.23937436246174817</v>
      </c>
    </row>
    <row r="187" spans="1:24" x14ac:dyDescent="0.2">
      <c r="A187">
        <v>5</v>
      </c>
      <c r="B187">
        <v>1</v>
      </c>
      <c r="C187">
        <v>2016</v>
      </c>
      <c r="D187">
        <v>1376644223.8699999</v>
      </c>
      <c r="E187">
        <v>-24194574.93</v>
      </c>
      <c r="F187" s="3">
        <f t="shared" si="21"/>
        <v>-1.6944063743752347E-2</v>
      </c>
      <c r="G187">
        <v>437481293.25199997</v>
      </c>
      <c r="H187">
        <v>6825502.8329999801</v>
      </c>
      <c r="I187" s="3">
        <f t="shared" si="22"/>
        <v>1.5989037043835582E-2</v>
      </c>
      <c r="J187">
        <v>17.001606234</v>
      </c>
      <c r="K187">
        <v>0.32479615199999901</v>
      </c>
      <c r="L187" s="3">
        <f t="shared" si="23"/>
        <v>2.0891675794013739E-2</v>
      </c>
      <c r="M187">
        <v>84.91</v>
      </c>
      <c r="N187">
        <v>-0.42000000000000198</v>
      </c>
      <c r="O187" s="3">
        <f t="shared" si="24"/>
        <v>-4.89453443654588E-3</v>
      </c>
      <c r="P187">
        <v>81234354.909999996</v>
      </c>
      <c r="Q187">
        <v>646137.57000000402</v>
      </c>
      <c r="R187" s="3">
        <f t="shared" si="25"/>
        <v>8.1028626676867659E-3</v>
      </c>
      <c r="S187">
        <v>17318546</v>
      </c>
      <c r="T187">
        <v>109009</v>
      </c>
      <c r="U187" s="3">
        <f t="shared" si="26"/>
        <v>6.3990154078504271E-3</v>
      </c>
      <c r="V187">
        <v>19.09</v>
      </c>
      <c r="W187">
        <v>-2.27</v>
      </c>
      <c r="X187" s="3">
        <f t="shared" si="27"/>
        <v>-7.9929577464788737E-2</v>
      </c>
    </row>
    <row r="188" spans="1:24" x14ac:dyDescent="0.2">
      <c r="A188">
        <v>5</v>
      </c>
      <c r="B188">
        <v>1</v>
      </c>
      <c r="C188">
        <v>2017</v>
      </c>
      <c r="D188">
        <v>1346850155.72</v>
      </c>
      <c r="E188">
        <v>-29794068.149999902</v>
      </c>
      <c r="F188" s="3">
        <f t="shared" si="21"/>
        <v>-2.1268734258019114E-2</v>
      </c>
      <c r="G188">
        <v>452154001.505</v>
      </c>
      <c r="H188">
        <v>14672708.253</v>
      </c>
      <c r="I188" s="3">
        <f t="shared" si="22"/>
        <v>3.4070616439928536E-2</v>
      </c>
      <c r="J188">
        <v>17.213336031999901</v>
      </c>
      <c r="K188">
        <v>0.211729797999999</v>
      </c>
      <c r="L188" s="3">
        <f t="shared" si="23"/>
        <v>1.2696060994813876E-2</v>
      </c>
      <c r="M188">
        <v>83.559999999999903</v>
      </c>
      <c r="N188">
        <v>-1.3499999999999901</v>
      </c>
      <c r="O188" s="3">
        <f t="shared" si="24"/>
        <v>-1.5820930505097738E-2</v>
      </c>
      <c r="P188">
        <v>82111967.059999898</v>
      </c>
      <c r="Q188">
        <v>877612.14999999595</v>
      </c>
      <c r="R188" s="3">
        <f t="shared" si="25"/>
        <v>1.0890080199905262E-2</v>
      </c>
      <c r="S188">
        <v>17497797</v>
      </c>
      <c r="T188">
        <v>179251</v>
      </c>
      <c r="U188" s="3">
        <f t="shared" si="26"/>
        <v>1.04157944516462E-2</v>
      </c>
      <c r="V188">
        <v>21.35</v>
      </c>
      <c r="W188">
        <v>2.2599999999999998</v>
      </c>
      <c r="X188" s="3">
        <f t="shared" si="27"/>
        <v>0.10580524344569288</v>
      </c>
    </row>
    <row r="189" spans="1:24" x14ac:dyDescent="0.2">
      <c r="A189">
        <v>5</v>
      </c>
      <c r="B189">
        <v>1</v>
      </c>
      <c r="C189">
        <v>2018</v>
      </c>
      <c r="D189">
        <v>1320650958.03</v>
      </c>
      <c r="E189">
        <v>-26199197.689999901</v>
      </c>
      <c r="F189" s="3">
        <f t="shared" si="21"/>
        <v>-1.9031204457713221E-2</v>
      </c>
      <c r="G189">
        <v>459103564.66799998</v>
      </c>
      <c r="H189">
        <v>6949563.1629999802</v>
      </c>
      <c r="I189" s="3">
        <f t="shared" si="22"/>
        <v>1.5885395033329714E-2</v>
      </c>
      <c r="J189">
        <v>17.649264491</v>
      </c>
      <c r="K189">
        <v>0.43592845899999999</v>
      </c>
      <c r="L189" s="3">
        <f t="shared" si="23"/>
        <v>2.5640427910171536E-2</v>
      </c>
      <c r="M189">
        <v>82.49</v>
      </c>
      <c r="N189">
        <v>-1.07</v>
      </c>
      <c r="O189" s="3">
        <f t="shared" si="24"/>
        <v>-1.2601578141561655E-2</v>
      </c>
      <c r="P189">
        <v>82783154.400000006</v>
      </c>
      <c r="Q189">
        <v>671187.33999999904</v>
      </c>
      <c r="R189" s="3">
        <f t="shared" si="25"/>
        <v>8.2623582195440748E-3</v>
      </c>
      <c r="S189">
        <v>17659487.5</v>
      </c>
      <c r="T189">
        <v>161690.5</v>
      </c>
      <c r="U189" s="3">
        <f t="shared" si="26"/>
        <v>9.3362629865116845E-3</v>
      </c>
      <c r="V189">
        <v>24.11</v>
      </c>
      <c r="W189">
        <v>2.75999999999999</v>
      </c>
      <c r="X189" s="3">
        <f t="shared" si="27"/>
        <v>0.14457831325301151</v>
      </c>
    </row>
    <row r="190" spans="1:24" x14ac:dyDescent="0.2">
      <c r="A190">
        <v>6</v>
      </c>
      <c r="B190">
        <v>1</v>
      </c>
      <c r="C190">
        <v>2002</v>
      </c>
      <c r="D190">
        <v>2028458449</v>
      </c>
      <c r="F190" s="3">
        <f t="shared" si="21"/>
        <v>0</v>
      </c>
      <c r="G190">
        <v>474570591.5</v>
      </c>
      <c r="I190" s="3">
        <f t="shared" si="22"/>
        <v>0</v>
      </c>
      <c r="J190">
        <v>1.2615172990000001</v>
      </c>
      <c r="L190" s="3">
        <f t="shared" si="23"/>
        <v>0</v>
      </c>
      <c r="M190">
        <v>31.71</v>
      </c>
      <c r="O190" s="3">
        <f t="shared" si="24"/>
        <v>0</v>
      </c>
      <c r="P190">
        <v>25697520.390000001</v>
      </c>
      <c r="R190" s="3">
        <f t="shared" si="25"/>
        <v>0</v>
      </c>
      <c r="S190">
        <v>13808513</v>
      </c>
      <c r="U190" s="3">
        <f t="shared" si="26"/>
        <v>0</v>
      </c>
      <c r="V190">
        <v>1.41</v>
      </c>
      <c r="X190" s="3">
        <f t="shared" si="27"/>
        <v>0</v>
      </c>
    </row>
    <row r="191" spans="1:24" x14ac:dyDescent="0.2">
      <c r="A191">
        <v>6</v>
      </c>
      <c r="B191">
        <v>1</v>
      </c>
      <c r="C191">
        <v>2003</v>
      </c>
      <c r="D191">
        <v>1999850730</v>
      </c>
      <c r="E191">
        <v>-28607719</v>
      </c>
      <c r="F191" s="3">
        <f t="shared" si="21"/>
        <v>-2.1661831861064795E-2</v>
      </c>
      <c r="G191">
        <v>503552796.69999999</v>
      </c>
      <c r="H191">
        <v>28982205.199999899</v>
      </c>
      <c r="I191" s="3">
        <f t="shared" si="22"/>
        <v>6.3127815661719669E-2</v>
      </c>
      <c r="J191">
        <v>1.4122819790000001</v>
      </c>
      <c r="K191">
        <v>0.15076467999999901</v>
      </c>
      <c r="L191" s="3">
        <f t="shared" si="23"/>
        <v>8.5422641876594565E-3</v>
      </c>
      <c r="M191">
        <v>31.36</v>
      </c>
      <c r="N191">
        <v>-0.35000000000000098</v>
      </c>
      <c r="O191" s="3">
        <f t="shared" si="24"/>
        <v>-4.2429385380046191E-3</v>
      </c>
      <c r="P191">
        <v>26042245.27</v>
      </c>
      <c r="Q191">
        <v>344724.88000000198</v>
      </c>
      <c r="R191" s="3">
        <f t="shared" si="25"/>
        <v>4.164191163027269E-3</v>
      </c>
      <c r="S191">
        <v>13723962</v>
      </c>
      <c r="T191">
        <v>-84551</v>
      </c>
      <c r="U191" s="3">
        <f t="shared" si="26"/>
        <v>-4.7878512895688508E-3</v>
      </c>
      <c r="V191">
        <v>1.64</v>
      </c>
      <c r="W191">
        <v>0.22999999999999901</v>
      </c>
      <c r="X191" s="3">
        <f t="shared" si="27"/>
        <v>9.5396101202820001E-3</v>
      </c>
    </row>
    <row r="192" spans="1:24" x14ac:dyDescent="0.2">
      <c r="A192">
        <v>6</v>
      </c>
      <c r="B192">
        <v>1</v>
      </c>
      <c r="C192">
        <v>2004</v>
      </c>
      <c r="D192">
        <v>2115153452</v>
      </c>
      <c r="E192">
        <v>115302722</v>
      </c>
      <c r="F192" s="3">
        <f t="shared" si="21"/>
        <v>5.6842535796995268E-2</v>
      </c>
      <c r="G192">
        <v>521860484</v>
      </c>
      <c r="H192">
        <v>18307687.300000001</v>
      </c>
      <c r="I192" s="3">
        <f t="shared" si="22"/>
        <v>3.8577374215570205E-2</v>
      </c>
      <c r="J192">
        <v>1.4342283499999999</v>
      </c>
      <c r="K192">
        <v>2.1946370999999801E-2</v>
      </c>
      <c r="L192" s="3">
        <f t="shared" si="23"/>
        <v>1.7396805432154282E-2</v>
      </c>
      <c r="M192">
        <v>31</v>
      </c>
      <c r="N192">
        <v>-0.35999999999999899</v>
      </c>
      <c r="O192" s="3">
        <f t="shared" si="24"/>
        <v>-1.1352885525070923E-2</v>
      </c>
      <c r="P192">
        <v>26563773.75</v>
      </c>
      <c r="Q192">
        <v>521528.47999999602</v>
      </c>
      <c r="R192" s="3">
        <f t="shared" si="25"/>
        <v>2.029489507489388E-2</v>
      </c>
      <c r="S192">
        <v>13639411</v>
      </c>
      <c r="T192">
        <v>-84551</v>
      </c>
      <c r="U192" s="3">
        <f t="shared" si="26"/>
        <v>-6.1231068109940589E-3</v>
      </c>
      <c r="V192">
        <v>1.93</v>
      </c>
      <c r="W192">
        <v>0.28999999999999998</v>
      </c>
      <c r="X192" s="3">
        <f t="shared" si="27"/>
        <v>0.20567375886524822</v>
      </c>
    </row>
    <row r="193" spans="1:24" x14ac:dyDescent="0.2">
      <c r="A193">
        <v>6</v>
      </c>
      <c r="B193">
        <v>1</v>
      </c>
      <c r="C193">
        <v>2005</v>
      </c>
      <c r="D193">
        <v>2507212523</v>
      </c>
      <c r="E193">
        <v>392059071</v>
      </c>
      <c r="F193" s="3">
        <f t="shared" si="21"/>
        <v>0.19604416725642318</v>
      </c>
      <c r="G193">
        <v>527998936.69999999</v>
      </c>
      <c r="H193">
        <v>6138452.6999999797</v>
      </c>
      <c r="I193" s="3">
        <f t="shared" si="22"/>
        <v>1.2190286182954249E-2</v>
      </c>
      <c r="J193">
        <v>1.2506809240000001</v>
      </c>
      <c r="K193">
        <v>-0.18354742599999899</v>
      </c>
      <c r="L193" s="3">
        <f t="shared" si="23"/>
        <v>-0.12996514062295414</v>
      </c>
      <c r="M193">
        <v>30.68</v>
      </c>
      <c r="N193">
        <v>-0.32</v>
      </c>
      <c r="O193" s="3">
        <f t="shared" si="24"/>
        <v>-1.0204081632653062E-2</v>
      </c>
      <c r="P193">
        <v>27081157.5</v>
      </c>
      <c r="Q193">
        <v>517383.75</v>
      </c>
      <c r="R193" s="3">
        <f t="shared" si="25"/>
        <v>1.9867094585581408E-2</v>
      </c>
      <c r="S193">
        <v>13554860</v>
      </c>
      <c r="T193">
        <v>-84551</v>
      </c>
      <c r="U193" s="3">
        <f t="shared" si="26"/>
        <v>-6.1608302325523783E-3</v>
      </c>
      <c r="V193">
        <v>2.35</v>
      </c>
      <c r="W193">
        <v>0.42</v>
      </c>
      <c r="X193" s="3">
        <f t="shared" si="27"/>
        <v>0.25609756097560976</v>
      </c>
    </row>
    <row r="194" spans="1:24" x14ac:dyDescent="0.2">
      <c r="A194">
        <v>6</v>
      </c>
      <c r="B194">
        <v>1</v>
      </c>
      <c r="C194">
        <v>2006</v>
      </c>
      <c r="D194">
        <v>2603647775</v>
      </c>
      <c r="E194">
        <v>96435252</v>
      </c>
      <c r="F194" s="3">
        <f t="shared" si="21"/>
        <v>4.5592555901234913E-2</v>
      </c>
      <c r="G194">
        <v>539962610.10000002</v>
      </c>
      <c r="H194">
        <v>11963673.4</v>
      </c>
      <c r="I194" s="3">
        <f t="shared" si="22"/>
        <v>2.2925041781856777E-2</v>
      </c>
      <c r="J194">
        <v>1.2738114759999899</v>
      </c>
      <c r="K194">
        <v>2.3130551999999801E-2</v>
      </c>
      <c r="L194" s="3">
        <f t="shared" si="23"/>
        <v>1.6127523905101863E-2</v>
      </c>
      <c r="M194">
        <v>30.18</v>
      </c>
      <c r="N194">
        <v>-0.5</v>
      </c>
      <c r="O194" s="3">
        <f t="shared" si="24"/>
        <v>-1.6129032258064516E-2</v>
      </c>
      <c r="P194">
        <v>27655014.75</v>
      </c>
      <c r="Q194">
        <v>573857.25</v>
      </c>
      <c r="R194" s="3">
        <f t="shared" si="25"/>
        <v>2.1603001719588129E-2</v>
      </c>
      <c r="S194">
        <v>13470309</v>
      </c>
      <c r="T194">
        <v>-84551</v>
      </c>
      <c r="U194" s="3">
        <f t="shared" si="26"/>
        <v>-6.1990213507020211E-3</v>
      </c>
      <c r="V194">
        <v>2.68</v>
      </c>
      <c r="W194">
        <v>0.33</v>
      </c>
      <c r="X194" s="3">
        <f t="shared" si="27"/>
        <v>0.17098445595854925</v>
      </c>
    </row>
    <row r="195" spans="1:24" x14ac:dyDescent="0.2">
      <c r="A195">
        <v>6</v>
      </c>
      <c r="B195">
        <v>1</v>
      </c>
      <c r="C195">
        <v>2007</v>
      </c>
      <c r="D195">
        <v>2751026060</v>
      </c>
      <c r="E195">
        <v>147378285</v>
      </c>
      <c r="F195" s="3">
        <f t="shared" si="21"/>
        <v>5.8781728173427764E-2</v>
      </c>
      <c r="G195">
        <v>543107372.79999995</v>
      </c>
      <c r="H195">
        <v>3144762.6999999201</v>
      </c>
      <c r="I195" s="3">
        <f t="shared" si="22"/>
        <v>5.9560019564712128E-3</v>
      </c>
      <c r="J195">
        <v>1.263113852</v>
      </c>
      <c r="K195">
        <v>-1.06976239999998E-2</v>
      </c>
      <c r="L195" s="3">
        <f t="shared" si="23"/>
        <v>-8.553439806042647E-3</v>
      </c>
      <c r="M195">
        <v>30.4</v>
      </c>
      <c r="N195">
        <v>0.219999999999998</v>
      </c>
      <c r="O195" s="3">
        <f t="shared" si="24"/>
        <v>7.1707953063884621E-3</v>
      </c>
      <c r="P195">
        <v>27714120</v>
      </c>
      <c r="Q195">
        <v>59105.25</v>
      </c>
      <c r="R195" s="3">
        <f t="shared" si="25"/>
        <v>2.1825230328504238E-3</v>
      </c>
      <c r="S195">
        <v>13385758</v>
      </c>
      <c r="T195">
        <v>-84551</v>
      </c>
      <c r="U195" s="3">
        <f t="shared" si="26"/>
        <v>-6.2376889174805203E-3</v>
      </c>
      <c r="V195">
        <v>2.86</v>
      </c>
      <c r="W195">
        <v>0.17999999999999899</v>
      </c>
      <c r="X195" s="3">
        <f t="shared" si="27"/>
        <v>7.6595744680850633E-2</v>
      </c>
    </row>
    <row r="196" spans="1:24" x14ac:dyDescent="0.2">
      <c r="A196">
        <v>6</v>
      </c>
      <c r="B196">
        <v>1</v>
      </c>
      <c r="C196">
        <v>2008</v>
      </c>
      <c r="D196">
        <v>2818659239</v>
      </c>
      <c r="E196">
        <v>67633179</v>
      </c>
      <c r="F196" s="3">
        <f t="shared" si="21"/>
        <v>2.5976316631384597E-2</v>
      </c>
      <c r="G196">
        <v>558408346.89999998</v>
      </c>
      <c r="H196">
        <v>15300974.1</v>
      </c>
      <c r="I196" s="3">
        <f t="shared" si="22"/>
        <v>2.8337099298720497E-2</v>
      </c>
      <c r="J196">
        <v>1.3277246579999999</v>
      </c>
      <c r="K196">
        <v>6.4610805999999896E-2</v>
      </c>
      <c r="L196" s="3">
        <f t="shared" si="23"/>
        <v>5.0722424171346064E-2</v>
      </c>
      <c r="M196">
        <v>30.42</v>
      </c>
      <c r="N196">
        <v>2.0000000000003099E-2</v>
      </c>
      <c r="O196" s="3">
        <f t="shared" si="24"/>
        <v>6.6269052352561626E-4</v>
      </c>
      <c r="P196">
        <v>27956797.670000002</v>
      </c>
      <c r="Q196">
        <v>242677.670000001</v>
      </c>
      <c r="R196" s="3">
        <f t="shared" si="25"/>
        <v>8.7751777460180532E-3</v>
      </c>
      <c r="S196">
        <v>13301207</v>
      </c>
      <c r="T196">
        <v>-84551</v>
      </c>
      <c r="U196" s="3">
        <f t="shared" si="26"/>
        <v>-6.2768419046660322E-3</v>
      </c>
      <c r="V196">
        <v>3.35</v>
      </c>
      <c r="W196">
        <v>0.49</v>
      </c>
      <c r="X196" s="3">
        <f t="shared" si="27"/>
        <v>0.18283582089552236</v>
      </c>
    </row>
    <row r="197" spans="1:24" x14ac:dyDescent="0.2">
      <c r="A197">
        <v>6</v>
      </c>
      <c r="B197">
        <v>1</v>
      </c>
      <c r="C197">
        <v>2009</v>
      </c>
      <c r="D197">
        <v>2717269400</v>
      </c>
      <c r="E197">
        <v>-101389839</v>
      </c>
      <c r="F197" s="3">
        <f t="shared" si="21"/>
        <v>-3.6855281189157471E-2</v>
      </c>
      <c r="G197">
        <v>562176551.29999995</v>
      </c>
      <c r="H197">
        <v>3768204.3999999701</v>
      </c>
      <c r="I197" s="3">
        <f t="shared" si="22"/>
        <v>6.9382309810543056E-3</v>
      </c>
      <c r="J197">
        <v>1.399351325</v>
      </c>
      <c r="K197">
        <v>7.1626667000000005E-2</v>
      </c>
      <c r="L197" s="3">
        <f t="shared" si="23"/>
        <v>5.6706421900596812E-2</v>
      </c>
      <c r="M197">
        <v>30.61</v>
      </c>
      <c r="N197">
        <v>0.189999999999997</v>
      </c>
      <c r="O197" s="3">
        <f t="shared" si="24"/>
        <v>6.2499999999999015E-3</v>
      </c>
      <c r="P197">
        <v>27734538</v>
      </c>
      <c r="Q197">
        <v>-222259.670000001</v>
      </c>
      <c r="R197" s="3">
        <f t="shared" si="25"/>
        <v>-8.0197267674384388E-3</v>
      </c>
      <c r="S197">
        <v>13216656</v>
      </c>
      <c r="T197">
        <v>-84551</v>
      </c>
      <c r="U197" s="3">
        <f t="shared" si="26"/>
        <v>-6.316489510717286E-3</v>
      </c>
      <c r="V197">
        <v>2.4300000000000002</v>
      </c>
      <c r="W197">
        <v>-0.91999999999999904</v>
      </c>
      <c r="X197" s="3">
        <f t="shared" si="27"/>
        <v>-0.32167832167832133</v>
      </c>
    </row>
    <row r="198" spans="1:24" x14ac:dyDescent="0.2">
      <c r="A198">
        <v>6</v>
      </c>
      <c r="B198">
        <v>1</v>
      </c>
      <c r="C198">
        <v>2010</v>
      </c>
      <c r="D198">
        <v>2812782058</v>
      </c>
      <c r="E198">
        <v>95512658</v>
      </c>
      <c r="F198" s="3">
        <f t="shared" si="21"/>
        <v>3.3885847809643654E-2</v>
      </c>
      <c r="G198">
        <v>552453534.10000002</v>
      </c>
      <c r="H198">
        <v>-9723017.1999999192</v>
      </c>
      <c r="I198" s="3">
        <f t="shared" si="22"/>
        <v>-1.7412019813058278E-2</v>
      </c>
      <c r="J198">
        <v>1.424962058</v>
      </c>
      <c r="K198">
        <v>2.5610733000000101E-2</v>
      </c>
      <c r="L198" s="3">
        <f t="shared" si="23"/>
        <v>1.9289189852494327E-2</v>
      </c>
      <c r="M198">
        <v>30.93</v>
      </c>
      <c r="N198">
        <v>0.32</v>
      </c>
      <c r="O198" s="3">
        <f t="shared" si="24"/>
        <v>1.0519395134779749E-2</v>
      </c>
      <c r="P198">
        <v>27553600.75</v>
      </c>
      <c r="Q198">
        <v>-180937.25</v>
      </c>
      <c r="R198" s="3">
        <f t="shared" si="25"/>
        <v>-6.4720306000626429E-3</v>
      </c>
      <c r="S198">
        <v>13132105</v>
      </c>
      <c r="T198">
        <v>-84551</v>
      </c>
      <c r="U198" s="3">
        <f t="shared" si="26"/>
        <v>-6.3566411679782144E-3</v>
      </c>
      <c r="V198">
        <v>2.86</v>
      </c>
      <c r="W198">
        <v>0.42999999999999899</v>
      </c>
      <c r="X198" s="3">
        <f t="shared" si="27"/>
        <v>0.12835820895522357</v>
      </c>
    </row>
    <row r="199" spans="1:24" x14ac:dyDescent="0.2">
      <c r="A199">
        <v>6</v>
      </c>
      <c r="B199">
        <v>1</v>
      </c>
      <c r="C199">
        <v>2011</v>
      </c>
      <c r="D199">
        <v>2875478447</v>
      </c>
      <c r="E199">
        <v>62696389</v>
      </c>
      <c r="F199" s="3">
        <f t="shared" si="21"/>
        <v>2.3073306238976524E-2</v>
      </c>
      <c r="G199">
        <v>542784230.60000002</v>
      </c>
      <c r="H199">
        <v>-9669303.5</v>
      </c>
      <c r="I199" s="3">
        <f t="shared" si="22"/>
        <v>-1.7199763095134987E-2</v>
      </c>
      <c r="J199">
        <v>1.5565862049999999</v>
      </c>
      <c r="K199">
        <v>0.131624146999999</v>
      </c>
      <c r="L199" s="3">
        <f t="shared" si="23"/>
        <v>9.4060829934897866E-2</v>
      </c>
      <c r="M199">
        <v>31.3</v>
      </c>
      <c r="N199">
        <v>0.37000000000000099</v>
      </c>
      <c r="O199" s="3">
        <f t="shared" si="24"/>
        <v>1.208755308722643E-2</v>
      </c>
      <c r="P199">
        <v>27682634.670000002</v>
      </c>
      <c r="Q199">
        <v>129033.920000001</v>
      </c>
      <c r="R199" s="3">
        <f t="shared" si="25"/>
        <v>4.6524632932411205E-3</v>
      </c>
      <c r="S199">
        <v>13047554</v>
      </c>
      <c r="T199">
        <v>-84551</v>
      </c>
      <c r="U199" s="3">
        <f t="shared" si="26"/>
        <v>-6.3973065501591328E-3</v>
      </c>
      <c r="V199">
        <v>3.63</v>
      </c>
      <c r="W199">
        <v>0.77</v>
      </c>
      <c r="X199" s="3">
        <f t="shared" si="27"/>
        <v>0.3168724279835391</v>
      </c>
    </row>
    <row r="200" spans="1:24" x14ac:dyDescent="0.2">
      <c r="A200">
        <v>6</v>
      </c>
      <c r="B200">
        <v>1</v>
      </c>
      <c r="C200">
        <v>2012</v>
      </c>
      <c r="D200">
        <v>2926682201</v>
      </c>
      <c r="E200">
        <v>51203754</v>
      </c>
      <c r="F200" s="3">
        <f t="shared" si="21"/>
        <v>1.820395357484892E-2</v>
      </c>
      <c r="G200">
        <v>541132314.10000002</v>
      </c>
      <c r="H200">
        <v>-1651916.5</v>
      </c>
      <c r="I200" s="3">
        <f t="shared" si="22"/>
        <v>-2.9901455924091986E-3</v>
      </c>
      <c r="J200">
        <v>1.561612505</v>
      </c>
      <c r="K200">
        <v>5.0263000000001501E-3</v>
      </c>
      <c r="L200" s="3">
        <f t="shared" si="23"/>
        <v>3.5273219885270449E-3</v>
      </c>
      <c r="M200">
        <v>31.51</v>
      </c>
      <c r="N200">
        <v>0.21</v>
      </c>
      <c r="O200" s="3">
        <f t="shared" si="24"/>
        <v>6.7895247332686714E-3</v>
      </c>
      <c r="P200">
        <v>27909105.420000002</v>
      </c>
      <c r="Q200">
        <v>226470.75</v>
      </c>
      <c r="R200" s="3">
        <f t="shared" si="25"/>
        <v>8.2192796525876934E-3</v>
      </c>
      <c r="S200">
        <v>13149572</v>
      </c>
      <c r="T200">
        <v>102018</v>
      </c>
      <c r="U200" s="3">
        <f t="shared" si="26"/>
        <v>7.7685946007894392E-3</v>
      </c>
      <c r="V200">
        <v>3.77</v>
      </c>
      <c r="W200">
        <v>0.14000000000000001</v>
      </c>
      <c r="X200" s="3">
        <f t="shared" si="27"/>
        <v>4.8951048951048959E-2</v>
      </c>
    </row>
    <row r="201" spans="1:24" x14ac:dyDescent="0.2">
      <c r="A201">
        <v>6</v>
      </c>
      <c r="B201">
        <v>1</v>
      </c>
      <c r="C201">
        <v>2013</v>
      </c>
      <c r="D201">
        <v>3025842522</v>
      </c>
      <c r="E201">
        <v>99160321</v>
      </c>
      <c r="F201" s="3">
        <f t="shared" si="21"/>
        <v>3.4484807599046492E-2</v>
      </c>
      <c r="G201">
        <v>553170967.5</v>
      </c>
      <c r="H201">
        <v>12038653.3999999</v>
      </c>
      <c r="I201" s="3">
        <f t="shared" si="22"/>
        <v>2.2179445756359266E-2</v>
      </c>
      <c r="J201">
        <v>1.63302466</v>
      </c>
      <c r="K201">
        <v>7.1412154999999894E-2</v>
      </c>
      <c r="L201" s="3">
        <f t="shared" si="23"/>
        <v>4.5877417370533552E-2</v>
      </c>
      <c r="M201">
        <v>29.93</v>
      </c>
      <c r="N201">
        <v>-1.58</v>
      </c>
      <c r="O201" s="3">
        <f t="shared" si="24"/>
        <v>-5.0479233226837061E-2</v>
      </c>
      <c r="P201">
        <v>28818049.079999998</v>
      </c>
      <c r="Q201">
        <v>908943.65999999596</v>
      </c>
      <c r="R201" s="3">
        <f t="shared" si="25"/>
        <v>3.283443468569229E-2</v>
      </c>
      <c r="S201">
        <v>13252329</v>
      </c>
      <c r="T201">
        <v>102757</v>
      </c>
      <c r="U201" s="3">
        <f t="shared" si="26"/>
        <v>7.8755757592572518E-3</v>
      </c>
      <c r="V201">
        <v>3.65</v>
      </c>
      <c r="W201">
        <v>-0.12</v>
      </c>
      <c r="X201" s="3">
        <f t="shared" si="27"/>
        <v>-3.3057851239669422E-2</v>
      </c>
    </row>
    <row r="202" spans="1:24" x14ac:dyDescent="0.2">
      <c r="A202">
        <v>6</v>
      </c>
      <c r="B202">
        <v>1</v>
      </c>
      <c r="C202">
        <v>2014</v>
      </c>
      <c r="D202">
        <v>3134495496</v>
      </c>
      <c r="E202">
        <v>108652974</v>
      </c>
      <c r="F202" s="3">
        <f t="shared" si="21"/>
        <v>3.7124964904927171E-2</v>
      </c>
      <c r="G202">
        <v>560050466.89999998</v>
      </c>
      <c r="H202">
        <v>6879499.3999999696</v>
      </c>
      <c r="I202" s="3">
        <f t="shared" si="22"/>
        <v>1.2713155767534987E-2</v>
      </c>
      <c r="J202">
        <v>1.6551606369999901</v>
      </c>
      <c r="K202">
        <v>2.21359769999998E-2</v>
      </c>
      <c r="L202" s="3">
        <f t="shared" si="23"/>
        <v>1.417507667819284E-2</v>
      </c>
      <c r="M202">
        <v>30.2</v>
      </c>
      <c r="N202">
        <v>0.26999999999999902</v>
      </c>
      <c r="O202" s="3">
        <f t="shared" si="24"/>
        <v>8.5687083465566163E-3</v>
      </c>
      <c r="P202">
        <v>29110612.079999998</v>
      </c>
      <c r="Q202">
        <v>292563</v>
      </c>
      <c r="R202" s="3">
        <f t="shared" si="25"/>
        <v>1.0482707904723661E-2</v>
      </c>
      <c r="S202">
        <v>13379952</v>
      </c>
      <c r="T202">
        <v>127623</v>
      </c>
      <c r="U202" s="3">
        <f t="shared" si="26"/>
        <v>9.70548699227625E-3</v>
      </c>
      <c r="V202">
        <v>3.54</v>
      </c>
      <c r="W202">
        <v>-0.109999999999999</v>
      </c>
      <c r="X202" s="3">
        <f t="shared" si="27"/>
        <v>-2.917771883289098E-2</v>
      </c>
    </row>
    <row r="203" spans="1:24" x14ac:dyDescent="0.2">
      <c r="A203">
        <v>6</v>
      </c>
      <c r="B203">
        <v>1</v>
      </c>
      <c r="C203">
        <v>2015</v>
      </c>
      <c r="D203">
        <v>3047199074</v>
      </c>
      <c r="E203">
        <v>-87296422</v>
      </c>
      <c r="F203" s="3">
        <f t="shared" si="21"/>
        <v>-2.8850285950208481E-2</v>
      </c>
      <c r="G203">
        <v>561246899.20000005</v>
      </c>
      <c r="H203">
        <v>1196432.3000000699</v>
      </c>
      <c r="I203" s="3">
        <f t="shared" si="22"/>
        <v>2.1628617015228115E-3</v>
      </c>
      <c r="J203">
        <v>1.7834350839999999</v>
      </c>
      <c r="K203">
        <v>0.12827444700000001</v>
      </c>
      <c r="L203" s="3">
        <f t="shared" si="23"/>
        <v>7.8550220423493189E-2</v>
      </c>
      <c r="M203">
        <v>30.17</v>
      </c>
      <c r="N203">
        <v>-2.9999999999997501E-2</v>
      </c>
      <c r="O203" s="3">
        <f t="shared" si="24"/>
        <v>-1.0023387905111092E-3</v>
      </c>
      <c r="P203">
        <v>29378317.829999998</v>
      </c>
      <c r="Q203">
        <v>267705.75</v>
      </c>
      <c r="R203" s="3">
        <f t="shared" si="25"/>
        <v>9.289516762805098E-3</v>
      </c>
      <c r="S203">
        <v>13482738</v>
      </c>
      <c r="T203">
        <v>102786</v>
      </c>
      <c r="U203" s="3">
        <f t="shared" si="26"/>
        <v>7.7560706499212326E-3</v>
      </c>
      <c r="V203">
        <v>2.5499999999999998</v>
      </c>
      <c r="W203">
        <v>-0.99</v>
      </c>
      <c r="X203" s="3">
        <f t="shared" si="27"/>
        <v>-0.27123287671232876</v>
      </c>
    </row>
    <row r="204" spans="1:24" x14ac:dyDescent="0.2">
      <c r="A204">
        <v>6</v>
      </c>
      <c r="B204">
        <v>1</v>
      </c>
      <c r="C204">
        <v>2016</v>
      </c>
      <c r="D204">
        <v>3069648697</v>
      </c>
      <c r="E204">
        <v>22449623</v>
      </c>
      <c r="F204" s="3">
        <f t="shared" si="21"/>
        <v>7.1621168473996752E-3</v>
      </c>
      <c r="G204">
        <v>560737093.89999998</v>
      </c>
      <c r="H204">
        <v>-509805.300000071</v>
      </c>
      <c r="I204" s="3">
        <f t="shared" si="22"/>
        <v>-9.1028457278493702E-4</v>
      </c>
      <c r="J204">
        <v>1.8097946409999901</v>
      </c>
      <c r="K204">
        <v>2.63595569999997E-2</v>
      </c>
      <c r="L204" s="3">
        <f t="shared" si="23"/>
        <v>1.5925679001028502E-2</v>
      </c>
      <c r="M204">
        <v>29.88</v>
      </c>
      <c r="N204">
        <v>-0.29000000000000198</v>
      </c>
      <c r="O204" s="3">
        <f t="shared" si="24"/>
        <v>-9.6026490066225823E-3</v>
      </c>
      <c r="P204">
        <v>29437697.5</v>
      </c>
      <c r="Q204">
        <v>59379.670000001701</v>
      </c>
      <c r="R204" s="3">
        <f t="shared" si="25"/>
        <v>2.039794623239736E-3</v>
      </c>
      <c r="S204">
        <v>13531238</v>
      </c>
      <c r="T204">
        <v>48500</v>
      </c>
      <c r="U204" s="3">
        <f t="shared" si="26"/>
        <v>3.6248261578217919E-3</v>
      </c>
      <c r="V204">
        <v>2.31</v>
      </c>
      <c r="W204">
        <v>-0.23999999999999899</v>
      </c>
      <c r="X204" s="3">
        <f t="shared" si="27"/>
        <v>-6.7796610169491234E-2</v>
      </c>
    </row>
    <row r="205" spans="1:24" x14ac:dyDescent="0.2">
      <c r="A205">
        <v>6</v>
      </c>
      <c r="B205">
        <v>1</v>
      </c>
      <c r="C205">
        <v>2017</v>
      </c>
      <c r="D205">
        <v>3090688330</v>
      </c>
      <c r="E205">
        <v>21039633</v>
      </c>
      <c r="F205" s="3">
        <f t="shared" si="21"/>
        <v>6.9045810559339909E-3</v>
      </c>
      <c r="G205">
        <v>563993926.60000002</v>
      </c>
      <c r="H205">
        <v>3256832.7000000398</v>
      </c>
      <c r="I205" s="3">
        <f t="shared" si="22"/>
        <v>5.8028520151154886E-3</v>
      </c>
      <c r="J205">
        <v>1.866888656</v>
      </c>
      <c r="K205">
        <v>5.7094015000000102E-2</v>
      </c>
      <c r="L205" s="3">
        <f t="shared" si="23"/>
        <v>3.2013508936891644E-2</v>
      </c>
      <c r="M205">
        <v>30</v>
      </c>
      <c r="N205">
        <v>0.12000000000000099</v>
      </c>
      <c r="O205" s="3">
        <f t="shared" si="24"/>
        <v>3.9774610540272122E-3</v>
      </c>
      <c r="P205">
        <v>29668394.670000002</v>
      </c>
      <c r="Q205">
        <v>230697.170000001</v>
      </c>
      <c r="R205" s="3">
        <f t="shared" si="25"/>
        <v>7.8526337462528923E-3</v>
      </c>
      <c r="S205">
        <v>13672194</v>
      </c>
      <c r="T205">
        <v>140956</v>
      </c>
      <c r="U205" s="3">
        <f t="shared" si="26"/>
        <v>1.0454553073715442E-2</v>
      </c>
      <c r="V205">
        <v>2.64</v>
      </c>
      <c r="W205">
        <v>0.33</v>
      </c>
      <c r="X205" s="3">
        <f t="shared" si="27"/>
        <v>0.12941176470588237</v>
      </c>
    </row>
    <row r="206" spans="1:24" x14ac:dyDescent="0.2">
      <c r="A206">
        <v>6</v>
      </c>
      <c r="B206">
        <v>1</v>
      </c>
      <c r="C206">
        <v>2018</v>
      </c>
      <c r="D206">
        <v>3025899129</v>
      </c>
      <c r="E206">
        <v>-64789201</v>
      </c>
      <c r="F206" s="3">
        <f t="shared" si="21"/>
        <v>-2.1106389491188086E-2</v>
      </c>
      <c r="G206">
        <v>559394026.10000002</v>
      </c>
      <c r="H206">
        <v>-4599900.5</v>
      </c>
      <c r="I206" s="3">
        <f t="shared" si="22"/>
        <v>-8.2033105176029814E-3</v>
      </c>
      <c r="J206">
        <v>1.9700299480000001</v>
      </c>
      <c r="K206">
        <v>0.103141292</v>
      </c>
      <c r="L206" s="3">
        <f t="shared" si="23"/>
        <v>5.6990605267241784E-2</v>
      </c>
      <c r="M206">
        <v>30.01</v>
      </c>
      <c r="N206">
        <v>1.0000000000001501E-2</v>
      </c>
      <c r="O206" s="3">
        <f t="shared" si="24"/>
        <v>3.3467202141905961E-4</v>
      </c>
      <c r="P206">
        <v>29807700.84</v>
      </c>
      <c r="Q206">
        <v>139306.169999998</v>
      </c>
      <c r="R206" s="3">
        <f t="shared" si="25"/>
        <v>4.7322372953930245E-3</v>
      </c>
      <c r="S206">
        <v>13790036</v>
      </c>
      <c r="T206">
        <v>117842</v>
      </c>
      <c r="U206" s="3">
        <f t="shared" si="26"/>
        <v>8.7088853215056897E-3</v>
      </c>
      <c r="V206">
        <v>2.92</v>
      </c>
      <c r="W206">
        <v>0.27999999999999903</v>
      </c>
      <c r="X206" s="3">
        <f t="shared" si="27"/>
        <v>0.12121212121212079</v>
      </c>
    </row>
  </sheetData>
  <autoFilter ref="A1:W206" xr:uid="{00000000-0009-0000-0000-000006000000}"/>
  <sortState xmlns:xlrd2="http://schemas.microsoft.com/office/spreadsheetml/2017/richdata2" ref="A2:W206">
    <sortCondition ref="B2:B2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FAC_TOTALS_APTA</vt:lpstr>
      <vt:lpstr>FAC 2012-2018 BUS</vt:lpstr>
      <vt:lpstr>FAC 2012-2018 RAIL</vt:lpstr>
      <vt:lpstr>Known vs Unknown</vt:lpstr>
      <vt:lpstr>Original</vt:lpstr>
      <vt:lpstr>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2019-11-15T04:35:49Z</dcterms:created>
  <dcterms:modified xsi:type="dcterms:W3CDTF">2019-12-13T16:26:01Z</dcterms:modified>
</cp:coreProperties>
</file>