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160" windowWidth="20730" xWindow="-12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46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  <xf applyAlignment="1" borderId="10" fillId="0" fontId="4" numFmtId="0" pivotButton="0" quotePrefix="0" xfId="1">
      <alignment vertical="center"/>
    </xf>
    <xf borderId="11" fillId="0" fontId="0" numFmtId="0" pivotButton="0" quotePrefix="0" xfId="0"/>
    <xf borderId="12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3" fillId="0" fontId="0" numFmtId="0" pivotButton="0" quotePrefix="0" xfId="0"/>
    <xf applyAlignment="1" borderId="11" fillId="0" fontId="4" numFmtId="0" pivotButton="0" quotePrefix="0" xfId="1">
      <alignment vertical="center"/>
    </xf>
  </cellXfs>
  <cellStyles count="2">
    <cellStyle builtinId="0" name="Normal" xfId="0"/>
    <cellStyle builtinId="5" name="Percent" xfId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topLeftCell="A7" workbookViewId="0">
      <selection activeCell="K20" sqref="K20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2002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36" t="inlineStr">
        <is>
          <t>Factors affecting change</t>
        </is>
      </c>
    </row>
    <row r="4">
      <c r="B4" t="inlineStr">
        <is>
          <t>Dependent Variable</t>
        </is>
      </c>
      <c r="C4" s="35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34" t="inlineStr">
        <is>
          <t>Average Values</t>
        </is>
      </c>
      <c r="F6" s="3" t="n"/>
      <c r="G6" s="4" t="n"/>
      <c r="H6" s="34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2002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3" t="n">
        <v>790701</v>
      </c>
      <c r="F8" s="33" t="n">
        <v>1149490</v>
      </c>
      <c r="G8" s="33">
        <f>IFERROR((F8-E8)*100/E8,0)</f>
        <v/>
      </c>
      <c r="H8" s="38" t="n">
        <v>553609.085256</v>
      </c>
      <c r="I8" s="33">
        <f>IFERROR(H8*100/$E$21,0)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3" t="n">
        <v>1.076564247</v>
      </c>
      <c r="F9" s="33" t="n">
        <v>1.050058345</v>
      </c>
      <c r="G9" s="33">
        <f>IFERROR((F9-E9)*100/E9,0)</f>
        <v/>
      </c>
      <c r="H9" s="38" t="n">
        <v>402401.494004</v>
      </c>
      <c r="I9" s="33">
        <f>IFERROR(H9*100/$E$21,0)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3" t="n">
        <v>732535.4706</v>
      </c>
      <c r="F10" s="33" t="n">
        <v>828639.64</v>
      </c>
      <c r="G10" s="33">
        <f>IFERROR((F10-E10)*100/E10,0)</f>
        <v/>
      </c>
      <c r="H10" s="38" t="n">
        <v>67479.69246630001</v>
      </c>
      <c r="I10" s="33">
        <f>IFERROR(H10*100/$E$21,0)</f>
        <v/>
      </c>
    </row>
    <row r="11">
      <c r="B11" s="25" t="inlineStr">
        <is>
          <t>% of Populationa in Transit Supportive Density</t>
        </is>
      </c>
      <c r="C11" s="26" t="n"/>
      <c r="D11" s="33" t="n"/>
      <c r="E11" s="33" t="n">
        <v>6.987208452999999</v>
      </c>
      <c r="F11" s="33" t="n">
        <v>7.620109099</v>
      </c>
      <c r="G11" s="33">
        <f>IFERROR((F11-E11)*100/E11,0)</f>
        <v/>
      </c>
      <c r="H11" s="38" t="n">
        <v>4741.44599501</v>
      </c>
      <c r="I11" s="33">
        <f>IFERROR(H11*100/$E$21,0)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3" t="n">
        <v>1.974</v>
      </c>
      <c r="F12" s="33" t="n">
        <v>2.85</v>
      </c>
      <c r="G12" s="33">
        <f>IFERROR((F12-E12)*100/E12,0)</f>
        <v/>
      </c>
      <c r="H12" s="38" t="n">
        <v>65032.474638</v>
      </c>
      <c r="I12" s="33">
        <f>IFERROR(H12*100/$E$21,0)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3" t="n">
        <v>35729.46563</v>
      </c>
      <c r="F13" s="33" t="n">
        <v>35002.75</v>
      </c>
      <c r="G13" s="33">
        <f>IFERROR((F13-E13)*100/E13,0)</f>
        <v/>
      </c>
      <c r="H13" s="38" t="n">
        <v>-1747.495668000005</v>
      </c>
      <c r="I13" s="33">
        <f>IFERROR(H13*100/$E$21,0)</f>
        <v/>
      </c>
    </row>
    <row r="14">
      <c r="B14" s="25" t="inlineStr">
        <is>
          <t>% of Households with 0 Vehicles</t>
        </is>
      </c>
      <c r="C14" s="26" t="n"/>
      <c r="D14" s="33" t="n"/>
      <c r="E14" s="33" t="n">
        <v>8.91</v>
      </c>
      <c r="F14" s="33" t="n">
        <v>4.23</v>
      </c>
      <c r="G14" s="33">
        <f>IFERROR((F14-E14)*100/E14,0)</f>
        <v/>
      </c>
      <c r="H14" s="38" t="n">
        <v>-51745.601381</v>
      </c>
      <c r="I14" s="33">
        <f>IFERROR(H14*100/$E$21,0)</f>
        <v/>
      </c>
    </row>
    <row r="15">
      <c r="B15" s="25" t="inlineStr">
        <is>
          <t>% Working at Home</t>
        </is>
      </c>
      <c r="C15" s="26" t="n"/>
      <c r="D15" s="33" t="n"/>
      <c r="E15" s="33" t="n">
        <v>5.8</v>
      </c>
      <c r="F15" s="33" t="n">
        <v>7.1</v>
      </c>
      <c r="G15" s="33">
        <f>IFERROR((F15-E15)*100/E15,0)</f>
        <v/>
      </c>
      <c r="H15" s="38" t="n">
        <v>-6952.5743255</v>
      </c>
      <c r="I15" s="33">
        <f>IFERROR(H15*100/$E$21,0)</f>
        <v/>
      </c>
    </row>
    <row r="16">
      <c r="B16" s="25" t="inlineStr">
        <is>
          <t>Years Since Ride-hail Start</t>
        </is>
      </c>
      <c r="C16" s="26" t="n"/>
      <c r="D16" s="33" t="n"/>
      <c r="E16" s="33" t="n">
        <v/>
      </c>
      <c r="F16" s="33" t="n">
        <v/>
      </c>
      <c r="G16" s="33">
        <f>IFERROR((F16-E16)*100/E16,0)</f>
        <v/>
      </c>
      <c r="H16" s="38" t="n">
        <v>-220823.63221</v>
      </c>
      <c r="I16" s="33">
        <f>IFERROR(H16*100/$E$21,0)</f>
        <v/>
      </c>
    </row>
    <row r="17">
      <c r="B17" s="25" t="inlineStr">
        <is>
          <t>Bike Share</t>
        </is>
      </c>
      <c r="C17" s="26" t="n"/>
      <c r="D17" s="33" t="n"/>
      <c r="E17" s="33" t="n">
        <v>0</v>
      </c>
      <c r="F17" s="33" t="n">
        <v>0</v>
      </c>
      <c r="G17" s="33">
        <f>IFERROR((F17-E17)*100/E17,0)</f>
        <v/>
      </c>
      <c r="H17" s="38" t="n">
        <v>0</v>
      </c>
      <c r="I17" s="33">
        <f>IFERROR(H17*100/$E$21,0)</f>
        <v/>
      </c>
    </row>
    <row r="18">
      <c r="B18" s="25" t="inlineStr">
        <is>
          <t>Electric Scooters</t>
        </is>
      </c>
      <c r="C18" s="26" t="n"/>
      <c r="D18" s="33" t="n"/>
      <c r="E18" s="33" t="n">
        <v>0</v>
      </c>
      <c r="F18" s="33" t="n">
        <v>0</v>
      </c>
      <c r="G18" s="33">
        <f>IFERROR((F18-E18)*100/E18,0)</f>
        <v/>
      </c>
      <c r="H18" s="38" t="n">
        <v>0</v>
      </c>
      <c r="I18" s="33">
        <f>IFERROR(H18*100/$E$21,0)</f>
        <v/>
      </c>
    </row>
    <row customHeight="1" ht="15.75" r="19" s="2" thickBot="1">
      <c r="B19" s="28" t="inlineStr">
        <is>
          <t>New Reporters</t>
        </is>
      </c>
      <c r="C19" s="29" t="n"/>
      <c r="D19" s="39" t="n"/>
      <c r="E19" s="39" t="n"/>
      <c r="F19" s="39" t="n"/>
      <c r="G19" s="39">
        <f>IFERROR((F19-E19)*100/E19,0)</f>
        <v/>
      </c>
      <c r="H19" s="45" t="n"/>
      <c r="I19" s="39">
        <f>IFERROR(H19*100/$E$21,0)</f>
        <v/>
      </c>
    </row>
    <row customHeight="1" ht="15.75" r="20" s="2" thickTop="1">
      <c r="B20" s="41" t="inlineStr">
        <is>
          <t>Total Modeled Ridership</t>
        </is>
      </c>
      <c r="C20" s="42" t="n"/>
      <c r="D20" s="44" t="n"/>
      <c r="E20" s="44" t="n">
        <v>1513653.121</v>
      </c>
      <c r="F20" s="44" t="n">
        <v>1938050.937</v>
      </c>
      <c r="G20" s="44">
        <f>IFERROR((F20-E20)*100/E20,0)</f>
        <v/>
      </c>
      <c r="H20" s="44" t="n"/>
      <c r="I20" s="44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9" t="n"/>
      <c r="E21" s="39" t="n">
        <v>1306124</v>
      </c>
      <c r="F21" s="39" t="n">
        <v>1947038</v>
      </c>
      <c r="G21" s="33">
        <f>IFERROR((F21-E21)*100/E21,0)</f>
        <v/>
      </c>
      <c r="H21" s="39" t="n"/>
      <c r="I21" s="39">
        <f>G21</f>
        <v/>
      </c>
    </row>
    <row customHeight="1" ht="16.5" r="22" s="2" thickBot="1" thickTop="1">
      <c r="B22" s="31" t="inlineStr">
        <is>
          <t>Unexplained Change</t>
        </is>
      </c>
      <c r="C22" s="40" t="n"/>
      <c r="D22" s="40" t="n"/>
      <c r="E22" s="40" t="n"/>
      <c r="F22" s="40" t="n"/>
      <c r="G22" s="40" t="n"/>
      <c r="H22" s="40" t="n"/>
      <c r="I22" s="40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37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2020-02-17T03:33:37Z</dcterms:modified>
  <cp:lastModifiedBy>Goyal, Vedant S.</cp:lastModifiedBy>
</cp:coreProperties>
</file>