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8_{5A5130BD-C17F-BC4A-AD69-DD531E59C66B}" xr6:coauthVersionLast="45" xr6:coauthVersionMax="45" xr10:uidLastSave="{00000000-0000-0000-0000-000000000000}"/>
  <bookViews>
    <workbookView xWindow="0" yWindow="460" windowWidth="25220" windowHeight="15840" tabRatio="818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31" r:id="rId4"/>
    <sheet name="FAC 2002-2018 RAIL" sheetId="32" r:id="rId5"/>
    <sheet name="FAC 2012-2018 RAIL" sheetId="33" r:id="rId6"/>
    <sheet name="FAC_TOTALS_APTA" sheetId="1" r:id="rId7"/>
    <sheet name="Sheet1" sheetId="27" r:id="rId8"/>
  </sheets>
  <definedNames>
    <definedName name="_xlnm._FilterDatabase" localSheetId="6" hidden="1">FAC_TOTALS_APTA!$C$2:$BO$126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22" l="1"/>
  <c r="R21" i="22"/>
  <c r="T21" i="22"/>
  <c r="Q22" i="22"/>
  <c r="R22" i="22"/>
  <c r="T22" i="22"/>
  <c r="Q23" i="22"/>
  <c r="R23" i="22"/>
  <c r="T23" i="22"/>
  <c r="Q24" i="22"/>
  <c r="R24" i="22"/>
  <c r="T24" i="22"/>
  <c r="M7" i="22"/>
  <c r="N7" i="22"/>
  <c r="O7" i="22"/>
  <c r="P7" i="22"/>
  <c r="Q7" i="22"/>
  <c r="R7" i="22"/>
  <c r="T7" i="22"/>
  <c r="M8" i="22"/>
  <c r="N8" i="22"/>
  <c r="O8" i="22"/>
  <c r="P8" i="22"/>
  <c r="Q8" i="22"/>
  <c r="R8" i="22"/>
  <c r="T8" i="22"/>
  <c r="M9" i="22"/>
  <c r="N9" i="22"/>
  <c r="O9" i="22"/>
  <c r="P9" i="22"/>
  <c r="Q9" i="22"/>
  <c r="R9" i="22"/>
  <c r="T9" i="22"/>
  <c r="M10" i="22"/>
  <c r="N10" i="22"/>
  <c r="O10" i="22"/>
  <c r="P10" i="22"/>
  <c r="Q10" i="22"/>
  <c r="R10" i="22"/>
  <c r="T10" i="22"/>
  <c r="M11" i="22"/>
  <c r="N11" i="22"/>
  <c r="O11" i="22"/>
  <c r="P11" i="22"/>
  <c r="Q11" i="22"/>
  <c r="R11" i="22"/>
  <c r="T11" i="22"/>
  <c r="M12" i="22"/>
  <c r="N12" i="22"/>
  <c r="O12" i="22"/>
  <c r="P12" i="22"/>
  <c r="Q12" i="22"/>
  <c r="R12" i="22"/>
  <c r="T12" i="22"/>
  <c r="M13" i="22"/>
  <c r="N13" i="22"/>
  <c r="O13" i="22"/>
  <c r="P13" i="22"/>
  <c r="Q13" i="22"/>
  <c r="R13" i="22"/>
  <c r="T13" i="22"/>
  <c r="M14" i="22"/>
  <c r="N14" i="22"/>
  <c r="O14" i="22"/>
  <c r="P14" i="22"/>
  <c r="Q14" i="22"/>
  <c r="R14" i="22"/>
  <c r="T14" i="22"/>
  <c r="M15" i="22"/>
  <c r="N15" i="22"/>
  <c r="O15" i="22"/>
  <c r="P15" i="22"/>
  <c r="Q15" i="22"/>
  <c r="R15" i="22"/>
  <c r="T15" i="22"/>
  <c r="M16" i="22"/>
  <c r="N16" i="22"/>
  <c r="O16" i="22"/>
  <c r="P16" i="22"/>
  <c r="Q16" i="22"/>
  <c r="R16" i="22"/>
  <c r="T16" i="22"/>
  <c r="M17" i="22"/>
  <c r="N17" i="22"/>
  <c r="O17" i="22"/>
  <c r="P17" i="22"/>
  <c r="Q17" i="22"/>
  <c r="R17" i="22"/>
  <c r="T17" i="22"/>
  <c r="M18" i="22"/>
  <c r="N18" i="22"/>
  <c r="O18" i="22"/>
  <c r="P18" i="22"/>
  <c r="Q18" i="22"/>
  <c r="R18" i="22"/>
  <c r="T18" i="22"/>
  <c r="M19" i="22"/>
  <c r="N19" i="22"/>
  <c r="O19" i="22"/>
  <c r="P19" i="22"/>
  <c r="Q19" i="22"/>
  <c r="R19" i="22"/>
  <c r="T19" i="22"/>
  <c r="M20" i="22"/>
  <c r="N20" i="22"/>
  <c r="O20" i="22"/>
  <c r="P20" i="22"/>
  <c r="Q20" i="22"/>
  <c r="R20" i="22"/>
  <c r="T20" i="22"/>
  <c r="T6" i="22"/>
  <c r="R6" i="22"/>
  <c r="Q6" i="22"/>
  <c r="P6" i="22"/>
  <c r="O6" i="22"/>
  <c r="N6" i="22"/>
  <c r="M6" i="22"/>
  <c r="G7" i="22"/>
  <c r="H7" i="22"/>
  <c r="J7" i="22"/>
  <c r="G8" i="22"/>
  <c r="H8" i="22"/>
  <c r="J8" i="22"/>
  <c r="G9" i="22"/>
  <c r="H9" i="22"/>
  <c r="J9" i="22"/>
  <c r="G10" i="22"/>
  <c r="H10" i="22"/>
  <c r="J10" i="22"/>
  <c r="G11" i="22"/>
  <c r="H11" i="22"/>
  <c r="J11" i="22"/>
  <c r="G12" i="22"/>
  <c r="H12" i="22"/>
  <c r="J12" i="22"/>
  <c r="G13" i="22"/>
  <c r="H13" i="22"/>
  <c r="J13" i="22"/>
  <c r="G14" i="22"/>
  <c r="H14" i="22"/>
  <c r="J14" i="22"/>
  <c r="G15" i="22"/>
  <c r="H15" i="22"/>
  <c r="J15" i="22"/>
  <c r="G16" i="22"/>
  <c r="H16" i="22"/>
  <c r="J16" i="22"/>
  <c r="G17" i="22"/>
  <c r="H17" i="22"/>
  <c r="J17" i="22"/>
  <c r="G18" i="22"/>
  <c r="H18" i="22"/>
  <c r="J18" i="22"/>
  <c r="G19" i="22"/>
  <c r="H19" i="22"/>
  <c r="J19" i="22"/>
  <c r="G20" i="22"/>
  <c r="H20" i="22"/>
  <c r="J20" i="22"/>
  <c r="G21" i="22"/>
  <c r="H21" i="22"/>
  <c r="J21" i="22"/>
  <c r="G22" i="22"/>
  <c r="H22" i="22"/>
  <c r="J22" i="22"/>
  <c r="G23" i="22"/>
  <c r="H23" i="22"/>
  <c r="J23" i="22"/>
  <c r="G24" i="22"/>
  <c r="H24" i="22"/>
  <c r="J24" i="22"/>
  <c r="J6" i="22"/>
  <c r="H6" i="22"/>
  <c r="G6" i="22"/>
  <c r="C7" i="22"/>
  <c r="D7" i="22"/>
  <c r="E7" i="22"/>
  <c r="F7" i="22"/>
  <c r="C8" i="22"/>
  <c r="D8" i="22"/>
  <c r="E8" i="22"/>
  <c r="F8" i="22"/>
  <c r="C9" i="22"/>
  <c r="D9" i="22"/>
  <c r="E9" i="22"/>
  <c r="F9" i="22"/>
  <c r="C10" i="22"/>
  <c r="D10" i="22"/>
  <c r="E10" i="22"/>
  <c r="F10" i="22"/>
  <c r="C11" i="22"/>
  <c r="D11" i="22"/>
  <c r="E11" i="22"/>
  <c r="F11" i="22"/>
  <c r="C12" i="22"/>
  <c r="D12" i="22"/>
  <c r="E12" i="22"/>
  <c r="F12" i="22"/>
  <c r="C13" i="22"/>
  <c r="D13" i="22"/>
  <c r="E13" i="22"/>
  <c r="F13" i="22"/>
  <c r="C14" i="22"/>
  <c r="D14" i="22"/>
  <c r="E14" i="22"/>
  <c r="F14" i="22"/>
  <c r="C15" i="22"/>
  <c r="D15" i="22"/>
  <c r="E15" i="22"/>
  <c r="F15" i="22"/>
  <c r="C16" i="22"/>
  <c r="D16" i="22"/>
  <c r="E16" i="22"/>
  <c r="F16" i="22"/>
  <c r="C17" i="22"/>
  <c r="D17" i="22"/>
  <c r="E17" i="22"/>
  <c r="F17" i="22"/>
  <c r="C18" i="22"/>
  <c r="D18" i="22"/>
  <c r="E18" i="22"/>
  <c r="F18" i="22"/>
  <c r="C19" i="22"/>
  <c r="D19" i="22"/>
  <c r="E19" i="22"/>
  <c r="F19" i="22"/>
  <c r="C20" i="22"/>
  <c r="D20" i="22"/>
  <c r="E20" i="22"/>
  <c r="F20" i="22"/>
  <c r="F6" i="22"/>
  <c r="E6" i="22"/>
  <c r="D6" i="22"/>
  <c r="C6" i="22"/>
  <c r="Q6" i="21"/>
  <c r="R6" i="21"/>
  <c r="S6" i="21"/>
  <c r="T6" i="21"/>
  <c r="Q7" i="21"/>
  <c r="R7" i="21"/>
  <c r="S7" i="21"/>
  <c r="T7" i="21"/>
  <c r="Q8" i="21"/>
  <c r="R8" i="21"/>
  <c r="S8" i="21"/>
  <c r="T8" i="21"/>
  <c r="Q9" i="21"/>
  <c r="R9" i="21"/>
  <c r="S9" i="21"/>
  <c r="T9" i="21"/>
  <c r="Q10" i="21"/>
  <c r="R10" i="21"/>
  <c r="S10" i="21"/>
  <c r="T10" i="21"/>
  <c r="Q11" i="21"/>
  <c r="R11" i="21"/>
  <c r="S11" i="21"/>
  <c r="T11" i="21"/>
  <c r="Q12" i="21"/>
  <c r="R12" i="21"/>
  <c r="S12" i="21"/>
  <c r="T12" i="21"/>
  <c r="Q13" i="21"/>
  <c r="R13" i="21"/>
  <c r="S13" i="21"/>
  <c r="T13" i="21"/>
  <c r="Q14" i="21"/>
  <c r="R14" i="21"/>
  <c r="S14" i="21"/>
  <c r="T14" i="21"/>
  <c r="Q15" i="21"/>
  <c r="R15" i="21"/>
  <c r="S15" i="21"/>
  <c r="T15" i="21"/>
  <c r="Q16" i="21"/>
  <c r="R16" i="21"/>
  <c r="S16" i="21"/>
  <c r="T16" i="21"/>
  <c r="Q17" i="21"/>
  <c r="R17" i="21"/>
  <c r="S17" i="21"/>
  <c r="T17" i="21"/>
  <c r="Q18" i="21"/>
  <c r="R18" i="21"/>
  <c r="S18" i="21"/>
  <c r="T18" i="21"/>
  <c r="Q19" i="21"/>
  <c r="R19" i="21"/>
  <c r="S19" i="21"/>
  <c r="T19" i="21"/>
  <c r="Q20" i="21"/>
  <c r="R20" i="21"/>
  <c r="S20" i="21"/>
  <c r="T20" i="21"/>
  <c r="Q21" i="21"/>
  <c r="R21" i="21"/>
  <c r="S21" i="21"/>
  <c r="T21" i="21"/>
  <c r="Q22" i="21"/>
  <c r="R22" i="21"/>
  <c r="S22" i="21"/>
  <c r="T22" i="21"/>
  <c r="Q23" i="21"/>
  <c r="R23" i="21"/>
  <c r="S23" i="21"/>
  <c r="T23" i="21"/>
  <c r="T5" i="21"/>
  <c r="S5" i="21"/>
  <c r="R5" i="21"/>
  <c r="Q5" i="21"/>
  <c r="M6" i="21"/>
  <c r="N6" i="21"/>
  <c r="O6" i="21"/>
  <c r="P6" i="21"/>
  <c r="M7" i="21"/>
  <c r="N7" i="21"/>
  <c r="O7" i="21"/>
  <c r="P7" i="21"/>
  <c r="M8" i="21"/>
  <c r="N8" i="21"/>
  <c r="O8" i="21"/>
  <c r="P8" i="21"/>
  <c r="M9" i="21"/>
  <c r="N9" i="21"/>
  <c r="O9" i="21"/>
  <c r="P9" i="21"/>
  <c r="M10" i="21"/>
  <c r="N10" i="21"/>
  <c r="O10" i="21"/>
  <c r="P10" i="21"/>
  <c r="M11" i="21"/>
  <c r="N11" i="21"/>
  <c r="O11" i="21"/>
  <c r="P11" i="21"/>
  <c r="M12" i="21"/>
  <c r="N12" i="21"/>
  <c r="O12" i="21"/>
  <c r="P12" i="21"/>
  <c r="M13" i="21"/>
  <c r="N13" i="21"/>
  <c r="O13" i="21"/>
  <c r="P13" i="21"/>
  <c r="M14" i="21"/>
  <c r="N14" i="21"/>
  <c r="O14" i="21"/>
  <c r="P14" i="21"/>
  <c r="M15" i="21"/>
  <c r="N15" i="21"/>
  <c r="O15" i="21"/>
  <c r="P15" i="21"/>
  <c r="M16" i="21"/>
  <c r="N16" i="21"/>
  <c r="O16" i="21"/>
  <c r="P16" i="21"/>
  <c r="M17" i="21"/>
  <c r="N17" i="21"/>
  <c r="O17" i="21"/>
  <c r="P17" i="21"/>
  <c r="M18" i="21"/>
  <c r="N18" i="21"/>
  <c r="O18" i="21"/>
  <c r="P18" i="21"/>
  <c r="M19" i="21"/>
  <c r="N19" i="21"/>
  <c r="O19" i="21"/>
  <c r="P19" i="21"/>
  <c r="P5" i="21"/>
  <c r="O5" i="21"/>
  <c r="N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5" i="21"/>
  <c r="G6" i="21"/>
  <c r="G7" i="21"/>
  <c r="G8" i="21"/>
  <c r="G9" i="21"/>
  <c r="G10" i="21"/>
  <c r="G11" i="21"/>
  <c r="G12" i="21"/>
  <c r="G13" i="21"/>
  <c r="G18" i="21"/>
  <c r="G19" i="21"/>
  <c r="G20" i="21"/>
  <c r="G21" i="21"/>
  <c r="G22" i="21"/>
  <c r="G23" i="21"/>
  <c r="G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5" i="21"/>
  <c r="C6" i="21"/>
  <c r="C7" i="21"/>
  <c r="C8" i="21"/>
  <c r="C9" i="21"/>
  <c r="C10" i="21"/>
  <c r="C11" i="21"/>
  <c r="C12" i="21"/>
  <c r="C13" i="21"/>
  <c r="C18" i="21"/>
  <c r="C19" i="21"/>
  <c r="C5" i="21"/>
  <c r="M5" i="21"/>
  <c r="F122" i="33" l="1"/>
  <c r="F121" i="33"/>
  <c r="L120" i="33"/>
  <c r="K120" i="33"/>
  <c r="K119" i="33"/>
  <c r="L119" i="33" s="1"/>
  <c r="J119" i="33"/>
  <c r="F119" i="33"/>
  <c r="J118" i="33"/>
  <c r="K118" i="33" s="1"/>
  <c r="L118" i="33" s="1"/>
  <c r="F118" i="33"/>
  <c r="J117" i="33"/>
  <c r="K117" i="33" s="1"/>
  <c r="L117" i="33" s="1"/>
  <c r="F117" i="33"/>
  <c r="L116" i="33"/>
  <c r="K116" i="33"/>
  <c r="J116" i="33"/>
  <c r="F116" i="33"/>
  <c r="J115" i="33"/>
  <c r="K115" i="33" s="1"/>
  <c r="L115" i="33" s="1"/>
  <c r="F115" i="33"/>
  <c r="K114" i="33"/>
  <c r="L114" i="33" s="1"/>
  <c r="J114" i="33"/>
  <c r="F114" i="33"/>
  <c r="J113" i="33"/>
  <c r="K113" i="33" s="1"/>
  <c r="L113" i="33" s="1"/>
  <c r="F113" i="33"/>
  <c r="J112" i="33"/>
  <c r="K112" i="33" s="1"/>
  <c r="L112" i="33" s="1"/>
  <c r="G112" i="33"/>
  <c r="F112" i="33"/>
  <c r="K111" i="33"/>
  <c r="L111" i="33" s="1"/>
  <c r="J111" i="33"/>
  <c r="F111" i="33"/>
  <c r="J110" i="33"/>
  <c r="K110" i="33" s="1"/>
  <c r="L110" i="33" s="1"/>
  <c r="F110" i="33"/>
  <c r="J109" i="33"/>
  <c r="K109" i="33" s="1"/>
  <c r="L109" i="33" s="1"/>
  <c r="F109" i="33"/>
  <c r="L108" i="33"/>
  <c r="K108" i="33"/>
  <c r="J108" i="33"/>
  <c r="F108" i="33"/>
  <c r="J107" i="33"/>
  <c r="K107" i="33" s="1"/>
  <c r="L107" i="33" s="1"/>
  <c r="F107" i="33"/>
  <c r="K106" i="33"/>
  <c r="L106" i="33" s="1"/>
  <c r="J106" i="33"/>
  <c r="F106" i="33"/>
  <c r="L105" i="33"/>
  <c r="K105" i="33"/>
  <c r="J105" i="33"/>
  <c r="F105" i="33"/>
  <c r="AA103" i="33"/>
  <c r="AA120" i="33" s="1"/>
  <c r="X103" i="33"/>
  <c r="X118" i="33" s="1"/>
  <c r="N103" i="33"/>
  <c r="M103" i="33"/>
  <c r="G103" i="33"/>
  <c r="G119" i="33" s="1"/>
  <c r="H101" i="33"/>
  <c r="H103" i="33" s="1"/>
  <c r="H112" i="33" s="1"/>
  <c r="I112" i="33" s="1"/>
  <c r="G101" i="33"/>
  <c r="AB103" i="33" s="1"/>
  <c r="AB116" i="33" s="1"/>
  <c r="F91" i="33"/>
  <c r="F90" i="33"/>
  <c r="K89" i="33"/>
  <c r="L89" i="33" s="1"/>
  <c r="J88" i="33"/>
  <c r="K88" i="33" s="1"/>
  <c r="L88" i="33" s="1"/>
  <c r="F88" i="33"/>
  <c r="K87" i="33"/>
  <c r="L87" i="33" s="1"/>
  <c r="J87" i="33"/>
  <c r="F87" i="33"/>
  <c r="L86" i="33"/>
  <c r="K86" i="33"/>
  <c r="J86" i="33"/>
  <c r="F86" i="33"/>
  <c r="J85" i="33"/>
  <c r="K85" i="33" s="1"/>
  <c r="L85" i="33" s="1"/>
  <c r="F85" i="33"/>
  <c r="K84" i="33"/>
  <c r="L84" i="33" s="1"/>
  <c r="J84" i="33"/>
  <c r="F84" i="33"/>
  <c r="L83" i="33"/>
  <c r="J83" i="33"/>
  <c r="K83" i="33" s="1"/>
  <c r="F83" i="33"/>
  <c r="K82" i="33"/>
  <c r="L82" i="33" s="1"/>
  <c r="J82" i="33"/>
  <c r="F82" i="33"/>
  <c r="L81" i="33"/>
  <c r="K81" i="33"/>
  <c r="J81" i="33"/>
  <c r="F81" i="33"/>
  <c r="J80" i="33"/>
  <c r="K80" i="33" s="1"/>
  <c r="L80" i="33" s="1"/>
  <c r="F80" i="33"/>
  <c r="K79" i="33"/>
  <c r="L79" i="33" s="1"/>
  <c r="J79" i="33"/>
  <c r="F79" i="33"/>
  <c r="J78" i="33"/>
  <c r="K78" i="33" s="1"/>
  <c r="L78" i="33" s="1"/>
  <c r="F78" i="33"/>
  <c r="J77" i="33"/>
  <c r="K77" i="33" s="1"/>
  <c r="L77" i="33" s="1"/>
  <c r="F77" i="33"/>
  <c r="K76" i="33"/>
  <c r="L76" i="33" s="1"/>
  <c r="J76" i="33"/>
  <c r="F76" i="33"/>
  <c r="K75" i="33"/>
  <c r="L75" i="33" s="1"/>
  <c r="J75" i="33"/>
  <c r="F75" i="33"/>
  <c r="L74" i="33"/>
  <c r="K74" i="33"/>
  <c r="J74" i="33"/>
  <c r="F74" i="33"/>
  <c r="S72" i="33"/>
  <c r="S87" i="33" s="1"/>
  <c r="H70" i="33"/>
  <c r="G70" i="33"/>
  <c r="Y72" i="33" s="1"/>
  <c r="Y77" i="33" s="1"/>
  <c r="F60" i="33"/>
  <c r="F59" i="33"/>
  <c r="K58" i="33"/>
  <c r="L58" i="33" s="1"/>
  <c r="J57" i="33"/>
  <c r="K57" i="33" s="1"/>
  <c r="L57" i="33" s="1"/>
  <c r="F57" i="33"/>
  <c r="J56" i="33"/>
  <c r="K56" i="33" s="1"/>
  <c r="L56" i="33" s="1"/>
  <c r="F56" i="33"/>
  <c r="K55" i="33"/>
  <c r="L55" i="33" s="1"/>
  <c r="J55" i="33"/>
  <c r="F55" i="33"/>
  <c r="L54" i="33"/>
  <c r="J54" i="33"/>
  <c r="K54" i="33" s="1"/>
  <c r="H54" i="33"/>
  <c r="F54" i="33"/>
  <c r="J53" i="33"/>
  <c r="K53" i="33" s="1"/>
  <c r="L53" i="33" s="1"/>
  <c r="F53" i="33"/>
  <c r="K52" i="33"/>
  <c r="L52" i="33" s="1"/>
  <c r="J52" i="33"/>
  <c r="F52" i="33"/>
  <c r="J51" i="33"/>
  <c r="K51" i="33" s="1"/>
  <c r="L51" i="33" s="1"/>
  <c r="F51" i="33"/>
  <c r="L50" i="33"/>
  <c r="K50" i="33"/>
  <c r="J50" i="33"/>
  <c r="F50" i="33"/>
  <c r="J49" i="33"/>
  <c r="K49" i="33" s="1"/>
  <c r="L49" i="33" s="1"/>
  <c r="F49" i="33"/>
  <c r="J48" i="33"/>
  <c r="K48" i="33" s="1"/>
  <c r="L48" i="33" s="1"/>
  <c r="F48" i="33"/>
  <c r="L47" i="33"/>
  <c r="Y47" i="33" s="1"/>
  <c r="K47" i="33"/>
  <c r="J47" i="33"/>
  <c r="F47" i="33"/>
  <c r="J46" i="33"/>
  <c r="K46" i="33" s="1"/>
  <c r="L46" i="33" s="1"/>
  <c r="F46" i="33"/>
  <c r="J45" i="33"/>
  <c r="K45" i="33" s="1"/>
  <c r="L45" i="33" s="1"/>
  <c r="F45" i="33"/>
  <c r="K44" i="33"/>
  <c r="L44" i="33" s="1"/>
  <c r="J44" i="33"/>
  <c r="F44" i="33"/>
  <c r="L43" i="33"/>
  <c r="K43" i="33"/>
  <c r="J43" i="33"/>
  <c r="F43" i="33"/>
  <c r="S41" i="33"/>
  <c r="S48" i="33" s="1"/>
  <c r="O41" i="33"/>
  <c r="O47" i="33" s="1"/>
  <c r="H41" i="33"/>
  <c r="H59" i="33" s="1"/>
  <c r="H39" i="33"/>
  <c r="G39" i="33"/>
  <c r="Y41" i="33" s="1"/>
  <c r="Y58" i="33" s="1"/>
  <c r="F30" i="33"/>
  <c r="F29" i="33"/>
  <c r="K28" i="33"/>
  <c r="L28" i="33" s="1"/>
  <c r="J27" i="33"/>
  <c r="K27" i="33" s="1"/>
  <c r="L27" i="33" s="1"/>
  <c r="F27" i="33"/>
  <c r="K26" i="33"/>
  <c r="L26" i="33" s="1"/>
  <c r="J26" i="33"/>
  <c r="F26" i="33"/>
  <c r="L25" i="33"/>
  <c r="K25" i="33"/>
  <c r="J25" i="33"/>
  <c r="F25" i="33"/>
  <c r="L24" i="33"/>
  <c r="J24" i="33"/>
  <c r="K24" i="33" s="1"/>
  <c r="F24" i="33"/>
  <c r="J23" i="33"/>
  <c r="K23" i="33" s="1"/>
  <c r="L23" i="33" s="1"/>
  <c r="F23" i="33"/>
  <c r="K22" i="33"/>
  <c r="L22" i="33" s="1"/>
  <c r="J22" i="33"/>
  <c r="F22" i="33"/>
  <c r="J21" i="33"/>
  <c r="K21" i="33" s="1"/>
  <c r="L21" i="33" s="1"/>
  <c r="F21" i="33"/>
  <c r="K20" i="33"/>
  <c r="L20" i="33" s="1"/>
  <c r="J20" i="33"/>
  <c r="F20" i="33"/>
  <c r="L19" i="33"/>
  <c r="K19" i="33"/>
  <c r="J19" i="33"/>
  <c r="F19" i="33"/>
  <c r="J18" i="33"/>
  <c r="K18" i="33" s="1"/>
  <c r="L18" i="33" s="1"/>
  <c r="F18" i="33"/>
  <c r="K17" i="33"/>
  <c r="L17" i="33" s="1"/>
  <c r="J17" i="33"/>
  <c r="F17" i="33"/>
  <c r="L16" i="33"/>
  <c r="K16" i="33"/>
  <c r="J16" i="33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H11" i="33" s="1"/>
  <c r="G9" i="33"/>
  <c r="X11" i="33" s="1"/>
  <c r="F122" i="32"/>
  <c r="F121" i="32"/>
  <c r="L120" i="32"/>
  <c r="K120" i="32"/>
  <c r="J119" i="32"/>
  <c r="K119" i="32" s="1"/>
  <c r="L119" i="32" s="1"/>
  <c r="F119" i="32"/>
  <c r="J118" i="32"/>
  <c r="K118" i="32" s="1"/>
  <c r="L118" i="32" s="1"/>
  <c r="F118" i="32"/>
  <c r="J117" i="32"/>
  <c r="K117" i="32" s="1"/>
  <c r="L117" i="32" s="1"/>
  <c r="F117" i="32"/>
  <c r="J116" i="32"/>
  <c r="K116" i="32" s="1"/>
  <c r="L116" i="32" s="1"/>
  <c r="F116" i="32"/>
  <c r="J115" i="32"/>
  <c r="K115" i="32" s="1"/>
  <c r="L115" i="32" s="1"/>
  <c r="F115" i="32"/>
  <c r="J114" i="32"/>
  <c r="K114" i="32" s="1"/>
  <c r="L114" i="32" s="1"/>
  <c r="F114" i="32"/>
  <c r="J113" i="32"/>
  <c r="K113" i="32" s="1"/>
  <c r="L113" i="32" s="1"/>
  <c r="F113" i="32"/>
  <c r="J112" i="32"/>
  <c r="K112" i="32" s="1"/>
  <c r="L112" i="32" s="1"/>
  <c r="F112" i="32"/>
  <c r="K111" i="32"/>
  <c r="L111" i="32" s="1"/>
  <c r="J111" i="32"/>
  <c r="F111" i="32"/>
  <c r="J110" i="32"/>
  <c r="K110" i="32" s="1"/>
  <c r="L110" i="32" s="1"/>
  <c r="F110" i="32"/>
  <c r="J109" i="32"/>
  <c r="K109" i="32" s="1"/>
  <c r="L109" i="32" s="1"/>
  <c r="F109" i="32"/>
  <c r="K108" i="32"/>
  <c r="L108" i="32" s="1"/>
  <c r="J108" i="32"/>
  <c r="F108" i="32"/>
  <c r="J107" i="32"/>
  <c r="K107" i="32" s="1"/>
  <c r="L107" i="32" s="1"/>
  <c r="F107" i="32"/>
  <c r="K106" i="32"/>
  <c r="L106" i="32" s="1"/>
  <c r="J106" i="32"/>
  <c r="F106" i="32"/>
  <c r="L105" i="32"/>
  <c r="K105" i="32"/>
  <c r="J105" i="32"/>
  <c r="F105" i="32"/>
  <c r="AA103" i="32"/>
  <c r="X103" i="32"/>
  <c r="V103" i="32"/>
  <c r="U103" i="32"/>
  <c r="S103" i="32"/>
  <c r="P103" i="32"/>
  <c r="N103" i="32"/>
  <c r="M103" i="32"/>
  <c r="G103" i="32"/>
  <c r="H101" i="32"/>
  <c r="H103" i="32" s="1"/>
  <c r="G101" i="32"/>
  <c r="AB103" i="32" s="1"/>
  <c r="F91" i="32"/>
  <c r="F90" i="32"/>
  <c r="K89" i="32"/>
  <c r="L89" i="32" s="1"/>
  <c r="L88" i="32"/>
  <c r="J88" i="32"/>
  <c r="K88" i="32" s="1"/>
  <c r="F88" i="32"/>
  <c r="K87" i="32"/>
  <c r="L87" i="32" s="1"/>
  <c r="J87" i="32"/>
  <c r="F87" i="32"/>
  <c r="J86" i="32"/>
  <c r="K86" i="32" s="1"/>
  <c r="L86" i="32" s="1"/>
  <c r="F86" i="32"/>
  <c r="J85" i="32"/>
  <c r="K85" i="32" s="1"/>
  <c r="L85" i="32" s="1"/>
  <c r="F85" i="32"/>
  <c r="J84" i="32"/>
  <c r="K84" i="32" s="1"/>
  <c r="L84" i="32" s="1"/>
  <c r="F84" i="32"/>
  <c r="J83" i="32"/>
  <c r="K83" i="32" s="1"/>
  <c r="L83" i="32" s="1"/>
  <c r="F83" i="32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K79" i="32"/>
  <c r="L79" i="32" s="1"/>
  <c r="J79" i="32"/>
  <c r="F79" i="32"/>
  <c r="L78" i="32"/>
  <c r="K78" i="32"/>
  <c r="J78" i="32"/>
  <c r="F78" i="32"/>
  <c r="J77" i="32"/>
  <c r="K77" i="32" s="1"/>
  <c r="L77" i="32" s="1"/>
  <c r="F77" i="32"/>
  <c r="K76" i="32"/>
  <c r="L76" i="32" s="1"/>
  <c r="J76" i="32"/>
  <c r="F76" i="32"/>
  <c r="J75" i="32"/>
  <c r="K75" i="32" s="1"/>
  <c r="L75" i="32" s="1"/>
  <c r="F75" i="32"/>
  <c r="J74" i="32"/>
  <c r="K74" i="32" s="1"/>
  <c r="L74" i="32" s="1"/>
  <c r="F74" i="32"/>
  <c r="Y72" i="32"/>
  <c r="X72" i="32"/>
  <c r="H72" i="32"/>
  <c r="H70" i="32"/>
  <c r="G70" i="32"/>
  <c r="AB72" i="32" s="1"/>
  <c r="F60" i="32"/>
  <c r="F59" i="32"/>
  <c r="K58" i="32"/>
  <c r="L58" i="32" s="1"/>
  <c r="J57" i="32"/>
  <c r="K57" i="32" s="1"/>
  <c r="L57" i="32" s="1"/>
  <c r="F57" i="32"/>
  <c r="J56" i="32"/>
  <c r="K56" i="32" s="1"/>
  <c r="L56" i="32" s="1"/>
  <c r="F56" i="32"/>
  <c r="J55" i="32"/>
  <c r="K55" i="32" s="1"/>
  <c r="L55" i="32" s="1"/>
  <c r="F55" i="32"/>
  <c r="J54" i="32"/>
  <c r="K54" i="32" s="1"/>
  <c r="L54" i="32" s="1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K49" i="32"/>
  <c r="L49" i="32" s="1"/>
  <c r="J49" i="32"/>
  <c r="F49" i="32"/>
  <c r="K48" i="32"/>
  <c r="L48" i="32" s="1"/>
  <c r="J48" i="32"/>
  <c r="F48" i="32"/>
  <c r="L47" i="32"/>
  <c r="K47" i="32"/>
  <c r="J47" i="32"/>
  <c r="F47" i="32"/>
  <c r="J46" i="32"/>
  <c r="K46" i="32" s="1"/>
  <c r="L46" i="32" s="1"/>
  <c r="F46" i="32"/>
  <c r="K45" i="32"/>
  <c r="L45" i="32" s="1"/>
  <c r="J45" i="32"/>
  <c r="F45" i="32"/>
  <c r="J44" i="32"/>
  <c r="K44" i="32" s="1"/>
  <c r="L44" i="32" s="1"/>
  <c r="F44" i="32"/>
  <c r="J43" i="32"/>
  <c r="K43" i="32" s="1"/>
  <c r="L43" i="32" s="1"/>
  <c r="F43" i="32"/>
  <c r="Z41" i="32"/>
  <c r="V41" i="32"/>
  <c r="R41" i="32"/>
  <c r="P41" i="32"/>
  <c r="O41" i="32"/>
  <c r="H39" i="32"/>
  <c r="H41" i="32" s="1"/>
  <c r="G39" i="32"/>
  <c r="Q41" i="32" s="1"/>
  <c r="F30" i="32"/>
  <c r="F29" i="32"/>
  <c r="K28" i="32"/>
  <c r="L28" i="32" s="1"/>
  <c r="J27" i="32"/>
  <c r="K27" i="32" s="1"/>
  <c r="L27" i="32" s="1"/>
  <c r="F27" i="32"/>
  <c r="J26" i="32"/>
  <c r="K26" i="32" s="1"/>
  <c r="L26" i="32" s="1"/>
  <c r="F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K19" i="32"/>
  <c r="L19" i="32" s="1"/>
  <c r="J19" i="32"/>
  <c r="F19" i="32"/>
  <c r="J18" i="32"/>
  <c r="K18" i="32" s="1"/>
  <c r="L18" i="32" s="1"/>
  <c r="F18" i="32"/>
  <c r="J17" i="32"/>
  <c r="K17" i="32" s="1"/>
  <c r="L17" i="32" s="1"/>
  <c r="F17" i="32"/>
  <c r="K16" i="32"/>
  <c r="L16" i="32" s="1"/>
  <c r="J16" i="32"/>
  <c r="F16" i="32"/>
  <c r="L15" i="32"/>
  <c r="K15" i="32"/>
  <c r="J15" i="32"/>
  <c r="F15" i="32"/>
  <c r="J14" i="32"/>
  <c r="K14" i="32" s="1"/>
  <c r="L14" i="32" s="1"/>
  <c r="F14" i="32"/>
  <c r="J13" i="32"/>
  <c r="K13" i="32" s="1"/>
  <c r="L13" i="32" s="1"/>
  <c r="F13" i="32"/>
  <c r="X11" i="32"/>
  <c r="V11" i="32"/>
  <c r="U11" i="32"/>
  <c r="P11" i="32"/>
  <c r="N11" i="32"/>
  <c r="M11" i="32"/>
  <c r="H9" i="32"/>
  <c r="H11" i="32" s="1"/>
  <c r="G9" i="32"/>
  <c r="AB11" i="32" s="1"/>
  <c r="F122" i="31"/>
  <c r="F121" i="31"/>
  <c r="L120" i="31"/>
  <c r="K120" i="31"/>
  <c r="J119" i="31"/>
  <c r="K119" i="31" s="1"/>
  <c r="L119" i="31" s="1"/>
  <c r="F119" i="31"/>
  <c r="J118" i="31"/>
  <c r="K118" i="31" s="1"/>
  <c r="L118" i="31" s="1"/>
  <c r="F118" i="31"/>
  <c r="K117" i="31"/>
  <c r="L117" i="31" s="1"/>
  <c r="J117" i="31"/>
  <c r="F117" i="31"/>
  <c r="L116" i="31"/>
  <c r="K116" i="31"/>
  <c r="J116" i="31"/>
  <c r="F116" i="31"/>
  <c r="J115" i="31"/>
  <c r="K115" i="31" s="1"/>
  <c r="L115" i="31" s="1"/>
  <c r="F115" i="31"/>
  <c r="J114" i="31"/>
  <c r="K114" i="31" s="1"/>
  <c r="L114" i="31" s="1"/>
  <c r="F114" i="31"/>
  <c r="K113" i="31"/>
  <c r="L113" i="31" s="1"/>
  <c r="J113" i="31"/>
  <c r="F113" i="31"/>
  <c r="J112" i="31"/>
  <c r="K112" i="31" s="1"/>
  <c r="L112" i="31" s="1"/>
  <c r="H112" i="31"/>
  <c r="F112" i="31"/>
  <c r="J111" i="31"/>
  <c r="K111" i="31" s="1"/>
  <c r="L111" i="31" s="1"/>
  <c r="H111" i="31"/>
  <c r="F111" i="31"/>
  <c r="K110" i="31"/>
  <c r="L110" i="31" s="1"/>
  <c r="J110" i="31"/>
  <c r="F110" i="31"/>
  <c r="J109" i="31"/>
  <c r="K109" i="31" s="1"/>
  <c r="L109" i="31" s="1"/>
  <c r="F109" i="31"/>
  <c r="L108" i="31"/>
  <c r="K108" i="31"/>
  <c r="J108" i="31"/>
  <c r="F108" i="31"/>
  <c r="L107" i="31"/>
  <c r="J107" i="31"/>
  <c r="K107" i="31" s="1"/>
  <c r="F107" i="31"/>
  <c r="J106" i="31"/>
  <c r="K106" i="31" s="1"/>
  <c r="L106" i="31" s="1"/>
  <c r="F106" i="31"/>
  <c r="K105" i="31"/>
  <c r="L105" i="31" s="1"/>
  <c r="J105" i="31"/>
  <c r="H105" i="31"/>
  <c r="F105" i="31"/>
  <c r="W103" i="31"/>
  <c r="W106" i="31" s="1"/>
  <c r="H101" i="31"/>
  <c r="H103" i="31" s="1"/>
  <c r="G101" i="31"/>
  <c r="AB103" i="31" s="1"/>
  <c r="F91" i="31"/>
  <c r="F90" i="31"/>
  <c r="K89" i="31"/>
  <c r="L89" i="31" s="1"/>
  <c r="L88" i="31"/>
  <c r="J88" i="31"/>
  <c r="K88" i="31" s="1"/>
  <c r="F88" i="31"/>
  <c r="J87" i="31"/>
  <c r="K87" i="31" s="1"/>
  <c r="L87" i="31" s="1"/>
  <c r="F87" i="31"/>
  <c r="K86" i="31"/>
  <c r="L86" i="31" s="1"/>
  <c r="J86" i="31"/>
  <c r="F86" i="31"/>
  <c r="J85" i="31"/>
  <c r="K85" i="31" s="1"/>
  <c r="L85" i="31" s="1"/>
  <c r="F85" i="31"/>
  <c r="J84" i="31"/>
  <c r="K84" i="31" s="1"/>
  <c r="L84" i="31" s="1"/>
  <c r="F84" i="31"/>
  <c r="K83" i="31"/>
  <c r="L83" i="31" s="1"/>
  <c r="J83" i="31"/>
  <c r="F83" i="31"/>
  <c r="L82" i="31"/>
  <c r="K82" i="31"/>
  <c r="J82" i="31"/>
  <c r="F82" i="31"/>
  <c r="K81" i="31"/>
  <c r="L81" i="31" s="1"/>
  <c r="J81" i="31"/>
  <c r="F81" i="31"/>
  <c r="J80" i="31"/>
  <c r="K80" i="31" s="1"/>
  <c r="L80" i="31" s="1"/>
  <c r="F80" i="31"/>
  <c r="J79" i="31"/>
  <c r="K79" i="31" s="1"/>
  <c r="L79" i="31" s="1"/>
  <c r="F79" i="31"/>
  <c r="K78" i="31"/>
  <c r="L78" i="31" s="1"/>
  <c r="J78" i="31"/>
  <c r="F78" i="31"/>
  <c r="L77" i="31"/>
  <c r="K77" i="31"/>
  <c r="J77" i="31"/>
  <c r="H77" i="31"/>
  <c r="F77" i="31"/>
  <c r="J76" i="31"/>
  <c r="K76" i="31" s="1"/>
  <c r="L76" i="31" s="1"/>
  <c r="H76" i="31"/>
  <c r="F76" i="31"/>
  <c r="J75" i="31"/>
  <c r="K75" i="31" s="1"/>
  <c r="L75" i="31" s="1"/>
  <c r="H75" i="31"/>
  <c r="F75" i="31"/>
  <c r="J74" i="31"/>
  <c r="K74" i="31" s="1"/>
  <c r="L74" i="31" s="1"/>
  <c r="F74" i="31"/>
  <c r="Q72" i="31"/>
  <c r="Q83" i="31" s="1"/>
  <c r="H70" i="31"/>
  <c r="H72" i="31" s="1"/>
  <c r="H84" i="31" s="1"/>
  <c r="G70" i="31"/>
  <c r="X72" i="31" s="1"/>
  <c r="F60" i="31"/>
  <c r="F59" i="31"/>
  <c r="K58" i="31"/>
  <c r="L58" i="31" s="1"/>
  <c r="J57" i="31"/>
  <c r="K57" i="31" s="1"/>
  <c r="L57" i="31" s="1"/>
  <c r="F57" i="31"/>
  <c r="J56" i="31"/>
  <c r="K56" i="31" s="1"/>
  <c r="L56" i="31" s="1"/>
  <c r="F56" i="31"/>
  <c r="L55" i="31"/>
  <c r="K55" i="31"/>
  <c r="J55" i="31"/>
  <c r="F55" i="31"/>
  <c r="J54" i="31"/>
  <c r="K54" i="31" s="1"/>
  <c r="L54" i="31" s="1"/>
  <c r="AA54" i="31" s="1"/>
  <c r="F54" i="31"/>
  <c r="J53" i="31"/>
  <c r="K53" i="31" s="1"/>
  <c r="L53" i="31" s="1"/>
  <c r="F53" i="31"/>
  <c r="K52" i="31"/>
  <c r="L52" i="31" s="1"/>
  <c r="J52" i="31"/>
  <c r="F52" i="31"/>
  <c r="L51" i="31"/>
  <c r="K51" i="31"/>
  <c r="J51" i="31"/>
  <c r="F51" i="31"/>
  <c r="K50" i="31"/>
  <c r="L50" i="31" s="1"/>
  <c r="J50" i="31"/>
  <c r="F50" i="31"/>
  <c r="J49" i="31"/>
  <c r="K49" i="31" s="1"/>
  <c r="L49" i="31" s="1"/>
  <c r="H49" i="31"/>
  <c r="F49" i="31"/>
  <c r="J48" i="31"/>
  <c r="K48" i="31" s="1"/>
  <c r="L48" i="31" s="1"/>
  <c r="H48" i="31"/>
  <c r="F48" i="31"/>
  <c r="J47" i="31"/>
  <c r="K47" i="31" s="1"/>
  <c r="L47" i="31" s="1"/>
  <c r="H47" i="31"/>
  <c r="F47" i="31"/>
  <c r="J46" i="31"/>
  <c r="K46" i="31" s="1"/>
  <c r="L46" i="31" s="1"/>
  <c r="F46" i="31"/>
  <c r="J45" i="31"/>
  <c r="K45" i="31" s="1"/>
  <c r="L45" i="31" s="1"/>
  <c r="F45" i="31"/>
  <c r="K44" i="31"/>
  <c r="L44" i="31" s="1"/>
  <c r="J44" i="31"/>
  <c r="F44" i="31"/>
  <c r="L43" i="31"/>
  <c r="K43" i="31"/>
  <c r="J43" i="31"/>
  <c r="F43" i="31"/>
  <c r="AA41" i="31"/>
  <c r="AA53" i="31" s="1"/>
  <c r="H41" i="31"/>
  <c r="G41" i="31"/>
  <c r="G48" i="31" s="1"/>
  <c r="H39" i="31"/>
  <c r="Z41" i="31" s="1"/>
  <c r="G39" i="31"/>
  <c r="Y41" i="31" s="1"/>
  <c r="F30" i="31"/>
  <c r="F29" i="31"/>
  <c r="K28" i="31"/>
  <c r="L28" i="31" s="1"/>
  <c r="K27" i="31"/>
  <c r="L27" i="31" s="1"/>
  <c r="J27" i="31"/>
  <c r="F27" i="31"/>
  <c r="J26" i="31"/>
  <c r="K26" i="31" s="1"/>
  <c r="L26" i="31" s="1"/>
  <c r="F26" i="31"/>
  <c r="L25" i="31"/>
  <c r="K25" i="31"/>
  <c r="J25" i="31"/>
  <c r="F25" i="31"/>
  <c r="J24" i="31"/>
  <c r="K24" i="31" s="1"/>
  <c r="L24" i="31" s="1"/>
  <c r="F24" i="31"/>
  <c r="K23" i="31"/>
  <c r="L23" i="31" s="1"/>
  <c r="J23" i="31"/>
  <c r="F23" i="31"/>
  <c r="J22" i="31"/>
  <c r="K22" i="31" s="1"/>
  <c r="L22" i="31" s="1"/>
  <c r="F22" i="31"/>
  <c r="K21" i="31"/>
  <c r="L21" i="31" s="1"/>
  <c r="J21" i="31"/>
  <c r="F21" i="31"/>
  <c r="J20" i="31"/>
  <c r="K20" i="31" s="1"/>
  <c r="L20" i="31" s="1"/>
  <c r="F20" i="31"/>
  <c r="J19" i="31"/>
  <c r="K19" i="31" s="1"/>
  <c r="L19" i="31" s="1"/>
  <c r="F19" i="31"/>
  <c r="K18" i="31"/>
  <c r="L18" i="31" s="1"/>
  <c r="J18" i="31"/>
  <c r="F18" i="31"/>
  <c r="L17" i="31"/>
  <c r="K17" i="31"/>
  <c r="J17" i="31"/>
  <c r="F17" i="31"/>
  <c r="J16" i="31"/>
  <c r="K16" i="31" s="1"/>
  <c r="L16" i="31" s="1"/>
  <c r="F16" i="31"/>
  <c r="J15" i="31"/>
  <c r="K15" i="31" s="1"/>
  <c r="L15" i="31" s="1"/>
  <c r="F15" i="31"/>
  <c r="J14" i="31"/>
  <c r="K14" i="31" s="1"/>
  <c r="L14" i="31" s="1"/>
  <c r="F14" i="31"/>
  <c r="K13" i="31"/>
  <c r="L13" i="31" s="1"/>
  <c r="J13" i="31"/>
  <c r="F13" i="31"/>
  <c r="H9" i="31"/>
  <c r="H11" i="31" s="1"/>
  <c r="G9" i="31"/>
  <c r="V11" i="31" s="1"/>
  <c r="F122" i="25"/>
  <c r="F121" i="25"/>
  <c r="K120" i="25"/>
  <c r="L120" i="25" s="1"/>
  <c r="K119" i="25"/>
  <c r="L119" i="25" s="1"/>
  <c r="J119" i="25"/>
  <c r="F119" i="25"/>
  <c r="J118" i="25"/>
  <c r="K118" i="25" s="1"/>
  <c r="L118" i="25" s="1"/>
  <c r="F118" i="25"/>
  <c r="J117" i="25"/>
  <c r="K117" i="25" s="1"/>
  <c r="L117" i="25" s="1"/>
  <c r="F117" i="25"/>
  <c r="J116" i="25"/>
  <c r="K116" i="25" s="1"/>
  <c r="L116" i="25" s="1"/>
  <c r="F116" i="25"/>
  <c r="J115" i="25"/>
  <c r="K115" i="25" s="1"/>
  <c r="L115" i="25" s="1"/>
  <c r="F115" i="25"/>
  <c r="J114" i="25"/>
  <c r="K114" i="25" s="1"/>
  <c r="L114" i="25" s="1"/>
  <c r="F114" i="25"/>
  <c r="J113" i="25"/>
  <c r="K113" i="25" s="1"/>
  <c r="L113" i="25" s="1"/>
  <c r="F113" i="25"/>
  <c r="J112" i="25"/>
  <c r="K112" i="25" s="1"/>
  <c r="L112" i="25" s="1"/>
  <c r="F112" i="25"/>
  <c r="K111" i="25"/>
  <c r="L111" i="25" s="1"/>
  <c r="J111" i="25"/>
  <c r="F111" i="25"/>
  <c r="J110" i="25"/>
  <c r="K110" i="25" s="1"/>
  <c r="L110" i="25" s="1"/>
  <c r="F110" i="25"/>
  <c r="K109" i="25"/>
  <c r="L109" i="25" s="1"/>
  <c r="J109" i="25"/>
  <c r="F109" i="25"/>
  <c r="L108" i="25"/>
  <c r="K108" i="25"/>
  <c r="J108" i="25"/>
  <c r="F108" i="25"/>
  <c r="J107" i="25"/>
  <c r="K107" i="25" s="1"/>
  <c r="L107" i="25" s="1"/>
  <c r="F107" i="25"/>
  <c r="K106" i="25"/>
  <c r="L106" i="25" s="1"/>
  <c r="J106" i="25"/>
  <c r="F106" i="25"/>
  <c r="J105" i="25"/>
  <c r="K105" i="25" s="1"/>
  <c r="L105" i="25" s="1"/>
  <c r="F105" i="25"/>
  <c r="AA103" i="25"/>
  <c r="AA120" i="25" s="1"/>
  <c r="X103" i="25"/>
  <c r="V103" i="25"/>
  <c r="V112" i="25" s="1"/>
  <c r="U103" i="25"/>
  <c r="U113" i="25" s="1"/>
  <c r="S103" i="25"/>
  <c r="S120" i="25" s="1"/>
  <c r="P103" i="25"/>
  <c r="P118" i="25" s="1"/>
  <c r="N103" i="25"/>
  <c r="N112" i="25" s="1"/>
  <c r="M103" i="25"/>
  <c r="M113" i="25" s="1"/>
  <c r="G103" i="25"/>
  <c r="G119" i="25" s="1"/>
  <c r="H101" i="25"/>
  <c r="H103" i="25" s="1"/>
  <c r="G101" i="25"/>
  <c r="AB103" i="25" s="1"/>
  <c r="F91" i="25"/>
  <c r="F90" i="25"/>
  <c r="K89" i="25"/>
  <c r="L89" i="25" s="1"/>
  <c r="J88" i="25"/>
  <c r="K88" i="25" s="1"/>
  <c r="L88" i="25" s="1"/>
  <c r="F88" i="25"/>
  <c r="J87" i="25"/>
  <c r="K87" i="25" s="1"/>
  <c r="L87" i="25" s="1"/>
  <c r="F87" i="25"/>
  <c r="J86" i="25"/>
  <c r="K86" i="25" s="1"/>
  <c r="L86" i="25" s="1"/>
  <c r="F86" i="25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L74" i="25"/>
  <c r="K74" i="25"/>
  <c r="J74" i="25"/>
  <c r="F74" i="25"/>
  <c r="AA72" i="25"/>
  <c r="V72" i="25"/>
  <c r="V81" i="25" s="1"/>
  <c r="S72" i="25"/>
  <c r="S89" i="25" s="1"/>
  <c r="N72" i="25"/>
  <c r="G72" i="25"/>
  <c r="G88" i="25" s="1"/>
  <c r="H70" i="25"/>
  <c r="H72" i="25" s="1"/>
  <c r="G70" i="25"/>
  <c r="AB72" i="25" s="1"/>
  <c r="F60" i="25"/>
  <c r="F59" i="25"/>
  <c r="K58" i="25"/>
  <c r="L58" i="25" s="1"/>
  <c r="J57" i="25"/>
  <c r="K57" i="25" s="1"/>
  <c r="L57" i="25" s="1"/>
  <c r="F57" i="25"/>
  <c r="J56" i="25"/>
  <c r="K56" i="25" s="1"/>
  <c r="L56" i="25" s="1"/>
  <c r="F56" i="25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K44" i="25"/>
  <c r="L44" i="25" s="1"/>
  <c r="J44" i="25"/>
  <c r="F44" i="25"/>
  <c r="L43" i="25"/>
  <c r="K43" i="25"/>
  <c r="J43" i="25"/>
  <c r="F43" i="25"/>
  <c r="AA41" i="25"/>
  <c r="V41" i="25"/>
  <c r="V50" i="25" s="1"/>
  <c r="U41" i="25"/>
  <c r="S41" i="25"/>
  <c r="P41" i="25"/>
  <c r="N41" i="25"/>
  <c r="M41" i="25"/>
  <c r="G41" i="25"/>
  <c r="G57" i="25" s="1"/>
  <c r="H39" i="25"/>
  <c r="H41" i="25" s="1"/>
  <c r="G39" i="25"/>
  <c r="AB41" i="25" s="1"/>
  <c r="J25" i="25"/>
  <c r="K25" i="25" s="1"/>
  <c r="L25" i="25" s="1"/>
  <c r="Q25" i="25" s="1"/>
  <c r="F25" i="25"/>
  <c r="H25" i="25" s="1"/>
  <c r="F23" i="25"/>
  <c r="G23" i="25" s="1"/>
  <c r="J23" i="25"/>
  <c r="K23" i="25" s="1"/>
  <c r="L23" i="25" s="1"/>
  <c r="O23" i="25" s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76" i="1"/>
  <c r="W76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4" i="1"/>
  <c r="W4" i="1"/>
  <c r="W72" i="33" l="1"/>
  <c r="T41" i="33"/>
  <c r="S56" i="33"/>
  <c r="Z72" i="33"/>
  <c r="S51" i="33"/>
  <c r="Z41" i="33"/>
  <c r="Z52" i="33" s="1"/>
  <c r="U41" i="33"/>
  <c r="G72" i="33"/>
  <c r="AA72" i="33"/>
  <c r="AA74" i="33" s="1"/>
  <c r="Y76" i="33"/>
  <c r="Y78" i="33"/>
  <c r="G105" i="33"/>
  <c r="X112" i="33"/>
  <c r="N11" i="33"/>
  <c r="N24" i="33" s="1"/>
  <c r="G41" i="33"/>
  <c r="V41" i="33"/>
  <c r="O43" i="33"/>
  <c r="M72" i="33"/>
  <c r="M75" i="33" s="1"/>
  <c r="AC75" i="33" s="1"/>
  <c r="AB72" i="33"/>
  <c r="Y86" i="33"/>
  <c r="P103" i="33"/>
  <c r="AA108" i="33"/>
  <c r="AA116" i="33"/>
  <c r="V11" i="33"/>
  <c r="V16" i="33" s="1"/>
  <c r="W41" i="33"/>
  <c r="Y52" i="33"/>
  <c r="N72" i="33"/>
  <c r="S103" i="33"/>
  <c r="G113" i="33"/>
  <c r="M41" i="33"/>
  <c r="M47" i="33" s="1"/>
  <c r="AA41" i="33"/>
  <c r="Y50" i="33"/>
  <c r="O72" i="33"/>
  <c r="O86" i="33" s="1"/>
  <c r="Y81" i="33"/>
  <c r="U103" i="33"/>
  <c r="AB107" i="33"/>
  <c r="S109" i="33"/>
  <c r="X111" i="33"/>
  <c r="AB115" i="33"/>
  <c r="N41" i="33"/>
  <c r="N47" i="33" s="1"/>
  <c r="AB41" i="33"/>
  <c r="AB54" i="33" s="1"/>
  <c r="R72" i="33"/>
  <c r="R82" i="33" s="1"/>
  <c r="V103" i="33"/>
  <c r="AA109" i="33"/>
  <c r="AA44" i="33"/>
  <c r="M44" i="33"/>
  <c r="T44" i="33"/>
  <c r="N44" i="33"/>
  <c r="X26" i="33"/>
  <c r="X28" i="33"/>
  <c r="X24" i="33"/>
  <c r="X14" i="33"/>
  <c r="X21" i="33"/>
  <c r="X20" i="33"/>
  <c r="X13" i="33"/>
  <c r="X19" i="33"/>
  <c r="X23" i="33"/>
  <c r="X18" i="33"/>
  <c r="X25" i="33"/>
  <c r="X17" i="33"/>
  <c r="X16" i="33"/>
  <c r="X22" i="33"/>
  <c r="X15" i="33"/>
  <c r="AA45" i="33"/>
  <c r="M45" i="33"/>
  <c r="N45" i="33"/>
  <c r="T45" i="33"/>
  <c r="Z49" i="33"/>
  <c r="T49" i="33"/>
  <c r="S49" i="33"/>
  <c r="H27" i="33"/>
  <c r="H26" i="33"/>
  <c r="H23" i="33"/>
  <c r="H14" i="33"/>
  <c r="H20" i="33"/>
  <c r="H25" i="33"/>
  <c r="H21" i="33"/>
  <c r="H13" i="33"/>
  <c r="H29" i="33"/>
  <c r="H22" i="33"/>
  <c r="H19" i="33"/>
  <c r="H30" i="33"/>
  <c r="H18" i="33"/>
  <c r="H24" i="33"/>
  <c r="H17" i="33"/>
  <c r="H16" i="33"/>
  <c r="H15" i="33"/>
  <c r="T46" i="33"/>
  <c r="W46" i="33"/>
  <c r="AA56" i="33"/>
  <c r="Y11" i="33"/>
  <c r="N17" i="33"/>
  <c r="V17" i="33"/>
  <c r="V25" i="33"/>
  <c r="N28" i="33"/>
  <c r="Z55" i="33"/>
  <c r="Z47" i="33"/>
  <c r="Z54" i="33"/>
  <c r="Z56" i="33"/>
  <c r="Z44" i="33"/>
  <c r="Z53" i="33"/>
  <c r="Z46" i="33"/>
  <c r="Z43" i="33"/>
  <c r="U52" i="33"/>
  <c r="U51" i="33"/>
  <c r="U58" i="33"/>
  <c r="U48" i="33"/>
  <c r="U54" i="33"/>
  <c r="U43" i="33"/>
  <c r="N48" i="33"/>
  <c r="T50" i="33"/>
  <c r="H53" i="33"/>
  <c r="N55" i="33"/>
  <c r="N58" i="33"/>
  <c r="R11" i="33"/>
  <c r="Z11" i="33"/>
  <c r="N18" i="33"/>
  <c r="V18" i="33"/>
  <c r="V23" i="33"/>
  <c r="V26" i="33"/>
  <c r="G50" i="33"/>
  <c r="G57" i="33"/>
  <c r="G60" i="33"/>
  <c r="G59" i="33"/>
  <c r="AC59" i="33" s="1"/>
  <c r="G53" i="33"/>
  <c r="G55" i="33"/>
  <c r="G46" i="33"/>
  <c r="G45" i="33"/>
  <c r="V51" i="33"/>
  <c r="V50" i="33"/>
  <c r="V58" i="33"/>
  <c r="V52" i="33"/>
  <c r="V48" i="33"/>
  <c r="V54" i="33"/>
  <c r="V56" i="33"/>
  <c r="V49" i="33"/>
  <c r="V43" i="33"/>
  <c r="U44" i="33"/>
  <c r="U45" i="33"/>
  <c r="O48" i="33"/>
  <c r="AB48" i="33"/>
  <c r="U50" i="33"/>
  <c r="AB51" i="33"/>
  <c r="N54" i="33"/>
  <c r="O58" i="33"/>
  <c r="N22" i="33"/>
  <c r="G11" i="33"/>
  <c r="S11" i="33"/>
  <c r="AA11" i="33"/>
  <c r="N19" i="33"/>
  <c r="V19" i="33"/>
  <c r="H57" i="33"/>
  <c r="I57" i="33" s="1"/>
  <c r="H49" i="33"/>
  <c r="H56" i="33"/>
  <c r="H55" i="33"/>
  <c r="I55" i="33" s="1"/>
  <c r="H50" i="33"/>
  <c r="H46" i="33"/>
  <c r="H45" i="33"/>
  <c r="I45" i="33" s="1"/>
  <c r="H52" i="33"/>
  <c r="H44" i="33"/>
  <c r="W50" i="33"/>
  <c r="W54" i="33"/>
  <c r="W56" i="33"/>
  <c r="W49" i="33"/>
  <c r="W51" i="33"/>
  <c r="W45" i="33"/>
  <c r="W43" i="33"/>
  <c r="V44" i="33"/>
  <c r="V45" i="33"/>
  <c r="M46" i="33"/>
  <c r="W52" i="33"/>
  <c r="O54" i="33"/>
  <c r="U55" i="33"/>
  <c r="W89" i="33"/>
  <c r="W84" i="33"/>
  <c r="W82" i="33"/>
  <c r="W81" i="33"/>
  <c r="W87" i="33"/>
  <c r="W86" i="33"/>
  <c r="W77" i="33"/>
  <c r="W76" i="33"/>
  <c r="W74" i="33"/>
  <c r="W85" i="33"/>
  <c r="W80" i="33"/>
  <c r="W83" i="33"/>
  <c r="M74" i="33"/>
  <c r="M77" i="33"/>
  <c r="AC77" i="33" s="1"/>
  <c r="W78" i="33"/>
  <c r="Q11" i="33"/>
  <c r="T11" i="33"/>
  <c r="AB11" i="33"/>
  <c r="N20" i="33"/>
  <c r="V20" i="33"/>
  <c r="V21" i="33"/>
  <c r="N23" i="33"/>
  <c r="N25" i="33"/>
  <c r="M52" i="33"/>
  <c r="M51" i="33"/>
  <c r="M54" i="33"/>
  <c r="M48" i="33"/>
  <c r="M56" i="33"/>
  <c r="M49" i="33"/>
  <c r="AA54" i="33"/>
  <c r="AA46" i="33"/>
  <c r="AA58" i="33"/>
  <c r="AA53" i="33"/>
  <c r="AA43" i="33"/>
  <c r="AA55" i="33"/>
  <c r="AA50" i="33"/>
  <c r="AA47" i="33"/>
  <c r="M43" i="33"/>
  <c r="W44" i="33"/>
  <c r="Z45" i="33"/>
  <c r="N46" i="33"/>
  <c r="G49" i="33"/>
  <c r="G52" i="33"/>
  <c r="M53" i="33"/>
  <c r="V55" i="33"/>
  <c r="O56" i="33"/>
  <c r="W58" i="33"/>
  <c r="Z81" i="33"/>
  <c r="Z87" i="33"/>
  <c r="Z86" i="33"/>
  <c r="Z89" i="33"/>
  <c r="Z84" i="33"/>
  <c r="Z83" i="33"/>
  <c r="Z74" i="33"/>
  <c r="Z80" i="33"/>
  <c r="Z78" i="33"/>
  <c r="N74" i="33"/>
  <c r="N90" i="33" s="1"/>
  <c r="Z79" i="33"/>
  <c r="M11" i="33"/>
  <c r="U11" i="33"/>
  <c r="N13" i="33"/>
  <c r="V13" i="33"/>
  <c r="N21" i="33"/>
  <c r="N26" i="33"/>
  <c r="N51" i="33"/>
  <c r="N50" i="33"/>
  <c r="N56" i="33"/>
  <c r="N49" i="33"/>
  <c r="AB58" i="33"/>
  <c r="AB53" i="33"/>
  <c r="AB45" i="33"/>
  <c r="AB52" i="33"/>
  <c r="AB46" i="33"/>
  <c r="AB55" i="33"/>
  <c r="AB50" i="33"/>
  <c r="AB47" i="33"/>
  <c r="N43" i="33"/>
  <c r="N59" i="33" s="1"/>
  <c r="AB43" i="33"/>
  <c r="O46" i="33"/>
  <c r="U49" i="33"/>
  <c r="Z50" i="33"/>
  <c r="N53" i="33"/>
  <c r="G54" i="33"/>
  <c r="I54" i="33" s="1"/>
  <c r="W55" i="33"/>
  <c r="AA80" i="33"/>
  <c r="AA86" i="33"/>
  <c r="AA85" i="33"/>
  <c r="AA89" i="33"/>
  <c r="AA83" i="33"/>
  <c r="AA87" i="33"/>
  <c r="AA81" i="33"/>
  <c r="AA78" i="33"/>
  <c r="AA84" i="33"/>
  <c r="AA82" i="33"/>
  <c r="AA79" i="33"/>
  <c r="AA77" i="33"/>
  <c r="N14" i="33"/>
  <c r="O50" i="33"/>
  <c r="O51" i="33"/>
  <c r="O49" i="33"/>
  <c r="O55" i="33"/>
  <c r="O53" i="33"/>
  <c r="O45" i="33"/>
  <c r="M86" i="33"/>
  <c r="AC86" i="33" s="1"/>
  <c r="M89" i="33"/>
  <c r="AC89" i="33" s="1"/>
  <c r="M84" i="33"/>
  <c r="AC84" i="33" s="1"/>
  <c r="M83" i="33"/>
  <c r="AC83" i="33" s="1"/>
  <c r="M81" i="33"/>
  <c r="AC81" i="33" s="1"/>
  <c r="M87" i="33"/>
  <c r="AC87" i="33" s="1"/>
  <c r="M79" i="33"/>
  <c r="AC79" i="33" s="1"/>
  <c r="M78" i="33"/>
  <c r="AC78" i="33" s="1"/>
  <c r="M76" i="33"/>
  <c r="AC76" i="33" s="1"/>
  <c r="M82" i="33"/>
  <c r="AC82" i="33" s="1"/>
  <c r="M85" i="33"/>
  <c r="AC85" i="33" s="1"/>
  <c r="V24" i="33"/>
  <c r="V28" i="33"/>
  <c r="O11" i="33"/>
  <c r="W11" i="33"/>
  <c r="N15" i="33"/>
  <c r="V15" i="33"/>
  <c r="V22" i="33"/>
  <c r="S54" i="33"/>
  <c r="S46" i="33"/>
  <c r="S58" i="33"/>
  <c r="S53" i="33"/>
  <c r="S55" i="33"/>
  <c r="S50" i="33"/>
  <c r="S43" i="33"/>
  <c r="S52" i="33"/>
  <c r="S47" i="33"/>
  <c r="G43" i="33"/>
  <c r="O44" i="33"/>
  <c r="O59" i="33" s="1"/>
  <c r="U46" i="33"/>
  <c r="H47" i="33"/>
  <c r="U47" i="33"/>
  <c r="H48" i="33"/>
  <c r="AA49" i="33"/>
  <c r="M50" i="33"/>
  <c r="G51" i="33"/>
  <c r="T51" i="33"/>
  <c r="N52" i="33"/>
  <c r="AA52" i="33"/>
  <c r="U53" i="33"/>
  <c r="Z58" i="33"/>
  <c r="N85" i="33"/>
  <c r="N83" i="33"/>
  <c r="N82" i="33"/>
  <c r="N80" i="33"/>
  <c r="N89" i="33"/>
  <c r="N78" i="33"/>
  <c r="N84" i="33"/>
  <c r="N81" i="33"/>
  <c r="N77" i="33"/>
  <c r="N75" i="33"/>
  <c r="N86" i="33"/>
  <c r="N79" i="33"/>
  <c r="AA75" i="33"/>
  <c r="AA76" i="33"/>
  <c r="V14" i="33"/>
  <c r="P11" i="33"/>
  <c r="N16" i="33"/>
  <c r="Y56" i="33"/>
  <c r="Y48" i="33"/>
  <c r="Y55" i="33"/>
  <c r="Y51" i="33"/>
  <c r="Y49" i="33"/>
  <c r="Y45" i="33"/>
  <c r="Y44" i="33"/>
  <c r="Y53" i="33"/>
  <c r="Y46" i="33"/>
  <c r="Y43" i="33"/>
  <c r="T58" i="33"/>
  <c r="T53" i="33"/>
  <c r="T52" i="33"/>
  <c r="T47" i="33"/>
  <c r="T48" i="33"/>
  <c r="H43" i="33"/>
  <c r="I43" i="33" s="1"/>
  <c r="T43" i="33"/>
  <c r="S44" i="33"/>
  <c r="S45" i="33"/>
  <c r="V46" i="33"/>
  <c r="V47" i="33"/>
  <c r="Z48" i="33"/>
  <c r="AB49" i="33"/>
  <c r="H51" i="33"/>
  <c r="I51" i="33" s="1"/>
  <c r="Z51" i="33"/>
  <c r="O52" i="33"/>
  <c r="V53" i="33"/>
  <c r="Y54" i="33"/>
  <c r="M55" i="33"/>
  <c r="U56" i="33"/>
  <c r="M58" i="33"/>
  <c r="H60" i="33"/>
  <c r="O89" i="33"/>
  <c r="O84" i="33"/>
  <c r="O82" i="33"/>
  <c r="O81" i="33"/>
  <c r="O87" i="33"/>
  <c r="O77" i="33"/>
  <c r="O80" i="33"/>
  <c r="O76" i="33"/>
  <c r="O85" i="33"/>
  <c r="O74" i="33"/>
  <c r="O90" i="33" s="1"/>
  <c r="O79" i="33"/>
  <c r="O78" i="33"/>
  <c r="O75" i="33"/>
  <c r="O83" i="33"/>
  <c r="M80" i="33"/>
  <c r="AC80" i="33" s="1"/>
  <c r="U115" i="33"/>
  <c r="S117" i="33"/>
  <c r="AA117" i="33"/>
  <c r="R81" i="33"/>
  <c r="R87" i="33"/>
  <c r="R86" i="33"/>
  <c r="R89" i="33"/>
  <c r="R84" i="33"/>
  <c r="R74" i="33"/>
  <c r="R90" i="33" s="1"/>
  <c r="R85" i="33"/>
  <c r="AB87" i="33"/>
  <c r="AB85" i="33"/>
  <c r="AB89" i="33"/>
  <c r="AB84" i="33"/>
  <c r="AB82" i="33"/>
  <c r="AB80" i="33"/>
  <c r="AB79" i="33"/>
  <c r="AB77" i="33"/>
  <c r="AB75" i="33"/>
  <c r="AB76" i="33"/>
  <c r="R80" i="33"/>
  <c r="R83" i="33"/>
  <c r="AB86" i="33"/>
  <c r="M113" i="33"/>
  <c r="M105" i="33"/>
  <c r="M112" i="33"/>
  <c r="M111" i="33"/>
  <c r="M118" i="33"/>
  <c r="M110" i="33"/>
  <c r="M117" i="33"/>
  <c r="M109" i="33"/>
  <c r="M116" i="33"/>
  <c r="M108" i="33"/>
  <c r="M115" i="33"/>
  <c r="M107" i="33"/>
  <c r="M114" i="33"/>
  <c r="M106" i="33"/>
  <c r="M120" i="33"/>
  <c r="Y82" i="33"/>
  <c r="Y87" i="33"/>
  <c r="Y79" i="33"/>
  <c r="Y85" i="33"/>
  <c r="Y75" i="33"/>
  <c r="Y83" i="33"/>
  <c r="Y74" i="33"/>
  <c r="Y89" i="33"/>
  <c r="Y84" i="33"/>
  <c r="Y80" i="33"/>
  <c r="S80" i="33"/>
  <c r="S86" i="33"/>
  <c r="S85" i="33"/>
  <c r="S89" i="33"/>
  <c r="S83" i="33"/>
  <c r="S82" i="33"/>
  <c r="S79" i="33"/>
  <c r="S78" i="33"/>
  <c r="S74" i="33"/>
  <c r="R75" i="33"/>
  <c r="R76" i="33"/>
  <c r="AB78" i="33"/>
  <c r="S84" i="33"/>
  <c r="N112" i="33"/>
  <c r="N111" i="33"/>
  <c r="N118" i="33"/>
  <c r="N110" i="33"/>
  <c r="N117" i="33"/>
  <c r="N109" i="33"/>
  <c r="N116" i="33"/>
  <c r="N108" i="33"/>
  <c r="N120" i="33"/>
  <c r="N115" i="33"/>
  <c r="N107" i="33"/>
  <c r="N114" i="33"/>
  <c r="N106" i="33"/>
  <c r="N113" i="33"/>
  <c r="N105" i="33"/>
  <c r="U107" i="33"/>
  <c r="P41" i="33"/>
  <c r="X41" i="33"/>
  <c r="X72" i="33"/>
  <c r="P72" i="33"/>
  <c r="T72" i="33"/>
  <c r="S75" i="33"/>
  <c r="S76" i="33"/>
  <c r="R77" i="33"/>
  <c r="AB83" i="33"/>
  <c r="Q41" i="33"/>
  <c r="G84" i="33"/>
  <c r="G91" i="33"/>
  <c r="AD75" i="33" s="1"/>
  <c r="G82" i="33"/>
  <c r="G81" i="33"/>
  <c r="G87" i="33"/>
  <c r="G77" i="33"/>
  <c r="G90" i="33"/>
  <c r="G76" i="33"/>
  <c r="G74" i="33"/>
  <c r="U72" i="33"/>
  <c r="G75" i="33"/>
  <c r="S77" i="33"/>
  <c r="G78" i="33"/>
  <c r="R78" i="33"/>
  <c r="G79" i="33"/>
  <c r="R79" i="33"/>
  <c r="G80" i="33"/>
  <c r="S81" i="33"/>
  <c r="G83" i="33"/>
  <c r="R41" i="33"/>
  <c r="H72" i="33"/>
  <c r="V72" i="33"/>
  <c r="G88" i="33"/>
  <c r="AB108" i="33"/>
  <c r="H111" i="33"/>
  <c r="H119" i="33"/>
  <c r="I119" i="33" s="1"/>
  <c r="U113" i="33"/>
  <c r="U105" i="33"/>
  <c r="U112" i="33"/>
  <c r="U111" i="33"/>
  <c r="U118" i="33"/>
  <c r="U110" i="33"/>
  <c r="U117" i="33"/>
  <c r="U109" i="33"/>
  <c r="U116" i="33"/>
  <c r="U108" i="33"/>
  <c r="Q72" i="33"/>
  <c r="AB114" i="33"/>
  <c r="AB106" i="33"/>
  <c r="AB113" i="33"/>
  <c r="AB105" i="33"/>
  <c r="AB112" i="33"/>
  <c r="AB111" i="33"/>
  <c r="AB118" i="33"/>
  <c r="AB110" i="33"/>
  <c r="AB117" i="33"/>
  <c r="AB109" i="33"/>
  <c r="V112" i="33"/>
  <c r="V111" i="33"/>
  <c r="V118" i="33"/>
  <c r="V110" i="33"/>
  <c r="V117" i="33"/>
  <c r="V109" i="33"/>
  <c r="V116" i="33"/>
  <c r="V108" i="33"/>
  <c r="V120" i="33"/>
  <c r="V115" i="33"/>
  <c r="V107" i="33"/>
  <c r="H118" i="33"/>
  <c r="H110" i="33"/>
  <c r="H117" i="33"/>
  <c r="I117" i="33" s="1"/>
  <c r="H109" i="33"/>
  <c r="H121" i="33"/>
  <c r="H116" i="33"/>
  <c r="H108" i="33"/>
  <c r="H115" i="33"/>
  <c r="H107" i="33"/>
  <c r="H122" i="33"/>
  <c r="H114" i="33"/>
  <c r="H106" i="33"/>
  <c r="H113" i="33"/>
  <c r="I113" i="33" s="1"/>
  <c r="H105" i="33"/>
  <c r="I105" i="33" s="1"/>
  <c r="U120" i="33"/>
  <c r="AB120" i="33"/>
  <c r="O103" i="33"/>
  <c r="W103" i="33"/>
  <c r="P105" i="33"/>
  <c r="X105" i="33"/>
  <c r="G106" i="33"/>
  <c r="S110" i="33"/>
  <c r="AA110" i="33"/>
  <c r="P113" i="33"/>
  <c r="X113" i="33"/>
  <c r="G114" i="33"/>
  <c r="S118" i="33"/>
  <c r="AA118" i="33"/>
  <c r="G122" i="33"/>
  <c r="P106" i="33"/>
  <c r="X106" i="33"/>
  <c r="G107" i="33"/>
  <c r="S111" i="33"/>
  <c r="AA111" i="33"/>
  <c r="P114" i="33"/>
  <c r="X114" i="33"/>
  <c r="G115" i="33"/>
  <c r="Q103" i="33"/>
  <c r="Y103" i="33"/>
  <c r="P107" i="33"/>
  <c r="X107" i="33"/>
  <c r="G108" i="33"/>
  <c r="S112" i="33"/>
  <c r="AA112" i="33"/>
  <c r="P115" i="33"/>
  <c r="X115" i="33"/>
  <c r="G116" i="33"/>
  <c r="P120" i="33"/>
  <c r="X120" i="33"/>
  <c r="G121" i="33"/>
  <c r="R103" i="33"/>
  <c r="Z103" i="33"/>
  <c r="S105" i="33"/>
  <c r="AA105" i="33"/>
  <c r="P108" i="33"/>
  <c r="X108" i="33"/>
  <c r="G109" i="33"/>
  <c r="S113" i="33"/>
  <c r="AA113" i="33"/>
  <c r="P116" i="33"/>
  <c r="X116" i="33"/>
  <c r="G117" i="33"/>
  <c r="S106" i="33"/>
  <c r="AA106" i="33"/>
  <c r="P109" i="33"/>
  <c r="X109" i="33"/>
  <c r="G110" i="33"/>
  <c r="S114" i="33"/>
  <c r="AA114" i="33"/>
  <c r="P117" i="33"/>
  <c r="X117" i="33"/>
  <c r="G118" i="33"/>
  <c r="T103" i="33"/>
  <c r="S107" i="33"/>
  <c r="AA107" i="33"/>
  <c r="P110" i="33"/>
  <c r="X110" i="33"/>
  <c r="G111" i="33"/>
  <c r="S115" i="33"/>
  <c r="AA115" i="33"/>
  <c r="O11" i="32"/>
  <c r="W11" i="32"/>
  <c r="V72" i="32"/>
  <c r="N72" i="32"/>
  <c r="U72" i="32"/>
  <c r="M72" i="32"/>
  <c r="AA72" i="32"/>
  <c r="S72" i="32"/>
  <c r="G72" i="32"/>
  <c r="Z72" i="32"/>
  <c r="R72" i="32"/>
  <c r="Q72" i="32"/>
  <c r="P72" i="32"/>
  <c r="O72" i="32"/>
  <c r="Q11" i="32"/>
  <c r="Y11" i="32"/>
  <c r="R11" i="32"/>
  <c r="Z11" i="32"/>
  <c r="U41" i="32"/>
  <c r="M41" i="32"/>
  <c r="AB41" i="32"/>
  <c r="T41" i="32"/>
  <c r="AA41" i="32"/>
  <c r="S41" i="32"/>
  <c r="G41" i="32"/>
  <c r="W41" i="32"/>
  <c r="G11" i="32"/>
  <c r="S11" i="32"/>
  <c r="AA11" i="32"/>
  <c r="X41" i="32"/>
  <c r="T72" i="32"/>
  <c r="T11" i="32"/>
  <c r="N41" i="32"/>
  <c r="Y41" i="32"/>
  <c r="W72" i="32"/>
  <c r="O103" i="32"/>
  <c r="W103" i="32"/>
  <c r="Q103" i="32"/>
  <c r="Y103" i="32"/>
  <c r="R103" i="32"/>
  <c r="Z103" i="32"/>
  <c r="T103" i="32"/>
  <c r="G103" i="31"/>
  <c r="G113" i="31" s="1"/>
  <c r="O11" i="31"/>
  <c r="O28" i="31" s="1"/>
  <c r="S41" i="31"/>
  <c r="M103" i="31"/>
  <c r="M114" i="31" s="1"/>
  <c r="AB109" i="31"/>
  <c r="W11" i="31"/>
  <c r="W18" i="31" s="1"/>
  <c r="T41" i="31"/>
  <c r="T58" i="31" s="1"/>
  <c r="T55" i="31"/>
  <c r="N103" i="31"/>
  <c r="G106" i="31"/>
  <c r="AA44" i="31"/>
  <c r="T50" i="31"/>
  <c r="O103" i="31"/>
  <c r="O105" i="31" s="1"/>
  <c r="AB41" i="31"/>
  <c r="U103" i="31"/>
  <c r="U110" i="31" s="1"/>
  <c r="AA45" i="31"/>
  <c r="P72" i="31"/>
  <c r="P76" i="31" s="1"/>
  <c r="V103" i="31"/>
  <c r="AB115" i="31"/>
  <c r="V26" i="31"/>
  <c r="V14" i="31"/>
  <c r="V25" i="31"/>
  <c r="V21" i="31"/>
  <c r="V13" i="31"/>
  <c r="V22" i="31"/>
  <c r="V20" i="31"/>
  <c r="V28" i="31"/>
  <c r="V24" i="31"/>
  <c r="V19" i="31"/>
  <c r="V18" i="31"/>
  <c r="V15" i="31"/>
  <c r="V17" i="31"/>
  <c r="V23" i="31"/>
  <c r="V16" i="31"/>
  <c r="H27" i="31"/>
  <c r="H26" i="31"/>
  <c r="H25" i="31"/>
  <c r="H29" i="31"/>
  <c r="H20" i="31"/>
  <c r="H23" i="31"/>
  <c r="H19" i="31"/>
  <c r="H18" i="31"/>
  <c r="H21" i="31"/>
  <c r="H17" i="31"/>
  <c r="H30" i="31"/>
  <c r="H16" i="31"/>
  <c r="H24" i="31"/>
  <c r="H15" i="31"/>
  <c r="H13" i="31"/>
  <c r="H22" i="31"/>
  <c r="H14" i="31"/>
  <c r="AB56" i="31"/>
  <c r="AB48" i="31"/>
  <c r="AB55" i="31"/>
  <c r="AB51" i="31"/>
  <c r="AB58" i="31"/>
  <c r="AB52" i="31"/>
  <c r="AB47" i="31"/>
  <c r="AB46" i="31"/>
  <c r="AB53" i="31"/>
  <c r="AB45" i="31"/>
  <c r="P11" i="31"/>
  <c r="X11" i="31"/>
  <c r="O15" i="31"/>
  <c r="Y51" i="31"/>
  <c r="Y53" i="31"/>
  <c r="Y49" i="31"/>
  <c r="Y45" i="31"/>
  <c r="Y54" i="31"/>
  <c r="Y50" i="31"/>
  <c r="Y44" i="31"/>
  <c r="Y43" i="31"/>
  <c r="Y55" i="31"/>
  <c r="Y58" i="31"/>
  <c r="Y56" i="31"/>
  <c r="AB44" i="31"/>
  <c r="Q11" i="31"/>
  <c r="Y11" i="31"/>
  <c r="O16" i="31"/>
  <c r="O25" i="31"/>
  <c r="Z58" i="31"/>
  <c r="Z50" i="31"/>
  <c r="Z54" i="31"/>
  <c r="Z44" i="31"/>
  <c r="Z43" i="31"/>
  <c r="Z55" i="31"/>
  <c r="Z51" i="31"/>
  <c r="Z56" i="31"/>
  <c r="Z52" i="31"/>
  <c r="Z48" i="31"/>
  <c r="Z47" i="31"/>
  <c r="I48" i="31"/>
  <c r="S54" i="31"/>
  <c r="P80" i="31"/>
  <c r="P81" i="31"/>
  <c r="P84" i="31"/>
  <c r="O26" i="31"/>
  <c r="O14" i="31"/>
  <c r="R11" i="31"/>
  <c r="Z11" i="31"/>
  <c r="O17" i="31"/>
  <c r="G59" i="31"/>
  <c r="G53" i="31"/>
  <c r="G60" i="31"/>
  <c r="G49" i="31"/>
  <c r="I49" i="31" s="1"/>
  <c r="G47" i="31"/>
  <c r="I47" i="31" s="1"/>
  <c r="G57" i="31"/>
  <c r="G54" i="31"/>
  <c r="G46" i="31"/>
  <c r="G50" i="31"/>
  <c r="G45" i="31"/>
  <c r="G55" i="31"/>
  <c r="G51" i="31"/>
  <c r="G44" i="31"/>
  <c r="G43" i="31"/>
  <c r="G56" i="31"/>
  <c r="G52" i="31"/>
  <c r="S50" i="31"/>
  <c r="AB43" i="31"/>
  <c r="G11" i="31"/>
  <c r="S11" i="31"/>
  <c r="AA11" i="31"/>
  <c r="O18" i="31"/>
  <c r="O23" i="31"/>
  <c r="H60" i="31"/>
  <c r="H52" i="31"/>
  <c r="H59" i="31"/>
  <c r="H57" i="31"/>
  <c r="H54" i="31"/>
  <c r="H46" i="31"/>
  <c r="I46" i="31" s="1"/>
  <c r="H50" i="31"/>
  <c r="I50" i="31" s="1"/>
  <c r="H45" i="31"/>
  <c r="H55" i="31"/>
  <c r="H51" i="31"/>
  <c r="H44" i="31"/>
  <c r="H43" i="31"/>
  <c r="H56" i="31"/>
  <c r="Z53" i="31"/>
  <c r="AB54" i="31"/>
  <c r="W26" i="31"/>
  <c r="T11" i="31"/>
  <c r="AB11" i="31"/>
  <c r="O19" i="31"/>
  <c r="S49" i="31"/>
  <c r="S58" i="31"/>
  <c r="S55" i="31"/>
  <c r="S43" i="31"/>
  <c r="S51" i="31"/>
  <c r="S56" i="31"/>
  <c r="S52" i="31"/>
  <c r="S48" i="31"/>
  <c r="S47" i="31"/>
  <c r="S53" i="31"/>
  <c r="S46" i="31"/>
  <c r="AB50" i="31"/>
  <c r="Y52" i="31"/>
  <c r="U113" i="31"/>
  <c r="U105" i="31"/>
  <c r="U112" i="31"/>
  <c r="U111" i="31"/>
  <c r="U118" i="31"/>
  <c r="U117" i="31"/>
  <c r="U109" i="31"/>
  <c r="U115" i="31"/>
  <c r="U106" i="31"/>
  <c r="U108" i="31"/>
  <c r="U114" i="31"/>
  <c r="U116" i="31"/>
  <c r="U120" i="31"/>
  <c r="X83" i="31"/>
  <c r="X82" i="31"/>
  <c r="X81" i="31"/>
  <c r="X80" i="31"/>
  <c r="X87" i="31"/>
  <c r="X74" i="31"/>
  <c r="X86" i="31"/>
  <c r="X84" i="31"/>
  <c r="X78" i="31"/>
  <c r="X75" i="31"/>
  <c r="X85" i="31"/>
  <c r="X79" i="31"/>
  <c r="X76" i="31"/>
  <c r="X77" i="31"/>
  <c r="X89" i="31"/>
  <c r="M11" i="31"/>
  <c r="U11" i="31"/>
  <c r="O20" i="31"/>
  <c r="W20" i="31"/>
  <c r="T56" i="31"/>
  <c r="T48" i="31"/>
  <c r="T51" i="31"/>
  <c r="T52" i="31"/>
  <c r="T47" i="31"/>
  <c r="T53" i="31"/>
  <c r="T46" i="31"/>
  <c r="T54" i="31"/>
  <c r="T49" i="31"/>
  <c r="T45" i="31"/>
  <c r="T43" i="31"/>
  <c r="S44" i="31"/>
  <c r="S45" i="31"/>
  <c r="Y46" i="31"/>
  <c r="Z49" i="31"/>
  <c r="N11" i="31"/>
  <c r="O13" i="31"/>
  <c r="W13" i="31"/>
  <c r="O21" i="31"/>
  <c r="O22" i="31"/>
  <c r="O24" i="31"/>
  <c r="W25" i="31"/>
  <c r="AA49" i="31"/>
  <c r="AA56" i="31"/>
  <c r="AA50" i="31"/>
  <c r="AA43" i="31"/>
  <c r="AA55" i="31"/>
  <c r="AA51" i="31"/>
  <c r="AA58" i="31"/>
  <c r="AA52" i="31"/>
  <c r="AA48" i="31"/>
  <c r="AA47" i="31"/>
  <c r="AA46" i="31"/>
  <c r="T44" i="31"/>
  <c r="Z45" i="31"/>
  <c r="Z46" i="31"/>
  <c r="Y47" i="31"/>
  <c r="Y48" i="31"/>
  <c r="AB49" i="31"/>
  <c r="H53" i="31"/>
  <c r="I53" i="31" s="1"/>
  <c r="Q82" i="31"/>
  <c r="Q81" i="31"/>
  <c r="Q87" i="31"/>
  <c r="Q79" i="31"/>
  <c r="Q86" i="31"/>
  <c r="Q80" i="31"/>
  <c r="Q84" i="31"/>
  <c r="Q78" i="31"/>
  <c r="Q77" i="31"/>
  <c r="Q76" i="31"/>
  <c r="V112" i="31"/>
  <c r="V111" i="31"/>
  <c r="V118" i="31"/>
  <c r="V110" i="31"/>
  <c r="V117" i="31"/>
  <c r="V109" i="31"/>
  <c r="V116" i="31"/>
  <c r="V108" i="31"/>
  <c r="V115" i="31"/>
  <c r="V106" i="31"/>
  <c r="V114" i="31"/>
  <c r="V105" i="31"/>
  <c r="V120" i="31"/>
  <c r="M41" i="31"/>
  <c r="U41" i="31"/>
  <c r="R72" i="31"/>
  <c r="Q75" i="31"/>
  <c r="Q85" i="31"/>
  <c r="V113" i="31"/>
  <c r="N41" i="31"/>
  <c r="V41" i="31"/>
  <c r="V72" i="31"/>
  <c r="O41" i="31"/>
  <c r="W41" i="31"/>
  <c r="V107" i="31"/>
  <c r="P41" i="31"/>
  <c r="X41" i="31"/>
  <c r="W72" i="31"/>
  <c r="O72" i="31"/>
  <c r="U72" i="31"/>
  <c r="M72" i="31"/>
  <c r="AB72" i="31"/>
  <c r="T72" i="31"/>
  <c r="AA72" i="31"/>
  <c r="S72" i="31"/>
  <c r="G72" i="31"/>
  <c r="Y72" i="31"/>
  <c r="Q74" i="31"/>
  <c r="M115" i="31"/>
  <c r="Q41" i="31"/>
  <c r="H91" i="31"/>
  <c r="H83" i="31"/>
  <c r="H82" i="31"/>
  <c r="H88" i="31"/>
  <c r="H80" i="31"/>
  <c r="H87" i="31"/>
  <c r="H90" i="31"/>
  <c r="H81" i="31"/>
  <c r="H74" i="31"/>
  <c r="H86" i="31"/>
  <c r="H79" i="31"/>
  <c r="H85" i="31"/>
  <c r="H78" i="31"/>
  <c r="Z72" i="31"/>
  <c r="N115" i="31"/>
  <c r="R41" i="31"/>
  <c r="N72" i="31"/>
  <c r="Q89" i="31"/>
  <c r="O118" i="31"/>
  <c r="O109" i="31"/>
  <c r="O107" i="31"/>
  <c r="O112" i="31"/>
  <c r="AB114" i="31"/>
  <c r="AB106" i="31"/>
  <c r="AB113" i="31"/>
  <c r="AB105" i="31"/>
  <c r="AB112" i="31"/>
  <c r="AB111" i="31"/>
  <c r="AB118" i="31"/>
  <c r="AB110" i="31"/>
  <c r="W111" i="31"/>
  <c r="W118" i="31"/>
  <c r="W110" i="31"/>
  <c r="W117" i="31"/>
  <c r="W109" i="31"/>
  <c r="W116" i="31"/>
  <c r="W108" i="31"/>
  <c r="W120" i="31"/>
  <c r="W115" i="31"/>
  <c r="W107" i="31"/>
  <c r="M106" i="31"/>
  <c r="AB107" i="31"/>
  <c r="W113" i="31"/>
  <c r="H118" i="31"/>
  <c r="H110" i="31"/>
  <c r="H117" i="31"/>
  <c r="H109" i="31"/>
  <c r="H121" i="31"/>
  <c r="H116" i="31"/>
  <c r="H108" i="31"/>
  <c r="H115" i="31"/>
  <c r="H107" i="31"/>
  <c r="H122" i="31"/>
  <c r="H114" i="31"/>
  <c r="H106" i="31"/>
  <c r="I106" i="31" s="1"/>
  <c r="N106" i="31"/>
  <c r="H113" i="31"/>
  <c r="H119" i="31"/>
  <c r="AB120" i="31"/>
  <c r="W105" i="31"/>
  <c r="AB116" i="31"/>
  <c r="M113" i="31"/>
  <c r="M105" i="31"/>
  <c r="M112" i="31"/>
  <c r="M111" i="31"/>
  <c r="M118" i="31"/>
  <c r="M110" i="31"/>
  <c r="M117" i="31"/>
  <c r="M109" i="31"/>
  <c r="M107" i="31"/>
  <c r="W114" i="31"/>
  <c r="N112" i="31"/>
  <c r="N111" i="31"/>
  <c r="N118" i="31"/>
  <c r="N110" i="31"/>
  <c r="N117" i="31"/>
  <c r="N109" i="31"/>
  <c r="N116" i="31"/>
  <c r="N108" i="31"/>
  <c r="N107" i="31"/>
  <c r="AB108" i="31"/>
  <c r="W112" i="31"/>
  <c r="N113" i="31"/>
  <c r="M120" i="31"/>
  <c r="M116" i="31"/>
  <c r="AB117" i="31"/>
  <c r="N120" i="31"/>
  <c r="P103" i="31"/>
  <c r="X103" i="31"/>
  <c r="G107" i="31"/>
  <c r="G115" i="31"/>
  <c r="Q103" i="31"/>
  <c r="Y103" i="31"/>
  <c r="G108" i="31"/>
  <c r="G116" i="31"/>
  <c r="G121" i="31"/>
  <c r="R103" i="31"/>
  <c r="Z103" i="31"/>
  <c r="G109" i="31"/>
  <c r="G117" i="31"/>
  <c r="S103" i="31"/>
  <c r="AA103" i="31"/>
  <c r="G110" i="31"/>
  <c r="G118" i="31"/>
  <c r="T103" i="31"/>
  <c r="G111" i="31"/>
  <c r="I111" i="31" s="1"/>
  <c r="H23" i="25"/>
  <c r="U51" i="25"/>
  <c r="AA58" i="25"/>
  <c r="N25" i="25"/>
  <c r="G25" i="25"/>
  <c r="I25" i="25" s="1"/>
  <c r="C17" i="21" s="1"/>
  <c r="X25" i="25"/>
  <c r="AA89" i="25"/>
  <c r="W25" i="25"/>
  <c r="O25" i="25"/>
  <c r="AB114" i="25"/>
  <c r="AB106" i="25"/>
  <c r="AB113" i="25"/>
  <c r="AB105" i="25"/>
  <c r="AB112" i="25"/>
  <c r="AB111" i="25"/>
  <c r="AB118" i="25"/>
  <c r="AB110" i="25"/>
  <c r="AB117" i="25"/>
  <c r="AB109" i="25"/>
  <c r="AB116" i="25"/>
  <c r="AB108" i="25"/>
  <c r="AB120" i="25"/>
  <c r="AB115" i="25"/>
  <c r="AB107" i="25"/>
  <c r="W119" i="25"/>
  <c r="O119" i="25"/>
  <c r="V119" i="25"/>
  <c r="N119" i="25"/>
  <c r="U119" i="25"/>
  <c r="M119" i="25"/>
  <c r="AB119" i="25"/>
  <c r="T119" i="25"/>
  <c r="AA119" i="25"/>
  <c r="S119" i="25"/>
  <c r="Z119" i="25"/>
  <c r="R119" i="25"/>
  <c r="Y119" i="25"/>
  <c r="Q119" i="25"/>
  <c r="X119" i="25"/>
  <c r="P119" i="25"/>
  <c r="H118" i="25"/>
  <c r="H110" i="25"/>
  <c r="H117" i="25"/>
  <c r="H109" i="25"/>
  <c r="H121" i="25"/>
  <c r="H116" i="25"/>
  <c r="H108" i="25"/>
  <c r="H115" i="25"/>
  <c r="H107" i="25"/>
  <c r="H122" i="25"/>
  <c r="H114" i="25"/>
  <c r="H106" i="25"/>
  <c r="H113" i="25"/>
  <c r="H105" i="25"/>
  <c r="H112" i="25"/>
  <c r="H119" i="25"/>
  <c r="I119" i="25" s="1"/>
  <c r="H111" i="25"/>
  <c r="X118" i="25"/>
  <c r="N105" i="25"/>
  <c r="V105" i="25"/>
  <c r="M106" i="25"/>
  <c r="U106" i="25"/>
  <c r="S108" i="25"/>
  <c r="AA108" i="25"/>
  <c r="P111" i="25"/>
  <c r="X111" i="25"/>
  <c r="G112" i="25"/>
  <c r="N113" i="25"/>
  <c r="V113" i="25"/>
  <c r="M114" i="25"/>
  <c r="U114" i="25"/>
  <c r="S116" i="25"/>
  <c r="AA116" i="25"/>
  <c r="G105" i="25"/>
  <c r="N106" i="25"/>
  <c r="V106" i="25"/>
  <c r="M107" i="25"/>
  <c r="U107" i="25"/>
  <c r="S109" i="25"/>
  <c r="AA109" i="25"/>
  <c r="P112" i="25"/>
  <c r="X112" i="25"/>
  <c r="G113" i="25"/>
  <c r="N114" i="25"/>
  <c r="V114" i="25"/>
  <c r="M115" i="25"/>
  <c r="U115" i="25"/>
  <c r="S117" i="25"/>
  <c r="AA117" i="25"/>
  <c r="M120" i="25"/>
  <c r="U120" i="25"/>
  <c r="O103" i="25"/>
  <c r="W103" i="25"/>
  <c r="P105" i="25"/>
  <c r="X105" i="25"/>
  <c r="G106" i="25"/>
  <c r="N107" i="25"/>
  <c r="V107" i="25"/>
  <c r="M108" i="25"/>
  <c r="U108" i="25"/>
  <c r="S110" i="25"/>
  <c r="AA110" i="25"/>
  <c r="P113" i="25"/>
  <c r="X113" i="25"/>
  <c r="G114" i="25"/>
  <c r="N115" i="25"/>
  <c r="V115" i="25"/>
  <c r="M116" i="25"/>
  <c r="U116" i="25"/>
  <c r="S118" i="25"/>
  <c r="AA118" i="25"/>
  <c r="N120" i="25"/>
  <c r="V120" i="25"/>
  <c r="G122" i="25"/>
  <c r="P106" i="25"/>
  <c r="X106" i="25"/>
  <c r="G107" i="25"/>
  <c r="N108" i="25"/>
  <c r="V108" i="25"/>
  <c r="M109" i="25"/>
  <c r="U109" i="25"/>
  <c r="S111" i="25"/>
  <c r="AA111" i="25"/>
  <c r="P114" i="25"/>
  <c r="X114" i="25"/>
  <c r="G115" i="25"/>
  <c r="N116" i="25"/>
  <c r="V116" i="25"/>
  <c r="M117" i="25"/>
  <c r="U117" i="25"/>
  <c r="Q103" i="25"/>
  <c r="Y103" i="25"/>
  <c r="P107" i="25"/>
  <c r="X107" i="25"/>
  <c r="G108" i="25"/>
  <c r="N109" i="25"/>
  <c r="V109" i="25"/>
  <c r="M110" i="25"/>
  <c r="U110" i="25"/>
  <c r="S112" i="25"/>
  <c r="AA112" i="25"/>
  <c r="P115" i="25"/>
  <c r="X115" i="25"/>
  <c r="G116" i="25"/>
  <c r="N117" i="25"/>
  <c r="V117" i="25"/>
  <c r="M118" i="25"/>
  <c r="U118" i="25"/>
  <c r="P120" i="25"/>
  <c r="X120" i="25"/>
  <c r="G121" i="25"/>
  <c r="R103" i="25"/>
  <c r="Z103" i="25"/>
  <c r="S105" i="25"/>
  <c r="AA105" i="25"/>
  <c r="P108" i="25"/>
  <c r="X108" i="25"/>
  <c r="G109" i="25"/>
  <c r="N110" i="25"/>
  <c r="V110" i="25"/>
  <c r="M111" i="25"/>
  <c r="U111" i="25"/>
  <c r="S113" i="25"/>
  <c r="AA113" i="25"/>
  <c r="P116" i="25"/>
  <c r="X116" i="25"/>
  <c r="G117" i="25"/>
  <c r="N118" i="25"/>
  <c r="V118" i="25"/>
  <c r="S106" i="25"/>
  <c r="AA106" i="25"/>
  <c r="P109" i="25"/>
  <c r="X109" i="25"/>
  <c r="G110" i="25"/>
  <c r="N111" i="25"/>
  <c r="V111" i="25"/>
  <c r="M112" i="25"/>
  <c r="U112" i="25"/>
  <c r="S114" i="25"/>
  <c r="AA114" i="25"/>
  <c r="P117" i="25"/>
  <c r="X117" i="25"/>
  <c r="G118" i="25"/>
  <c r="T103" i="25"/>
  <c r="M105" i="25"/>
  <c r="U105" i="25"/>
  <c r="S107" i="25"/>
  <c r="AA107" i="25"/>
  <c r="P110" i="25"/>
  <c r="X110" i="25"/>
  <c r="G111" i="25"/>
  <c r="S115" i="25"/>
  <c r="AA115" i="25"/>
  <c r="AB83" i="25"/>
  <c r="AB75" i="25"/>
  <c r="AB82" i="25"/>
  <c r="AB74" i="25"/>
  <c r="AB81" i="25"/>
  <c r="AB80" i="25"/>
  <c r="AB87" i="25"/>
  <c r="AB79" i="25"/>
  <c r="AB86" i="25"/>
  <c r="AB78" i="25"/>
  <c r="AB85" i="25"/>
  <c r="AB77" i="25"/>
  <c r="AB89" i="25"/>
  <c r="AB84" i="25"/>
  <c r="AB76" i="25"/>
  <c r="H87" i="25"/>
  <c r="H79" i="25"/>
  <c r="H86" i="25"/>
  <c r="H78" i="25"/>
  <c r="H90" i="25"/>
  <c r="H85" i="25"/>
  <c r="H77" i="25"/>
  <c r="H84" i="25"/>
  <c r="H76" i="25"/>
  <c r="H91" i="25"/>
  <c r="H83" i="25"/>
  <c r="H75" i="25"/>
  <c r="H82" i="25"/>
  <c r="H74" i="25"/>
  <c r="H81" i="25"/>
  <c r="H88" i="25"/>
  <c r="I88" i="25" s="1"/>
  <c r="H80" i="25"/>
  <c r="W88" i="25"/>
  <c r="O88" i="25"/>
  <c r="V88" i="25"/>
  <c r="N88" i="25"/>
  <c r="U88" i="25"/>
  <c r="M88" i="25"/>
  <c r="AB88" i="25"/>
  <c r="T88" i="25"/>
  <c r="AA88" i="25"/>
  <c r="S88" i="25"/>
  <c r="Z88" i="25"/>
  <c r="R88" i="25"/>
  <c r="Y88" i="25"/>
  <c r="Q88" i="25"/>
  <c r="X88" i="25"/>
  <c r="P88" i="25"/>
  <c r="N81" i="25"/>
  <c r="M72" i="25"/>
  <c r="U72" i="25"/>
  <c r="N74" i="25"/>
  <c r="V74" i="25"/>
  <c r="S77" i="25"/>
  <c r="AA77" i="25"/>
  <c r="G81" i="25"/>
  <c r="N82" i="25"/>
  <c r="V82" i="25"/>
  <c r="S85" i="25"/>
  <c r="AA85" i="25"/>
  <c r="G74" i="25"/>
  <c r="N75" i="25"/>
  <c r="V75" i="25"/>
  <c r="S78" i="25"/>
  <c r="AA78" i="25"/>
  <c r="G82" i="25"/>
  <c r="N83" i="25"/>
  <c r="V83" i="25"/>
  <c r="S86" i="25"/>
  <c r="AA86" i="25"/>
  <c r="O72" i="25"/>
  <c r="W72" i="25"/>
  <c r="G75" i="25"/>
  <c r="N76" i="25"/>
  <c r="V76" i="25"/>
  <c r="S79" i="25"/>
  <c r="AA79" i="25"/>
  <c r="G83" i="25"/>
  <c r="N84" i="25"/>
  <c r="V84" i="25"/>
  <c r="S87" i="25"/>
  <c r="AA87" i="25"/>
  <c r="N89" i="25"/>
  <c r="V89" i="25"/>
  <c r="G91" i="25"/>
  <c r="P72" i="25"/>
  <c r="X72" i="25"/>
  <c r="G76" i="25"/>
  <c r="N77" i="25"/>
  <c r="V77" i="25"/>
  <c r="S80" i="25"/>
  <c r="AA80" i="25"/>
  <c r="G84" i="25"/>
  <c r="N85" i="25"/>
  <c r="V85" i="25"/>
  <c r="Q72" i="25"/>
  <c r="Y72" i="25"/>
  <c r="G77" i="25"/>
  <c r="N78" i="25"/>
  <c r="V78" i="25"/>
  <c r="S81" i="25"/>
  <c r="AA81" i="25"/>
  <c r="G85" i="25"/>
  <c r="N86" i="25"/>
  <c r="V86" i="25"/>
  <c r="G90" i="25"/>
  <c r="R72" i="25"/>
  <c r="Z72" i="25"/>
  <c r="S74" i="25"/>
  <c r="AA74" i="25"/>
  <c r="G78" i="25"/>
  <c r="N79" i="25"/>
  <c r="V79" i="25"/>
  <c r="S82" i="25"/>
  <c r="AA82" i="25"/>
  <c r="G86" i="25"/>
  <c r="N87" i="25"/>
  <c r="V87" i="25"/>
  <c r="S75" i="25"/>
  <c r="AA75" i="25"/>
  <c r="G79" i="25"/>
  <c r="N80" i="25"/>
  <c r="V80" i="25"/>
  <c r="S83" i="25"/>
  <c r="AA83" i="25"/>
  <c r="G87" i="25"/>
  <c r="T72" i="25"/>
  <c r="S76" i="25"/>
  <c r="AA76" i="25"/>
  <c r="G80" i="25"/>
  <c r="S84" i="25"/>
  <c r="AA84" i="25"/>
  <c r="V25" i="25"/>
  <c r="U25" i="25"/>
  <c r="P25" i="25"/>
  <c r="V23" i="25"/>
  <c r="N23" i="25"/>
  <c r="U23" i="25"/>
  <c r="AB23" i="25"/>
  <c r="T23" i="25"/>
  <c r="AA23" i="25"/>
  <c r="S23" i="25"/>
  <c r="M23" i="25"/>
  <c r="AB25" i="25"/>
  <c r="T25" i="25"/>
  <c r="Z23" i="25"/>
  <c r="R23" i="25"/>
  <c r="M51" i="25"/>
  <c r="M25" i="25"/>
  <c r="AA25" i="25"/>
  <c r="S25" i="25"/>
  <c r="Y23" i="25"/>
  <c r="Q23" i="25"/>
  <c r="Z25" i="25"/>
  <c r="R25" i="25"/>
  <c r="X23" i="25"/>
  <c r="P23" i="25"/>
  <c r="Y25" i="25"/>
  <c r="W23" i="25"/>
  <c r="AB52" i="25"/>
  <c r="AB44" i="25"/>
  <c r="AB51" i="25"/>
  <c r="AB43" i="25"/>
  <c r="AB50" i="25"/>
  <c r="AB49" i="25"/>
  <c r="AB56" i="25"/>
  <c r="AB48" i="25"/>
  <c r="AB55" i="25"/>
  <c r="AB47" i="25"/>
  <c r="AB54" i="25"/>
  <c r="AB46" i="25"/>
  <c r="AB58" i="25"/>
  <c r="AB53" i="25"/>
  <c r="AB45" i="25"/>
  <c r="H56" i="25"/>
  <c r="H48" i="25"/>
  <c r="H55" i="25"/>
  <c r="H47" i="25"/>
  <c r="H59" i="25"/>
  <c r="H54" i="25"/>
  <c r="H46" i="25"/>
  <c r="H53" i="25"/>
  <c r="H45" i="25"/>
  <c r="H60" i="25"/>
  <c r="H52" i="25"/>
  <c r="H44" i="25"/>
  <c r="H51" i="25"/>
  <c r="H43" i="25"/>
  <c r="H50" i="25"/>
  <c r="H57" i="25"/>
  <c r="I57" i="25" s="1"/>
  <c r="H49" i="25"/>
  <c r="W57" i="25"/>
  <c r="O57" i="25"/>
  <c r="V57" i="25"/>
  <c r="N57" i="25"/>
  <c r="U57" i="25"/>
  <c r="M57" i="25"/>
  <c r="AB57" i="25"/>
  <c r="T57" i="25"/>
  <c r="AA57" i="25"/>
  <c r="S57" i="25"/>
  <c r="Z57" i="25"/>
  <c r="R57" i="25"/>
  <c r="Y57" i="25"/>
  <c r="Q57" i="25"/>
  <c r="X57" i="25"/>
  <c r="P57" i="25"/>
  <c r="N50" i="25"/>
  <c r="P56" i="25"/>
  <c r="S58" i="25"/>
  <c r="N43" i="25"/>
  <c r="V43" i="25"/>
  <c r="M44" i="25"/>
  <c r="U44" i="25"/>
  <c r="S46" i="25"/>
  <c r="AA46" i="25"/>
  <c r="P49" i="25"/>
  <c r="G50" i="25"/>
  <c r="N51" i="25"/>
  <c r="V51" i="25"/>
  <c r="M52" i="25"/>
  <c r="U52" i="25"/>
  <c r="S54" i="25"/>
  <c r="AA54" i="25"/>
  <c r="G43" i="25"/>
  <c r="N44" i="25"/>
  <c r="V44" i="25"/>
  <c r="M45" i="25"/>
  <c r="U45" i="25"/>
  <c r="S47" i="25"/>
  <c r="AA47" i="25"/>
  <c r="P50" i="25"/>
  <c r="G51" i="25"/>
  <c r="N52" i="25"/>
  <c r="V52" i="25"/>
  <c r="M53" i="25"/>
  <c r="U53" i="25"/>
  <c r="S55" i="25"/>
  <c r="AA55" i="25"/>
  <c r="M58" i="25"/>
  <c r="U58" i="25"/>
  <c r="O41" i="25"/>
  <c r="W41" i="25"/>
  <c r="P43" i="25"/>
  <c r="G44" i="25"/>
  <c r="N45" i="25"/>
  <c r="V45" i="25"/>
  <c r="M46" i="25"/>
  <c r="U46" i="25"/>
  <c r="S48" i="25"/>
  <c r="AA48" i="25"/>
  <c r="P51" i="25"/>
  <c r="G52" i="25"/>
  <c r="N53" i="25"/>
  <c r="V53" i="25"/>
  <c r="M54" i="25"/>
  <c r="U54" i="25"/>
  <c r="S56" i="25"/>
  <c r="AA56" i="25"/>
  <c r="N58" i="25"/>
  <c r="V58" i="25"/>
  <c r="G60" i="25"/>
  <c r="X41" i="25"/>
  <c r="P44" i="25"/>
  <c r="G45" i="25"/>
  <c r="N46" i="25"/>
  <c r="V46" i="25"/>
  <c r="M47" i="25"/>
  <c r="U47" i="25"/>
  <c r="S49" i="25"/>
  <c r="AA49" i="25"/>
  <c r="P52" i="25"/>
  <c r="G53" i="25"/>
  <c r="N54" i="25"/>
  <c r="V54" i="25"/>
  <c r="M55" i="25"/>
  <c r="U55" i="25"/>
  <c r="Q41" i="25"/>
  <c r="Y41" i="25"/>
  <c r="P45" i="25"/>
  <c r="G46" i="25"/>
  <c r="N47" i="25"/>
  <c r="V47" i="25"/>
  <c r="M48" i="25"/>
  <c r="U48" i="25"/>
  <c r="S50" i="25"/>
  <c r="AA50" i="25"/>
  <c r="P53" i="25"/>
  <c r="G54" i="25"/>
  <c r="N55" i="25"/>
  <c r="V55" i="25"/>
  <c r="M56" i="25"/>
  <c r="U56" i="25"/>
  <c r="P58" i="25"/>
  <c r="G59" i="25"/>
  <c r="R41" i="25"/>
  <c r="Z41" i="25"/>
  <c r="S43" i="25"/>
  <c r="AA43" i="25"/>
  <c r="P46" i="25"/>
  <c r="G47" i="25"/>
  <c r="N48" i="25"/>
  <c r="V48" i="25"/>
  <c r="M49" i="25"/>
  <c r="U49" i="25"/>
  <c r="S51" i="25"/>
  <c r="AA51" i="25"/>
  <c r="P54" i="25"/>
  <c r="G55" i="25"/>
  <c r="N56" i="25"/>
  <c r="V56" i="25"/>
  <c r="S44" i="25"/>
  <c r="AA44" i="25"/>
  <c r="P47" i="25"/>
  <c r="G48" i="25"/>
  <c r="N49" i="25"/>
  <c r="V49" i="25"/>
  <c r="M50" i="25"/>
  <c r="U50" i="25"/>
  <c r="S52" i="25"/>
  <c r="AA52" i="25"/>
  <c r="P55" i="25"/>
  <c r="G56" i="25"/>
  <c r="T41" i="25"/>
  <c r="M43" i="25"/>
  <c r="U43" i="25"/>
  <c r="S45" i="25"/>
  <c r="AA45" i="25"/>
  <c r="P48" i="25"/>
  <c r="G49" i="25"/>
  <c r="S53" i="25"/>
  <c r="AA53" i="25"/>
  <c r="I23" i="25"/>
  <c r="C15" i="21" s="1"/>
  <c r="AC25" i="25" l="1"/>
  <c r="AB44" i="33"/>
  <c r="AA51" i="33"/>
  <c r="AA48" i="33"/>
  <c r="G56" i="33"/>
  <c r="G47" i="33"/>
  <c r="I47" i="33" s="1"/>
  <c r="G44" i="33"/>
  <c r="I44" i="33" s="1"/>
  <c r="G48" i="33"/>
  <c r="I48" i="33" s="1"/>
  <c r="AB59" i="33"/>
  <c r="I106" i="33"/>
  <c r="Y90" i="33"/>
  <c r="I56" i="33"/>
  <c r="P118" i="33"/>
  <c r="P111" i="33"/>
  <c r="P112" i="33"/>
  <c r="I114" i="33"/>
  <c r="N121" i="33"/>
  <c r="AB56" i="33"/>
  <c r="S120" i="33"/>
  <c r="S116" i="33"/>
  <c r="S108" i="33"/>
  <c r="Z85" i="33"/>
  <c r="Z75" i="33"/>
  <c r="Z90" i="33" s="1"/>
  <c r="Z82" i="33"/>
  <c r="Z76" i="33"/>
  <c r="Z77" i="33"/>
  <c r="V113" i="33"/>
  <c r="V105" i="33"/>
  <c r="V121" i="33" s="1"/>
  <c r="V114" i="33"/>
  <c r="V106" i="33"/>
  <c r="U114" i="33"/>
  <c r="U106" i="33"/>
  <c r="N76" i="33"/>
  <c r="N87" i="33"/>
  <c r="AB81" i="33"/>
  <c r="AB74" i="33"/>
  <c r="AB90" i="33" s="1"/>
  <c r="I53" i="33"/>
  <c r="T56" i="33"/>
  <c r="T54" i="33"/>
  <c r="I115" i="33"/>
  <c r="S90" i="33"/>
  <c r="W90" i="33"/>
  <c r="W53" i="33"/>
  <c r="W48" i="33"/>
  <c r="W47" i="33"/>
  <c r="AA90" i="33"/>
  <c r="W79" i="33"/>
  <c r="W75" i="33"/>
  <c r="G86" i="33"/>
  <c r="G85" i="33"/>
  <c r="T55" i="33"/>
  <c r="Z116" i="33"/>
  <c r="Z108" i="33"/>
  <c r="Z120" i="33"/>
  <c r="Z115" i="33"/>
  <c r="Z107" i="33"/>
  <c r="Z114" i="33"/>
  <c r="Z106" i="33"/>
  <c r="Z113" i="33"/>
  <c r="Z105" i="33"/>
  <c r="Z112" i="33"/>
  <c r="Z111" i="33"/>
  <c r="Z118" i="33"/>
  <c r="Z110" i="33"/>
  <c r="Z117" i="33"/>
  <c r="Z109" i="33"/>
  <c r="X121" i="33"/>
  <c r="I109" i="33"/>
  <c r="V85" i="33"/>
  <c r="V83" i="33"/>
  <c r="V82" i="33"/>
  <c r="V80" i="33"/>
  <c r="V79" i="33"/>
  <c r="V78" i="33"/>
  <c r="V86" i="33"/>
  <c r="V77" i="33"/>
  <c r="V87" i="33"/>
  <c r="V75" i="33"/>
  <c r="V76" i="33"/>
  <c r="V74" i="33"/>
  <c r="V84" i="33"/>
  <c r="V81" i="33"/>
  <c r="V89" i="33"/>
  <c r="O15" i="33"/>
  <c r="O26" i="33"/>
  <c r="O14" i="33"/>
  <c r="O21" i="33"/>
  <c r="O13" i="33"/>
  <c r="O25" i="33"/>
  <c r="O23" i="33"/>
  <c r="O20" i="33"/>
  <c r="O19" i="33"/>
  <c r="O18" i="33"/>
  <c r="O28" i="33"/>
  <c r="O22" i="33"/>
  <c r="O17" i="33"/>
  <c r="O24" i="33"/>
  <c r="O16" i="33"/>
  <c r="AD79" i="33"/>
  <c r="V29" i="33"/>
  <c r="M59" i="33"/>
  <c r="AD77" i="33"/>
  <c r="G27" i="33"/>
  <c r="G26" i="33"/>
  <c r="G15" i="33"/>
  <c r="G25" i="33"/>
  <c r="G23" i="33"/>
  <c r="I23" i="33" s="1"/>
  <c r="G14" i="33"/>
  <c r="G21" i="33"/>
  <c r="G13" i="33"/>
  <c r="G29" i="33"/>
  <c r="G20" i="33"/>
  <c r="G22" i="33"/>
  <c r="G19" i="33"/>
  <c r="I19" i="33" s="1"/>
  <c r="G30" i="33"/>
  <c r="AC30" i="33" s="1"/>
  <c r="G18" i="33"/>
  <c r="G24" i="33"/>
  <c r="G17" i="33"/>
  <c r="G16" i="33"/>
  <c r="R26" i="33"/>
  <c r="R25" i="33"/>
  <c r="R24" i="33"/>
  <c r="R23" i="33"/>
  <c r="R20" i="33"/>
  <c r="R18" i="33"/>
  <c r="R19" i="33"/>
  <c r="R28" i="33"/>
  <c r="R22" i="33"/>
  <c r="R17" i="33"/>
  <c r="R16" i="33"/>
  <c r="R15" i="33"/>
  <c r="R14" i="33"/>
  <c r="R21" i="33"/>
  <c r="R13" i="33"/>
  <c r="I14" i="33"/>
  <c r="R116" i="33"/>
  <c r="R108" i="33"/>
  <c r="R120" i="33"/>
  <c r="R115" i="33"/>
  <c r="R107" i="33"/>
  <c r="R114" i="33"/>
  <c r="R106" i="33"/>
  <c r="R113" i="33"/>
  <c r="R105" i="33"/>
  <c r="R112" i="33"/>
  <c r="R111" i="33"/>
  <c r="R118" i="33"/>
  <c r="R117" i="33"/>
  <c r="R110" i="33"/>
  <c r="R109" i="33"/>
  <c r="P121" i="33"/>
  <c r="Q82" i="33"/>
  <c r="Q87" i="33"/>
  <c r="Q79" i="33"/>
  <c r="Q85" i="33"/>
  <c r="Q81" i="33"/>
  <c r="Q80" i="33"/>
  <c r="Q75" i="33"/>
  <c r="Q74" i="33"/>
  <c r="Q90" i="33" s="1"/>
  <c r="Q86" i="33"/>
  <c r="Q89" i="33"/>
  <c r="Q78" i="33"/>
  <c r="Q77" i="33"/>
  <c r="Q84" i="33"/>
  <c r="Q76" i="33"/>
  <c r="Q83" i="33"/>
  <c r="H91" i="33"/>
  <c r="H83" i="33"/>
  <c r="I83" i="33" s="1"/>
  <c r="H88" i="33"/>
  <c r="I88" i="33" s="1"/>
  <c r="H80" i="33"/>
  <c r="I80" i="33" s="1"/>
  <c r="H86" i="33"/>
  <c r="H90" i="33"/>
  <c r="H76" i="33"/>
  <c r="I76" i="33" s="1"/>
  <c r="H75" i="33"/>
  <c r="I75" i="33" s="1"/>
  <c r="H87" i="33"/>
  <c r="I87" i="33" s="1"/>
  <c r="H84" i="33"/>
  <c r="I84" i="33" s="1"/>
  <c r="H79" i="33"/>
  <c r="I79" i="33" s="1"/>
  <c r="H78" i="33"/>
  <c r="I78" i="33" s="1"/>
  <c r="H77" i="33"/>
  <c r="I77" i="33" s="1"/>
  <c r="H74" i="33"/>
  <c r="I74" i="33" s="1"/>
  <c r="H82" i="33"/>
  <c r="I82" i="33" s="1"/>
  <c r="H81" i="33"/>
  <c r="I81" i="33" s="1"/>
  <c r="H85" i="33"/>
  <c r="I85" i="33" s="1"/>
  <c r="AD87" i="33"/>
  <c r="N29" i="33"/>
  <c r="M90" i="33"/>
  <c r="AC74" i="33"/>
  <c r="AD74" i="33" s="1"/>
  <c r="Y26" i="33"/>
  <c r="Y25" i="33"/>
  <c r="Y13" i="33"/>
  <c r="Y21" i="33"/>
  <c r="Y20" i="33"/>
  <c r="Y19" i="33"/>
  <c r="Y23" i="33"/>
  <c r="Y18" i="33"/>
  <c r="Y17" i="33"/>
  <c r="Y16" i="33"/>
  <c r="Y22" i="33"/>
  <c r="Y15" i="33"/>
  <c r="Y28" i="33"/>
  <c r="Y24" i="33"/>
  <c r="Y14" i="33"/>
  <c r="W111" i="33"/>
  <c r="W118" i="33"/>
  <c r="W110" i="33"/>
  <c r="W117" i="33"/>
  <c r="W109" i="33"/>
  <c r="W116" i="33"/>
  <c r="W108" i="33"/>
  <c r="W120" i="33"/>
  <c r="W115" i="33"/>
  <c r="W107" i="33"/>
  <c r="W114" i="33"/>
  <c r="W106" i="33"/>
  <c r="W113" i="33"/>
  <c r="W112" i="33"/>
  <c r="W105" i="33"/>
  <c r="AC122" i="33"/>
  <c r="I122" i="33"/>
  <c r="AD122" i="33" s="1"/>
  <c r="I110" i="33"/>
  <c r="U121" i="33"/>
  <c r="R55" i="33"/>
  <c r="R47" i="33"/>
  <c r="R54" i="33"/>
  <c r="R46" i="33"/>
  <c r="R44" i="33"/>
  <c r="R50" i="33"/>
  <c r="R43" i="33"/>
  <c r="R58" i="33"/>
  <c r="R52" i="33"/>
  <c r="R45" i="33"/>
  <c r="R53" i="33"/>
  <c r="R56" i="33"/>
  <c r="R51" i="33"/>
  <c r="R48" i="33"/>
  <c r="R49" i="33"/>
  <c r="Y59" i="33"/>
  <c r="AD81" i="33"/>
  <c r="U28" i="33"/>
  <c r="U22" i="33"/>
  <c r="U21" i="33"/>
  <c r="U25" i="33"/>
  <c r="U17" i="33"/>
  <c r="U15" i="33"/>
  <c r="U16" i="33"/>
  <c r="U24" i="33"/>
  <c r="U14" i="33"/>
  <c r="U13" i="33"/>
  <c r="U20" i="33"/>
  <c r="U19" i="33"/>
  <c r="U26" i="33"/>
  <c r="U23" i="33"/>
  <c r="U18" i="33"/>
  <c r="I49" i="33"/>
  <c r="V59" i="33"/>
  <c r="I22" i="33"/>
  <c r="I26" i="33"/>
  <c r="T114" i="33"/>
  <c r="T106" i="33"/>
  <c r="T113" i="33"/>
  <c r="T105" i="33"/>
  <c r="T112" i="33"/>
  <c r="T111" i="33"/>
  <c r="T118" i="33"/>
  <c r="T110" i="33"/>
  <c r="T117" i="33"/>
  <c r="T109" i="33"/>
  <c r="T115" i="33"/>
  <c r="T120" i="33"/>
  <c r="T116" i="33"/>
  <c r="T108" i="33"/>
  <c r="T107" i="33"/>
  <c r="O111" i="33"/>
  <c r="O118" i="33"/>
  <c r="O110" i="33"/>
  <c r="O117" i="33"/>
  <c r="O109" i="33"/>
  <c r="O116" i="33"/>
  <c r="O108" i="33"/>
  <c r="O120" i="33"/>
  <c r="O115" i="33"/>
  <c r="O107" i="33"/>
  <c r="O114" i="33"/>
  <c r="O106" i="33"/>
  <c r="O113" i="33"/>
  <c r="O112" i="33"/>
  <c r="O105" i="33"/>
  <c r="I107" i="33"/>
  <c r="I118" i="33"/>
  <c r="T87" i="33"/>
  <c r="T85" i="33"/>
  <c r="T89" i="33"/>
  <c r="T84" i="33"/>
  <c r="T82" i="33"/>
  <c r="T83" i="33"/>
  <c r="T77" i="33"/>
  <c r="T81" i="33"/>
  <c r="T79" i="33"/>
  <c r="T78" i="33"/>
  <c r="T76" i="33"/>
  <c r="T75" i="33"/>
  <c r="T74" i="33"/>
  <c r="T90" i="33" s="1"/>
  <c r="T80" i="33"/>
  <c r="T86" i="33"/>
  <c r="T59" i="33"/>
  <c r="AD83" i="33"/>
  <c r="W119" i="33"/>
  <c r="O119" i="33"/>
  <c r="AA88" i="33"/>
  <c r="S88" i="33"/>
  <c r="V119" i="33"/>
  <c r="N119" i="33"/>
  <c r="U119" i="33"/>
  <c r="M119" i="33"/>
  <c r="Y88" i="33"/>
  <c r="Q88" i="33"/>
  <c r="AB119" i="33"/>
  <c r="T119" i="33"/>
  <c r="X88" i="33"/>
  <c r="P88" i="33"/>
  <c r="AA119" i="33"/>
  <c r="S119" i="33"/>
  <c r="Z119" i="33"/>
  <c r="R119" i="33"/>
  <c r="V88" i="33"/>
  <c r="N88" i="33"/>
  <c r="Q119" i="33"/>
  <c r="P119" i="33"/>
  <c r="R88" i="33"/>
  <c r="X57" i="33"/>
  <c r="P57" i="33"/>
  <c r="O88" i="33"/>
  <c r="W57" i="33"/>
  <c r="O57" i="33"/>
  <c r="M88" i="33"/>
  <c r="AB88" i="33"/>
  <c r="Y119" i="33"/>
  <c r="U57" i="33"/>
  <c r="M28" i="33"/>
  <c r="Y27" i="33"/>
  <c r="Q27" i="33"/>
  <c r="T57" i="33"/>
  <c r="X27" i="33"/>
  <c r="P27" i="33"/>
  <c r="M22" i="33"/>
  <c r="S57" i="33"/>
  <c r="W27" i="33"/>
  <c r="O27" i="33"/>
  <c r="Z88" i="33"/>
  <c r="AB57" i="33"/>
  <c r="R57" i="33"/>
  <c r="W88" i="33"/>
  <c r="X119" i="33"/>
  <c r="U88" i="33"/>
  <c r="T88" i="33"/>
  <c r="M57" i="33"/>
  <c r="T27" i="33"/>
  <c r="M17" i="33"/>
  <c r="R27" i="33"/>
  <c r="M15" i="33"/>
  <c r="S27" i="33"/>
  <c r="M24" i="33"/>
  <c r="M16" i="33"/>
  <c r="AA57" i="33"/>
  <c r="Z57" i="33"/>
  <c r="AB27" i="33"/>
  <c r="N27" i="33"/>
  <c r="M14" i="33"/>
  <c r="Y57" i="33"/>
  <c r="AA27" i="33"/>
  <c r="M27" i="33"/>
  <c r="M26" i="33"/>
  <c r="M21" i="33"/>
  <c r="M13" i="33"/>
  <c r="V57" i="33"/>
  <c r="Z27" i="33"/>
  <c r="M25" i="33"/>
  <c r="M23" i="33"/>
  <c r="M20" i="33"/>
  <c r="Q57" i="33"/>
  <c r="V27" i="33"/>
  <c r="M19" i="33"/>
  <c r="N57" i="33"/>
  <c r="U27" i="33"/>
  <c r="M18" i="33"/>
  <c r="I15" i="33"/>
  <c r="AC29" i="33"/>
  <c r="I29" i="33"/>
  <c r="AD29" i="33" s="1"/>
  <c r="I27" i="33"/>
  <c r="U86" i="33"/>
  <c r="U89" i="33"/>
  <c r="U84" i="33"/>
  <c r="U83" i="33"/>
  <c r="U81" i="33"/>
  <c r="U85" i="33"/>
  <c r="U82" i="33"/>
  <c r="U79" i="33"/>
  <c r="U78" i="33"/>
  <c r="U76" i="33"/>
  <c r="U77" i="33"/>
  <c r="U75" i="33"/>
  <c r="U74" i="33"/>
  <c r="U80" i="33"/>
  <c r="U87" i="33"/>
  <c r="P83" i="33"/>
  <c r="P81" i="33"/>
  <c r="P80" i="33"/>
  <c r="P86" i="33"/>
  <c r="P84" i="33"/>
  <c r="P76" i="33"/>
  <c r="P75" i="33"/>
  <c r="P82" i="33"/>
  <c r="P89" i="33"/>
  <c r="P85" i="33"/>
  <c r="P79" i="33"/>
  <c r="P78" i="33"/>
  <c r="P77" i="33"/>
  <c r="P74" i="33"/>
  <c r="P90" i="33" s="1"/>
  <c r="P87" i="33"/>
  <c r="M121" i="33"/>
  <c r="AC60" i="33"/>
  <c r="I60" i="33"/>
  <c r="AD60" i="33" s="1"/>
  <c r="AD85" i="33"/>
  <c r="AD84" i="33"/>
  <c r="AA59" i="33"/>
  <c r="AB28" i="33"/>
  <c r="AB23" i="33"/>
  <c r="AB22" i="33"/>
  <c r="AB18" i="33"/>
  <c r="AB17" i="33"/>
  <c r="AB16" i="33"/>
  <c r="AB26" i="33"/>
  <c r="AB15" i="33"/>
  <c r="AB25" i="33"/>
  <c r="AB14" i="33"/>
  <c r="AB13" i="33"/>
  <c r="AB24" i="33"/>
  <c r="AB21" i="33"/>
  <c r="AB20" i="33"/>
  <c r="AB19" i="33"/>
  <c r="W59" i="33"/>
  <c r="I52" i="33"/>
  <c r="I16" i="33"/>
  <c r="I13" i="33"/>
  <c r="X29" i="33"/>
  <c r="Y117" i="33"/>
  <c r="Y109" i="33"/>
  <c r="Y116" i="33"/>
  <c r="Y108" i="33"/>
  <c r="Y120" i="33"/>
  <c r="Y115" i="33"/>
  <c r="Y107" i="33"/>
  <c r="Y114" i="33"/>
  <c r="Y106" i="33"/>
  <c r="Y113" i="33"/>
  <c r="Y105" i="33"/>
  <c r="Y112" i="33"/>
  <c r="Y118" i="33"/>
  <c r="Y111" i="33"/>
  <c r="Y110" i="33"/>
  <c r="I108" i="33"/>
  <c r="AB121" i="33"/>
  <c r="I111" i="33"/>
  <c r="X83" i="33"/>
  <c r="X81" i="33"/>
  <c r="X80" i="33"/>
  <c r="X86" i="33"/>
  <c r="X76" i="33"/>
  <c r="X75" i="33"/>
  <c r="X85" i="33"/>
  <c r="X84" i="33"/>
  <c r="X87" i="33"/>
  <c r="X89" i="33"/>
  <c r="X82" i="33"/>
  <c r="X74" i="33"/>
  <c r="X78" i="33"/>
  <c r="X77" i="33"/>
  <c r="X79" i="33"/>
  <c r="AD80" i="33"/>
  <c r="P26" i="33"/>
  <c r="P14" i="33"/>
  <c r="P23" i="33"/>
  <c r="P21" i="33"/>
  <c r="P13" i="33"/>
  <c r="P25" i="33"/>
  <c r="P20" i="33"/>
  <c r="P19" i="33"/>
  <c r="P18" i="33"/>
  <c r="P28" i="33"/>
  <c r="P22" i="33"/>
  <c r="P17" i="33"/>
  <c r="P24" i="33"/>
  <c r="P16" i="33"/>
  <c r="P15" i="33"/>
  <c r="S59" i="33"/>
  <c r="AD82" i="33"/>
  <c r="AD89" i="33"/>
  <c r="T28" i="33"/>
  <c r="T23" i="33"/>
  <c r="T22" i="33"/>
  <c r="T26" i="33"/>
  <c r="T18" i="33"/>
  <c r="T25" i="33"/>
  <c r="T17" i="33"/>
  <c r="T16" i="33"/>
  <c r="T15" i="33"/>
  <c r="T24" i="33"/>
  <c r="T14" i="33"/>
  <c r="T21" i="33"/>
  <c r="T13" i="33"/>
  <c r="T20" i="33"/>
  <c r="T19" i="33"/>
  <c r="Z59" i="33"/>
  <c r="I59" i="33"/>
  <c r="AD59" i="33" s="1"/>
  <c r="I17" i="33"/>
  <c r="I21" i="33"/>
  <c r="AA121" i="33"/>
  <c r="Q117" i="33"/>
  <c r="AC117" i="33" s="1"/>
  <c r="AD117" i="33" s="1"/>
  <c r="Q109" i="33"/>
  <c r="AC109" i="33" s="1"/>
  <c r="AD109" i="33" s="1"/>
  <c r="Q116" i="33"/>
  <c r="AC116" i="33" s="1"/>
  <c r="AD116" i="33" s="1"/>
  <c r="Q108" i="33"/>
  <c r="AC108" i="33" s="1"/>
  <c r="AD108" i="33" s="1"/>
  <c r="Q120" i="33"/>
  <c r="Q115" i="33"/>
  <c r="AC115" i="33" s="1"/>
  <c r="AD115" i="33" s="1"/>
  <c r="Q107" i="33"/>
  <c r="Q114" i="33"/>
  <c r="Q106" i="33"/>
  <c r="Q113" i="33"/>
  <c r="AC113" i="33" s="1"/>
  <c r="AD113" i="33" s="1"/>
  <c r="Q105" i="33"/>
  <c r="Q112" i="33"/>
  <c r="AC112" i="33" s="1"/>
  <c r="AD112" i="33" s="1"/>
  <c r="Q118" i="33"/>
  <c r="Q110" i="33"/>
  <c r="Q111" i="33"/>
  <c r="I116" i="33"/>
  <c r="Q56" i="33"/>
  <c r="Q48" i="33"/>
  <c r="Q55" i="33"/>
  <c r="Q53" i="33"/>
  <c r="Q45" i="33"/>
  <c r="Q46" i="33"/>
  <c r="Q44" i="33"/>
  <c r="Q50" i="33"/>
  <c r="Q47" i="33"/>
  <c r="Q43" i="33"/>
  <c r="Q58" i="33"/>
  <c r="Q54" i="33"/>
  <c r="Q51" i="33"/>
  <c r="Q52" i="33"/>
  <c r="Q49" i="33"/>
  <c r="X49" i="33"/>
  <c r="X56" i="33"/>
  <c r="X51" i="33"/>
  <c r="X45" i="33"/>
  <c r="X44" i="33"/>
  <c r="X54" i="33"/>
  <c r="X48" i="33"/>
  <c r="X55" i="33"/>
  <c r="X58" i="33"/>
  <c r="X52" i="33"/>
  <c r="X43" i="33"/>
  <c r="X59" i="33" s="1"/>
  <c r="X50" i="33"/>
  <c r="X53" i="33"/>
  <c r="X47" i="33"/>
  <c r="X46" i="33"/>
  <c r="AD76" i="33"/>
  <c r="AD86" i="33"/>
  <c r="Q26" i="33"/>
  <c r="Q25" i="33"/>
  <c r="Q21" i="33"/>
  <c r="Q13" i="33"/>
  <c r="Q23" i="33"/>
  <c r="Q20" i="33"/>
  <c r="Q19" i="33"/>
  <c r="Q18" i="33"/>
  <c r="Q28" i="33"/>
  <c r="Q22" i="33"/>
  <c r="Q17" i="33"/>
  <c r="Q24" i="33"/>
  <c r="Q16" i="33"/>
  <c r="Q15" i="33"/>
  <c r="Q14" i="33"/>
  <c r="I46" i="33"/>
  <c r="AA25" i="33"/>
  <c r="AA24" i="33"/>
  <c r="AA28" i="33"/>
  <c r="AA23" i="33"/>
  <c r="AA19" i="33"/>
  <c r="AA18" i="33"/>
  <c r="AA17" i="33"/>
  <c r="AA16" i="33"/>
  <c r="AA26" i="33"/>
  <c r="AA22" i="33"/>
  <c r="AA15" i="33"/>
  <c r="AA21" i="33"/>
  <c r="AA14" i="33"/>
  <c r="AA13" i="33"/>
  <c r="AA20" i="33"/>
  <c r="I24" i="33"/>
  <c r="I25" i="33"/>
  <c r="S121" i="33"/>
  <c r="AC121" i="33"/>
  <c r="I121" i="33"/>
  <c r="AD121" i="33" s="1"/>
  <c r="P49" i="33"/>
  <c r="P56" i="33"/>
  <c r="P55" i="33"/>
  <c r="P53" i="33"/>
  <c r="AC53" i="33" s="1"/>
  <c r="AD53" i="33" s="1"/>
  <c r="P45" i="33"/>
  <c r="AC45" i="33" s="1"/>
  <c r="AD45" i="33" s="1"/>
  <c r="P46" i="33"/>
  <c r="AC46" i="33" s="1"/>
  <c r="AD46" i="33" s="1"/>
  <c r="P44" i="33"/>
  <c r="AC44" i="33" s="1"/>
  <c r="AD44" i="33" s="1"/>
  <c r="P50" i="33"/>
  <c r="P47" i="33"/>
  <c r="P43" i="33"/>
  <c r="P54" i="33"/>
  <c r="AC54" i="33" s="1"/>
  <c r="AD54" i="33" s="1"/>
  <c r="P58" i="33"/>
  <c r="AC58" i="33" s="1"/>
  <c r="AD58" i="33" s="1"/>
  <c r="P51" i="33"/>
  <c r="AC51" i="33" s="1"/>
  <c r="AD51" i="33" s="1"/>
  <c r="P48" i="33"/>
  <c r="AC48" i="33" s="1"/>
  <c r="AD48" i="33" s="1"/>
  <c r="P52" i="33"/>
  <c r="AC52" i="33" s="1"/>
  <c r="AD52" i="33" s="1"/>
  <c r="AC120" i="33"/>
  <c r="AD120" i="33" s="1"/>
  <c r="W22" i="33"/>
  <c r="W15" i="33"/>
  <c r="W28" i="33"/>
  <c r="W24" i="33"/>
  <c r="W14" i="33"/>
  <c r="W13" i="33"/>
  <c r="W21" i="33"/>
  <c r="W20" i="33"/>
  <c r="W19" i="33"/>
  <c r="W26" i="33"/>
  <c r="W23" i="33"/>
  <c r="W18" i="33"/>
  <c r="W25" i="33"/>
  <c r="W17" i="33"/>
  <c r="W16" i="33"/>
  <c r="AD78" i="33"/>
  <c r="I50" i="33"/>
  <c r="S25" i="33"/>
  <c r="S24" i="33"/>
  <c r="S28" i="33"/>
  <c r="S23" i="33"/>
  <c r="S19" i="33"/>
  <c r="S17" i="33"/>
  <c r="S26" i="33"/>
  <c r="S18" i="33"/>
  <c r="S22" i="33"/>
  <c r="S16" i="33"/>
  <c r="S15" i="33"/>
  <c r="S14" i="33"/>
  <c r="S21" i="33"/>
  <c r="S13" i="33"/>
  <c r="S20" i="33"/>
  <c r="Z26" i="33"/>
  <c r="Z25" i="33"/>
  <c r="Z24" i="33"/>
  <c r="Z21" i="33"/>
  <c r="Z20" i="33"/>
  <c r="Z23" i="33"/>
  <c r="Z18" i="33"/>
  <c r="Z19" i="33"/>
  <c r="Z17" i="33"/>
  <c r="Z16" i="33"/>
  <c r="Z22" i="33"/>
  <c r="Z15" i="33"/>
  <c r="Z28" i="33"/>
  <c r="Z14" i="33"/>
  <c r="Z13" i="33"/>
  <c r="U59" i="33"/>
  <c r="I18" i="33"/>
  <c r="I20" i="33"/>
  <c r="AC23" i="25"/>
  <c r="I52" i="31"/>
  <c r="Z59" i="31"/>
  <c r="O106" i="31"/>
  <c r="O117" i="31"/>
  <c r="Q90" i="31"/>
  <c r="P86" i="31"/>
  <c r="P82" i="31"/>
  <c r="W23" i="31"/>
  <c r="O113" i="31"/>
  <c r="O110" i="31"/>
  <c r="W22" i="31"/>
  <c r="W28" i="31"/>
  <c r="P79" i="31"/>
  <c r="P83" i="31"/>
  <c r="W16" i="31"/>
  <c r="I108" i="31"/>
  <c r="W15" i="31"/>
  <c r="I113" i="31"/>
  <c r="O115" i="31"/>
  <c r="O111" i="31"/>
  <c r="W19" i="31"/>
  <c r="I43" i="31"/>
  <c r="I57" i="31"/>
  <c r="P74" i="31"/>
  <c r="I54" i="31"/>
  <c r="O120" i="31"/>
  <c r="I44" i="31"/>
  <c r="P75" i="31"/>
  <c r="P85" i="31"/>
  <c r="N105" i="31"/>
  <c r="N121" i="31" s="1"/>
  <c r="N114" i="31"/>
  <c r="W24" i="31"/>
  <c r="I56" i="31"/>
  <c r="O108" i="31"/>
  <c r="W21" i="31"/>
  <c r="P77" i="31"/>
  <c r="P89" i="31"/>
  <c r="W14" i="31"/>
  <c r="W29" i="31" s="1"/>
  <c r="G119" i="31"/>
  <c r="I119" i="31" s="1"/>
  <c r="G122" i="31"/>
  <c r="G112" i="31"/>
  <c r="I112" i="31" s="1"/>
  <c r="G114" i="31"/>
  <c r="I114" i="31" s="1"/>
  <c r="G105" i="31"/>
  <c r="I105" i="31" s="1"/>
  <c r="O114" i="31"/>
  <c r="O116" i="31"/>
  <c r="AA59" i="31"/>
  <c r="U107" i="31"/>
  <c r="I55" i="31"/>
  <c r="W17" i="31"/>
  <c r="P78" i="31"/>
  <c r="P87" i="31"/>
  <c r="M108" i="31"/>
  <c r="Z81" i="31"/>
  <c r="Z80" i="31"/>
  <c r="Z87" i="31"/>
  <c r="Z86" i="31"/>
  <c r="Z85" i="31"/>
  <c r="Z83" i="31"/>
  <c r="Z78" i="31"/>
  <c r="Z89" i="31"/>
  <c r="Z77" i="31"/>
  <c r="Z79" i="31"/>
  <c r="Z76" i="31"/>
  <c r="Z75" i="31"/>
  <c r="Z84" i="31"/>
  <c r="Z82" i="31"/>
  <c r="Z74" i="31"/>
  <c r="AB121" i="31"/>
  <c r="Y82" i="31"/>
  <c r="Y81" i="31"/>
  <c r="Y87" i="31"/>
  <c r="Y79" i="31"/>
  <c r="Y86" i="31"/>
  <c r="Y84" i="31"/>
  <c r="Y83" i="31"/>
  <c r="Y78" i="31"/>
  <c r="Y89" i="31"/>
  <c r="Y85" i="31"/>
  <c r="Y77" i="31"/>
  <c r="Y75" i="31"/>
  <c r="Y80" i="31"/>
  <c r="Y76" i="31"/>
  <c r="Y74" i="31"/>
  <c r="O89" i="31"/>
  <c r="O84" i="31"/>
  <c r="O83" i="31"/>
  <c r="O82" i="31"/>
  <c r="O81" i="31"/>
  <c r="O80" i="31"/>
  <c r="O75" i="31"/>
  <c r="O85" i="31"/>
  <c r="O87" i="31"/>
  <c r="O79" i="31"/>
  <c r="O76" i="31"/>
  <c r="O77" i="31"/>
  <c r="O78" i="31"/>
  <c r="O74" i="31"/>
  <c r="O86" i="31"/>
  <c r="V85" i="31"/>
  <c r="V89" i="31"/>
  <c r="V84" i="31"/>
  <c r="V83" i="31"/>
  <c r="V82" i="31"/>
  <c r="V81" i="31"/>
  <c r="V87" i="31"/>
  <c r="V76" i="31"/>
  <c r="V74" i="31"/>
  <c r="V86" i="31"/>
  <c r="V78" i="31"/>
  <c r="V80" i="31"/>
  <c r="V75" i="31"/>
  <c r="V79" i="31"/>
  <c r="V77" i="31"/>
  <c r="M55" i="31"/>
  <c r="M56" i="31"/>
  <c r="M52" i="31"/>
  <c r="M48" i="31"/>
  <c r="M58" i="31"/>
  <c r="M53" i="31"/>
  <c r="M47" i="31"/>
  <c r="M54" i="31"/>
  <c r="M49" i="31"/>
  <c r="M46" i="31"/>
  <c r="M50" i="31"/>
  <c r="M45" i="31"/>
  <c r="M44" i="31"/>
  <c r="M43" i="31"/>
  <c r="M51" i="31"/>
  <c r="W119" i="31"/>
  <c r="O119" i="31"/>
  <c r="AA88" i="31"/>
  <c r="S88" i="31"/>
  <c r="V119" i="31"/>
  <c r="N119" i="31"/>
  <c r="Z88" i="31"/>
  <c r="R88" i="31"/>
  <c r="U119" i="31"/>
  <c r="M119" i="31"/>
  <c r="Y88" i="31"/>
  <c r="Q88" i="31"/>
  <c r="AB119" i="31"/>
  <c r="T119" i="31"/>
  <c r="X88" i="31"/>
  <c r="P88" i="31"/>
  <c r="AA119" i="31"/>
  <c r="S119" i="31"/>
  <c r="W88" i="31"/>
  <c r="O88" i="31"/>
  <c r="Q119" i="31"/>
  <c r="P119" i="31"/>
  <c r="N88" i="31"/>
  <c r="V57" i="31"/>
  <c r="N57" i="31"/>
  <c r="M88" i="31"/>
  <c r="AB57" i="31"/>
  <c r="T57" i="31"/>
  <c r="Z119" i="31"/>
  <c r="AA57" i="31"/>
  <c r="S57" i="31"/>
  <c r="Y119" i="31"/>
  <c r="AB88" i="31"/>
  <c r="Z57" i="31"/>
  <c r="R57" i="31"/>
  <c r="W57" i="31"/>
  <c r="X119" i="31"/>
  <c r="U57" i="31"/>
  <c r="X27" i="31"/>
  <c r="P27" i="31"/>
  <c r="M22" i="31"/>
  <c r="R119" i="31"/>
  <c r="V88" i="31"/>
  <c r="Q57" i="31"/>
  <c r="W27" i="31"/>
  <c r="O27" i="31"/>
  <c r="U88" i="31"/>
  <c r="P57" i="31"/>
  <c r="V27" i="31"/>
  <c r="N27" i="31"/>
  <c r="T88" i="31"/>
  <c r="O57" i="31"/>
  <c r="U27" i="31"/>
  <c r="M27" i="31"/>
  <c r="M57" i="31"/>
  <c r="AB27" i="31"/>
  <c r="T27" i="31"/>
  <c r="M26" i="31"/>
  <c r="M15" i="31"/>
  <c r="Y57" i="31"/>
  <c r="AA27" i="31"/>
  <c r="M14" i="31"/>
  <c r="M25" i="31"/>
  <c r="X57" i="31"/>
  <c r="Z27" i="31"/>
  <c r="M24" i="31"/>
  <c r="M21" i="31"/>
  <c r="M13" i="31"/>
  <c r="Y27" i="31"/>
  <c r="M20" i="31"/>
  <c r="M28" i="31"/>
  <c r="S27" i="31"/>
  <c r="M19" i="31"/>
  <c r="R27" i="31"/>
  <c r="M23" i="31"/>
  <c r="M18" i="31"/>
  <c r="Q27" i="31"/>
  <c r="M17" i="31"/>
  <c r="M16" i="31"/>
  <c r="G27" i="31"/>
  <c r="I27" i="31" s="1"/>
  <c r="G26" i="31"/>
  <c r="G29" i="31"/>
  <c r="G30" i="31"/>
  <c r="G21" i="31"/>
  <c r="I21" i="31" s="1"/>
  <c r="G13" i="31"/>
  <c r="I13" i="31" s="1"/>
  <c r="G14" i="31"/>
  <c r="I14" i="31" s="1"/>
  <c r="G20" i="31"/>
  <c r="G23" i="31"/>
  <c r="I23" i="31" s="1"/>
  <c r="G19" i="31"/>
  <c r="G25" i="31"/>
  <c r="G18" i="31"/>
  <c r="I18" i="31" s="1"/>
  <c r="G17" i="31"/>
  <c r="G16" i="31"/>
  <c r="G22" i="31"/>
  <c r="I22" i="31" s="1"/>
  <c r="G24" i="31"/>
  <c r="G15" i="31"/>
  <c r="I15" i="31" s="1"/>
  <c r="P90" i="31"/>
  <c r="Y26" i="31"/>
  <c r="Y25" i="31"/>
  <c r="Y24" i="31"/>
  <c r="Y28" i="31"/>
  <c r="Y19" i="31"/>
  <c r="Y22" i="31"/>
  <c r="Y20" i="31"/>
  <c r="Y18" i="31"/>
  <c r="Y17" i="31"/>
  <c r="Y23" i="31"/>
  <c r="Y16" i="31"/>
  <c r="Y15" i="31"/>
  <c r="Y14" i="31"/>
  <c r="Y21" i="31"/>
  <c r="Y13" i="31"/>
  <c r="I116" i="31"/>
  <c r="G84" i="31"/>
  <c r="I84" i="31" s="1"/>
  <c r="G91" i="31"/>
  <c r="G83" i="31"/>
  <c r="G82" i="31"/>
  <c r="G81" i="31"/>
  <c r="G88" i="31"/>
  <c r="I88" i="31" s="1"/>
  <c r="G80" i="31"/>
  <c r="I80" i="31" s="1"/>
  <c r="G75" i="31"/>
  <c r="I75" i="31" s="1"/>
  <c r="G90" i="31"/>
  <c r="G86" i="31"/>
  <c r="G79" i="31"/>
  <c r="I79" i="31" s="1"/>
  <c r="G78" i="31"/>
  <c r="I78" i="31" s="1"/>
  <c r="G87" i="31"/>
  <c r="I87" i="31" s="1"/>
  <c r="G76" i="31"/>
  <c r="I76" i="31" s="1"/>
  <c r="G85" i="31"/>
  <c r="I85" i="31" s="1"/>
  <c r="G74" i="31"/>
  <c r="G77" i="31"/>
  <c r="I77" i="31" s="1"/>
  <c r="W89" i="31"/>
  <c r="W84" i="31"/>
  <c r="W83" i="31"/>
  <c r="W82" i="31"/>
  <c r="W81" i="31"/>
  <c r="W80" i="31"/>
  <c r="W75" i="31"/>
  <c r="W86" i="31"/>
  <c r="W87" i="31"/>
  <c r="W85" i="31"/>
  <c r="W79" i="31"/>
  <c r="W76" i="31"/>
  <c r="W77" i="31"/>
  <c r="W74" i="31"/>
  <c r="W78" i="31"/>
  <c r="V54" i="31"/>
  <c r="V58" i="31"/>
  <c r="V56" i="31"/>
  <c r="V52" i="31"/>
  <c r="V48" i="31"/>
  <c r="V47" i="31"/>
  <c r="V53" i="31"/>
  <c r="V46" i="31"/>
  <c r="V49" i="31"/>
  <c r="V45" i="31"/>
  <c r="V50" i="31"/>
  <c r="V44" i="31"/>
  <c r="V43" i="31"/>
  <c r="V51" i="31"/>
  <c r="V55" i="31"/>
  <c r="O29" i="31"/>
  <c r="T59" i="31"/>
  <c r="S59" i="31"/>
  <c r="AB28" i="31"/>
  <c r="AB23" i="31"/>
  <c r="AB16" i="31"/>
  <c r="AB15" i="31"/>
  <c r="AB17" i="31"/>
  <c r="AB14" i="31"/>
  <c r="AB26" i="31"/>
  <c r="AB21" i="31"/>
  <c r="AB13" i="31"/>
  <c r="AB20" i="31"/>
  <c r="AB22" i="31"/>
  <c r="AB19" i="31"/>
  <c r="AB25" i="31"/>
  <c r="AB18" i="31"/>
  <c r="AB24" i="31"/>
  <c r="I59" i="31"/>
  <c r="AD59" i="31" s="1"/>
  <c r="AC59" i="31"/>
  <c r="AB59" i="31"/>
  <c r="Q26" i="31"/>
  <c r="Q25" i="31"/>
  <c r="Q24" i="31"/>
  <c r="Q28" i="31"/>
  <c r="Q19" i="31"/>
  <c r="Q23" i="31"/>
  <c r="Q18" i="31"/>
  <c r="Q17" i="31"/>
  <c r="Q16" i="31"/>
  <c r="Q15" i="31"/>
  <c r="Q14" i="31"/>
  <c r="Q20" i="31"/>
  <c r="Q22" i="31"/>
  <c r="Q21" i="31"/>
  <c r="Q13" i="31"/>
  <c r="Y59" i="31"/>
  <c r="I19" i="31"/>
  <c r="U55" i="31"/>
  <c r="U56" i="31"/>
  <c r="U52" i="31"/>
  <c r="U48" i="31"/>
  <c r="U47" i="31"/>
  <c r="U53" i="31"/>
  <c r="U46" i="31"/>
  <c r="U54" i="31"/>
  <c r="U49" i="31"/>
  <c r="U45" i="31"/>
  <c r="U50" i="31"/>
  <c r="U44" i="31"/>
  <c r="U43" i="31"/>
  <c r="U51" i="31"/>
  <c r="U58" i="31"/>
  <c r="X118" i="31"/>
  <c r="X110" i="31"/>
  <c r="X117" i="31"/>
  <c r="X109" i="31"/>
  <c r="X116" i="31"/>
  <c r="X108" i="31"/>
  <c r="X120" i="31"/>
  <c r="X115" i="31"/>
  <c r="X107" i="31"/>
  <c r="X114" i="31"/>
  <c r="X106" i="31"/>
  <c r="X112" i="31"/>
  <c r="X105" i="31"/>
  <c r="X113" i="31"/>
  <c r="X111" i="31"/>
  <c r="P118" i="31"/>
  <c r="P110" i="31"/>
  <c r="P117" i="31"/>
  <c r="P109" i="31"/>
  <c r="P116" i="31"/>
  <c r="P108" i="31"/>
  <c r="P120" i="31"/>
  <c r="P115" i="31"/>
  <c r="P107" i="31"/>
  <c r="P114" i="31"/>
  <c r="P106" i="31"/>
  <c r="P112" i="31"/>
  <c r="P105" i="31"/>
  <c r="P111" i="31"/>
  <c r="P113" i="31"/>
  <c r="AC121" i="31"/>
  <c r="I121" i="31"/>
  <c r="AD121" i="31" s="1"/>
  <c r="I82" i="31"/>
  <c r="S80" i="31"/>
  <c r="S87" i="31"/>
  <c r="S86" i="31"/>
  <c r="S85" i="31"/>
  <c r="S89" i="31"/>
  <c r="S84" i="31"/>
  <c r="S81" i="31"/>
  <c r="S77" i="31"/>
  <c r="S76" i="31"/>
  <c r="S83" i="31"/>
  <c r="S75" i="31"/>
  <c r="S74" i="31"/>
  <c r="S78" i="31"/>
  <c r="S82" i="31"/>
  <c r="S79" i="31"/>
  <c r="X58" i="31"/>
  <c r="X52" i="31"/>
  <c r="X46" i="31"/>
  <c r="X53" i="31"/>
  <c r="X49" i="31"/>
  <c r="X45" i="31"/>
  <c r="X54" i="31"/>
  <c r="X50" i="31"/>
  <c r="X44" i="31"/>
  <c r="X43" i="31"/>
  <c r="X55" i="31"/>
  <c r="X51" i="31"/>
  <c r="X48" i="31"/>
  <c r="X47" i="31"/>
  <c r="X56" i="31"/>
  <c r="N54" i="31"/>
  <c r="N58" i="31"/>
  <c r="N48" i="31"/>
  <c r="N53" i="31"/>
  <c r="N47" i="31"/>
  <c r="N49" i="31"/>
  <c r="N46" i="31"/>
  <c r="N50" i="31"/>
  <c r="N45" i="31"/>
  <c r="N44" i="31"/>
  <c r="N55" i="31"/>
  <c r="N51" i="31"/>
  <c r="N43" i="31"/>
  <c r="N56" i="31"/>
  <c r="N52" i="31"/>
  <c r="V121" i="31"/>
  <c r="N26" i="31"/>
  <c r="N14" i="31"/>
  <c r="N24" i="31"/>
  <c r="N22" i="31"/>
  <c r="N21" i="31"/>
  <c r="N13" i="31"/>
  <c r="N20" i="31"/>
  <c r="N19" i="31"/>
  <c r="N23" i="31"/>
  <c r="N18" i="31"/>
  <c r="N17" i="31"/>
  <c r="N15" i="31"/>
  <c r="N28" i="31"/>
  <c r="N25" i="31"/>
  <c r="N16" i="31"/>
  <c r="X90" i="31"/>
  <c r="T28" i="31"/>
  <c r="T23" i="31"/>
  <c r="T16" i="31"/>
  <c r="T15" i="31"/>
  <c r="T14" i="31"/>
  <c r="T25" i="31"/>
  <c r="T22" i="31"/>
  <c r="T21" i="31"/>
  <c r="T13" i="31"/>
  <c r="T20" i="31"/>
  <c r="T17" i="31"/>
  <c r="T24" i="31"/>
  <c r="T19" i="31"/>
  <c r="T26" i="31"/>
  <c r="T18" i="31"/>
  <c r="I51" i="31"/>
  <c r="V29" i="31"/>
  <c r="U22" i="31"/>
  <c r="U26" i="31"/>
  <c r="U15" i="31"/>
  <c r="U14" i="31"/>
  <c r="U25" i="31"/>
  <c r="U21" i="31"/>
  <c r="U13" i="31"/>
  <c r="U20" i="31"/>
  <c r="U28" i="31"/>
  <c r="U24" i="31"/>
  <c r="U19" i="31"/>
  <c r="U18" i="31"/>
  <c r="U23" i="31"/>
  <c r="U17" i="31"/>
  <c r="U16" i="31"/>
  <c r="R116" i="31"/>
  <c r="R108" i="31"/>
  <c r="R120" i="31"/>
  <c r="R115" i="31"/>
  <c r="R107" i="31"/>
  <c r="R114" i="31"/>
  <c r="R106" i="31"/>
  <c r="R113" i="31"/>
  <c r="R105" i="31"/>
  <c r="R112" i="31"/>
  <c r="R110" i="31"/>
  <c r="R118" i="31"/>
  <c r="R109" i="31"/>
  <c r="R117" i="31"/>
  <c r="R111" i="31"/>
  <c r="M121" i="31"/>
  <c r="I109" i="31"/>
  <c r="N85" i="31"/>
  <c r="N89" i="31"/>
  <c r="N84" i="31"/>
  <c r="N83" i="31"/>
  <c r="N82" i="31"/>
  <c r="N81" i="31"/>
  <c r="N76" i="31"/>
  <c r="N74" i="31"/>
  <c r="N87" i="31"/>
  <c r="N80" i="31"/>
  <c r="N77" i="31"/>
  <c r="N78" i="31"/>
  <c r="N79" i="31"/>
  <c r="N86" i="31"/>
  <c r="N75" i="31"/>
  <c r="I86" i="31"/>
  <c r="I83" i="31"/>
  <c r="AA80" i="31"/>
  <c r="AA87" i="31"/>
  <c r="AA86" i="31"/>
  <c r="AA85" i="31"/>
  <c r="AA89" i="31"/>
  <c r="AA84" i="31"/>
  <c r="AA83" i="31"/>
  <c r="AA77" i="31"/>
  <c r="AA79" i="31"/>
  <c r="AA76" i="31"/>
  <c r="AA82" i="31"/>
  <c r="AA75" i="31"/>
  <c r="AA81" i="31"/>
  <c r="AA74" i="31"/>
  <c r="AA78" i="31"/>
  <c r="P58" i="31"/>
  <c r="P52" i="31"/>
  <c r="P53" i="31"/>
  <c r="P49" i="31"/>
  <c r="P46" i="31"/>
  <c r="P54" i="31"/>
  <c r="P50" i="31"/>
  <c r="P45" i="31"/>
  <c r="P44" i="31"/>
  <c r="P55" i="31"/>
  <c r="P51" i="31"/>
  <c r="P43" i="31"/>
  <c r="P56" i="31"/>
  <c r="P48" i="31"/>
  <c r="P47" i="31"/>
  <c r="I60" i="31"/>
  <c r="AD60" i="31" s="1"/>
  <c r="AD61" i="31" s="1"/>
  <c r="AC60" i="31"/>
  <c r="X26" i="31"/>
  <c r="X25" i="31"/>
  <c r="X28" i="31"/>
  <c r="X22" i="31"/>
  <c r="X20" i="31"/>
  <c r="X24" i="31"/>
  <c r="X19" i="31"/>
  <c r="X13" i="31"/>
  <c r="X18" i="31"/>
  <c r="X17" i="31"/>
  <c r="X23" i="31"/>
  <c r="X16" i="31"/>
  <c r="X21" i="31"/>
  <c r="X15" i="31"/>
  <c r="X14" i="31"/>
  <c r="I24" i="31"/>
  <c r="I20" i="31"/>
  <c r="U86" i="31"/>
  <c r="U85" i="31"/>
  <c r="U89" i="31"/>
  <c r="U84" i="31"/>
  <c r="U83" i="31"/>
  <c r="U82" i="31"/>
  <c r="U81" i="31"/>
  <c r="U79" i="31"/>
  <c r="U77" i="31"/>
  <c r="U87" i="31"/>
  <c r="U75" i="31"/>
  <c r="U74" i="31"/>
  <c r="U78" i="31"/>
  <c r="U80" i="31"/>
  <c r="U76" i="31"/>
  <c r="S24" i="31"/>
  <c r="S28" i="31"/>
  <c r="S23" i="31"/>
  <c r="S17" i="31"/>
  <c r="S16" i="31"/>
  <c r="S26" i="31"/>
  <c r="S15" i="31"/>
  <c r="S14" i="31"/>
  <c r="S25" i="31"/>
  <c r="S22" i="31"/>
  <c r="S21" i="31"/>
  <c r="S13" i="31"/>
  <c r="S20" i="31"/>
  <c r="S18" i="31"/>
  <c r="S19" i="31"/>
  <c r="AA120" i="31"/>
  <c r="AA115" i="31"/>
  <c r="AA107" i="31"/>
  <c r="AA114" i="31"/>
  <c r="AA106" i="31"/>
  <c r="AA113" i="31"/>
  <c r="AA105" i="31"/>
  <c r="AA112" i="31"/>
  <c r="AA111" i="31"/>
  <c r="AA117" i="31"/>
  <c r="AA108" i="31"/>
  <c r="AA116" i="31"/>
  <c r="AA110" i="31"/>
  <c r="AA109" i="31"/>
  <c r="AA118" i="31"/>
  <c r="I117" i="31"/>
  <c r="R58" i="31"/>
  <c r="R50" i="31"/>
  <c r="R44" i="31"/>
  <c r="R55" i="31"/>
  <c r="R43" i="31"/>
  <c r="R51" i="31"/>
  <c r="R56" i="31"/>
  <c r="R52" i="31"/>
  <c r="R48" i="31"/>
  <c r="R47" i="31"/>
  <c r="R49" i="31"/>
  <c r="R46" i="31"/>
  <c r="R45" i="31"/>
  <c r="R53" i="31"/>
  <c r="R54" i="31"/>
  <c r="I74" i="31"/>
  <c r="I91" i="31"/>
  <c r="AD91" i="31" s="1"/>
  <c r="AC91" i="31"/>
  <c r="T87" i="31"/>
  <c r="T79" i="31"/>
  <c r="T86" i="31"/>
  <c r="T85" i="31"/>
  <c r="T89" i="31"/>
  <c r="T84" i="31"/>
  <c r="T83" i="31"/>
  <c r="T80" i="31"/>
  <c r="T78" i="31"/>
  <c r="T76" i="31"/>
  <c r="T75" i="31"/>
  <c r="T74" i="31"/>
  <c r="T82" i="31"/>
  <c r="T81" i="31"/>
  <c r="T77" i="31"/>
  <c r="I45" i="31"/>
  <c r="P26" i="31"/>
  <c r="P25" i="31"/>
  <c r="P28" i="31"/>
  <c r="P20" i="31"/>
  <c r="P24" i="31"/>
  <c r="P19" i="31"/>
  <c r="P23" i="31"/>
  <c r="P18" i="31"/>
  <c r="P17" i="31"/>
  <c r="P16" i="31"/>
  <c r="P15" i="31"/>
  <c r="P13" i="31"/>
  <c r="P14" i="31"/>
  <c r="P22" i="31"/>
  <c r="P21" i="31"/>
  <c r="I16" i="31"/>
  <c r="AC29" i="31"/>
  <c r="I29" i="31"/>
  <c r="AD29" i="31" s="1"/>
  <c r="I115" i="31"/>
  <c r="Z116" i="31"/>
  <c r="Z108" i="31"/>
  <c r="Z120" i="31"/>
  <c r="Z115" i="31"/>
  <c r="Z107" i="31"/>
  <c r="Z114" i="31"/>
  <c r="Z106" i="31"/>
  <c r="Z113" i="31"/>
  <c r="Z105" i="31"/>
  <c r="Z112" i="31"/>
  <c r="Z109" i="31"/>
  <c r="Z117" i="31"/>
  <c r="Z111" i="31"/>
  <c r="Z110" i="31"/>
  <c r="Z118" i="31"/>
  <c r="S120" i="31"/>
  <c r="S115" i="31"/>
  <c r="S107" i="31"/>
  <c r="S114" i="31"/>
  <c r="S106" i="31"/>
  <c r="S113" i="31"/>
  <c r="S105" i="31"/>
  <c r="S112" i="31"/>
  <c r="S111" i="31"/>
  <c r="S118" i="31"/>
  <c r="S109" i="31"/>
  <c r="S117" i="31"/>
  <c r="S108" i="31"/>
  <c r="S110" i="31"/>
  <c r="S116" i="31"/>
  <c r="Y117" i="31"/>
  <c r="Y109" i="31"/>
  <c r="Y116" i="31"/>
  <c r="Y108" i="31"/>
  <c r="Y120" i="31"/>
  <c r="Y115" i="31"/>
  <c r="Y107" i="31"/>
  <c r="Y114" i="31"/>
  <c r="Y106" i="31"/>
  <c r="Y113" i="31"/>
  <c r="Y105" i="31"/>
  <c r="Y118" i="31"/>
  <c r="Y111" i="31"/>
  <c r="Y112" i="31"/>
  <c r="Y110" i="31"/>
  <c r="AC122" i="31"/>
  <c r="I122" i="31"/>
  <c r="AD122" i="31" s="1"/>
  <c r="AD123" i="31" s="1"/>
  <c r="I110" i="31"/>
  <c r="I81" i="31"/>
  <c r="Q51" i="31"/>
  <c r="Q54" i="31"/>
  <c r="Q50" i="31"/>
  <c r="Q45" i="31"/>
  <c r="Q58" i="31"/>
  <c r="Q44" i="31"/>
  <c r="Q55" i="31"/>
  <c r="Q43" i="31"/>
  <c r="Q56" i="31"/>
  <c r="Q52" i="31"/>
  <c r="Q48" i="31"/>
  <c r="Q47" i="31"/>
  <c r="Q49" i="31"/>
  <c r="Q46" i="31"/>
  <c r="Q53" i="31"/>
  <c r="AB87" i="31"/>
  <c r="AB79" i="31"/>
  <c r="AB86" i="31"/>
  <c r="AB85" i="31"/>
  <c r="AB89" i="31"/>
  <c r="AB84" i="31"/>
  <c r="AB83" i="31"/>
  <c r="AB78" i="31"/>
  <c r="AB76" i="31"/>
  <c r="AB82" i="31"/>
  <c r="AB75" i="31"/>
  <c r="AB80" i="31"/>
  <c r="AB74" i="31"/>
  <c r="AB81" i="31"/>
  <c r="AB77" i="31"/>
  <c r="Z25" i="31"/>
  <c r="Z28" i="31"/>
  <c r="Z23" i="31"/>
  <c r="Z24" i="31"/>
  <c r="Z18" i="31"/>
  <c r="Z17" i="31"/>
  <c r="Z16" i="31"/>
  <c r="Z15" i="31"/>
  <c r="Z14" i="31"/>
  <c r="Z19" i="31"/>
  <c r="Z26" i="31"/>
  <c r="Z21" i="31"/>
  <c r="Z13" i="31"/>
  <c r="Z22" i="31"/>
  <c r="Z20" i="31"/>
  <c r="AC30" i="31"/>
  <c r="I30" i="31"/>
  <c r="AD30" i="31" s="1"/>
  <c r="AD31" i="31" s="1"/>
  <c r="I25" i="31"/>
  <c r="O58" i="31"/>
  <c r="O53" i="31"/>
  <c r="O47" i="31"/>
  <c r="O49" i="31"/>
  <c r="O46" i="31"/>
  <c r="O54" i="31"/>
  <c r="O50" i="31"/>
  <c r="O45" i="31"/>
  <c r="O44" i="31"/>
  <c r="O55" i="31"/>
  <c r="O51" i="31"/>
  <c r="O43" i="31"/>
  <c r="O56" i="31"/>
  <c r="O48" i="31"/>
  <c r="O52" i="31"/>
  <c r="T114" i="31"/>
  <c r="T106" i="31"/>
  <c r="T113" i="31"/>
  <c r="T105" i="31"/>
  <c r="T112" i="31"/>
  <c r="T111" i="31"/>
  <c r="T118" i="31"/>
  <c r="T110" i="31"/>
  <c r="T107" i="31"/>
  <c r="T109" i="31"/>
  <c r="T115" i="31"/>
  <c r="T117" i="31"/>
  <c r="T108" i="31"/>
  <c r="T120" i="31"/>
  <c r="T116" i="31"/>
  <c r="Q117" i="31"/>
  <c r="Q109" i="31"/>
  <c r="Q116" i="31"/>
  <c r="Q108" i="31"/>
  <c r="Q120" i="31"/>
  <c r="Q115" i="31"/>
  <c r="Q107" i="31"/>
  <c r="Q114" i="31"/>
  <c r="Q106" i="31"/>
  <c r="Q113" i="31"/>
  <c r="Q105" i="31"/>
  <c r="Q110" i="31"/>
  <c r="Q112" i="31"/>
  <c r="Q118" i="31"/>
  <c r="Q111" i="31"/>
  <c r="W121" i="31"/>
  <c r="I107" i="31"/>
  <c r="I118" i="31"/>
  <c r="AC90" i="31"/>
  <c r="I90" i="31"/>
  <c r="AD90" i="31" s="1"/>
  <c r="M86" i="31"/>
  <c r="M85" i="31"/>
  <c r="M89" i="31"/>
  <c r="M84" i="31"/>
  <c r="M83" i="31"/>
  <c r="M82" i="31"/>
  <c r="M77" i="31"/>
  <c r="M75" i="31"/>
  <c r="M74" i="31"/>
  <c r="M87" i="31"/>
  <c r="M81" i="31"/>
  <c r="M80" i="31"/>
  <c r="M79" i="31"/>
  <c r="M76" i="31"/>
  <c r="M78" i="31"/>
  <c r="W58" i="31"/>
  <c r="W53" i="31"/>
  <c r="W48" i="31"/>
  <c r="W47" i="31"/>
  <c r="W46" i="31"/>
  <c r="W49" i="31"/>
  <c r="W45" i="31"/>
  <c r="W54" i="31"/>
  <c r="W50" i="31"/>
  <c r="W44" i="31"/>
  <c r="W43" i="31"/>
  <c r="W55" i="31"/>
  <c r="W51" i="31"/>
  <c r="W56" i="31"/>
  <c r="W52" i="31"/>
  <c r="R81" i="31"/>
  <c r="R87" i="31"/>
  <c r="R86" i="31"/>
  <c r="R85" i="31"/>
  <c r="R82" i="31"/>
  <c r="R84" i="31"/>
  <c r="R79" i="31"/>
  <c r="R78" i="31"/>
  <c r="R77" i="31"/>
  <c r="R76" i="31"/>
  <c r="R74" i="31"/>
  <c r="R75" i="31"/>
  <c r="R80" i="31"/>
  <c r="R83" i="31"/>
  <c r="R89" i="31"/>
  <c r="U121" i="31"/>
  <c r="AA24" i="31"/>
  <c r="AA28" i="31"/>
  <c r="AA22" i="31"/>
  <c r="AA17" i="31"/>
  <c r="AA16" i="31"/>
  <c r="AA23" i="31"/>
  <c r="AA15" i="31"/>
  <c r="AA25" i="31"/>
  <c r="AA14" i="31"/>
  <c r="AA26" i="31"/>
  <c r="AA21" i="31"/>
  <c r="AA13" i="31"/>
  <c r="AA20" i="31"/>
  <c r="AA19" i="31"/>
  <c r="AA18" i="31"/>
  <c r="R25" i="31"/>
  <c r="R28" i="31"/>
  <c r="R23" i="31"/>
  <c r="R26" i="31"/>
  <c r="R18" i="31"/>
  <c r="R17" i="31"/>
  <c r="R16" i="31"/>
  <c r="R15" i="31"/>
  <c r="R14" i="31"/>
  <c r="R22" i="31"/>
  <c r="R21" i="31"/>
  <c r="R13" i="31"/>
  <c r="R19" i="31"/>
  <c r="R24" i="31"/>
  <c r="R20" i="31"/>
  <c r="I17" i="31"/>
  <c r="I26" i="31"/>
  <c r="U59" i="25"/>
  <c r="AA90" i="25"/>
  <c r="I82" i="25"/>
  <c r="I75" i="25"/>
  <c r="R116" i="25"/>
  <c r="R108" i="25"/>
  <c r="R120" i="25"/>
  <c r="R115" i="25"/>
  <c r="R107" i="25"/>
  <c r="R114" i="25"/>
  <c r="R106" i="25"/>
  <c r="R113" i="25"/>
  <c r="R105" i="25"/>
  <c r="R112" i="25"/>
  <c r="R111" i="25"/>
  <c r="R118" i="25"/>
  <c r="R110" i="25"/>
  <c r="R117" i="25"/>
  <c r="R109" i="25"/>
  <c r="I111" i="25"/>
  <c r="I107" i="25"/>
  <c r="I118" i="25"/>
  <c r="T114" i="25"/>
  <c r="T106" i="25"/>
  <c r="T113" i="25"/>
  <c r="T105" i="25"/>
  <c r="T112" i="25"/>
  <c r="T111" i="25"/>
  <c r="T118" i="25"/>
  <c r="T110" i="25"/>
  <c r="T117" i="25"/>
  <c r="T109" i="25"/>
  <c r="T116" i="25"/>
  <c r="T108" i="25"/>
  <c r="T120" i="25"/>
  <c r="T115" i="25"/>
  <c r="T107" i="25"/>
  <c r="X121" i="25"/>
  <c r="I115" i="25"/>
  <c r="P121" i="25"/>
  <c r="I112" i="25"/>
  <c r="I108" i="25"/>
  <c r="W111" i="25"/>
  <c r="W118" i="25"/>
  <c r="W110" i="25"/>
  <c r="W117" i="25"/>
  <c r="W109" i="25"/>
  <c r="W116" i="25"/>
  <c r="W108" i="25"/>
  <c r="W120" i="25"/>
  <c r="W115" i="25"/>
  <c r="W107" i="25"/>
  <c r="W114" i="25"/>
  <c r="W106" i="25"/>
  <c r="W113" i="25"/>
  <c r="W105" i="25"/>
  <c r="W112" i="25"/>
  <c r="I105" i="25"/>
  <c r="I116" i="25"/>
  <c r="AC119" i="25"/>
  <c r="AD119" i="25" s="1"/>
  <c r="Y117" i="25"/>
  <c r="Y109" i="25"/>
  <c r="Y116" i="25"/>
  <c r="Y108" i="25"/>
  <c r="Y120" i="25"/>
  <c r="Y115" i="25"/>
  <c r="Y107" i="25"/>
  <c r="Y114" i="25"/>
  <c r="Y106" i="25"/>
  <c r="Y113" i="25"/>
  <c r="Y105" i="25"/>
  <c r="Y112" i="25"/>
  <c r="Y111" i="25"/>
  <c r="Y118" i="25"/>
  <c r="Y110" i="25"/>
  <c r="O111" i="25"/>
  <c r="O118" i="25"/>
  <c r="O110" i="25"/>
  <c r="O117" i="25"/>
  <c r="O109" i="25"/>
  <c r="O116" i="25"/>
  <c r="O108" i="25"/>
  <c r="O120" i="25"/>
  <c r="O115" i="25"/>
  <c r="O107" i="25"/>
  <c r="O114" i="25"/>
  <c r="O106" i="25"/>
  <c r="O113" i="25"/>
  <c r="O105" i="25"/>
  <c r="O112" i="25"/>
  <c r="V121" i="25"/>
  <c r="I113" i="25"/>
  <c r="AC121" i="25"/>
  <c r="I121" i="25"/>
  <c r="AD121" i="25" s="1"/>
  <c r="AB121" i="25"/>
  <c r="AA121" i="25"/>
  <c r="Q117" i="25"/>
  <c r="Q109" i="25"/>
  <c r="Q116" i="25"/>
  <c r="Q108" i="25"/>
  <c r="Q120" i="25"/>
  <c r="Q115" i="25"/>
  <c r="Q107" i="25"/>
  <c r="Q114" i="25"/>
  <c r="Q106" i="25"/>
  <c r="Q113" i="25"/>
  <c r="Q105" i="25"/>
  <c r="Q112" i="25"/>
  <c r="Q111" i="25"/>
  <c r="Q118" i="25"/>
  <c r="Q110" i="25"/>
  <c r="N121" i="25"/>
  <c r="I106" i="25"/>
  <c r="I109" i="25"/>
  <c r="U121" i="25"/>
  <c r="S121" i="25"/>
  <c r="I114" i="25"/>
  <c r="I117" i="25"/>
  <c r="M121" i="25"/>
  <c r="Z116" i="25"/>
  <c r="Z108" i="25"/>
  <c r="Z120" i="25"/>
  <c r="Z115" i="25"/>
  <c r="Z107" i="25"/>
  <c r="Z114" i="25"/>
  <c r="Z106" i="25"/>
  <c r="Z113" i="25"/>
  <c r="Z105" i="25"/>
  <c r="Z112" i="25"/>
  <c r="Z111" i="25"/>
  <c r="Z118" i="25"/>
  <c r="Z110" i="25"/>
  <c r="Z117" i="25"/>
  <c r="Z109" i="25"/>
  <c r="AC122" i="25"/>
  <c r="I122" i="25"/>
  <c r="AD122" i="25" s="1"/>
  <c r="I110" i="25"/>
  <c r="Q86" i="25"/>
  <c r="Q78" i="25"/>
  <c r="Q85" i="25"/>
  <c r="Q77" i="25"/>
  <c r="Q89" i="25"/>
  <c r="Q84" i="25"/>
  <c r="Q76" i="25"/>
  <c r="Q83" i="25"/>
  <c r="Q75" i="25"/>
  <c r="Q82" i="25"/>
  <c r="Q74" i="25"/>
  <c r="Q81" i="25"/>
  <c r="Q80" i="25"/>
  <c r="Q87" i="25"/>
  <c r="Q79" i="25"/>
  <c r="W80" i="25"/>
  <c r="W87" i="25"/>
  <c r="W79" i="25"/>
  <c r="W86" i="25"/>
  <c r="W78" i="25"/>
  <c r="W85" i="25"/>
  <c r="W77" i="25"/>
  <c r="W89" i="25"/>
  <c r="W84" i="25"/>
  <c r="W76" i="25"/>
  <c r="W83" i="25"/>
  <c r="W75" i="25"/>
  <c r="W82" i="25"/>
  <c r="W74" i="25"/>
  <c r="W81" i="25"/>
  <c r="I80" i="25"/>
  <c r="I76" i="25"/>
  <c r="I87" i="25"/>
  <c r="T83" i="25"/>
  <c r="T75" i="25"/>
  <c r="T82" i="25"/>
  <c r="T74" i="25"/>
  <c r="T81" i="25"/>
  <c r="T80" i="25"/>
  <c r="T87" i="25"/>
  <c r="T79" i="25"/>
  <c r="T86" i="25"/>
  <c r="T78" i="25"/>
  <c r="T85" i="25"/>
  <c r="T77" i="25"/>
  <c r="T89" i="25"/>
  <c r="T84" i="25"/>
  <c r="T76" i="25"/>
  <c r="X87" i="25"/>
  <c r="X79" i="25"/>
  <c r="X86" i="25"/>
  <c r="X78" i="25"/>
  <c r="X85" i="25"/>
  <c r="X77" i="25"/>
  <c r="X89" i="25"/>
  <c r="X84" i="25"/>
  <c r="X76" i="25"/>
  <c r="X83" i="25"/>
  <c r="X75" i="25"/>
  <c r="X82" i="25"/>
  <c r="X74" i="25"/>
  <c r="X81" i="25"/>
  <c r="X80" i="25"/>
  <c r="O80" i="25"/>
  <c r="O87" i="25"/>
  <c r="O79" i="25"/>
  <c r="O86" i="25"/>
  <c r="O78" i="25"/>
  <c r="O85" i="25"/>
  <c r="O77" i="25"/>
  <c r="O89" i="25"/>
  <c r="O84" i="25"/>
  <c r="O76" i="25"/>
  <c r="O83" i="25"/>
  <c r="O75" i="25"/>
  <c r="O82" i="25"/>
  <c r="O74" i="25"/>
  <c r="O81" i="25"/>
  <c r="I84" i="25"/>
  <c r="P87" i="25"/>
  <c r="P79" i="25"/>
  <c r="P86" i="25"/>
  <c r="P78" i="25"/>
  <c r="P85" i="25"/>
  <c r="P77" i="25"/>
  <c r="P89" i="25"/>
  <c r="P84" i="25"/>
  <c r="P76" i="25"/>
  <c r="P83" i="25"/>
  <c r="P75" i="25"/>
  <c r="P82" i="25"/>
  <c r="P74" i="25"/>
  <c r="P81" i="25"/>
  <c r="P80" i="25"/>
  <c r="AC88" i="25"/>
  <c r="AD88" i="25" s="1"/>
  <c r="I81" i="25"/>
  <c r="I77" i="25"/>
  <c r="S90" i="25"/>
  <c r="V90" i="25"/>
  <c r="I74" i="25"/>
  <c r="I85" i="25"/>
  <c r="Z85" i="25"/>
  <c r="Z77" i="25"/>
  <c r="Z89" i="25"/>
  <c r="Z84" i="25"/>
  <c r="Z76" i="25"/>
  <c r="Z83" i="25"/>
  <c r="Z75" i="25"/>
  <c r="Z82" i="25"/>
  <c r="Z74" i="25"/>
  <c r="Z81" i="25"/>
  <c r="Z80" i="25"/>
  <c r="Z87" i="25"/>
  <c r="Z79" i="25"/>
  <c r="Z86" i="25"/>
  <c r="Z78" i="25"/>
  <c r="N90" i="25"/>
  <c r="AC90" i="25"/>
  <c r="I90" i="25"/>
  <c r="AD90" i="25" s="1"/>
  <c r="AB90" i="25"/>
  <c r="U82" i="25"/>
  <c r="U74" i="25"/>
  <c r="U81" i="25"/>
  <c r="U80" i="25"/>
  <c r="U87" i="25"/>
  <c r="U79" i="25"/>
  <c r="U86" i="25"/>
  <c r="U78" i="25"/>
  <c r="U85" i="25"/>
  <c r="U77" i="25"/>
  <c r="U89" i="25"/>
  <c r="U84" i="25"/>
  <c r="U76" i="25"/>
  <c r="U83" i="25"/>
  <c r="U75" i="25"/>
  <c r="I78" i="25"/>
  <c r="R85" i="25"/>
  <c r="R77" i="25"/>
  <c r="R89" i="25"/>
  <c r="R84" i="25"/>
  <c r="R76" i="25"/>
  <c r="R83" i="25"/>
  <c r="R75" i="25"/>
  <c r="R82" i="25"/>
  <c r="R74" i="25"/>
  <c r="R81" i="25"/>
  <c r="R80" i="25"/>
  <c r="R87" i="25"/>
  <c r="R79" i="25"/>
  <c r="R86" i="25"/>
  <c r="R78" i="25"/>
  <c r="M82" i="25"/>
  <c r="M74" i="25"/>
  <c r="M81" i="25"/>
  <c r="M80" i="25"/>
  <c r="M87" i="25"/>
  <c r="M79" i="25"/>
  <c r="M86" i="25"/>
  <c r="M78" i="25"/>
  <c r="M85" i="25"/>
  <c r="M77" i="25"/>
  <c r="M89" i="25"/>
  <c r="M84" i="25"/>
  <c r="M76" i="25"/>
  <c r="AC76" i="25" s="1"/>
  <c r="AD76" i="25" s="1"/>
  <c r="M83" i="25"/>
  <c r="M75" i="25"/>
  <c r="I83" i="25"/>
  <c r="I86" i="25"/>
  <c r="Y86" i="25"/>
  <c r="Y78" i="25"/>
  <c r="Y85" i="25"/>
  <c r="Y77" i="25"/>
  <c r="Y89" i="25"/>
  <c r="Y84" i="25"/>
  <c r="Y76" i="25"/>
  <c r="Y83" i="25"/>
  <c r="Y75" i="25"/>
  <c r="Y82" i="25"/>
  <c r="Y74" i="25"/>
  <c r="Y81" i="25"/>
  <c r="Y80" i="25"/>
  <c r="Y87" i="25"/>
  <c r="Y79" i="25"/>
  <c r="AC91" i="25"/>
  <c r="I91" i="25"/>
  <c r="AD91" i="25" s="1"/>
  <c r="AD92" i="25" s="1"/>
  <c r="I79" i="25"/>
  <c r="I45" i="25"/>
  <c r="I50" i="25"/>
  <c r="I43" i="25"/>
  <c r="AA59" i="25"/>
  <c r="Q55" i="25"/>
  <c r="Q47" i="25"/>
  <c r="Q54" i="25"/>
  <c r="Q46" i="25"/>
  <c r="Q58" i="25"/>
  <c r="Q53" i="25"/>
  <c r="Q45" i="25"/>
  <c r="Q52" i="25"/>
  <c r="Q44" i="25"/>
  <c r="Q51" i="25"/>
  <c r="Q43" i="25"/>
  <c r="Q50" i="25"/>
  <c r="Q49" i="25"/>
  <c r="Q56" i="25"/>
  <c r="Q48" i="25"/>
  <c r="I49" i="25"/>
  <c r="I56" i="25"/>
  <c r="AC57" i="25"/>
  <c r="AD57" i="25" s="1"/>
  <c r="I53" i="25"/>
  <c r="M59" i="25"/>
  <c r="P59" i="25"/>
  <c r="V59" i="25"/>
  <c r="I46" i="25"/>
  <c r="W49" i="25"/>
  <c r="W56" i="25"/>
  <c r="W48" i="25"/>
  <c r="W55" i="25"/>
  <c r="W47" i="25"/>
  <c r="W54" i="25"/>
  <c r="W46" i="25"/>
  <c r="W58" i="25"/>
  <c r="W53" i="25"/>
  <c r="W45" i="25"/>
  <c r="W52" i="25"/>
  <c r="W44" i="25"/>
  <c r="W51" i="25"/>
  <c r="W43" i="25"/>
  <c r="W50" i="25"/>
  <c r="N59" i="25"/>
  <c r="I54" i="25"/>
  <c r="S59" i="25"/>
  <c r="O49" i="25"/>
  <c r="O56" i="25"/>
  <c r="O48" i="25"/>
  <c r="O55" i="25"/>
  <c r="O47" i="25"/>
  <c r="O54" i="25"/>
  <c r="O46" i="25"/>
  <c r="O58" i="25"/>
  <c r="O53" i="25"/>
  <c r="O45" i="25"/>
  <c r="O52" i="25"/>
  <c r="O44" i="25"/>
  <c r="O51" i="25"/>
  <c r="O43" i="25"/>
  <c r="O50" i="25"/>
  <c r="I51" i="25"/>
  <c r="AC59" i="25"/>
  <c r="I59" i="25"/>
  <c r="AD59" i="25" s="1"/>
  <c r="AB59" i="25"/>
  <c r="Z54" i="25"/>
  <c r="Z46" i="25"/>
  <c r="Z58" i="25"/>
  <c r="Z53" i="25"/>
  <c r="Z45" i="25"/>
  <c r="Z52" i="25"/>
  <c r="Z44" i="25"/>
  <c r="Z51" i="25"/>
  <c r="Z43" i="25"/>
  <c r="Z50" i="25"/>
  <c r="Z49" i="25"/>
  <c r="Z56" i="25"/>
  <c r="Z48" i="25"/>
  <c r="Z55" i="25"/>
  <c r="Z47" i="25"/>
  <c r="I44" i="25"/>
  <c r="I47" i="25"/>
  <c r="R54" i="25"/>
  <c r="R46" i="25"/>
  <c r="R58" i="25"/>
  <c r="R53" i="25"/>
  <c r="R45" i="25"/>
  <c r="R52" i="25"/>
  <c r="R44" i="25"/>
  <c r="R51" i="25"/>
  <c r="R43" i="25"/>
  <c r="R50" i="25"/>
  <c r="R49" i="25"/>
  <c r="R56" i="25"/>
  <c r="R48" i="25"/>
  <c r="R55" i="25"/>
  <c r="R47" i="25"/>
  <c r="I52" i="25"/>
  <c r="I55" i="25"/>
  <c r="T52" i="25"/>
  <c r="T44" i="25"/>
  <c r="T51" i="25"/>
  <c r="T43" i="25"/>
  <c r="T50" i="25"/>
  <c r="T49" i="25"/>
  <c r="T56" i="25"/>
  <c r="T48" i="25"/>
  <c r="T55" i="25"/>
  <c r="T47" i="25"/>
  <c r="T54" i="25"/>
  <c r="T46" i="25"/>
  <c r="T58" i="25"/>
  <c r="T53" i="25"/>
  <c r="T45" i="25"/>
  <c r="Y55" i="25"/>
  <c r="Y47" i="25"/>
  <c r="Y54" i="25"/>
  <c r="Y46" i="25"/>
  <c r="Y58" i="25"/>
  <c r="Y53" i="25"/>
  <c r="Y45" i="25"/>
  <c r="Y52" i="25"/>
  <c r="Y44" i="25"/>
  <c r="Y51" i="25"/>
  <c r="Y43" i="25"/>
  <c r="Y50" i="25"/>
  <c r="Y49" i="25"/>
  <c r="Y56" i="25"/>
  <c r="Y48" i="25"/>
  <c r="X56" i="25"/>
  <c r="X48" i="25"/>
  <c r="X55" i="25"/>
  <c r="X47" i="25"/>
  <c r="X54" i="25"/>
  <c r="X46" i="25"/>
  <c r="X58" i="25"/>
  <c r="X53" i="25"/>
  <c r="X45" i="25"/>
  <c r="X52" i="25"/>
  <c r="X44" i="25"/>
  <c r="X51" i="25"/>
  <c r="X43" i="25"/>
  <c r="X50" i="25"/>
  <c r="X49" i="25"/>
  <c r="AC60" i="25"/>
  <c r="I60" i="25"/>
  <c r="AD60" i="25" s="1"/>
  <c r="I48" i="25"/>
  <c r="Q121" i="33" l="1"/>
  <c r="Q59" i="33"/>
  <c r="AC55" i="33"/>
  <c r="AD55" i="33" s="1"/>
  <c r="AC106" i="33"/>
  <c r="AD106" i="33" s="1"/>
  <c r="I30" i="33"/>
  <c r="AD30" i="33" s="1"/>
  <c r="V90" i="33"/>
  <c r="P59" i="33"/>
  <c r="AC56" i="33"/>
  <c r="AD56" i="33" s="1"/>
  <c r="X90" i="33"/>
  <c r="AC114" i="33"/>
  <c r="AD114" i="33" s="1"/>
  <c r="AC110" i="33"/>
  <c r="AD110" i="33" s="1"/>
  <c r="AC47" i="33"/>
  <c r="AD47" i="33" s="1"/>
  <c r="AC49" i="33"/>
  <c r="AD49" i="33" s="1"/>
  <c r="U90" i="33"/>
  <c r="AC107" i="33"/>
  <c r="AD107" i="33" s="1"/>
  <c r="AC118" i="33"/>
  <c r="AD118" i="33" s="1"/>
  <c r="R29" i="33"/>
  <c r="AC50" i="33"/>
  <c r="AD50" i="33" s="1"/>
  <c r="AC111" i="33"/>
  <c r="AD111" i="33" s="1"/>
  <c r="I86" i="33"/>
  <c r="AB29" i="33"/>
  <c r="AC14" i="33"/>
  <c r="AD14" i="33" s="1"/>
  <c r="AC15" i="33"/>
  <c r="AD15" i="33" s="1"/>
  <c r="AD31" i="33"/>
  <c r="AC105" i="33"/>
  <c r="AD105" i="33" s="1"/>
  <c r="AC88" i="33"/>
  <c r="AD88" i="33" s="1"/>
  <c r="O29" i="33"/>
  <c r="T29" i="33"/>
  <c r="AC19" i="33"/>
  <c r="AD19" i="33" s="1"/>
  <c r="M29" i="33"/>
  <c r="AC13" i="33"/>
  <c r="AD13" i="33" s="1"/>
  <c r="AC17" i="33"/>
  <c r="AD17" i="33" s="1"/>
  <c r="AC90" i="33"/>
  <c r="I90" i="33"/>
  <c r="AD90" i="33" s="1"/>
  <c r="Z29" i="33"/>
  <c r="S29" i="33"/>
  <c r="AA29" i="33"/>
  <c r="AC21" i="33"/>
  <c r="AD21" i="33" s="1"/>
  <c r="AC43" i="33"/>
  <c r="AD43" i="33" s="1"/>
  <c r="W29" i="33"/>
  <c r="Y121" i="33"/>
  <c r="AC26" i="33"/>
  <c r="AD26" i="33" s="1"/>
  <c r="AC57" i="33"/>
  <c r="AD57" i="33" s="1"/>
  <c r="O121" i="33"/>
  <c r="R59" i="33"/>
  <c r="Y29" i="33"/>
  <c r="Q29" i="33"/>
  <c r="P29" i="33"/>
  <c r="AC20" i="33"/>
  <c r="AD20" i="33" s="1"/>
  <c r="AC27" i="33"/>
  <c r="AD27" i="33" s="1"/>
  <c r="AC16" i="33"/>
  <c r="AD16" i="33" s="1"/>
  <c r="AC28" i="33"/>
  <c r="AD28" i="33" s="1"/>
  <c r="AD123" i="33"/>
  <c r="AC23" i="33"/>
  <c r="AD23" i="33" s="1"/>
  <c r="AC24" i="33"/>
  <c r="AD24" i="33" s="1"/>
  <c r="AC119" i="33"/>
  <c r="AD119" i="33" s="1"/>
  <c r="T121" i="33"/>
  <c r="U29" i="33"/>
  <c r="R121" i="33"/>
  <c r="AD61" i="33"/>
  <c r="AC18" i="33"/>
  <c r="AD18" i="33" s="1"/>
  <c r="AC25" i="33"/>
  <c r="AD25" i="33" s="1"/>
  <c r="AC22" i="33"/>
  <c r="AD22" i="33" s="1"/>
  <c r="W121" i="33"/>
  <c r="AC91" i="33"/>
  <c r="I91" i="33"/>
  <c r="AD91" i="33" s="1"/>
  <c r="AD92" i="33" s="1"/>
  <c r="Z121" i="33"/>
  <c r="AC105" i="25"/>
  <c r="AD105" i="25" s="1"/>
  <c r="AC120" i="31"/>
  <c r="AD120" i="31" s="1"/>
  <c r="AC110" i="31"/>
  <c r="AD110" i="31" s="1"/>
  <c r="AC112" i="25"/>
  <c r="AD112" i="25" s="1"/>
  <c r="W121" i="25"/>
  <c r="AC110" i="25"/>
  <c r="AD110" i="25" s="1"/>
  <c r="P90" i="25"/>
  <c r="AC112" i="31"/>
  <c r="AD112" i="31" s="1"/>
  <c r="AC117" i="31"/>
  <c r="AD117" i="31" s="1"/>
  <c r="AD92" i="31"/>
  <c r="AC106" i="31"/>
  <c r="AD106" i="31" s="1"/>
  <c r="AC105" i="31"/>
  <c r="AD105" i="31" s="1"/>
  <c r="AC107" i="31"/>
  <c r="AD107" i="31" s="1"/>
  <c r="AC118" i="31"/>
  <c r="AD118" i="31" s="1"/>
  <c r="AC115" i="31"/>
  <c r="AD115" i="31" s="1"/>
  <c r="W90" i="31"/>
  <c r="AC113" i="31"/>
  <c r="AD113" i="31" s="1"/>
  <c r="AC109" i="31"/>
  <c r="AD109" i="31" s="1"/>
  <c r="Y121" i="31"/>
  <c r="Y29" i="31"/>
  <c r="AC81" i="31"/>
  <c r="AD81" i="31" s="1"/>
  <c r="AC89" i="31"/>
  <c r="AD89" i="31" s="1"/>
  <c r="AC116" i="31"/>
  <c r="AD116" i="31" s="1"/>
  <c r="AC111" i="31"/>
  <c r="AD111" i="31" s="1"/>
  <c r="AC108" i="31"/>
  <c r="AD108" i="31" s="1"/>
  <c r="X121" i="31"/>
  <c r="U59" i="31"/>
  <c r="O121" i="31"/>
  <c r="AC47" i="31"/>
  <c r="AD47" i="31" s="1"/>
  <c r="AA29" i="31"/>
  <c r="W59" i="31"/>
  <c r="AC87" i="31"/>
  <c r="AD87" i="31" s="1"/>
  <c r="AC85" i="31"/>
  <c r="AD85" i="31" s="1"/>
  <c r="Q59" i="31"/>
  <c r="N29" i="31"/>
  <c r="S90" i="31"/>
  <c r="AC16" i="31"/>
  <c r="AD16" i="31" s="1"/>
  <c r="AC28" i="31"/>
  <c r="AD28" i="31" s="1"/>
  <c r="AC25" i="31"/>
  <c r="AD25" i="31" s="1"/>
  <c r="AC57" i="31"/>
  <c r="AD57" i="31" s="1"/>
  <c r="M59" i="31"/>
  <c r="AC43" i="31"/>
  <c r="AD43" i="31" s="1"/>
  <c r="AC53" i="31"/>
  <c r="AD53" i="31" s="1"/>
  <c r="R90" i="31"/>
  <c r="M90" i="31"/>
  <c r="AC74" i="31"/>
  <c r="AD74" i="31" s="1"/>
  <c r="AC86" i="31"/>
  <c r="AD86" i="31" s="1"/>
  <c r="X29" i="31"/>
  <c r="N59" i="31"/>
  <c r="V59" i="31"/>
  <c r="AC17" i="31"/>
  <c r="AD17" i="31" s="1"/>
  <c r="AC20" i="31"/>
  <c r="AD20" i="31" s="1"/>
  <c r="AC14" i="31"/>
  <c r="AD14" i="31" s="1"/>
  <c r="AC27" i="31"/>
  <c r="AD27" i="31" s="1"/>
  <c r="AC44" i="31"/>
  <c r="AD44" i="31" s="1"/>
  <c r="AC58" i="31"/>
  <c r="AD58" i="31" s="1"/>
  <c r="Z90" i="31"/>
  <c r="R29" i="31"/>
  <c r="AC75" i="31"/>
  <c r="AD75" i="31" s="1"/>
  <c r="Z121" i="31"/>
  <c r="P29" i="31"/>
  <c r="T90" i="31"/>
  <c r="N90" i="31"/>
  <c r="AC45" i="31"/>
  <c r="AD45" i="31" s="1"/>
  <c r="AC48" i="31"/>
  <c r="AD48" i="31" s="1"/>
  <c r="AC78" i="31"/>
  <c r="AD78" i="31" s="1"/>
  <c r="AC77" i="31"/>
  <c r="AD77" i="31" s="1"/>
  <c r="R59" i="31"/>
  <c r="AA121" i="31"/>
  <c r="AA90" i="31"/>
  <c r="R121" i="31"/>
  <c r="X59" i="31"/>
  <c r="P121" i="31"/>
  <c r="Q29" i="31"/>
  <c r="AB29" i="31"/>
  <c r="AC18" i="31"/>
  <c r="AD18" i="31" s="1"/>
  <c r="M29" i="31"/>
  <c r="AC13" i="31"/>
  <c r="AD13" i="31" s="1"/>
  <c r="AC50" i="31"/>
  <c r="AD50" i="31" s="1"/>
  <c r="AC52" i="31"/>
  <c r="AD52" i="31" s="1"/>
  <c r="AC76" i="31"/>
  <c r="AD76" i="31" s="1"/>
  <c r="AC82" i="31"/>
  <c r="AD82" i="31" s="1"/>
  <c r="T121" i="31"/>
  <c r="O59" i="31"/>
  <c r="AB90" i="31"/>
  <c r="U90" i="31"/>
  <c r="U29" i="31"/>
  <c r="AC23" i="31"/>
  <c r="AD23" i="31" s="1"/>
  <c r="AC21" i="31"/>
  <c r="AD21" i="31" s="1"/>
  <c r="AC15" i="31"/>
  <c r="AD15" i="31" s="1"/>
  <c r="AC46" i="31"/>
  <c r="AD46" i="31" s="1"/>
  <c r="AC56" i="31"/>
  <c r="AD56" i="31" s="1"/>
  <c r="V90" i="31"/>
  <c r="Y90" i="31"/>
  <c r="AC51" i="31"/>
  <c r="AD51" i="31" s="1"/>
  <c r="AC83" i="31"/>
  <c r="AD83" i="31" s="1"/>
  <c r="Z29" i="31"/>
  <c r="S121" i="31"/>
  <c r="S29" i="31"/>
  <c r="T29" i="31"/>
  <c r="AC24" i="31"/>
  <c r="AD24" i="31" s="1"/>
  <c r="AC26" i="31"/>
  <c r="AD26" i="31" s="1"/>
  <c r="AC88" i="31"/>
  <c r="AD88" i="31" s="1"/>
  <c r="AC119" i="31"/>
  <c r="AD119" i="31" s="1"/>
  <c r="AC49" i="31"/>
  <c r="AD49" i="31" s="1"/>
  <c r="AC55" i="31"/>
  <c r="AD55" i="31" s="1"/>
  <c r="AC79" i="31"/>
  <c r="AD79" i="31" s="1"/>
  <c r="AC80" i="31"/>
  <c r="AD80" i="31" s="1"/>
  <c r="AC84" i="31"/>
  <c r="AD84" i="31" s="1"/>
  <c r="Q121" i="31"/>
  <c r="P59" i="31"/>
  <c r="AC114" i="31"/>
  <c r="AD114" i="31" s="1"/>
  <c r="AC19" i="31"/>
  <c r="AD19" i="31" s="1"/>
  <c r="AC22" i="31"/>
  <c r="AD22" i="31" s="1"/>
  <c r="AC54" i="31"/>
  <c r="AD54" i="31" s="1"/>
  <c r="O90" i="31"/>
  <c r="AC113" i="25"/>
  <c r="AD113" i="25" s="1"/>
  <c r="AC83" i="25"/>
  <c r="AD83" i="25" s="1"/>
  <c r="O90" i="25"/>
  <c r="X90" i="25"/>
  <c r="AC118" i="25"/>
  <c r="AD118" i="25" s="1"/>
  <c r="AC109" i="25"/>
  <c r="AD109" i="25" s="1"/>
  <c r="AC106" i="25"/>
  <c r="AD106" i="25" s="1"/>
  <c r="Y90" i="25"/>
  <c r="AC117" i="25"/>
  <c r="AD117" i="25" s="1"/>
  <c r="AC107" i="25"/>
  <c r="AD107" i="25" s="1"/>
  <c r="AC115" i="25"/>
  <c r="AD115" i="25" s="1"/>
  <c r="AC111" i="25"/>
  <c r="AD111" i="25" s="1"/>
  <c r="AC114" i="25"/>
  <c r="AD114" i="25" s="1"/>
  <c r="AC82" i="25"/>
  <c r="AD82" i="25" s="1"/>
  <c r="AC116" i="25"/>
  <c r="AD116" i="25" s="1"/>
  <c r="AC120" i="25"/>
  <c r="AD120" i="25" s="1"/>
  <c r="AC78" i="25"/>
  <c r="AD78" i="25" s="1"/>
  <c r="AD123" i="25"/>
  <c r="AC108" i="25"/>
  <c r="AD108" i="25" s="1"/>
  <c r="AC75" i="25"/>
  <c r="AD75" i="25" s="1"/>
  <c r="AC86" i="25"/>
  <c r="AD86" i="25" s="1"/>
  <c r="T121" i="25"/>
  <c r="Q121" i="25"/>
  <c r="O121" i="25"/>
  <c r="Z121" i="25"/>
  <c r="R121" i="25"/>
  <c r="Y121" i="25"/>
  <c r="AC85" i="25"/>
  <c r="AD85" i="25" s="1"/>
  <c r="Z90" i="25"/>
  <c r="AC79" i="25"/>
  <c r="AD79" i="25" s="1"/>
  <c r="T90" i="25"/>
  <c r="W90" i="25"/>
  <c r="AC87" i="25"/>
  <c r="AD87" i="25" s="1"/>
  <c r="AC84" i="25"/>
  <c r="AD84" i="25" s="1"/>
  <c r="AC80" i="25"/>
  <c r="AD80" i="25" s="1"/>
  <c r="Q90" i="25"/>
  <c r="AC89" i="25"/>
  <c r="AD89" i="25" s="1"/>
  <c r="AC81" i="25"/>
  <c r="AD81" i="25" s="1"/>
  <c r="U90" i="25"/>
  <c r="AC77" i="25"/>
  <c r="AD77" i="25" s="1"/>
  <c r="M90" i="25"/>
  <c r="AC74" i="25"/>
  <c r="AD74" i="25" s="1"/>
  <c r="R90" i="25"/>
  <c r="X59" i="25"/>
  <c r="AC58" i="25"/>
  <c r="AD58" i="25" s="1"/>
  <c r="AC45" i="25"/>
  <c r="AD45" i="25" s="1"/>
  <c r="AC56" i="25"/>
  <c r="AD56" i="25" s="1"/>
  <c r="Q59" i="25"/>
  <c r="AC54" i="25"/>
  <c r="AD54" i="25" s="1"/>
  <c r="AC53" i="25"/>
  <c r="AD53" i="25" s="1"/>
  <c r="AC49" i="25"/>
  <c r="AD49" i="25" s="1"/>
  <c r="AC50" i="25"/>
  <c r="AD50" i="25" s="1"/>
  <c r="AC46" i="25"/>
  <c r="AD46" i="25" s="1"/>
  <c r="AD61" i="25"/>
  <c r="AC51" i="25"/>
  <c r="AD51" i="25" s="1"/>
  <c r="Z59" i="25"/>
  <c r="AC44" i="25"/>
  <c r="AD44" i="25" s="1"/>
  <c r="AC55" i="25"/>
  <c r="AD55" i="25" s="1"/>
  <c r="W59" i="25"/>
  <c r="AC47" i="25"/>
  <c r="AD47" i="25" s="1"/>
  <c r="AC52" i="25"/>
  <c r="AD52" i="25" s="1"/>
  <c r="AC48" i="25"/>
  <c r="AD48" i="25" s="1"/>
  <c r="Y59" i="25"/>
  <c r="R59" i="25"/>
  <c r="O59" i="25"/>
  <c r="T59" i="25"/>
  <c r="AC43" i="25"/>
  <c r="AD43" i="25" s="1"/>
  <c r="J19" i="25" l="1"/>
  <c r="J20" i="25"/>
  <c r="J21" i="25"/>
  <c r="J22" i="25"/>
  <c r="J24" i="25"/>
  <c r="J26" i="25"/>
  <c r="J27" i="25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F30" i="25" l="1"/>
  <c r="F29" i="25"/>
  <c r="K28" i="25"/>
  <c r="L28" i="25" s="1"/>
  <c r="K27" i="25"/>
  <c r="L27" i="25" s="1"/>
  <c r="F27" i="25"/>
  <c r="K26" i="25"/>
  <c r="L26" i="25" s="1"/>
  <c r="F26" i="25"/>
  <c r="K24" i="25"/>
  <c r="L24" i="25" s="1"/>
  <c r="F24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9" i="25" l="1"/>
  <c r="AA19" i="25"/>
  <c r="T19" i="25"/>
  <c r="AB19" i="25"/>
  <c r="U19" i="25"/>
  <c r="N19" i="25"/>
  <c r="V19" i="25"/>
  <c r="O19" i="25"/>
  <c r="W19" i="25"/>
  <c r="P19" i="25"/>
  <c r="X19" i="25"/>
  <c r="Q19" i="25"/>
  <c r="Y19" i="25"/>
  <c r="R19" i="25"/>
  <c r="Z19" i="25"/>
  <c r="P24" i="25"/>
  <c r="X24" i="25"/>
  <c r="Q24" i="25"/>
  <c r="Y24" i="25"/>
  <c r="R24" i="25"/>
  <c r="Z24" i="25"/>
  <c r="S24" i="25"/>
  <c r="AA24" i="25"/>
  <c r="T24" i="25"/>
  <c r="AB24" i="25"/>
  <c r="U24" i="25"/>
  <c r="N24" i="25"/>
  <c r="V24" i="25"/>
  <c r="O24" i="25"/>
  <c r="W24" i="25"/>
  <c r="O15" i="25"/>
  <c r="W15" i="25"/>
  <c r="P15" i="25"/>
  <c r="X15" i="25"/>
  <c r="Q15" i="25"/>
  <c r="Y15" i="25"/>
  <c r="R15" i="25"/>
  <c r="Z15" i="25"/>
  <c r="S15" i="25"/>
  <c r="AA15" i="25"/>
  <c r="T15" i="25"/>
  <c r="AB15" i="25"/>
  <c r="U15" i="25"/>
  <c r="N15" i="25"/>
  <c r="V15" i="25"/>
  <c r="P16" i="25"/>
  <c r="X16" i="25"/>
  <c r="Q16" i="25"/>
  <c r="Y16" i="25"/>
  <c r="R16" i="25"/>
  <c r="Z16" i="25"/>
  <c r="S16" i="25"/>
  <c r="AA16" i="25"/>
  <c r="T16" i="25"/>
  <c r="AB16" i="25"/>
  <c r="U16" i="25"/>
  <c r="N16" i="25"/>
  <c r="V16" i="25"/>
  <c r="O16" i="25"/>
  <c r="W16" i="25"/>
  <c r="R26" i="25"/>
  <c r="Z26" i="25"/>
  <c r="S26" i="25"/>
  <c r="AA26" i="25"/>
  <c r="T26" i="25"/>
  <c r="AB26" i="25"/>
  <c r="U26" i="25"/>
  <c r="N26" i="25"/>
  <c r="V26" i="25"/>
  <c r="O26" i="25"/>
  <c r="W26" i="25"/>
  <c r="P26" i="25"/>
  <c r="X26" i="25"/>
  <c r="Q26" i="25"/>
  <c r="Y26" i="25"/>
  <c r="T20" i="25"/>
  <c r="AB20" i="25"/>
  <c r="U20" i="25"/>
  <c r="N20" i="25"/>
  <c r="V20" i="25"/>
  <c r="O20" i="25"/>
  <c r="W20" i="25"/>
  <c r="P20" i="25"/>
  <c r="X20" i="25"/>
  <c r="Q20" i="25"/>
  <c r="Y20" i="25"/>
  <c r="R20" i="25"/>
  <c r="Z20" i="25"/>
  <c r="S20" i="25"/>
  <c r="AA20" i="25"/>
  <c r="U13" i="25"/>
  <c r="N13" i="25"/>
  <c r="V13" i="25"/>
  <c r="O13" i="25"/>
  <c r="W13" i="25"/>
  <c r="P13" i="25"/>
  <c r="X13" i="25"/>
  <c r="Q13" i="25"/>
  <c r="Y13" i="25"/>
  <c r="R13" i="25"/>
  <c r="Z13" i="25"/>
  <c r="S13" i="25"/>
  <c r="AA13" i="25"/>
  <c r="T13" i="25"/>
  <c r="AB13" i="25"/>
  <c r="S27" i="25"/>
  <c r="AA27" i="25"/>
  <c r="T27" i="25"/>
  <c r="AB27" i="25"/>
  <c r="U27" i="25"/>
  <c r="N27" i="25"/>
  <c r="V27" i="25"/>
  <c r="O27" i="25"/>
  <c r="W27" i="25"/>
  <c r="P27" i="25"/>
  <c r="X27" i="25"/>
  <c r="Q27" i="25"/>
  <c r="Y27" i="25"/>
  <c r="R27" i="25"/>
  <c r="Z27" i="25"/>
  <c r="U21" i="25"/>
  <c r="N21" i="25"/>
  <c r="V21" i="25"/>
  <c r="O21" i="25"/>
  <c r="W21" i="25"/>
  <c r="P21" i="25"/>
  <c r="X21" i="25"/>
  <c r="Q21" i="25"/>
  <c r="Y21" i="25"/>
  <c r="R21" i="25"/>
  <c r="Z21" i="25"/>
  <c r="S21" i="25"/>
  <c r="AA21" i="25"/>
  <c r="T21" i="25"/>
  <c r="AB21" i="25"/>
  <c r="Q17" i="25"/>
  <c r="Y17" i="25"/>
  <c r="R17" i="25"/>
  <c r="Z17" i="25"/>
  <c r="S17" i="25"/>
  <c r="AA17" i="25"/>
  <c r="T17" i="25"/>
  <c r="AB17" i="25"/>
  <c r="U17" i="25"/>
  <c r="N17" i="25"/>
  <c r="V17" i="25"/>
  <c r="O17" i="25"/>
  <c r="W17" i="25"/>
  <c r="P17" i="25"/>
  <c r="X17" i="25"/>
  <c r="R18" i="25"/>
  <c r="Z18" i="25"/>
  <c r="S18" i="25"/>
  <c r="AA18" i="25"/>
  <c r="T18" i="25"/>
  <c r="AB18" i="25"/>
  <c r="U18" i="25"/>
  <c r="N18" i="25"/>
  <c r="V18" i="25"/>
  <c r="O18" i="25"/>
  <c r="W18" i="25"/>
  <c r="P18" i="25"/>
  <c r="X18" i="25"/>
  <c r="Q18" i="25"/>
  <c r="Y18" i="25"/>
  <c r="N22" i="25"/>
  <c r="V22" i="25"/>
  <c r="O22" i="25"/>
  <c r="W22" i="25"/>
  <c r="P22" i="25"/>
  <c r="X22" i="25"/>
  <c r="Q22" i="25"/>
  <c r="Y22" i="25"/>
  <c r="R22" i="25"/>
  <c r="Z22" i="25"/>
  <c r="S22" i="25"/>
  <c r="AA22" i="25"/>
  <c r="T22" i="25"/>
  <c r="AB22" i="25"/>
  <c r="U22" i="25"/>
  <c r="N14" i="25"/>
  <c r="V14" i="25"/>
  <c r="O14" i="25"/>
  <c r="W14" i="25"/>
  <c r="P14" i="25"/>
  <c r="X14" i="25"/>
  <c r="Q14" i="25"/>
  <c r="Y14" i="25"/>
  <c r="R14" i="25"/>
  <c r="Z14" i="25"/>
  <c r="S14" i="25"/>
  <c r="AA14" i="25"/>
  <c r="T14" i="25"/>
  <c r="AB14" i="25"/>
  <c r="U14" i="25"/>
  <c r="S11" i="25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24" i="25" l="1"/>
  <c r="G20" i="25"/>
  <c r="G16" i="25"/>
  <c r="G18" i="25"/>
  <c r="G13" i="25"/>
  <c r="G30" i="25"/>
  <c r="G15" i="25"/>
  <c r="G26" i="25"/>
  <c r="G22" i="25"/>
  <c r="G17" i="25"/>
  <c r="G19" i="25"/>
  <c r="G29" i="25"/>
  <c r="G21" i="25"/>
  <c r="G14" i="25"/>
  <c r="G27" i="25"/>
  <c r="AD25" i="25" l="1"/>
  <c r="G17" i="21" s="1"/>
  <c r="AD23" i="25"/>
  <c r="G15" i="2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M27" i="25" l="1"/>
  <c r="H14" i="25"/>
  <c r="I14" i="25" s="1"/>
  <c r="H30" i="25"/>
  <c r="H29" i="25"/>
  <c r="S28" i="25"/>
  <c r="H18" i="25"/>
  <c r="I18" i="25" s="1"/>
  <c r="P28" i="25"/>
  <c r="H13" i="25"/>
  <c r="I13" i="25" s="1"/>
  <c r="X28" i="25"/>
  <c r="H24" i="25"/>
  <c r="I24" i="25" s="1"/>
  <c r="C16" i="21" s="1"/>
  <c r="H27" i="25"/>
  <c r="I27" i="25" s="1"/>
  <c r="H17" i="25"/>
  <c r="I17" i="25" s="1"/>
  <c r="Z28" i="25"/>
  <c r="H26" i="25"/>
  <c r="I26" i="25" s="1"/>
  <c r="V28" i="25"/>
  <c r="U28" i="25"/>
  <c r="H16" i="25"/>
  <c r="I16" i="25" s="1"/>
  <c r="H22" i="25"/>
  <c r="I22" i="25" s="1"/>
  <c r="C14" i="21" s="1"/>
  <c r="H20" i="25"/>
  <c r="I20" i="25" s="1"/>
  <c r="H15" i="25"/>
  <c r="I15" i="25" s="1"/>
  <c r="W28" i="25"/>
  <c r="H19" i="25"/>
  <c r="I19" i="25" s="1"/>
  <c r="H21" i="25"/>
  <c r="I21" i="25" s="1"/>
  <c r="T28" i="25"/>
  <c r="AA28" i="25"/>
  <c r="N28" i="25"/>
  <c r="O28" i="25"/>
  <c r="AB28" i="25"/>
  <c r="M14" i="25"/>
  <c r="R28" i="25"/>
  <c r="M21" i="25"/>
  <c r="M18" i="25"/>
  <c r="M15" i="25"/>
  <c r="M13" i="25"/>
  <c r="M20" i="25"/>
  <c r="M16" i="25"/>
  <c r="M22" i="25"/>
  <c r="Y28" i="25"/>
  <c r="M24" i="25"/>
  <c r="M28" i="25"/>
  <c r="Q28" i="25"/>
  <c r="M19" i="25"/>
  <c r="M17" i="25"/>
  <c r="M26" i="25"/>
  <c r="V29" i="25" l="1"/>
  <c r="S29" i="25"/>
  <c r="AC17" i="25"/>
  <c r="AD17" i="25" s="1"/>
  <c r="AC16" i="25"/>
  <c r="AD16" i="25" s="1"/>
  <c r="AC19" i="25"/>
  <c r="AD19" i="25" s="1"/>
  <c r="AC18" i="25"/>
  <c r="AD18" i="25" s="1"/>
  <c r="AC24" i="25"/>
  <c r="AD24" i="25" s="1"/>
  <c r="G16" i="21" s="1"/>
  <c r="AC26" i="25"/>
  <c r="AD26" i="25" s="1"/>
  <c r="AC13" i="25"/>
  <c r="AD13" i="25" s="1"/>
  <c r="M29" i="25"/>
  <c r="W29" i="25"/>
  <c r="Z29" i="25"/>
  <c r="I29" i="25"/>
  <c r="AD29" i="25" s="1"/>
  <c r="AC29" i="25"/>
  <c r="AC15" i="25"/>
  <c r="AD15" i="25" s="1"/>
  <c r="P29" i="25"/>
  <c r="X29" i="25"/>
  <c r="AB29" i="25"/>
  <c r="I30" i="25"/>
  <c r="AD30" i="25" s="1"/>
  <c r="AC30" i="25"/>
  <c r="AC22" i="25"/>
  <c r="AD22" i="25" s="1"/>
  <c r="G14" i="21" s="1"/>
  <c r="Y29" i="25"/>
  <c r="Q29" i="25"/>
  <c r="AC20" i="25"/>
  <c r="AD20" i="25" s="1"/>
  <c r="AC27" i="25"/>
  <c r="AD27" i="25" s="1"/>
  <c r="O29" i="25"/>
  <c r="AC28" i="25"/>
  <c r="AD28" i="25" s="1"/>
  <c r="R29" i="25"/>
  <c r="AC21" i="25"/>
  <c r="AD21" i="25" s="1"/>
  <c r="AC14" i="25"/>
  <c r="AD14" i="25" s="1"/>
  <c r="T29" i="25"/>
  <c r="AA29" i="25"/>
  <c r="N29" i="25"/>
  <c r="U29" i="25"/>
  <c r="AD31" i="25" l="1"/>
  <c r="A76" i="1" l="1"/>
  <c r="N26" i="32" l="1"/>
  <c r="M115" i="32"/>
  <c r="AB116" i="32"/>
  <c r="H49" i="32"/>
  <c r="AB79" i="32"/>
  <c r="AB76" i="32"/>
  <c r="AB18" i="32"/>
  <c r="AB16" i="32"/>
  <c r="H21" i="32"/>
  <c r="H29" i="32"/>
  <c r="Q58" i="32"/>
  <c r="Q46" i="32"/>
  <c r="O119" i="32"/>
  <c r="Q88" i="32"/>
  <c r="R119" i="32"/>
  <c r="U88" i="32"/>
  <c r="O88" i="32"/>
  <c r="AB27" i="32"/>
  <c r="X57" i="32"/>
  <c r="M14" i="32"/>
  <c r="O55" i="32"/>
  <c r="Z56" i="32"/>
  <c r="P43" i="32"/>
  <c r="X84" i="32"/>
  <c r="X76" i="32"/>
  <c r="V17" i="32"/>
  <c r="V18" i="32"/>
  <c r="P54" i="32"/>
  <c r="Y80" i="32"/>
  <c r="Y77" i="32"/>
  <c r="X13" i="32"/>
  <c r="N27" i="32"/>
  <c r="O56" i="32"/>
  <c r="X22" i="32"/>
  <c r="U20" i="32"/>
  <c r="R46" i="32"/>
  <c r="O58" i="32"/>
  <c r="X15" i="32"/>
  <c r="V56" i="32"/>
  <c r="Z54" i="32"/>
  <c r="X19" i="32"/>
  <c r="Z55" i="32"/>
  <c r="H87" i="32"/>
  <c r="H74" i="32"/>
  <c r="X20" i="32"/>
  <c r="H52" i="32"/>
  <c r="S57" i="32"/>
  <c r="X25" i="32"/>
  <c r="O44" i="32"/>
  <c r="X109" i="32"/>
  <c r="N108" i="32"/>
  <c r="P118" i="32"/>
  <c r="P114" i="32"/>
  <c r="AB115" i="32"/>
  <c r="S105" i="32"/>
  <c r="U113" i="32"/>
  <c r="U116" i="32"/>
  <c r="AB118" i="32"/>
  <c r="V117" i="32"/>
  <c r="U107" i="32"/>
  <c r="H108" i="32"/>
  <c r="M114" i="32"/>
  <c r="G108" i="32"/>
  <c r="AA107" i="32"/>
  <c r="M106" i="32"/>
  <c r="M111" i="32"/>
  <c r="U114" i="32"/>
  <c r="X106" i="32"/>
  <c r="H43" i="32"/>
  <c r="R44" i="32"/>
  <c r="V114" i="32"/>
  <c r="H45" i="32"/>
  <c r="AB85" i="32"/>
  <c r="AB80" i="32"/>
  <c r="AB25" i="32"/>
  <c r="AB28" i="32"/>
  <c r="H17" i="32"/>
  <c r="H20" i="32"/>
  <c r="Q52" i="32"/>
  <c r="Q51" i="32"/>
  <c r="AA88" i="32"/>
  <c r="AB119" i="32"/>
  <c r="V88" i="32"/>
  <c r="U57" i="32"/>
  <c r="Z57" i="32"/>
  <c r="T27" i="32"/>
  <c r="Z27" i="32"/>
  <c r="U14" i="32"/>
  <c r="O54" i="32"/>
  <c r="Z58" i="32"/>
  <c r="R54" i="32"/>
  <c r="X75" i="32"/>
  <c r="X74" i="32"/>
  <c r="X90" i="32" s="1"/>
  <c r="V24" i="32"/>
  <c r="P20" i="32"/>
  <c r="P50" i="32"/>
  <c r="Y87" i="32"/>
  <c r="Y89" i="32"/>
  <c r="N15" i="32"/>
  <c r="Y27" i="32"/>
  <c r="Y84" i="32"/>
  <c r="X21" i="32"/>
  <c r="O27" i="32"/>
  <c r="R52" i="32"/>
  <c r="P17" i="32"/>
  <c r="V55" i="32"/>
  <c r="O57" i="32"/>
  <c r="V21" i="32"/>
  <c r="P57" i="32"/>
  <c r="H75" i="32"/>
  <c r="H84" i="32"/>
  <c r="X24" i="32"/>
  <c r="H48" i="32"/>
  <c r="X26" i="32"/>
  <c r="Z44" i="32"/>
  <c r="N112" i="32"/>
  <c r="N120" i="32"/>
  <c r="P110" i="32"/>
  <c r="P106" i="32"/>
  <c r="AA116" i="32"/>
  <c r="S112" i="32"/>
  <c r="U105" i="32"/>
  <c r="U108" i="32"/>
  <c r="AB110" i="32"/>
  <c r="V109" i="32"/>
  <c r="P111" i="32"/>
  <c r="H115" i="32"/>
  <c r="I115" i="32" s="1"/>
  <c r="G119" i="32"/>
  <c r="G115" i="32"/>
  <c r="AA114" i="32"/>
  <c r="S108" i="32"/>
  <c r="M118" i="32"/>
  <c r="S116" i="32"/>
  <c r="X114" i="32"/>
  <c r="X108" i="32"/>
  <c r="H109" i="32"/>
  <c r="N113" i="32"/>
  <c r="V105" i="32"/>
  <c r="H54" i="32"/>
  <c r="AB89" i="32"/>
  <c r="AB75" i="32"/>
  <c r="AB17" i="32"/>
  <c r="AB22" i="32"/>
  <c r="H27" i="32"/>
  <c r="H14" i="32"/>
  <c r="Q50" i="32"/>
  <c r="Q56" i="32"/>
  <c r="S88" i="32"/>
  <c r="T119" i="32"/>
  <c r="N88" i="32"/>
  <c r="M57" i="32"/>
  <c r="R57" i="32"/>
  <c r="M26" i="32"/>
  <c r="R27" i="32"/>
  <c r="U17" i="32"/>
  <c r="O52" i="32"/>
  <c r="Z48" i="32"/>
  <c r="W57" i="32"/>
  <c r="X85" i="32"/>
  <c r="N25" i="32"/>
  <c r="V28" i="32"/>
  <c r="P24" i="32"/>
  <c r="P48" i="32"/>
  <c r="Y79" i="32"/>
  <c r="Y76" i="32"/>
  <c r="V15" i="32"/>
  <c r="R43" i="32"/>
  <c r="P28" i="32"/>
  <c r="P14" i="32"/>
  <c r="R51" i="32"/>
  <c r="R45" i="32"/>
  <c r="N18" i="32"/>
  <c r="V58" i="32"/>
  <c r="R58" i="32"/>
  <c r="V22" i="32"/>
  <c r="H91" i="32"/>
  <c r="H90" i="32"/>
  <c r="U27" i="32"/>
  <c r="H47" i="32"/>
  <c r="V27" i="32"/>
  <c r="V47" i="32"/>
  <c r="N111" i="32"/>
  <c r="N115" i="32"/>
  <c r="P117" i="32"/>
  <c r="P113" i="32"/>
  <c r="AA117" i="32"/>
  <c r="S111" i="32"/>
  <c r="U112" i="32"/>
  <c r="AA106" i="32"/>
  <c r="AB117" i="32"/>
  <c r="V116" i="32"/>
  <c r="M120" i="32"/>
  <c r="H107" i="32"/>
  <c r="G111" i="32"/>
  <c r="G107" i="32"/>
  <c r="AA113" i="32"/>
  <c r="G110" i="32"/>
  <c r="M110" i="32"/>
  <c r="S117" i="32"/>
  <c r="X116" i="32"/>
  <c r="X118" i="32"/>
  <c r="X17" i="32"/>
  <c r="AB108" i="32"/>
  <c r="H57" i="32"/>
  <c r="AB84" i="32"/>
  <c r="AB74" i="32"/>
  <c r="AB90" i="32" s="1"/>
  <c r="AB20" i="32"/>
  <c r="AB21" i="32"/>
  <c r="H26" i="32"/>
  <c r="H13" i="32"/>
  <c r="Q54" i="32"/>
  <c r="Q49" i="32"/>
  <c r="V119" i="32"/>
  <c r="X88" i="32"/>
  <c r="Q119" i="32"/>
  <c r="T88" i="32"/>
  <c r="X119" i="32"/>
  <c r="M18" i="32"/>
  <c r="M24" i="32"/>
  <c r="P19" i="32"/>
  <c r="O53" i="32"/>
  <c r="Z47" i="32"/>
  <c r="X83" i="32"/>
  <c r="X82" i="32"/>
  <c r="N17" i="32"/>
  <c r="V23" i="32"/>
  <c r="M27" i="32"/>
  <c r="P47" i="32"/>
  <c r="Y85" i="32"/>
  <c r="Y75" i="32"/>
  <c r="M16" i="32"/>
  <c r="P45" i="32"/>
  <c r="P23" i="32"/>
  <c r="X14" i="32"/>
  <c r="R49" i="32"/>
  <c r="P46" i="32"/>
  <c r="V20" i="32"/>
  <c r="V53" i="32"/>
  <c r="U23" i="32"/>
  <c r="H83" i="32"/>
  <c r="H85" i="32"/>
  <c r="H59" i="32"/>
  <c r="M13" i="32"/>
  <c r="M28" i="32"/>
  <c r="Z52" i="32"/>
  <c r="N118" i="32"/>
  <c r="N107" i="32"/>
  <c r="P116" i="32"/>
  <c r="P105" i="32"/>
  <c r="S120" i="32"/>
  <c r="S118" i="32"/>
  <c r="U111" i="32"/>
  <c r="AB114" i="32"/>
  <c r="AB109" i="32"/>
  <c r="V108" i="32"/>
  <c r="H118" i="32"/>
  <c r="I118" i="32" s="1"/>
  <c r="H122" i="32"/>
  <c r="G118" i="32"/>
  <c r="G122" i="32"/>
  <c r="AA105" i="32"/>
  <c r="N114" i="32"/>
  <c r="M117" i="32"/>
  <c r="AB120" i="32"/>
  <c r="X117" i="32"/>
  <c r="P26" i="32"/>
  <c r="V44" i="32"/>
  <c r="X111" i="32"/>
  <c r="H46" i="32"/>
  <c r="AB82" i="32"/>
  <c r="AB81" i="32"/>
  <c r="AB14" i="32"/>
  <c r="AB15" i="32"/>
  <c r="H25" i="32"/>
  <c r="H19" i="32"/>
  <c r="Q53" i="32"/>
  <c r="Q45" i="32"/>
  <c r="N119" i="32"/>
  <c r="P88" i="32"/>
  <c r="AB88" i="32"/>
  <c r="AB57" i="32"/>
  <c r="M88" i="32"/>
  <c r="AA57" i="32"/>
  <c r="U26" i="32"/>
  <c r="N21" i="32"/>
  <c r="O50" i="32"/>
  <c r="Z46" i="32"/>
  <c r="X81" i="32"/>
  <c r="X78" i="32"/>
  <c r="N24" i="32"/>
  <c r="N14" i="32"/>
  <c r="X27" i="32"/>
  <c r="O45" i="32"/>
  <c r="Y81" i="32"/>
  <c r="Y74" i="32"/>
  <c r="Y90" i="32" s="1"/>
  <c r="U16" i="32"/>
  <c r="O46" i="32"/>
  <c r="P22" i="32"/>
  <c r="N16" i="32"/>
  <c r="R56" i="32"/>
  <c r="O47" i="32"/>
  <c r="U21" i="32"/>
  <c r="V49" i="32"/>
  <c r="V26" i="32"/>
  <c r="H81" i="32"/>
  <c r="H82" i="32"/>
  <c r="H53" i="32"/>
  <c r="V46" i="32"/>
  <c r="U13" i="32"/>
  <c r="V57" i="32"/>
  <c r="N110" i="32"/>
  <c r="G105" i="32"/>
  <c r="P108" i="32"/>
  <c r="AB105" i="32"/>
  <c r="S115" i="32"/>
  <c r="S110" i="32"/>
  <c r="U118" i="32"/>
  <c r="AB106" i="32"/>
  <c r="V112" i="32"/>
  <c r="V120" i="32"/>
  <c r="H110" i="32"/>
  <c r="I110" i="32" s="1"/>
  <c r="H114" i="32"/>
  <c r="G117" i="32"/>
  <c r="G114" i="32"/>
  <c r="AA112" i="32"/>
  <c r="U120" i="32"/>
  <c r="M109" i="32"/>
  <c r="X107" i="32"/>
  <c r="G113" i="32"/>
  <c r="P112" i="32"/>
  <c r="N106" i="32"/>
  <c r="H50" i="32"/>
  <c r="AB86" i="32"/>
  <c r="AB78" i="32"/>
  <c r="AB13" i="32"/>
  <c r="AB29" i="32" s="1"/>
  <c r="H23" i="32"/>
  <c r="H16" i="32"/>
  <c r="H18" i="32"/>
  <c r="Q48" i="32"/>
  <c r="Q44" i="32"/>
  <c r="U119" i="32"/>
  <c r="AA119" i="32"/>
  <c r="P119" i="32"/>
  <c r="T57" i="32"/>
  <c r="Y57" i="32"/>
  <c r="AA27" i="32"/>
  <c r="U18" i="32"/>
  <c r="N22" i="32"/>
  <c r="O48" i="32"/>
  <c r="Z53" i="32"/>
  <c r="X80" i="32"/>
  <c r="X87" i="32"/>
  <c r="N28" i="32"/>
  <c r="V14" i="32"/>
  <c r="P58" i="32"/>
  <c r="O49" i="32"/>
  <c r="Y86" i="32"/>
  <c r="M17" i="32"/>
  <c r="P49" i="32"/>
  <c r="P21" i="32"/>
  <c r="V16" i="32"/>
  <c r="R50" i="32"/>
  <c r="R48" i="32"/>
  <c r="U22" i="32"/>
  <c r="V43" i="32"/>
  <c r="P16" i="32"/>
  <c r="Q27" i="32"/>
  <c r="H88" i="32"/>
  <c r="H79" i="32"/>
  <c r="P18" i="32"/>
  <c r="H51" i="32"/>
  <c r="V48" i="32"/>
  <c r="N20" i="32"/>
  <c r="N117" i="32"/>
  <c r="S106" i="32"/>
  <c r="P120" i="32"/>
  <c r="M107" i="32"/>
  <c r="S107" i="32"/>
  <c r="V106" i="32"/>
  <c r="U110" i="32"/>
  <c r="AB113" i="32"/>
  <c r="V111" i="32"/>
  <c r="V115" i="32"/>
  <c r="H117" i="32"/>
  <c r="I117" i="32" s="1"/>
  <c r="H106" i="32"/>
  <c r="I106" i="32" s="1"/>
  <c r="G109" i="32"/>
  <c r="I109" i="32" s="1"/>
  <c r="G106" i="32"/>
  <c r="AA111" i="32"/>
  <c r="M113" i="32"/>
  <c r="M116" i="32"/>
  <c r="X115" i="32"/>
  <c r="X110" i="32"/>
  <c r="AA109" i="32"/>
  <c r="S109" i="32"/>
  <c r="X112" i="32"/>
  <c r="H44" i="32"/>
  <c r="AB77" i="32"/>
  <c r="AB19" i="32"/>
  <c r="AB24" i="32"/>
  <c r="H30" i="32"/>
  <c r="H24" i="32"/>
  <c r="V13" i="32"/>
  <c r="Q47" i="32"/>
  <c r="Q43" i="32"/>
  <c r="Q59" i="32" s="1"/>
  <c r="M119" i="32"/>
  <c r="S119" i="32"/>
  <c r="Z88" i="32"/>
  <c r="R88" i="32"/>
  <c r="Q57" i="32"/>
  <c r="S27" i="32"/>
  <c r="U25" i="32"/>
  <c r="M23" i="32"/>
  <c r="Z51" i="32"/>
  <c r="Z50" i="32"/>
  <c r="X86" i="32"/>
  <c r="X79" i="32"/>
  <c r="N23" i="32"/>
  <c r="M15" i="32"/>
  <c r="P53" i="32"/>
  <c r="V50" i="32"/>
  <c r="Y78" i="32"/>
  <c r="U19" i="32"/>
  <c r="V54" i="32"/>
  <c r="X28" i="32"/>
  <c r="X18" i="32"/>
  <c r="R47" i="32"/>
  <c r="P52" i="32"/>
  <c r="P27" i="32"/>
  <c r="V51" i="32"/>
  <c r="X16" i="32"/>
  <c r="V45" i="32"/>
  <c r="H80" i="32"/>
  <c r="H78" i="32"/>
  <c r="N19" i="32"/>
  <c r="H60" i="32"/>
  <c r="R53" i="32"/>
  <c r="M21" i="32"/>
  <c r="O43" i="32"/>
  <c r="O59" i="32" s="1"/>
  <c r="H76" i="32"/>
  <c r="N109" i="32"/>
  <c r="H111" i="32"/>
  <c r="I111" i="32" s="1"/>
  <c r="P115" i="32"/>
  <c r="AA108" i="32"/>
  <c r="S114" i="32"/>
  <c r="H112" i="32"/>
  <c r="U117" i="32"/>
  <c r="AB112" i="32"/>
  <c r="V118" i="32"/>
  <c r="V107" i="32"/>
  <c r="H121" i="32"/>
  <c r="H113" i="32"/>
  <c r="G121" i="32"/>
  <c r="AA120" i="32"/>
  <c r="AA118" i="32"/>
  <c r="M105" i="32"/>
  <c r="M108" i="32"/>
  <c r="X105" i="32"/>
  <c r="X121" i="32" s="1"/>
  <c r="X120" i="32"/>
  <c r="P44" i="32"/>
  <c r="U106" i="32"/>
  <c r="AB107" i="32"/>
  <c r="AB87" i="32"/>
  <c r="AB83" i="32"/>
  <c r="AB26" i="32"/>
  <c r="AB23" i="32"/>
  <c r="H22" i="32"/>
  <c r="H15" i="32"/>
  <c r="N13" i="32"/>
  <c r="N29" i="32" s="1"/>
  <c r="Q55" i="32"/>
  <c r="W119" i="32"/>
  <c r="Y88" i="32"/>
  <c r="Z119" i="32"/>
  <c r="W88" i="32"/>
  <c r="Y119" i="32"/>
  <c r="N57" i="32"/>
  <c r="M25" i="32"/>
  <c r="U24" i="32"/>
  <c r="W27" i="32"/>
  <c r="Z49" i="32"/>
  <c r="Z45" i="32"/>
  <c r="X89" i="32"/>
  <c r="X77" i="32"/>
  <c r="V25" i="32"/>
  <c r="U15" i="32"/>
  <c r="P51" i="32"/>
  <c r="Y82" i="32"/>
  <c r="Y83" i="32"/>
  <c r="P13" i="32"/>
  <c r="P25" i="32"/>
  <c r="P55" i="32"/>
  <c r="X23" i="32"/>
  <c r="V19" i="32"/>
  <c r="R55" i="32"/>
  <c r="P56" i="32"/>
  <c r="P15" i="32"/>
  <c r="U28" i="32"/>
  <c r="O51" i="32"/>
  <c r="M19" i="32"/>
  <c r="V52" i="32"/>
  <c r="H86" i="32"/>
  <c r="H77" i="32"/>
  <c r="M20" i="32"/>
  <c r="H56" i="32"/>
  <c r="H55" i="32"/>
  <c r="M22" i="32"/>
  <c r="Z43" i="32"/>
  <c r="P109" i="32"/>
  <c r="N116" i="32"/>
  <c r="U115" i="32"/>
  <c r="P107" i="32"/>
  <c r="G112" i="32"/>
  <c r="S113" i="32"/>
  <c r="H119" i="32"/>
  <c r="I119" i="32" s="1"/>
  <c r="U109" i="32"/>
  <c r="AB111" i="32"/>
  <c r="V110" i="32"/>
  <c r="N105" i="32"/>
  <c r="N121" i="32" s="1"/>
  <c r="H116" i="32"/>
  <c r="H105" i="32"/>
  <c r="I105" i="32" s="1"/>
  <c r="G116" i="32"/>
  <c r="AA115" i="32"/>
  <c r="AA110" i="32"/>
  <c r="M112" i="32"/>
  <c r="V113" i="32"/>
  <c r="X113" i="32"/>
  <c r="Y120" i="32"/>
  <c r="Y118" i="32"/>
  <c r="U48" i="32"/>
  <c r="U51" i="32"/>
  <c r="G81" i="32"/>
  <c r="G79" i="32"/>
  <c r="Q117" i="32"/>
  <c r="Q113" i="32"/>
  <c r="W89" i="32"/>
  <c r="W86" i="32"/>
  <c r="Y52" i="32"/>
  <c r="Y56" i="32"/>
  <c r="W54" i="32"/>
  <c r="W49" i="32"/>
  <c r="Y20" i="32"/>
  <c r="Y14" i="32"/>
  <c r="S83" i="32"/>
  <c r="S76" i="32"/>
  <c r="N56" i="32"/>
  <c r="N51" i="32"/>
  <c r="AA19" i="32"/>
  <c r="AA17" i="32"/>
  <c r="G55" i="32"/>
  <c r="G51" i="32"/>
  <c r="I51" i="32" s="1"/>
  <c r="G57" i="32"/>
  <c r="I57" i="32" s="1"/>
  <c r="Z15" i="32"/>
  <c r="Q14" i="32"/>
  <c r="AA80" i="32"/>
  <c r="AA89" i="32"/>
  <c r="W28" i="32"/>
  <c r="W16" i="32"/>
  <c r="X47" i="32"/>
  <c r="X46" i="32"/>
  <c r="S15" i="32"/>
  <c r="S21" i="32"/>
  <c r="S52" i="32"/>
  <c r="S47" i="32"/>
  <c r="R15" i="32"/>
  <c r="R22" i="32"/>
  <c r="O76" i="32"/>
  <c r="O75" i="32"/>
  <c r="M78" i="32"/>
  <c r="AC78" i="32" s="1"/>
  <c r="O24" i="32"/>
  <c r="O15" i="32"/>
  <c r="Z116" i="32"/>
  <c r="Z112" i="32"/>
  <c r="R108" i="32"/>
  <c r="R111" i="32"/>
  <c r="T19" i="32"/>
  <c r="T23" i="32"/>
  <c r="G29" i="32"/>
  <c r="G25" i="32"/>
  <c r="I25" i="32" s="1"/>
  <c r="G18" i="32"/>
  <c r="AA55" i="32"/>
  <c r="AA51" i="32"/>
  <c r="P75" i="32"/>
  <c r="P82" i="32"/>
  <c r="U87" i="32"/>
  <c r="U77" i="32"/>
  <c r="T80" i="32"/>
  <c r="T83" i="32"/>
  <c r="T45" i="32"/>
  <c r="T47" i="32"/>
  <c r="Q89" i="32"/>
  <c r="Q83" i="32"/>
  <c r="N75" i="32"/>
  <c r="N76" i="32"/>
  <c r="W116" i="32"/>
  <c r="W110" i="32"/>
  <c r="AB55" i="32"/>
  <c r="AB58" i="32"/>
  <c r="R86" i="32"/>
  <c r="R76" i="32"/>
  <c r="V80" i="32"/>
  <c r="V78" i="32"/>
  <c r="T117" i="32"/>
  <c r="O111" i="32"/>
  <c r="O107" i="32"/>
  <c r="Y115" i="32"/>
  <c r="Y111" i="32"/>
  <c r="U54" i="32"/>
  <c r="U47" i="32"/>
  <c r="G87" i="32"/>
  <c r="G91" i="32"/>
  <c r="Q109" i="32"/>
  <c r="Q105" i="32"/>
  <c r="W84" i="32"/>
  <c r="W83" i="32"/>
  <c r="Y50" i="32"/>
  <c r="Y55" i="32"/>
  <c r="W52" i="32"/>
  <c r="W44" i="32"/>
  <c r="Y24" i="32"/>
  <c r="Y17" i="32"/>
  <c r="S89" i="32"/>
  <c r="S82" i="32"/>
  <c r="N55" i="32"/>
  <c r="N52" i="32"/>
  <c r="AA26" i="32"/>
  <c r="AA13" i="32"/>
  <c r="G59" i="32"/>
  <c r="G47" i="32"/>
  <c r="Z21" i="32"/>
  <c r="Z18" i="32"/>
  <c r="Q22" i="32"/>
  <c r="Q26" i="32"/>
  <c r="AA86" i="32"/>
  <c r="AA87" i="32"/>
  <c r="W23" i="32"/>
  <c r="W15" i="32"/>
  <c r="X45" i="32"/>
  <c r="S14" i="32"/>
  <c r="S16" i="32"/>
  <c r="S45" i="32"/>
  <c r="S43" i="32"/>
  <c r="R14" i="32"/>
  <c r="R18" i="32"/>
  <c r="O83" i="32"/>
  <c r="M86" i="32"/>
  <c r="AC86" i="32" s="1"/>
  <c r="AD86" i="32" s="1"/>
  <c r="M76" i="32"/>
  <c r="AC76" i="32" s="1"/>
  <c r="AD76" i="32" s="1"/>
  <c r="O28" i="32"/>
  <c r="O14" i="32"/>
  <c r="Z108" i="32"/>
  <c r="Z111" i="32"/>
  <c r="R120" i="32"/>
  <c r="R118" i="32"/>
  <c r="T26" i="32"/>
  <c r="T28" i="32"/>
  <c r="G24" i="32"/>
  <c r="G16" i="32"/>
  <c r="I16" i="32" s="1"/>
  <c r="AA46" i="32"/>
  <c r="AA47" i="32"/>
  <c r="P87" i="32"/>
  <c r="P76" i="32"/>
  <c r="U78" i="32"/>
  <c r="U80" i="32"/>
  <c r="T81" i="32"/>
  <c r="T44" i="32"/>
  <c r="T46" i="32"/>
  <c r="Q80" i="32"/>
  <c r="Q74" i="32"/>
  <c r="Q90" i="32" s="1"/>
  <c r="N87" i="32"/>
  <c r="W108" i="32"/>
  <c r="W113" i="32"/>
  <c r="AB54" i="32"/>
  <c r="AB56" i="32"/>
  <c r="R89" i="32"/>
  <c r="R82" i="32"/>
  <c r="V87" i="32"/>
  <c r="V76" i="32"/>
  <c r="T114" i="32"/>
  <c r="T109" i="32"/>
  <c r="O118" i="32"/>
  <c r="O114" i="32"/>
  <c r="Y107" i="32"/>
  <c r="Y110" i="32"/>
  <c r="U58" i="32"/>
  <c r="U46" i="32"/>
  <c r="G80" i="32"/>
  <c r="I80" i="32" s="1"/>
  <c r="G86" i="32"/>
  <c r="Q116" i="32"/>
  <c r="Q112" i="32"/>
  <c r="W82" i="32"/>
  <c r="W80" i="32"/>
  <c r="Y48" i="32"/>
  <c r="Y54" i="32"/>
  <c r="W51" i="32"/>
  <c r="W43" i="32"/>
  <c r="Y23" i="32"/>
  <c r="Y13" i="32"/>
  <c r="S87" i="32"/>
  <c r="S75" i="32"/>
  <c r="N58" i="32"/>
  <c r="N48" i="32"/>
  <c r="AA18" i="32"/>
  <c r="AA25" i="32"/>
  <c r="G54" i="32"/>
  <c r="I54" i="32" s="1"/>
  <c r="G46" i="32"/>
  <c r="I46" i="32" s="1"/>
  <c r="Z20" i="32"/>
  <c r="Z14" i="32"/>
  <c r="Q21" i="32"/>
  <c r="Q25" i="32"/>
  <c r="AA85" i="32"/>
  <c r="AA75" i="32"/>
  <c r="W22" i="32"/>
  <c r="W18" i="32"/>
  <c r="X54" i="32"/>
  <c r="X52" i="32"/>
  <c r="S25" i="32"/>
  <c r="S49" i="32"/>
  <c r="S54" i="32"/>
  <c r="R26" i="32"/>
  <c r="O89" i="32"/>
  <c r="O74" i="32"/>
  <c r="O90" i="32" s="1"/>
  <c r="M89" i="32"/>
  <c r="AC89" i="32" s="1"/>
  <c r="AD89" i="32" s="1"/>
  <c r="M75" i="32"/>
  <c r="AC75" i="32" s="1"/>
  <c r="AD75" i="32" s="1"/>
  <c r="O23" i="32"/>
  <c r="O26" i="32"/>
  <c r="Z120" i="32"/>
  <c r="Z110" i="32"/>
  <c r="R115" i="32"/>
  <c r="R117" i="32"/>
  <c r="T18" i="32"/>
  <c r="T22" i="32"/>
  <c r="G23" i="32"/>
  <c r="G21" i="32"/>
  <c r="I21" i="32" s="1"/>
  <c r="AA53" i="32"/>
  <c r="AA52" i="32"/>
  <c r="P89" i="32"/>
  <c r="P74" i="32"/>
  <c r="P90" i="32" s="1"/>
  <c r="U76" i="32"/>
  <c r="T87" i="32"/>
  <c r="T77" i="32"/>
  <c r="T58" i="32"/>
  <c r="T53" i="32"/>
  <c r="Q84" i="32"/>
  <c r="N85" i="32"/>
  <c r="N74" i="32"/>
  <c r="N90" i="32" s="1"/>
  <c r="W120" i="32"/>
  <c r="W105" i="32"/>
  <c r="AB53" i="32"/>
  <c r="AB51" i="32"/>
  <c r="R84" i="32"/>
  <c r="R75" i="32"/>
  <c r="V89" i="32"/>
  <c r="V84" i="32"/>
  <c r="T106" i="32"/>
  <c r="T115" i="32"/>
  <c r="O117" i="32"/>
  <c r="O106" i="32"/>
  <c r="Y114" i="32"/>
  <c r="Y108" i="32"/>
  <c r="U53" i="32"/>
  <c r="U52" i="32"/>
  <c r="G76" i="32"/>
  <c r="I76" i="32" s="1"/>
  <c r="G83" i="32"/>
  <c r="Q120" i="32"/>
  <c r="Q118" i="32"/>
  <c r="W81" i="32"/>
  <c r="W78" i="32"/>
  <c r="Y47" i="32"/>
  <c r="Y53" i="32"/>
  <c r="W58" i="32"/>
  <c r="W50" i="32"/>
  <c r="Y19" i="32"/>
  <c r="Y26" i="32"/>
  <c r="S84" i="32"/>
  <c r="S74" i="32"/>
  <c r="S90" i="32" s="1"/>
  <c r="N53" i="32"/>
  <c r="N47" i="32"/>
  <c r="AA28" i="32"/>
  <c r="AA24" i="32"/>
  <c r="G60" i="32"/>
  <c r="AC60" i="32" s="1"/>
  <c r="G49" i="32"/>
  <c r="I49" i="32" s="1"/>
  <c r="Z19" i="32"/>
  <c r="Z17" i="32"/>
  <c r="Q20" i="32"/>
  <c r="Q13" i="32"/>
  <c r="AA83" i="32"/>
  <c r="AA84" i="32"/>
  <c r="W26" i="32"/>
  <c r="W14" i="32"/>
  <c r="X58" i="32"/>
  <c r="X49" i="32"/>
  <c r="S20" i="32"/>
  <c r="S13" i="32"/>
  <c r="S44" i="32"/>
  <c r="R21" i="32"/>
  <c r="R25" i="32"/>
  <c r="O84" i="32"/>
  <c r="O80" i="32"/>
  <c r="M84" i="32"/>
  <c r="AC84" i="32" s="1"/>
  <c r="AD84" i="32" s="1"/>
  <c r="M87" i="32"/>
  <c r="AC87" i="32" s="1"/>
  <c r="AD87" i="32" s="1"/>
  <c r="O22" i="32"/>
  <c r="O25" i="32"/>
  <c r="Z115" i="32"/>
  <c r="Z107" i="32"/>
  <c r="R114" i="32"/>
  <c r="R110" i="32"/>
  <c r="T25" i="32"/>
  <c r="T21" i="32"/>
  <c r="G30" i="32"/>
  <c r="I30" i="32" s="1"/>
  <c r="AD30" i="32" s="1"/>
  <c r="G15" i="32"/>
  <c r="I15" i="32" s="1"/>
  <c r="AA45" i="32"/>
  <c r="AA43" i="32"/>
  <c r="P84" i="32"/>
  <c r="U86" i="32"/>
  <c r="U75" i="32"/>
  <c r="T79" i="32"/>
  <c r="T76" i="32"/>
  <c r="T56" i="32"/>
  <c r="Q82" i="32"/>
  <c r="Q81" i="32"/>
  <c r="N83" i="32"/>
  <c r="N89" i="32"/>
  <c r="W115" i="32"/>
  <c r="AB45" i="32"/>
  <c r="AB47" i="32"/>
  <c r="R83" i="32"/>
  <c r="R80" i="32"/>
  <c r="V79" i="32"/>
  <c r="V81" i="32"/>
  <c r="T113" i="32"/>
  <c r="T108" i="32"/>
  <c r="O109" i="32"/>
  <c r="O113" i="32"/>
  <c r="M51" i="32"/>
  <c r="Y106" i="32"/>
  <c r="U55" i="32"/>
  <c r="U45" i="32"/>
  <c r="G88" i="32"/>
  <c r="I88" i="32" s="1"/>
  <c r="G78" i="32"/>
  <c r="I78" i="32" s="1"/>
  <c r="Q115" i="32"/>
  <c r="Q111" i="32"/>
  <c r="W87" i="32"/>
  <c r="W79" i="32"/>
  <c r="Y46" i="32"/>
  <c r="Y51" i="32"/>
  <c r="W56" i="32"/>
  <c r="W53" i="32"/>
  <c r="Y16" i="32"/>
  <c r="Y25" i="32"/>
  <c r="S79" i="32"/>
  <c r="N43" i="32"/>
  <c r="N46" i="32"/>
  <c r="AA22" i="32"/>
  <c r="AA23" i="32"/>
  <c r="G52" i="32"/>
  <c r="G53" i="32"/>
  <c r="I53" i="32" s="1"/>
  <c r="Z23" i="32"/>
  <c r="Z13" i="32"/>
  <c r="Q18" i="32"/>
  <c r="Q24" i="32"/>
  <c r="AA78" i="32"/>
  <c r="AA74" i="32"/>
  <c r="AA90" i="32" s="1"/>
  <c r="W25" i="32"/>
  <c r="W17" i="32"/>
  <c r="X53" i="32"/>
  <c r="X44" i="32"/>
  <c r="S19" i="32"/>
  <c r="S24" i="32"/>
  <c r="S50" i="32"/>
  <c r="S53" i="32"/>
  <c r="R20" i="32"/>
  <c r="R13" i="32"/>
  <c r="O82" i="32"/>
  <c r="O79" i="32"/>
  <c r="M83" i="32"/>
  <c r="AC83" i="32" s="1"/>
  <c r="AD83" i="32" s="1"/>
  <c r="M80" i="32"/>
  <c r="AC80" i="32" s="1"/>
  <c r="AD80" i="32" s="1"/>
  <c r="O19" i="32"/>
  <c r="O21" i="32"/>
  <c r="Z114" i="32"/>
  <c r="Z109" i="32"/>
  <c r="R106" i="32"/>
  <c r="R107" i="32"/>
  <c r="T17" i="32"/>
  <c r="T20" i="32"/>
  <c r="G22" i="32"/>
  <c r="I22" i="32" s="1"/>
  <c r="G20" i="32"/>
  <c r="I20" i="32" s="1"/>
  <c r="AA54" i="32"/>
  <c r="P83" i="32"/>
  <c r="P79" i="32"/>
  <c r="U89" i="32"/>
  <c r="U85" i="32"/>
  <c r="T85" i="32"/>
  <c r="T75" i="32"/>
  <c r="T49" i="32"/>
  <c r="T43" i="32"/>
  <c r="Q87" i="32"/>
  <c r="Q78" i="32"/>
  <c r="N82" i="32"/>
  <c r="N84" i="32"/>
  <c r="W111" i="32"/>
  <c r="W107" i="32"/>
  <c r="AB50" i="32"/>
  <c r="AB46" i="32"/>
  <c r="R79" i="32"/>
  <c r="R74" i="32"/>
  <c r="R90" i="32" s="1"/>
  <c r="Y117" i="32"/>
  <c r="Y113" i="32"/>
  <c r="U44" i="32"/>
  <c r="U50" i="32"/>
  <c r="G90" i="32"/>
  <c r="G77" i="32"/>
  <c r="Q107" i="32"/>
  <c r="Q108" i="32"/>
  <c r="W76" i="32"/>
  <c r="W77" i="32"/>
  <c r="Y49" i="32"/>
  <c r="Y45" i="32"/>
  <c r="W48" i="32"/>
  <c r="W47" i="32"/>
  <c r="Y28" i="32"/>
  <c r="S80" i="32"/>
  <c r="S78" i="32"/>
  <c r="N54" i="32"/>
  <c r="N49" i="32"/>
  <c r="AA21" i="32"/>
  <c r="AA16" i="32"/>
  <c r="G50" i="32"/>
  <c r="I50" i="32" s="1"/>
  <c r="G45" i="32"/>
  <c r="I45" i="32" s="1"/>
  <c r="Z16" i="32"/>
  <c r="Z26" i="32"/>
  <c r="Q16" i="32"/>
  <c r="Q23" i="32"/>
  <c r="AA77" i="32"/>
  <c r="AA82" i="32"/>
  <c r="W21" i="32"/>
  <c r="W13" i="32"/>
  <c r="W29" i="32" s="1"/>
  <c r="X51" i="32"/>
  <c r="X43" i="32"/>
  <c r="S26" i="32"/>
  <c r="S23" i="32"/>
  <c r="S56" i="32"/>
  <c r="S51" i="32"/>
  <c r="R19" i="32"/>
  <c r="R24" i="32"/>
  <c r="O81" i="32"/>
  <c r="O78" i="32"/>
  <c r="M81" i="32"/>
  <c r="AC81" i="32" s="1"/>
  <c r="AD81" i="32" s="1"/>
  <c r="M79" i="32"/>
  <c r="AC79" i="32" s="1"/>
  <c r="AD79" i="32" s="1"/>
  <c r="O18" i="32"/>
  <c r="O13" i="32"/>
  <c r="Z106" i="32"/>
  <c r="Z118" i="32"/>
  <c r="R113" i="32"/>
  <c r="R109" i="32"/>
  <c r="T14" i="32"/>
  <c r="T16" i="32"/>
  <c r="G17" i="32"/>
  <c r="I17" i="32" s="1"/>
  <c r="G14" i="32"/>
  <c r="I14" i="32" s="1"/>
  <c r="AA50" i="32"/>
  <c r="AA44" i="32"/>
  <c r="P81" i="32"/>
  <c r="P78" i="32"/>
  <c r="U84" i="32"/>
  <c r="U82" i="32"/>
  <c r="T89" i="32"/>
  <c r="T74" i="32"/>
  <c r="T90" i="32" s="1"/>
  <c r="T55" i="32"/>
  <c r="T51" i="32"/>
  <c r="Q79" i="32"/>
  <c r="Q77" i="32"/>
  <c r="N80" i="32"/>
  <c r="N81" i="32"/>
  <c r="W118" i="32"/>
  <c r="W114" i="32"/>
  <c r="AB44" i="32"/>
  <c r="AB48" i="32"/>
  <c r="R78" i="32"/>
  <c r="Y109" i="32"/>
  <c r="Y105" i="32"/>
  <c r="U49" i="32"/>
  <c r="G84" i="32"/>
  <c r="G74" i="32"/>
  <c r="G75" i="32"/>
  <c r="Q114" i="32"/>
  <c r="Q110" i="32"/>
  <c r="W74" i="32"/>
  <c r="W90" i="32" s="1"/>
  <c r="W75" i="32"/>
  <c r="Y44" i="32"/>
  <c r="W46" i="32"/>
  <c r="Y22" i="32"/>
  <c r="Y15" i="32"/>
  <c r="S86" i="32"/>
  <c r="S81" i="32"/>
  <c r="N50" i="32"/>
  <c r="N45" i="32"/>
  <c r="AA15" i="32"/>
  <c r="G56" i="32"/>
  <c r="G44" i="32"/>
  <c r="I44" i="32" s="1"/>
  <c r="Z28" i="32"/>
  <c r="Z25" i="32"/>
  <c r="Q17" i="32"/>
  <c r="Q19" i="32"/>
  <c r="AA79" i="32"/>
  <c r="AA81" i="32"/>
  <c r="W20" i="32"/>
  <c r="X56" i="32"/>
  <c r="X55" i="32"/>
  <c r="S18" i="32"/>
  <c r="S28" i="32"/>
  <c r="S55" i="32"/>
  <c r="S58" i="32"/>
  <c r="R16" i="32"/>
  <c r="R23" i="32"/>
  <c r="O87" i="32"/>
  <c r="O77" i="32"/>
  <c r="M85" i="32"/>
  <c r="AC85" i="32" s="1"/>
  <c r="AD85" i="32" s="1"/>
  <c r="M77" i="32"/>
  <c r="AC77" i="32" s="1"/>
  <c r="AD77" i="32" s="1"/>
  <c r="O16" i="32"/>
  <c r="AC16" i="32" s="1"/>
  <c r="AD16" i="32" s="1"/>
  <c r="O20" i="32"/>
  <c r="Z113" i="32"/>
  <c r="Z117" i="32"/>
  <c r="R105" i="32"/>
  <c r="R121" i="32" s="1"/>
  <c r="T13" i="32"/>
  <c r="T15" i="32"/>
  <c r="G27" i="32"/>
  <c r="I27" i="32" s="1"/>
  <c r="G13" i="32"/>
  <c r="I13" i="32" s="1"/>
  <c r="AA56" i="32"/>
  <c r="AA49" i="32"/>
  <c r="P80" i="32"/>
  <c r="P85" i="32"/>
  <c r="U83" i="32"/>
  <c r="U74" i="32"/>
  <c r="U90" i="32" s="1"/>
  <c r="T84" i="32"/>
  <c r="T86" i="32"/>
  <c r="T54" i="32"/>
  <c r="T50" i="32"/>
  <c r="Q85" i="32"/>
  <c r="Q76" i="32"/>
  <c r="N77" i="32"/>
  <c r="N79" i="32"/>
  <c r="W117" i="32"/>
  <c r="W106" i="32"/>
  <c r="AB52" i="32"/>
  <c r="R81" i="32"/>
  <c r="R77" i="32"/>
  <c r="V83" i="32"/>
  <c r="V74" i="32"/>
  <c r="V90" i="32" s="1"/>
  <c r="Y116" i="32"/>
  <c r="Y112" i="32"/>
  <c r="U56" i="32"/>
  <c r="U43" i="32"/>
  <c r="U59" i="32" s="1"/>
  <c r="G82" i="32"/>
  <c r="G85" i="32"/>
  <c r="Q106" i="32"/>
  <c r="W85" i="32"/>
  <c r="Y58" i="32"/>
  <c r="Y43" i="32"/>
  <c r="Y59" i="32" s="1"/>
  <c r="W55" i="32"/>
  <c r="W45" i="32"/>
  <c r="Y21" i="32"/>
  <c r="Y18" i="32"/>
  <c r="S85" i="32"/>
  <c r="S77" i="32"/>
  <c r="N44" i="32"/>
  <c r="AA20" i="32"/>
  <c r="AA14" i="32"/>
  <c r="G48" i="32"/>
  <c r="G43" i="32"/>
  <c r="I43" i="32" s="1"/>
  <c r="Z22" i="32"/>
  <c r="Z24" i="32"/>
  <c r="Q15" i="32"/>
  <c r="Q28" i="32"/>
  <c r="AA76" i="32"/>
  <c r="W24" i="32"/>
  <c r="W19" i="32"/>
  <c r="X48" i="32"/>
  <c r="X50" i="32"/>
  <c r="S17" i="32"/>
  <c r="S22" i="32"/>
  <c r="S46" i="32"/>
  <c r="S48" i="32"/>
  <c r="R17" i="32"/>
  <c r="R28" i="32"/>
  <c r="O86" i="32"/>
  <c r="O85" i="32"/>
  <c r="M82" i="32"/>
  <c r="AC82" i="32" s="1"/>
  <c r="AD82" i="32" s="1"/>
  <c r="M74" i="32"/>
  <c r="O17" i="32"/>
  <c r="Z105" i="32"/>
  <c r="Z121" i="32" s="1"/>
  <c r="R116" i="32"/>
  <c r="R112" i="32"/>
  <c r="T24" i="32"/>
  <c r="G26" i="32"/>
  <c r="I26" i="32" s="1"/>
  <c r="G19" i="32"/>
  <c r="I19" i="32" s="1"/>
  <c r="AA48" i="32"/>
  <c r="AA58" i="32"/>
  <c r="P86" i="32"/>
  <c r="P77" i="32"/>
  <c r="U81" i="32"/>
  <c r="U79" i="32"/>
  <c r="T82" i="32"/>
  <c r="T78" i="32"/>
  <c r="T52" i="32"/>
  <c r="T48" i="32"/>
  <c r="Q86" i="32"/>
  <c r="Q75" i="32"/>
  <c r="N86" i="32"/>
  <c r="N78" i="32"/>
  <c r="W109" i="32"/>
  <c r="W112" i="32"/>
  <c r="AB49" i="32"/>
  <c r="AB43" i="32"/>
  <c r="R87" i="32"/>
  <c r="R85" i="32"/>
  <c r="V82" i="32"/>
  <c r="V86" i="32"/>
  <c r="T116" i="32"/>
  <c r="M54" i="32"/>
  <c r="M55" i="32"/>
  <c r="AC55" i="32" s="1"/>
  <c r="AD55" i="32" s="1"/>
  <c r="Z86" i="32"/>
  <c r="Z80" i="32"/>
  <c r="T112" i="32"/>
  <c r="O116" i="32"/>
  <c r="AC116" i="32" s="1"/>
  <c r="AD116" i="32" s="1"/>
  <c r="M58" i="32"/>
  <c r="M52" i="32"/>
  <c r="Z89" i="32"/>
  <c r="Z79" i="32"/>
  <c r="T111" i="32"/>
  <c r="O108" i="32"/>
  <c r="AC108" i="32" s="1"/>
  <c r="AD108" i="32" s="1"/>
  <c r="M53" i="32"/>
  <c r="M48" i="32"/>
  <c r="Z84" i="32"/>
  <c r="Z76" i="32"/>
  <c r="V85" i="32"/>
  <c r="T118" i="32"/>
  <c r="O120" i="32"/>
  <c r="M44" i="32"/>
  <c r="AC44" i="32" s="1"/>
  <c r="AD44" i="32" s="1"/>
  <c r="M47" i="32"/>
  <c r="Z85" i="32"/>
  <c r="Z75" i="32"/>
  <c r="V77" i="32"/>
  <c r="T110" i="32"/>
  <c r="O115" i="32"/>
  <c r="M43" i="32"/>
  <c r="M46" i="32"/>
  <c r="AC46" i="32" s="1"/>
  <c r="AD46" i="32" s="1"/>
  <c r="Z82" i="32"/>
  <c r="Z74" i="32"/>
  <c r="Z90" i="32" s="1"/>
  <c r="V75" i="32"/>
  <c r="T105" i="32"/>
  <c r="O105" i="32"/>
  <c r="M49" i="32"/>
  <c r="AC49" i="32" s="1"/>
  <c r="AD49" i="32" s="1"/>
  <c r="Z78" i="32"/>
  <c r="T120" i="32"/>
  <c r="O112" i="32"/>
  <c r="AC112" i="32" s="1"/>
  <c r="AD112" i="32" s="1"/>
  <c r="M45" i="32"/>
  <c r="AC45" i="32" s="1"/>
  <c r="AD45" i="32" s="1"/>
  <c r="Z81" i="32"/>
  <c r="Z83" i="32"/>
  <c r="T107" i="32"/>
  <c r="O110" i="32"/>
  <c r="AC110" i="32" s="1"/>
  <c r="AD110" i="32" s="1"/>
  <c r="M56" i="32"/>
  <c r="AC56" i="32" s="1"/>
  <c r="AD56" i="32" s="1"/>
  <c r="M50" i="32"/>
  <c r="AC50" i="32" s="1"/>
  <c r="AD50" i="32" s="1"/>
  <c r="Z87" i="32"/>
  <c r="Z77" i="32"/>
  <c r="AC115" i="32" l="1"/>
  <c r="AD115" i="32" s="1"/>
  <c r="I113" i="32"/>
  <c r="AC54" i="32"/>
  <c r="AD54" i="32" s="1"/>
  <c r="AC48" i="32"/>
  <c r="AD48" i="32" s="1"/>
  <c r="AC47" i="32"/>
  <c r="AD47" i="32" s="1"/>
  <c r="AC53" i="32"/>
  <c r="AD53" i="32" s="1"/>
  <c r="AB59" i="32"/>
  <c r="AC58" i="32"/>
  <c r="AD58" i="32" s="1"/>
  <c r="I24" i="32"/>
  <c r="Y121" i="32"/>
  <c r="N59" i="32"/>
  <c r="W121" i="32"/>
  <c r="X59" i="32"/>
  <c r="AC51" i="32"/>
  <c r="AD51" i="32" s="1"/>
  <c r="S59" i="32"/>
  <c r="R59" i="32"/>
  <c r="S121" i="32"/>
  <c r="P59" i="32"/>
  <c r="AC113" i="32"/>
  <c r="AD113" i="32" s="1"/>
  <c r="AC114" i="32"/>
  <c r="AD114" i="32" s="1"/>
  <c r="M121" i="32"/>
  <c r="AC120" i="32"/>
  <c r="AD120" i="32" s="1"/>
  <c r="AC109" i="32"/>
  <c r="AD109" i="32" s="1"/>
  <c r="AC118" i="32"/>
  <c r="AD118" i="32" s="1"/>
  <c r="I116" i="32"/>
  <c r="T59" i="32"/>
  <c r="W59" i="32"/>
  <c r="V59" i="32"/>
  <c r="AA121" i="32"/>
  <c r="T121" i="32"/>
  <c r="AC52" i="32"/>
  <c r="AD52" i="32" s="1"/>
  <c r="AC106" i="32"/>
  <c r="AD106" i="32" s="1"/>
  <c r="Q121" i="32"/>
  <c r="AC107" i="32"/>
  <c r="AD107" i="32" s="1"/>
  <c r="V121" i="32"/>
  <c r="U121" i="32"/>
  <c r="AA59" i="32"/>
  <c r="AC117" i="32"/>
  <c r="AD117" i="32" s="1"/>
  <c r="AC111" i="32"/>
  <c r="AD111" i="32" s="1"/>
  <c r="Z59" i="32"/>
  <c r="AB121" i="32"/>
  <c r="P121" i="32"/>
  <c r="AC20" i="32"/>
  <c r="AD20" i="32" s="1"/>
  <c r="AA29" i="32"/>
  <c r="I79" i="32"/>
  <c r="I81" i="32"/>
  <c r="I83" i="32"/>
  <c r="AC91" i="32"/>
  <c r="I91" i="32"/>
  <c r="AD91" i="32" s="1"/>
  <c r="Z29" i="32"/>
  <c r="I55" i="32"/>
  <c r="P29" i="32"/>
  <c r="AC30" i="32"/>
  <c r="I23" i="32"/>
  <c r="AC57" i="32"/>
  <c r="AD57" i="32" s="1"/>
  <c r="I84" i="32"/>
  <c r="X29" i="32"/>
  <c r="AC22" i="32"/>
  <c r="AD22" i="32" s="1"/>
  <c r="S29" i="32"/>
  <c r="Q29" i="32"/>
  <c r="Y29" i="32"/>
  <c r="AD78" i="32"/>
  <c r="I56" i="32"/>
  <c r="I75" i="32"/>
  <c r="I52" i="32"/>
  <c r="AC15" i="32"/>
  <c r="AD15" i="32" s="1"/>
  <c r="R29" i="32"/>
  <c r="AC17" i="32"/>
  <c r="AD17" i="32" s="1"/>
  <c r="I108" i="32"/>
  <c r="AC74" i="32"/>
  <c r="AD74" i="32" s="1"/>
  <c r="M90" i="32"/>
  <c r="T29" i="32"/>
  <c r="I77" i="32"/>
  <c r="I112" i="32"/>
  <c r="AC21" i="32"/>
  <c r="AD21" i="32" s="1"/>
  <c r="AC119" i="32"/>
  <c r="AD119" i="32" s="1"/>
  <c r="U29" i="32"/>
  <c r="AC28" i="32"/>
  <c r="AD28" i="32" s="1"/>
  <c r="I74" i="32"/>
  <c r="AC14" i="32"/>
  <c r="AD14" i="32" s="1"/>
  <c r="M59" i="32"/>
  <c r="AC43" i="32"/>
  <c r="AD43" i="32" s="1"/>
  <c r="AC105" i="32"/>
  <c r="AD105" i="32" s="1"/>
  <c r="O121" i="32"/>
  <c r="O29" i="32"/>
  <c r="I86" i="32"/>
  <c r="AC25" i="32"/>
  <c r="AD25" i="32" s="1"/>
  <c r="AC23" i="32"/>
  <c r="AD23" i="32" s="1"/>
  <c r="M29" i="32"/>
  <c r="AC13" i="32"/>
  <c r="AD13" i="32" s="1"/>
  <c r="AC27" i="32"/>
  <c r="AD27" i="32" s="1"/>
  <c r="AC24" i="32"/>
  <c r="AD24" i="32" s="1"/>
  <c r="I47" i="32"/>
  <c r="I87" i="32"/>
  <c r="I60" i="32"/>
  <c r="AD60" i="32" s="1"/>
  <c r="AC59" i="32"/>
  <c r="I59" i="32"/>
  <c r="AD59" i="32" s="1"/>
  <c r="AC18" i="32"/>
  <c r="AD18" i="32" s="1"/>
  <c r="AC29" i="32"/>
  <c r="I29" i="32"/>
  <c r="AD29" i="32" s="1"/>
  <c r="AD31" i="32" s="1"/>
  <c r="AC26" i="32"/>
  <c r="AD26" i="32" s="1"/>
  <c r="AC19" i="32"/>
  <c r="AD19" i="32" s="1"/>
  <c r="I121" i="32"/>
  <c r="AD121" i="32" s="1"/>
  <c r="AC121" i="32"/>
  <c r="V29" i="32"/>
  <c r="I18" i="32"/>
  <c r="I114" i="32"/>
  <c r="I82" i="32"/>
  <c r="AC88" i="32"/>
  <c r="AD88" i="32" s="1"/>
  <c r="AC122" i="32"/>
  <c r="I122" i="32"/>
  <c r="AD122" i="32" s="1"/>
  <c r="AD123" i="32" s="1"/>
  <c r="I85" i="32"/>
  <c r="I107" i="32"/>
  <c r="I90" i="32"/>
  <c r="AD90" i="32" s="1"/>
  <c r="AC90" i="32"/>
  <c r="I48" i="32"/>
  <c r="AD92" i="32" l="1"/>
  <c r="AD61" i="32"/>
</calcChain>
</file>

<file path=xl/sharedStrings.xml><?xml version="1.0" encoding="utf-8"?>
<sst xmlns="http://schemas.openxmlformats.org/spreadsheetml/2006/main" count="1240" uniqueCount="93">
  <si>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</si>
  <si>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</si>
  <si>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</si>
  <si>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</si>
  <si>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</si>
  <si>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</si>
  <si>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</si>
  <si>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</si>
  <si>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</si>
  <si>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</si>
  <si>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</si>
  <si>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</si>
  <si>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</si>
  <si>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</si>
  <si>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</si>
  <si>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</si>
  <si>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</si>
  <si>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</si>
  <si>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</si>
  <si>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</si>
  <si>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</si>
  <si>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</si>
  <si>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</si>
  <si>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</si>
  <si>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</si>
  <si>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</si>
  <si>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</si>
  <si>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</si>
  <si>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</si>
  <si>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</si>
  <si>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</si>
  <si>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</si>
  <si>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</si>
  <si>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</si>
  <si>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</si>
  <si>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</si>
  <si>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</si>
  <si>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</si>
  <si>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</si>
  <si>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</si>
  <si>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</si>
  <si>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</si>
  <si>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</si>
  <si>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</si>
  <si>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</si>
  <si>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</si>
  <si>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</si>
  <si>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</si>
  <si>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</si>
  <si>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</si>
  <si>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</si>
  <si>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</si>
  <si>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</si>
  <si>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</si>
  <si>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</si>
  <si>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</si>
  <si>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</si>
  <si>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</si>
  <si>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</si>
  <si>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</si>
  <si>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</si>
  <si>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</si>
  <si>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</si>
  <si>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</si>
  <si>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</si>
  <si>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</si>
  <si>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</si>
  <si>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</si>
  <si>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</si>
  <si>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</si>
  <si>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</si>
  <si>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</si>
  <si>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</si>
  <si>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</si>
  <si>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</si>
  <si>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</si>
  <si>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</si>
  <si>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</si>
  <si>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Rail</t>
  </si>
  <si>
    <t>TSD_POP_EMP_PCT</t>
  </si>
  <si>
    <t>PER_CAPITA_TNC_TRIPS_LOW_OPEX_BUS</t>
  </si>
  <si>
    <t>TSD_POP_EMP_PCT_FAC</t>
  </si>
  <si>
    <t>PER_CAPITA_TNC_TRIPS_LOW_OPEX_BUS_FAC</t>
  </si>
  <si>
    <t>Percent of total employees living and working in Transit Supportive Density in an MSA</t>
  </si>
  <si>
    <t>Per capita TNC trips</t>
  </si>
  <si>
    <t>PER_CAPITA_TNC_TRIPS_HINY_BUS</t>
  </si>
  <si>
    <t>PER_CAPITA_TNC_TRIPS_MID_OPEX_BUS</t>
  </si>
  <si>
    <t>PER_CAPITA_TNC_TRIPS_HINY_RAIL</t>
  </si>
  <si>
    <t>PER_CAPITA_TNC_TRIPS_MIDLOW_RAIL</t>
  </si>
  <si>
    <t>PER_CAPITA_TNC_TRIPS_HINY_BUS_FAC</t>
  </si>
  <si>
    <t>PER_CAPITA_TNC_TRIPS_MID_OPEX_BUS_FAC</t>
  </si>
  <si>
    <t>PER_CAPITA_TNC_TRIPS_HINY_RAIL_FAC</t>
  </si>
  <si>
    <t>PER_CAPITA_TNC_TRIPS_MIDLOW_RAIL_FAC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</si>
</sst>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8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1" fontId="0" fillId="0" borderId="0" xfId="0" applyNumberFormat="1"/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167" fontId="4" fillId="0" borderId="3" xfId="0" applyNumberFormat="1" applyFont="1" applyBorder="1"/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4"/>
  <sheetViews>
    <sheetView showGridLines="0" tabSelected="1" workbookViewId="0">
      <selection activeCell="F26" sqref="F26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8" t="s">
        <v>67</v>
      </c>
      <c r="L1" s="68" t="s">
        <v>68</v>
      </c>
    </row>
    <row r="2" spans="2:20" ht="17" thickBot="1" x14ac:dyDescent="0.25"/>
    <row r="3" spans="2:20" ht="17" thickTop="1" x14ac:dyDescent="0.2">
      <c r="B3" s="63"/>
      <c r="C3" s="87" t="s">
        <v>69</v>
      </c>
      <c r="D3" s="87"/>
      <c r="E3" s="87"/>
      <c r="F3" s="87"/>
      <c r="G3" s="87" t="s">
        <v>63</v>
      </c>
      <c r="H3" s="87"/>
      <c r="I3" s="87"/>
      <c r="J3" s="87"/>
      <c r="L3" s="63"/>
      <c r="M3" s="87" t="s">
        <v>69</v>
      </c>
      <c r="N3" s="87"/>
      <c r="O3" s="87"/>
      <c r="P3" s="87"/>
      <c r="Q3" s="87" t="s">
        <v>63</v>
      </c>
      <c r="R3" s="87"/>
      <c r="S3" s="87"/>
      <c r="T3" s="87"/>
    </row>
    <row r="4" spans="2:20" x14ac:dyDescent="0.2">
      <c r="B4" s="11" t="s">
        <v>21</v>
      </c>
      <c r="C4" s="29" t="s">
        <v>64</v>
      </c>
      <c r="D4" s="29" t="s">
        <v>65</v>
      </c>
      <c r="E4" s="29" t="s">
        <v>66</v>
      </c>
      <c r="F4" s="29" t="s">
        <v>31</v>
      </c>
      <c r="G4" s="29" t="s">
        <v>64</v>
      </c>
      <c r="H4" s="29" t="s">
        <v>65</v>
      </c>
      <c r="I4" s="29" t="s">
        <v>66</v>
      </c>
      <c r="J4" s="29" t="s">
        <v>31</v>
      </c>
      <c r="L4" s="11" t="s">
        <v>21</v>
      </c>
      <c r="M4" s="29" t="s">
        <v>64</v>
      </c>
      <c r="N4" s="29" t="s">
        <v>65</v>
      </c>
      <c r="O4" s="29" t="s">
        <v>66</v>
      </c>
      <c r="P4" s="29" t="s">
        <v>31</v>
      </c>
      <c r="Q4" s="29" t="s">
        <v>64</v>
      </c>
      <c r="R4" s="29" t="s">
        <v>65</v>
      </c>
      <c r="S4" s="29" t="s">
        <v>66</v>
      </c>
      <c r="T4" s="29" t="s">
        <v>31</v>
      </c>
    </row>
    <row r="5" spans="2:20" x14ac:dyDescent="0.2">
      <c r="B5" s="28" t="s">
        <v>37</v>
      </c>
      <c r="C5" s="65">
        <f>'FAC 2002-2018 BUS'!I13</f>
        <v>-5.5380945266560788E-2</v>
      </c>
      <c r="D5" s="65">
        <f>'FAC 2002-2018 BUS'!I43</f>
        <v>-1.9124224236237275E-2</v>
      </c>
      <c r="E5" s="65">
        <f>'FAC 2002-2018 BUS'!I74</f>
        <v>-0.10476704795469216</v>
      </c>
      <c r="F5" s="65">
        <f>'FAC 2002-2018 BUS'!I105</f>
        <v>-9.1542864082622688E-2</v>
      </c>
      <c r="G5" s="65">
        <f>'FAC 2002-2018 BUS'!AD13</f>
        <v>-9.8084694623493118E-3</v>
      </c>
      <c r="H5" s="65">
        <f>'FAC 2002-2018 BUS'!AD43</f>
        <v>0.22698533516594771</v>
      </c>
      <c r="I5" s="65">
        <f>'FAC 2002-2018 BUS'!AD74</f>
        <v>0.4755692981751416</v>
      </c>
      <c r="J5" s="65">
        <f>'FAC 2002-2018 BUS'!AD105</f>
        <v>-6.6433475604242273E-2</v>
      </c>
      <c r="L5" s="28" t="s">
        <v>37</v>
      </c>
      <c r="M5" s="65">
        <f>'FAC 2012-2018 BUS'!I13</f>
        <v>4.4005618270451574E-2</v>
      </c>
      <c r="N5" s="65">
        <f>'FAC 2012-2018 BUS'!I43</f>
        <v>0.11599698588186302</v>
      </c>
      <c r="O5" s="65">
        <f>'FAC 2012-2018 BUS'!I74</f>
        <v>8.9402166317561704E-2</v>
      </c>
      <c r="P5" s="65">
        <f>'FAC 2012-2018 BUS'!I105</f>
        <v>1.1857274652532057E-2</v>
      </c>
      <c r="Q5" s="65">
        <f>'FAC 2012-2018 BUS'!AD13</f>
        <v>4.5654303794750668E-2</v>
      </c>
      <c r="R5" s="65">
        <f>'FAC 2012-2018 BUS'!AD43</f>
        <v>8.514759369159644E-2</v>
      </c>
      <c r="S5" s="65">
        <f>'FAC 2012-2018 BUS'!AD74</f>
        <v>6.996408681768515E-2</v>
      </c>
      <c r="T5" s="65">
        <f>'FAC 2012-2018 BUS'!AD105</f>
        <v>9.9621813689736421E-3</v>
      </c>
    </row>
    <row r="6" spans="2:20" x14ac:dyDescent="0.2">
      <c r="B6" s="28" t="s">
        <v>60</v>
      </c>
      <c r="C6" s="65">
        <f>'FAC 2002-2018 BUS'!I14</f>
        <v>0.12031479473164164</v>
      </c>
      <c r="D6" s="65">
        <f>'FAC 2002-2018 BUS'!I44</f>
        <v>8.109905067735701E-2</v>
      </c>
      <c r="E6" s="65">
        <f>'FAC 2002-2018 BUS'!I75</f>
        <v>9.3457309622275941E-2</v>
      </c>
      <c r="F6" s="65">
        <f>'FAC 2002-2018 BUS'!I106</f>
        <v>0.75919208340029121</v>
      </c>
      <c r="G6" s="65">
        <f>'FAC 2002-2018 BUS'!AD14</f>
        <v>-5.3253340275224388E-2</v>
      </c>
      <c r="H6" s="65">
        <f>'FAC 2002-2018 BUS'!AD44</f>
        <v>-5.3987703727611726E-2</v>
      </c>
      <c r="I6" s="65">
        <f>'FAC 2002-2018 BUS'!AD75</f>
        <v>-0.1205237482758694</v>
      </c>
      <c r="J6" s="65">
        <f>'FAC 2002-2018 BUS'!AD106</f>
        <v>-6.29228709411815E-2</v>
      </c>
      <c r="L6" s="28" t="s">
        <v>60</v>
      </c>
      <c r="M6" s="65">
        <f>'FAC 2012-2018 BUS'!I14</f>
        <v>-8.5200000013321286E-3</v>
      </c>
      <c r="N6" s="65">
        <f>'FAC 2012-2018 BUS'!I44</f>
        <v>7.8764479583459668E-3</v>
      </c>
      <c r="O6" s="65">
        <f>'FAC 2012-2018 BUS'!I75</f>
        <v>0.15301397791052196</v>
      </c>
      <c r="P6" s="65">
        <f>'FAC 2012-2018 BUS'!I106</f>
        <v>0.25866623537223865</v>
      </c>
      <c r="Q6" s="65">
        <f>'FAC 2012-2018 BUS'!AD14</f>
        <v>-3.221089861441291E-3</v>
      </c>
      <c r="R6" s="65">
        <f>'FAC 2012-2018 BUS'!AD44</f>
        <v>-4.2331364290377977E-3</v>
      </c>
      <c r="S6" s="65">
        <f>'FAC 2012-2018 BUS'!AD75</f>
        <v>-4.3118060803952307E-2</v>
      </c>
      <c r="T6" s="65">
        <f>'FAC 2012-2018 BUS'!AD106</f>
        <v>-9.457642022298679E-2</v>
      </c>
    </row>
    <row r="7" spans="2:20" x14ac:dyDescent="0.2">
      <c r="B7" s="28" t="s">
        <v>56</v>
      </c>
      <c r="C7" s="65">
        <f>'FAC 2002-2018 BUS'!I15</f>
        <v>0.12321380727132425</v>
      </c>
      <c r="D7" s="65">
        <f>'FAC 2002-2018 BUS'!I45</f>
        <v>0.18343734640910658</v>
      </c>
      <c r="E7" s="65">
        <f>'FAC 2002-2018 BUS'!I76</f>
        <v>5.5122003665689867E-2</v>
      </c>
      <c r="F7" s="65">
        <f>'FAC 2002-2018 BUS'!I107</f>
        <v>0.15994463230777156</v>
      </c>
      <c r="G7" s="65">
        <f>'FAC 2002-2018 BUS'!AD15</f>
        <v>5.7088129098704872E-2</v>
      </c>
      <c r="H7" s="65">
        <f>'FAC 2002-2018 BUS'!AD45</f>
        <v>7.4070394772519893E-2</v>
      </c>
      <c r="I7" s="65">
        <f>'FAC 2002-2018 BUS'!AD76</f>
        <v>0.12383776907610294</v>
      </c>
      <c r="J7" s="65">
        <f>'FAC 2002-2018 BUS'!AD107</f>
        <v>3.5136975769463154E-2</v>
      </c>
      <c r="L7" s="28" t="s">
        <v>56</v>
      </c>
      <c r="M7" s="65">
        <f>'FAC 2012-2018 BUS'!I15</f>
        <v>6.006324354320558E-2</v>
      </c>
      <c r="N7" s="65">
        <f>'FAC 2012-2018 BUS'!I45</f>
        <v>7.8157122451939065E-2</v>
      </c>
      <c r="O7" s="65">
        <f>'FAC 2012-2018 BUS'!I76</f>
        <v>5.3856817102363452E-2</v>
      </c>
      <c r="P7" s="65">
        <f>'FAC 2012-2018 BUS'!I107</f>
        <v>6.8027813555046501E-2</v>
      </c>
      <c r="Q7" s="65">
        <f>'FAC 2012-2018 BUS'!AD15</f>
        <v>1.7556908019885877E-2</v>
      </c>
      <c r="R7" s="65">
        <f>'FAC 2012-2018 BUS'!AD45</f>
        <v>1.9876745955676511E-2</v>
      </c>
      <c r="S7" s="65">
        <f>'FAC 2012-2018 BUS'!AD76</f>
        <v>1.3383418764455928E-2</v>
      </c>
      <c r="T7" s="65">
        <f>'FAC 2012-2018 BUS'!AD107</f>
        <v>1.7016732379654113E-2</v>
      </c>
    </row>
    <row r="8" spans="2:20" ht="30" x14ac:dyDescent="0.2">
      <c r="B8" s="28" t="s">
        <v>83</v>
      </c>
      <c r="C8" s="65">
        <f>'FAC 2002-2018 BUS'!I16</f>
        <v>-4.0622283347274246E-2</v>
      </c>
      <c r="D8" s="65">
        <f>'FAC 2002-2018 BUS'!I46</f>
        <v>-0.10327929632113941</v>
      </c>
      <c r="E8" s="65">
        <f>'FAC 2002-2018 BUS'!I77</f>
        <v>-0.17106830937077899</v>
      </c>
      <c r="F8" s="65">
        <f>'FAC 2002-2018 BUS'!I108</f>
        <v>-4.75040529289813E-2</v>
      </c>
      <c r="G8" s="65">
        <f>'FAC 2002-2018 BUS'!AD16</f>
        <v>9.5808831207658696E-3</v>
      </c>
      <c r="H8" s="65">
        <f>'FAC 2002-2018 BUS'!AD46</f>
        <v>-1.5862538624018006E-2</v>
      </c>
      <c r="I8" s="65">
        <f>'FAC 2002-2018 BUS'!AD77</f>
        <v>-2.6964617117977662E-2</v>
      </c>
      <c r="J8" s="65">
        <f>'FAC 2002-2018 BUS'!AD108</f>
        <v>-8.248396568385578E-3</v>
      </c>
      <c r="L8" s="28" t="s">
        <v>83</v>
      </c>
      <c r="M8" s="65">
        <f>'FAC 2012-2018 BUS'!I16</f>
        <v>-2.682117189155786E-3</v>
      </c>
      <c r="N8" s="65">
        <f>'FAC 2012-2018 BUS'!I46</f>
        <v>-2.2335490959911386E-2</v>
      </c>
      <c r="O8" s="65">
        <f>'FAC 2012-2018 BUS'!I77</f>
        <v>-2.1869235834984679E-2</v>
      </c>
      <c r="P8" s="65">
        <f>'FAC 2012-2018 BUS'!I108</f>
        <v>-4.6506920664753926E-3</v>
      </c>
      <c r="Q8" s="65">
        <f>'FAC 2012-2018 BUS'!AD16</f>
        <v>-5.4357690823709647E-4</v>
      </c>
      <c r="R8" s="65">
        <f>'FAC 2012-2018 BUS'!AD46</f>
        <v>-1.6120828964568362E-3</v>
      </c>
      <c r="S8" s="65">
        <f>'FAC 2012-2018 BUS'!AD77</f>
        <v>-1.2338585680829299E-3</v>
      </c>
      <c r="T8" s="65">
        <f>'FAC 2012-2018 BUS'!AD108</f>
        <v>-8.7143373185633608E-4</v>
      </c>
    </row>
    <row r="9" spans="2:20" x14ac:dyDescent="0.2">
      <c r="B9" s="28" t="s">
        <v>57</v>
      </c>
      <c r="C9" s="65">
        <f>'FAC 2002-2018 BUS'!I17</f>
        <v>0.53923891596793183</v>
      </c>
      <c r="D9" s="65">
        <f>'FAC 2002-2018 BUS'!I47</f>
        <v>0.45988426688245987</v>
      </c>
      <c r="E9" s="65">
        <f>'FAC 2002-2018 BUS'!I78</f>
        <v>0.46211543262249344</v>
      </c>
      <c r="F9" s="65">
        <f>'FAC 2002-2018 BUS'!I109</f>
        <v>0.4792299898682828</v>
      </c>
      <c r="G9" s="65">
        <f>'FAC 2002-2018 BUS'!AD17</f>
        <v>6.9951739920893291E-2</v>
      </c>
      <c r="H9" s="65">
        <f>'FAC 2002-2018 BUS'!AD47</f>
        <v>5.7534761942513488E-2</v>
      </c>
      <c r="I9" s="65">
        <f>'FAC 2002-2018 BUS'!AD78</f>
        <v>3.58569370274587E-2</v>
      </c>
      <c r="J9" s="65">
        <f>'FAC 2002-2018 BUS'!AD109</f>
        <v>6.4405180283180569E-2</v>
      </c>
      <c r="L9" s="28" t="s">
        <v>57</v>
      </c>
      <c r="M9" s="65">
        <f>'FAC 2012-2018 BUS'!I17</f>
        <v>-0.25935512267256333</v>
      </c>
      <c r="N9" s="65">
        <f>'FAC 2012-2018 BUS'!I47</f>
        <v>-0.29461551907953443</v>
      </c>
      <c r="O9" s="65">
        <f>'FAC 2012-2018 BUS'!I78</f>
        <v>-0.29550812723898845</v>
      </c>
      <c r="P9" s="65">
        <f>'FAC 2012-2018 BUS'!I109</f>
        <v>-0.28941668897379358</v>
      </c>
      <c r="Q9" s="65">
        <f>'FAC 2012-2018 BUS'!AD17</f>
        <v>-5.3152269824118858E-2</v>
      </c>
      <c r="R9" s="65">
        <f>'FAC 2012-2018 BUS'!AD47</f>
        <v>-5.6594756622455215E-2</v>
      </c>
      <c r="S9" s="65">
        <f>'FAC 2012-2018 BUS'!AD78</f>
        <v>-5.938460342309422E-2</v>
      </c>
      <c r="T9" s="65">
        <f>'FAC 2012-2018 BUS'!AD109</f>
        <v>-5.6590645002846003E-2</v>
      </c>
    </row>
    <row r="10" spans="2:20" x14ac:dyDescent="0.2">
      <c r="B10" s="28" t="s">
        <v>54</v>
      </c>
      <c r="C10" s="65">
        <f>'FAC 2002-2018 BUS'!I18</f>
        <v>-8.2771660013410076E-2</v>
      </c>
      <c r="D10" s="65">
        <f>'FAC 2002-2018 BUS'!I48</f>
        <v>-0.1233036767111666</v>
      </c>
      <c r="E10" s="65">
        <f>'FAC 2002-2018 BUS'!I79</f>
        <v>-0.16462834969025464</v>
      </c>
      <c r="F10" s="65">
        <f>'FAC 2002-2018 BUS'!I110</f>
        <v>-0.13283925250491235</v>
      </c>
      <c r="G10" s="65">
        <f>'FAC 2002-2018 BUS'!AD18</f>
        <v>4.3562239652692521E-2</v>
      </c>
      <c r="H10" s="65">
        <f>'FAC 2002-2018 BUS'!AD48</f>
        <v>6.1061372969483024E-2</v>
      </c>
      <c r="I10" s="65">
        <f>'FAC 2002-2018 BUS'!AD79</f>
        <v>7.4433347410393119E-2</v>
      </c>
      <c r="J10" s="65">
        <f>'FAC 2002-2018 BUS'!AD110</f>
        <v>5.6543817158802093E-2</v>
      </c>
      <c r="L10" s="28" t="s">
        <v>54</v>
      </c>
      <c r="M10" s="65">
        <f>'FAC 2012-2018 BUS'!I18</f>
        <v>0.12863534323342241</v>
      </c>
      <c r="N10" s="65">
        <f>'FAC 2012-2018 BUS'!I48</f>
        <v>8.8040517980848998E-2</v>
      </c>
      <c r="O10" s="65">
        <f>'FAC 2012-2018 BUS'!I79</f>
        <v>8.5494505315978797E-2</v>
      </c>
      <c r="P10" s="65">
        <f>'FAC 2012-2018 BUS'!I110</f>
        <v>8.3566354398319831E-2</v>
      </c>
      <c r="Q10" s="65">
        <f>'FAC 2012-2018 BUS'!AD18</f>
        <v>-4.2700560175839855E-2</v>
      </c>
      <c r="R10" s="65">
        <f>'FAC 2012-2018 BUS'!AD48</f>
        <v>-3.2089400436880709E-2</v>
      </c>
      <c r="S10" s="65">
        <f>'FAC 2012-2018 BUS'!AD79</f>
        <v>-3.0206579611131164E-2</v>
      </c>
      <c r="T10" s="65">
        <f>'FAC 2012-2018 BUS'!AD110</f>
        <v>-2.9339822271940617E-2</v>
      </c>
    </row>
    <row r="11" spans="2:20" x14ac:dyDescent="0.2">
      <c r="B11" s="28" t="s">
        <v>72</v>
      </c>
      <c r="C11" s="65">
        <f>'FAC 2002-2018 BUS'!I19</f>
        <v>-8.7429585533423837E-2</v>
      </c>
      <c r="D11" s="65">
        <f>'FAC 2002-2018 BUS'!I49</f>
        <v>-6.825208134128613E-2</v>
      </c>
      <c r="E11" s="65">
        <f>'FAC 2002-2018 BUS'!I80</f>
        <v>0.1129392276451473</v>
      </c>
      <c r="F11" s="65">
        <f>'FAC 2002-2018 BUS'!I111</f>
        <v>-5.3610848312832027E-2</v>
      </c>
      <c r="G11" s="65">
        <f>'FAC 2002-2018 BUS'!AD19</f>
        <v>-6.1434349354747356E-3</v>
      </c>
      <c r="H11" s="65">
        <f>'FAC 2002-2018 BUS'!AD49</f>
        <v>-2.6215910549881338E-3</v>
      </c>
      <c r="I11" s="65">
        <f>'FAC 2002-2018 BUS'!AD80</f>
        <v>8.0013292980884408E-3</v>
      </c>
      <c r="J11" s="65">
        <f>'FAC 2002-2018 BUS'!AD111</f>
        <v>-1.1087330286155848E-2</v>
      </c>
      <c r="L11" s="28" t="s">
        <v>72</v>
      </c>
      <c r="M11" s="65">
        <f>'FAC 2012-2018 BUS'!I19</f>
        <v>-8.3227570262710771E-2</v>
      </c>
      <c r="N11" s="65">
        <f>'FAC 2012-2018 BUS'!I49</f>
        <v>-0.13327564411417181</v>
      </c>
      <c r="O11" s="65">
        <f>'FAC 2012-2018 BUS'!I80</f>
        <v>-4.3399266445001916E-2</v>
      </c>
      <c r="P11" s="65">
        <f>'FAC 2012-2018 BUS'!I111</f>
        <v>-4.7603935258648034E-2</v>
      </c>
      <c r="Q11" s="65">
        <f>'FAC 2012-2018 BUS'!AD19</f>
        <v>-5.8653831990912184E-3</v>
      </c>
      <c r="R11" s="65">
        <f>'FAC 2012-2018 BUS'!AD49</f>
        <v>-6.7417020564449568E-3</v>
      </c>
      <c r="S11" s="65">
        <f>'FAC 2012-2018 BUS'!AD80</f>
        <v>-2.0802649771791393E-3</v>
      </c>
      <c r="T11" s="65">
        <f>'FAC 2012-2018 BUS'!AD111</f>
        <v>-1.0608460532747544E-2</v>
      </c>
    </row>
    <row r="12" spans="2:20" x14ac:dyDescent="0.2">
      <c r="B12" s="28" t="s">
        <v>55</v>
      </c>
      <c r="C12" s="65">
        <f>'FAC 2002-2018 BUS'!I20</f>
        <v>0.54478641422690166</v>
      </c>
      <c r="D12" s="65">
        <f>'FAC 2002-2018 BUS'!I50</f>
        <v>0.64394287147930718</v>
      </c>
      <c r="E12" s="65">
        <f>'FAC 2002-2018 BUS'!I81</f>
        <v>0.52536067793084396</v>
      </c>
      <c r="F12" s="65">
        <f>'FAC 2002-2018 BUS'!I112</f>
        <v>0.31428571428571428</v>
      </c>
      <c r="G12" s="65">
        <f>'FAC 2002-2018 BUS'!AD20</f>
        <v>3.6948803691785507E-4</v>
      </c>
      <c r="H12" s="65">
        <f>'FAC 2002-2018 BUS'!AD50</f>
        <v>3.7470238139302234E-4</v>
      </c>
      <c r="I12" s="65">
        <f>'FAC 2002-2018 BUS'!AD81</f>
        <v>6.833917317328451E-4</v>
      </c>
      <c r="J12" s="65">
        <f>'FAC 2002-2018 BUS'!AD112</f>
        <v>1.3642759514996092E-4</v>
      </c>
      <c r="L12" s="28" t="s">
        <v>55</v>
      </c>
      <c r="M12" s="65">
        <f>'FAC 2012-2018 BUS'!I20</f>
        <v>0.22178697538143277</v>
      </c>
      <c r="N12" s="65">
        <f>'FAC 2012-2018 BUS'!I50</f>
        <v>0.31462702123297093</v>
      </c>
      <c r="O12" s="65">
        <f>'FAC 2012-2018 BUS'!I81</f>
        <v>0.34280283588284766</v>
      </c>
      <c r="P12" s="65">
        <f>'FAC 2012-2018 BUS'!I112</f>
        <v>0.12195121951219523</v>
      </c>
      <c r="Q12" s="65">
        <f>'FAC 2012-2018 BUS'!AD20</f>
        <v>1.5294380150289094E-4</v>
      </c>
      <c r="R12" s="65">
        <f>'FAC 2012-2018 BUS'!AD50</f>
        <v>1.7519060854835223E-4</v>
      </c>
      <c r="S12" s="65">
        <f>'FAC 2012-2018 BUS'!AD81</f>
        <v>1.7104598537354989E-4</v>
      </c>
      <c r="T12" s="65">
        <f>'FAC 2012-2018 BUS'!AD112</f>
        <v>6.803843923316884E-5</v>
      </c>
    </row>
    <row r="13" spans="2:20" x14ac:dyDescent="0.2">
      <c r="B13" s="14" t="s">
        <v>84</v>
      </c>
      <c r="C13" s="65" t="str">
        <f>'FAC 2002-2018 BUS'!I21</f>
        <v>-</v>
      </c>
      <c r="D13" s="65" t="str">
        <f>'FAC 2002-2018 BUS'!I51</f>
        <v>-</v>
      </c>
      <c r="E13" s="65" t="str">
        <f>'FAC 2002-2018 BUS'!I82</f>
        <v>-</v>
      </c>
      <c r="F13" s="65" t="str">
        <f>'FAC 2002-2018 BUS'!I113</f>
        <v>-</v>
      </c>
      <c r="G13" s="65">
        <f>'FAC 2002-2018 BUS'!AD21</f>
        <v>-1.1949308551439943E-2</v>
      </c>
      <c r="H13" s="65">
        <f>'FAC 2002-2018 BUS'!AD51</f>
        <v>0</v>
      </c>
      <c r="I13" s="65">
        <f>'FAC 2002-2018 BUS'!AD82</f>
        <v>0</v>
      </c>
      <c r="J13" s="65">
        <f>'FAC 2002-2018 BUS'!AD113</f>
        <v>-6.3187060348870467E-3</v>
      </c>
      <c r="L13" s="14" t="s">
        <v>84</v>
      </c>
      <c r="M13" s="65">
        <f>'FAC 2012-2018 BUS'!I21</f>
        <v>38.989436547198558</v>
      </c>
      <c r="N13" s="65" t="str">
        <f>'FAC 2012-2018 BUS'!I51</f>
        <v>-</v>
      </c>
      <c r="O13" s="65" t="str">
        <f>'FAC 2012-2018 BUS'!I82</f>
        <v>-</v>
      </c>
      <c r="P13" s="65">
        <f>'FAC 2012-2018 BUS'!I113</f>
        <v>34.171428571428386</v>
      </c>
      <c r="Q13" s="65">
        <f>'FAC 2012-2018 BUS'!AD21</f>
        <v>-9.4633692078138956E-3</v>
      </c>
      <c r="R13" s="65">
        <f>'FAC 2012-2018 BUS'!AD51</f>
        <v>0</v>
      </c>
      <c r="S13" s="65">
        <f>'FAC 2012-2018 BUS'!AD82</f>
        <v>0</v>
      </c>
      <c r="T13" s="65">
        <f>'FAC 2012-2018 BUS'!AD113</f>
        <v>-7.132358025879827E-3</v>
      </c>
    </row>
    <row r="14" spans="2:20" x14ac:dyDescent="0.2">
      <c r="B14" s="14" t="s">
        <v>84</v>
      </c>
      <c r="C14" s="65" t="str">
        <f>'FAC 2002-2018 BUS'!I22</f>
        <v>-</v>
      </c>
      <c r="D14" s="65" t="str">
        <f>'FAC 2002-2018 BUS'!I52</f>
        <v>-</v>
      </c>
      <c r="E14" s="65" t="str">
        <f>'FAC 2002-2018 BUS'!I83</f>
        <v>-</v>
      </c>
      <c r="F14" s="65" t="str">
        <f>'FAC 2002-2018 BUS'!I114</f>
        <v>-</v>
      </c>
      <c r="G14" s="65">
        <f>'FAC 2002-2018 BUS'!AD22</f>
        <v>0</v>
      </c>
      <c r="H14" s="65">
        <f>'FAC 2002-2018 BUS'!AD52</f>
        <v>-0.15286096954017264</v>
      </c>
      <c r="I14" s="65">
        <f>'FAC 2002-2018 BUS'!AD83</f>
        <v>0</v>
      </c>
      <c r="J14" s="65">
        <f>'FAC 2002-2018 BUS'!AD114</f>
        <v>0</v>
      </c>
      <c r="L14" s="14" t="s">
        <v>84</v>
      </c>
      <c r="M14" s="65" t="str">
        <f>'FAC 2012-2018 BUS'!I22</f>
        <v>-</v>
      </c>
      <c r="N14" s="65" t="str">
        <f>'FAC 2012-2018 BUS'!I52</f>
        <v>-</v>
      </c>
      <c r="O14" s="65" t="str">
        <f>'FAC 2012-2018 BUS'!I83</f>
        <v>-</v>
      </c>
      <c r="P14" s="65" t="str">
        <f>'FAC 2012-2018 BUS'!I114</f>
        <v>-</v>
      </c>
      <c r="Q14" s="65">
        <f>'FAC 2012-2018 BUS'!AD22</f>
        <v>0</v>
      </c>
      <c r="R14" s="65">
        <f>'FAC 2012-2018 BUS'!AD52</f>
        <v>-0.11290302983499122</v>
      </c>
      <c r="S14" s="65">
        <f>'FAC 2012-2018 BUS'!AD83</f>
        <v>0</v>
      </c>
      <c r="T14" s="65">
        <f>'FAC 2012-2018 BUS'!AD114</f>
        <v>0</v>
      </c>
    </row>
    <row r="15" spans="2:20" x14ac:dyDescent="0.2">
      <c r="B15" s="14" t="s">
        <v>84</v>
      </c>
      <c r="C15" s="65" t="str">
        <f>'FAC 2002-2018 BUS'!I23</f>
        <v>-</v>
      </c>
      <c r="D15" s="65" t="str">
        <f>'FAC 2002-2018 BUS'!I53</f>
        <v>-</v>
      </c>
      <c r="E15" s="65" t="str">
        <f>'FAC 2002-2018 BUS'!I84</f>
        <v>-</v>
      </c>
      <c r="F15" s="65" t="str">
        <f>'FAC 2002-2018 BUS'!I115</f>
        <v>-</v>
      </c>
      <c r="G15" s="65">
        <f>'FAC 2002-2018 BUS'!AD23</f>
        <v>0</v>
      </c>
      <c r="H15" s="65">
        <f>'FAC 2002-2018 BUS'!AD53</f>
        <v>0</v>
      </c>
      <c r="I15" s="65">
        <f>'FAC 2002-2018 BUS'!AD84</f>
        <v>-9.5977612996636846E-2</v>
      </c>
      <c r="J15" s="65">
        <f>'FAC 2002-2018 BUS'!AD115</f>
        <v>0</v>
      </c>
      <c r="L15" s="14" t="s">
        <v>84</v>
      </c>
      <c r="M15" s="65" t="str">
        <f>'FAC 2012-2018 BUS'!I23</f>
        <v>-</v>
      </c>
      <c r="N15" s="65" t="str">
        <f>'FAC 2012-2018 BUS'!I53</f>
        <v>-</v>
      </c>
      <c r="O15" s="65" t="str">
        <f>'FAC 2012-2018 BUS'!I84</f>
        <v>-</v>
      </c>
      <c r="P15" s="65" t="str">
        <f>'FAC 2012-2018 BUS'!I115</f>
        <v>-</v>
      </c>
      <c r="Q15" s="65">
        <f>'FAC 2012-2018 BUS'!AD23</f>
        <v>0</v>
      </c>
      <c r="R15" s="65">
        <f>'FAC 2012-2018 BUS'!AD53</f>
        <v>0</v>
      </c>
      <c r="S15" s="65">
        <f>'FAC 2012-2018 BUS'!AD84</f>
        <v>-3.1282949401857156E-2</v>
      </c>
      <c r="T15" s="65">
        <f>'FAC 2012-2018 BUS'!AD115</f>
        <v>0</v>
      </c>
    </row>
    <row r="16" spans="2:20" x14ac:dyDescent="0.2">
      <c r="B16" s="14" t="s">
        <v>84</v>
      </c>
      <c r="C16" s="65" t="str">
        <f>'FAC 2002-2018 BUS'!I24</f>
        <v>-</v>
      </c>
      <c r="D16" s="65" t="str">
        <f>'FAC 2002-2018 BUS'!I54</f>
        <v>-</v>
      </c>
      <c r="E16" s="65" t="str">
        <f>'FAC 2002-2018 BUS'!I85</f>
        <v>-</v>
      </c>
      <c r="F16" s="65" t="str">
        <f>'FAC 2002-2018 BUS'!I116</f>
        <v>-</v>
      </c>
      <c r="G16" s="65">
        <f>'FAC 2002-2018 BUS'!AD24</f>
        <v>0</v>
      </c>
      <c r="H16" s="65">
        <f>'FAC 2002-2018 BUS'!AD54</f>
        <v>0</v>
      </c>
      <c r="I16" s="65">
        <f>'FAC 2002-2018 BUS'!AD85</f>
        <v>0</v>
      </c>
      <c r="J16" s="65">
        <f>'FAC 2002-2018 BUS'!AD116</f>
        <v>0</v>
      </c>
      <c r="L16" s="14" t="s">
        <v>84</v>
      </c>
      <c r="M16" s="65" t="str">
        <f>'FAC 2012-2018 BUS'!I24</f>
        <v>-</v>
      </c>
      <c r="N16" s="65" t="str">
        <f>'FAC 2012-2018 BUS'!I54</f>
        <v>-</v>
      </c>
      <c r="O16" s="65" t="str">
        <f>'FAC 2012-2018 BUS'!I85</f>
        <v>-</v>
      </c>
      <c r="P16" s="65" t="str">
        <f>'FAC 2012-2018 BUS'!I116</f>
        <v>-</v>
      </c>
      <c r="Q16" s="65">
        <f>'FAC 2012-2018 BUS'!AD24</f>
        <v>0</v>
      </c>
      <c r="R16" s="65">
        <f>'FAC 2012-2018 BUS'!AD54</f>
        <v>0</v>
      </c>
      <c r="S16" s="65">
        <f>'FAC 2012-2018 BUS'!AD85</f>
        <v>0</v>
      </c>
      <c r="T16" s="65">
        <f>'FAC 2012-2018 BUS'!AD116</f>
        <v>0</v>
      </c>
    </row>
    <row r="17" spans="2:20" x14ac:dyDescent="0.2">
      <c r="B17" s="14" t="s">
        <v>84</v>
      </c>
      <c r="C17" s="65" t="str">
        <f>'FAC 2002-2018 BUS'!I25</f>
        <v>-</v>
      </c>
      <c r="D17" s="65" t="str">
        <f>'FAC 2002-2018 BUS'!I55</f>
        <v>-</v>
      </c>
      <c r="E17" s="65" t="str">
        <f>'FAC 2002-2018 BUS'!I86</f>
        <v>-</v>
      </c>
      <c r="F17" s="65" t="str">
        <f>'FAC 2002-2018 BUS'!I117</f>
        <v>-</v>
      </c>
      <c r="G17" s="65">
        <f>'FAC 2002-2018 BUS'!AD25</f>
        <v>0</v>
      </c>
      <c r="H17" s="65">
        <f>'FAC 2002-2018 BUS'!AD55</f>
        <v>0</v>
      </c>
      <c r="I17" s="65">
        <f>'FAC 2002-2018 BUS'!AD86</f>
        <v>0</v>
      </c>
      <c r="J17" s="65">
        <f>'FAC 2002-2018 BUS'!AD117</f>
        <v>0</v>
      </c>
      <c r="L17" s="14" t="s">
        <v>84</v>
      </c>
      <c r="M17" s="65" t="str">
        <f>'FAC 2012-2018 BUS'!I25</f>
        <v>-</v>
      </c>
      <c r="N17" s="65" t="str">
        <f>'FAC 2012-2018 BUS'!I55</f>
        <v>-</v>
      </c>
      <c r="O17" s="65" t="str">
        <f>'FAC 2012-2018 BUS'!I86</f>
        <v>-</v>
      </c>
      <c r="P17" s="65" t="str">
        <f>'FAC 2012-2018 BUS'!I117</f>
        <v>-</v>
      </c>
      <c r="Q17" s="65">
        <f>'FAC 2012-2018 BUS'!AD25</f>
        <v>0</v>
      </c>
      <c r="R17" s="65">
        <f>'FAC 2012-2018 BUS'!AD55</f>
        <v>0</v>
      </c>
      <c r="S17" s="65">
        <f>'FAC 2012-2018 BUS'!AD86</f>
        <v>0</v>
      </c>
      <c r="T17" s="65">
        <f>'FAC 2012-2018 BUS'!AD117</f>
        <v>0</v>
      </c>
    </row>
    <row r="18" spans="2:20" x14ac:dyDescent="0.2">
      <c r="B18" s="28" t="s">
        <v>73</v>
      </c>
      <c r="C18" s="65" t="str">
        <f>'FAC 2002-2018 BUS'!I26</f>
        <v>-</v>
      </c>
      <c r="D18" s="65">
        <f>'FAC 2002-2018 BUS'!I56</f>
        <v>17.005744185175512</v>
      </c>
      <c r="E18" s="65">
        <f>'FAC 2002-2018 BUS'!I87</f>
        <v>19.036691438085931</v>
      </c>
      <c r="F18" s="65" t="str">
        <f>'FAC 2002-2018 BUS'!I118</f>
        <v>-</v>
      </c>
      <c r="G18" s="65">
        <f>'FAC 2002-2018 BUS'!AD26</f>
        <v>-1.1624391244599573E-2</v>
      </c>
      <c r="H18" s="65">
        <f>'FAC 2002-2018 BUS'!AD56</f>
        <v>-9.7441914843517958E-3</v>
      </c>
      <c r="I18" s="65">
        <f>'FAC 2002-2018 BUS'!AD87</f>
        <v>-1.4493931797491661E-2</v>
      </c>
      <c r="J18" s="65">
        <f>'FAC 2002-2018 BUS'!AD118</f>
        <v>-8.336994602279808E-3</v>
      </c>
      <c r="L18" s="28" t="s">
        <v>73</v>
      </c>
      <c r="M18" s="65">
        <f>'FAC 2012-2018 BUS'!I26</f>
        <v>8.2672889035221644</v>
      </c>
      <c r="N18" s="65">
        <f>'FAC 2012-2018 BUS'!I56</f>
        <v>8.0480456691819615</v>
      </c>
      <c r="O18" s="65">
        <f>'FAC 2012-2018 BUS'!I87</f>
        <v>12.831392607852397</v>
      </c>
      <c r="P18" s="65" t="str">
        <f>'FAC 2012-2018 BUS'!I118</f>
        <v>-</v>
      </c>
      <c r="Q18" s="65">
        <f>'FAC 2012-2018 BUS'!AD26</f>
        <v>-7.5166555001307585E-3</v>
      </c>
      <c r="R18" s="65">
        <f>'FAC 2012-2018 BUS'!AD56</f>
        <v>-6.6713942380895478E-3</v>
      </c>
      <c r="S18" s="65">
        <f>'FAC 2012-2018 BUS'!AD87</f>
        <v>-4.5091191704940293E-3</v>
      </c>
      <c r="T18" s="65">
        <f>'FAC 2012-2018 BUS'!AD118</f>
        <v>-9.6961096275894245E-3</v>
      </c>
    </row>
    <row r="19" spans="2:20" x14ac:dyDescent="0.2">
      <c r="B19" s="11" t="s">
        <v>74</v>
      </c>
      <c r="C19" s="65" t="str">
        <f>'FAC 2002-2018 BUS'!I27</f>
        <v>-</v>
      </c>
      <c r="D19" s="65" t="str">
        <f>'FAC 2002-2018 BUS'!I57</f>
        <v>-</v>
      </c>
      <c r="E19" s="65" t="str">
        <f>'FAC 2002-2018 BUS'!I88</f>
        <v>-</v>
      </c>
      <c r="F19" s="65" t="str">
        <f>'FAC 2002-2018 BUS'!I119</f>
        <v>-</v>
      </c>
      <c r="G19" s="65">
        <f>'FAC 2002-2018 BUS'!AD27</f>
        <v>0</v>
      </c>
      <c r="H19" s="65">
        <f>'FAC 2002-2018 BUS'!AD57</f>
        <v>0</v>
      </c>
      <c r="I19" s="65">
        <f>'FAC 2002-2018 BUS'!AD88</f>
        <v>0</v>
      </c>
      <c r="J19" s="65">
        <f>'FAC 2002-2018 BUS'!AD119</f>
        <v>0</v>
      </c>
      <c r="L19" s="11" t="s">
        <v>74</v>
      </c>
      <c r="M19" s="65" t="str">
        <f>'FAC 2012-2018 BUS'!I27</f>
        <v>-</v>
      </c>
      <c r="N19" s="65" t="str">
        <f>'FAC 2012-2018 BUS'!I57</f>
        <v>-</v>
      </c>
      <c r="O19" s="65" t="str">
        <f>'FAC 2012-2018 BUS'!I88</f>
        <v>-</v>
      </c>
      <c r="P19" s="65" t="str">
        <f>'FAC 2012-2018 BUS'!I119</f>
        <v>-</v>
      </c>
      <c r="Q19" s="65">
        <f>'FAC 2012-2018 BUS'!AD27</f>
        <v>0</v>
      </c>
      <c r="R19" s="65">
        <f>'FAC 2012-2018 BUS'!AD57</f>
        <v>0</v>
      </c>
      <c r="S19" s="65">
        <f>'FAC 2012-2018 BUS'!AD88</f>
        <v>0</v>
      </c>
      <c r="T19" s="65">
        <f>'FAC 2012-2018 BUS'!AD119</f>
        <v>0</v>
      </c>
    </row>
    <row r="20" spans="2:20" x14ac:dyDescent="0.2">
      <c r="B20" s="44" t="s">
        <v>61</v>
      </c>
      <c r="C20" s="67"/>
      <c r="D20" s="67"/>
      <c r="E20" s="67"/>
      <c r="F20" s="67"/>
      <c r="G20" s="83">
        <f>'FAC 2002-2018 BUS'!AD28</f>
        <v>6.0770529271895433E-2</v>
      </c>
      <c r="H20" s="83">
        <f>'FAC 2002-2018 BUS'!AD58</f>
        <v>0.14082452735028389</v>
      </c>
      <c r="I20" s="83">
        <f>'FAC 2002-2018 BUS'!AD89</f>
        <v>1.3180791681823076</v>
      </c>
      <c r="J20" s="83">
        <f>'FAC 2002-2018 BUS'!AD120</f>
        <v>0</v>
      </c>
      <c r="L20" s="84" t="s">
        <v>61</v>
      </c>
      <c r="M20" s="83"/>
      <c r="N20" s="83"/>
      <c r="O20" s="83"/>
      <c r="P20" s="83"/>
      <c r="Q20" s="67">
        <f>'FAC 2012-2018 BUS'!AD28</f>
        <v>0</v>
      </c>
      <c r="R20" s="67">
        <f>'FAC 2012-2018 BUS'!AD58</f>
        <v>0</v>
      </c>
      <c r="S20" s="67">
        <f>'FAC 2012-2018 BUS'!AD89</f>
        <v>4.6554059247495248E-3</v>
      </c>
      <c r="T20" s="67">
        <f>'FAC 2012-2018 BUS'!AD120</f>
        <v>0</v>
      </c>
    </row>
    <row r="21" spans="2:20" x14ac:dyDescent="0.2">
      <c r="B21" s="28" t="s">
        <v>75</v>
      </c>
      <c r="C21" s="69"/>
      <c r="D21" s="69"/>
      <c r="E21" s="69"/>
      <c r="F21" s="67"/>
      <c r="G21" s="67">
        <f>'FAC 2002-2018 BUS'!AD29</f>
        <v>0.28723939219262662</v>
      </c>
      <c r="H21" s="67">
        <f>'FAC 2002-2018 BUS'!AD59</f>
        <v>0.21746933943083402</v>
      </c>
      <c r="I21" s="67">
        <f>'FAC 2002-2018 BUS'!AD90</f>
        <v>1.9040646538205337</v>
      </c>
      <c r="J21" s="67">
        <f>'FAC 2002-2018 BUS'!AD121</f>
        <v>-0.20362198728942749</v>
      </c>
      <c r="L21" s="84" t="s">
        <v>75</v>
      </c>
      <c r="M21" s="83"/>
      <c r="N21" s="83"/>
      <c r="O21" s="83"/>
      <c r="P21" s="83"/>
      <c r="Q21" s="67">
        <f>'FAC 2012-2018 BUS'!AD29</f>
        <v>-7.6951088994756112E-2</v>
      </c>
      <c r="R21" s="67">
        <f>'FAC 2012-2018 BUS'!AD59</f>
        <v>-0.14148285433519392</v>
      </c>
      <c r="S21" s="67">
        <f>'FAC 2012-2018 BUS'!AD90</f>
        <v>-8.789011250831269E-2</v>
      </c>
      <c r="T21" s="67">
        <f>'FAC 2012-2018 BUS'!AD121</f>
        <v>-0.20559488615241361</v>
      </c>
    </row>
    <row r="22" spans="2:20" x14ac:dyDescent="0.2">
      <c r="B22" s="44" t="s">
        <v>58</v>
      </c>
      <c r="C22" s="67"/>
      <c r="D22" s="67"/>
      <c r="E22" s="67"/>
      <c r="F22" s="67"/>
      <c r="G22" s="67">
        <f>'FAC 2002-2018 BUS'!AD30</f>
        <v>5.2464672207344076E-2</v>
      </c>
      <c r="H22" s="67">
        <f>'FAC 2002-2018 BUS'!AD60</f>
        <v>0.1296826778914415</v>
      </c>
      <c r="I22" s="67">
        <f>'FAC 2002-2018 BUS'!AD91</f>
        <v>1.6229918616657173</v>
      </c>
      <c r="J22" s="67">
        <f>'FAC 2002-2018 BUS'!AD122</f>
        <v>-0.22081445979118186</v>
      </c>
      <c r="L22" s="84" t="s">
        <v>58</v>
      </c>
      <c r="M22" s="83"/>
      <c r="N22" s="83"/>
      <c r="O22" s="83"/>
      <c r="P22" s="83"/>
      <c r="Q22" s="67">
        <f>'FAC 2012-2018 BUS'!AD30</f>
        <v>-0.1435113121764463</v>
      </c>
      <c r="R22" s="67">
        <f>'FAC 2012-2018 BUS'!AD60</f>
        <v>-0.16561698208690989</v>
      </c>
      <c r="S22" s="67">
        <f>'FAC 2012-2018 BUS'!AD91</f>
        <v>-0.14506186257365006</v>
      </c>
      <c r="T22" s="67">
        <f>'FAC 2012-2018 BUS'!AD122</f>
        <v>-9.3789935280610415E-2</v>
      </c>
    </row>
    <row r="23" spans="2:20" ht="17" thickBot="1" x14ac:dyDescent="0.25">
      <c r="B23" s="81" t="s">
        <v>76</v>
      </c>
      <c r="C23" s="82"/>
      <c r="D23" s="82"/>
      <c r="E23" s="82"/>
      <c r="F23" s="82"/>
      <c r="G23" s="86">
        <f>'FAC 2002-2018 BUS'!AD31</f>
        <v>-0.23477471998528254</v>
      </c>
      <c r="H23" s="86">
        <f>'FAC 2002-2018 BUS'!AD61</f>
        <v>-8.7786661539392519E-2</v>
      </c>
      <c r="I23" s="86">
        <f>'FAC 2002-2018 BUS'!AD92</f>
        <v>-0.2810727921548164</v>
      </c>
      <c r="J23" s="86">
        <f>'FAC 2002-2018 BUS'!AD123</f>
        <v>-1.7192472501754374E-2</v>
      </c>
      <c r="L23" s="81" t="s">
        <v>76</v>
      </c>
      <c r="M23" s="82"/>
      <c r="N23" s="82"/>
      <c r="O23" s="82"/>
      <c r="P23" s="82"/>
      <c r="Q23" s="82">
        <f>'FAC 2012-2018 BUS'!AD31</f>
        <v>-6.6560223181690192E-2</v>
      </c>
      <c r="R23" s="82">
        <f>'FAC 2012-2018 BUS'!AD61</f>
        <v>-2.4134127751715972E-2</v>
      </c>
      <c r="S23" s="82">
        <f>'FAC 2012-2018 BUS'!AD92</f>
        <v>-5.7171750065337368E-2</v>
      </c>
      <c r="T23" s="82">
        <f>'FAC 2012-2018 BUS'!AD123</f>
        <v>0.1118049508718032</v>
      </c>
    </row>
    <row r="24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5"/>
  <sheetViews>
    <sheetView showGridLines="0" workbookViewId="0">
      <selection activeCell="D17" sqref="D17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68" t="s">
        <v>70</v>
      </c>
      <c r="L2" s="68" t="s">
        <v>71</v>
      </c>
    </row>
    <row r="3" spans="2:21" ht="17" thickBot="1" x14ac:dyDescent="0.25"/>
    <row r="4" spans="2:21" ht="17" thickTop="1" x14ac:dyDescent="0.2">
      <c r="B4" s="63"/>
      <c r="C4" s="87" t="s">
        <v>69</v>
      </c>
      <c r="D4" s="87"/>
      <c r="E4" s="87"/>
      <c r="F4" s="87"/>
      <c r="G4" s="87" t="s">
        <v>63</v>
      </c>
      <c r="H4" s="87"/>
      <c r="I4" s="87"/>
      <c r="J4" s="87"/>
      <c r="L4" s="63"/>
      <c r="M4" s="87" t="s">
        <v>69</v>
      </c>
      <c r="N4" s="87"/>
      <c r="O4" s="87"/>
      <c r="P4" s="87"/>
      <c r="Q4" s="87" t="s">
        <v>63</v>
      </c>
      <c r="R4" s="87"/>
      <c r="S4" s="87"/>
      <c r="T4" s="87"/>
    </row>
    <row r="5" spans="2:21" x14ac:dyDescent="0.2">
      <c r="B5" s="11" t="s">
        <v>21</v>
      </c>
      <c r="C5" s="29" t="s">
        <v>64</v>
      </c>
      <c r="D5" s="29" t="s">
        <v>65</v>
      </c>
      <c r="E5" s="29" t="s">
        <v>66</v>
      </c>
      <c r="F5" s="29" t="s">
        <v>31</v>
      </c>
      <c r="G5" s="29" t="s">
        <v>64</v>
      </c>
      <c r="H5" s="29" t="s">
        <v>65</v>
      </c>
      <c r="I5" s="29" t="s">
        <v>66</v>
      </c>
      <c r="J5" s="29" t="s">
        <v>31</v>
      </c>
      <c r="L5" s="11" t="s">
        <v>21</v>
      </c>
      <c r="M5" s="29" t="s">
        <v>64</v>
      </c>
      <c r="N5" s="29" t="s">
        <v>65</v>
      </c>
      <c r="O5" s="29" t="s">
        <v>66</v>
      </c>
      <c r="P5" s="29" t="s">
        <v>31</v>
      </c>
      <c r="Q5" s="29" t="s">
        <v>64</v>
      </c>
      <c r="R5" s="29" t="s">
        <v>65</v>
      </c>
      <c r="S5" s="29" t="s">
        <v>66</v>
      </c>
      <c r="T5" s="29" t="s">
        <v>31</v>
      </c>
    </row>
    <row r="6" spans="2:21" x14ac:dyDescent="0.2">
      <c r="B6" s="28" t="s">
        <v>37</v>
      </c>
      <c r="C6" s="65">
        <f>'FAC 2002-2018 RAIL'!I13</f>
        <v>0.39181906575979353</v>
      </c>
      <c r="D6" s="65">
        <f>'FAC 2002-2018 RAIL'!I43</f>
        <v>0.59029776672361867</v>
      </c>
      <c r="E6" s="65" t="str">
        <f>'FAC 2002-2018 RAIL'!I74</f>
        <v>-</v>
      </c>
      <c r="F6" s="65">
        <f>'FAC 2002-2018 RAIL'!I105</f>
        <v>0.18137465287922283</v>
      </c>
      <c r="G6" s="65">
        <f>'FAC 2002-2018 RAIL'!AD13</f>
        <v>0.53000589891807237</v>
      </c>
      <c r="H6" s="65">
        <f>'FAC 2002-2018 RAIL'!AD43</f>
        <v>1.1070564889729724</v>
      </c>
      <c r="I6" s="65"/>
      <c r="J6" s="65">
        <f>'FAC 2002-2018 RAIL'!AD105</f>
        <v>0.15588677690913444</v>
      </c>
      <c r="L6" s="28" t="s">
        <v>37</v>
      </c>
      <c r="M6" s="65">
        <f>'FAC 2012-2018 RAIL'!I13</f>
        <v>0.12914301828441244</v>
      </c>
      <c r="N6" s="65">
        <f>'FAC 2012-2018 RAIL'!I43</f>
        <v>0.1524878562055203</v>
      </c>
      <c r="O6" s="65" t="str">
        <f>'FAC 2012-2018 RAIL'!I74</f>
        <v>-</v>
      </c>
      <c r="P6" s="65">
        <f>'FAC 2012-2018 RAIL'!I105</f>
        <v>3.3807372825378934E-2</v>
      </c>
      <c r="Q6" s="65">
        <f>'FAC 2012-2018 RAIL'!AD13</f>
        <v>0.12438093151582744</v>
      </c>
      <c r="R6" s="65">
        <f>'FAC 2012-2018 RAIL'!AD43</f>
        <v>0.2105087719280998</v>
      </c>
      <c r="S6" s="65"/>
      <c r="T6" s="65">
        <f>'FAC 2012-2018 RAIL'!AD105</f>
        <v>2.755882601448319E-2</v>
      </c>
    </row>
    <row r="7" spans="2:21" x14ac:dyDescent="0.2">
      <c r="B7" s="28" t="s">
        <v>60</v>
      </c>
      <c r="C7" s="65">
        <f>'FAC 2002-2018 RAIL'!I14</f>
        <v>0.21236076367785217</v>
      </c>
      <c r="D7" s="65">
        <f>'FAC 2002-2018 RAIL'!I44</f>
        <v>3.5404339593478884E-2</v>
      </c>
      <c r="E7" s="65" t="str">
        <f>'FAC 2002-2018 RAIL'!I75</f>
        <v>-</v>
      </c>
      <c r="F7" s="65">
        <f>'FAC 2002-2018 RAIL'!I106</f>
        <v>0.11047617118090347</v>
      </c>
      <c r="G7" s="65">
        <f>'FAC 2002-2018 RAIL'!AD14</f>
        <v>-0.17143780652954427</v>
      </c>
      <c r="H7" s="65">
        <f>'FAC 2002-2018 RAIL'!AD44</f>
        <v>-4.3629847072325867E-2</v>
      </c>
      <c r="I7" s="65"/>
      <c r="J7" s="65">
        <f>'FAC 2002-2018 RAIL'!AD106</f>
        <v>-8.2814521142836564E-2</v>
      </c>
      <c r="L7" s="28" t="s">
        <v>60</v>
      </c>
      <c r="M7" s="65">
        <f>'FAC 2012-2018 RAIL'!I14</f>
        <v>6.8865465029490203E-2</v>
      </c>
      <c r="N7" s="65">
        <f>'FAC 2012-2018 RAIL'!I44</f>
        <v>3.9983776596384635E-2</v>
      </c>
      <c r="O7" s="65" t="str">
        <f>'FAC 2012-2018 RAIL'!I75</f>
        <v>-</v>
      </c>
      <c r="P7" s="65">
        <f>'FAC 2012-2018 RAIL'!I106</f>
        <v>0.15271427994669717</v>
      </c>
      <c r="Q7" s="65">
        <f>'FAC 2012-2018 RAIL'!AD14</f>
        <v>-5.5377950128447963E-2</v>
      </c>
      <c r="R7" s="65">
        <f>'FAC 2012-2018 RAIL'!AD44</f>
        <v>-8.7304418236100207E-3</v>
      </c>
      <c r="S7" s="65"/>
      <c r="T7" s="65">
        <f>'FAC 2012-2018 RAIL'!AD106</f>
        <v>-6.678372889965975E-2</v>
      </c>
      <c r="U7" s="70"/>
    </row>
    <row r="8" spans="2:21" x14ac:dyDescent="0.2">
      <c r="B8" s="28" t="s">
        <v>56</v>
      </c>
      <c r="C8" s="65">
        <f>'FAC 2002-2018 RAIL'!I15</f>
        <v>0.15280691022331316</v>
      </c>
      <c r="D8" s="65">
        <f>'FAC 2002-2018 RAIL'!I45</f>
        <v>8.9400647044724835E-2</v>
      </c>
      <c r="E8" s="65" t="str">
        <f>'FAC 2002-2018 RAIL'!I76</f>
        <v>-</v>
      </c>
      <c r="F8" s="65">
        <f>'FAC 2002-2018 RAIL'!I107</f>
        <v>0.15994463230777156</v>
      </c>
      <c r="G8" s="65">
        <f>'FAC 2002-2018 RAIL'!AD15</f>
        <v>7.0821989522689185E-2</v>
      </c>
      <c r="H8" s="65">
        <f>'FAC 2002-2018 RAIL'!AD45</f>
        <v>6.5951244157053862E-2</v>
      </c>
      <c r="I8" s="65"/>
      <c r="J8" s="65">
        <f>'FAC 2002-2018 RAIL'!AD107</f>
        <v>4.9547355028536431E-2</v>
      </c>
      <c r="L8" s="28" t="s">
        <v>56</v>
      </c>
      <c r="M8" s="65">
        <f>'FAC 2012-2018 RAIL'!I15</f>
        <v>5.7567771076183272E-2</v>
      </c>
      <c r="N8" s="65">
        <f>'FAC 2012-2018 RAIL'!I45</f>
        <v>5.7754895166584053E-2</v>
      </c>
      <c r="O8" s="65" t="str">
        <f>'FAC 2012-2018 RAIL'!I76</f>
        <v>-</v>
      </c>
      <c r="P8" s="65">
        <f>'FAC 2012-2018 RAIL'!I107</f>
        <v>6.8027813555046501E-2</v>
      </c>
      <c r="Q8" s="65">
        <f>'FAC 2012-2018 RAIL'!AD15</f>
        <v>1.7425795483690488E-2</v>
      </c>
      <c r="R8" s="65">
        <f>'FAC 2012-2018 RAIL'!AD45</f>
        <v>1.8128652848731681E-2</v>
      </c>
      <c r="S8" s="65"/>
      <c r="T8" s="65">
        <f>'FAC 2012-2018 RAIL'!AD107</f>
        <v>1.7686764700964478E-2</v>
      </c>
      <c r="U8" s="70"/>
    </row>
    <row r="9" spans="2:21" ht="30" x14ac:dyDescent="0.2">
      <c r="B9" s="28" t="s">
        <v>83</v>
      </c>
      <c r="C9" s="65">
        <f>'FAC 2002-2018 RAIL'!I16</f>
        <v>0.17571855239695311</v>
      </c>
      <c r="D9" s="65">
        <f>'FAC 2002-2018 RAIL'!I46</f>
        <v>-9.7221691063887006E-2</v>
      </c>
      <c r="E9" s="65" t="str">
        <f>'FAC 2002-2018 RAIL'!I77</f>
        <v>-</v>
      </c>
      <c r="F9" s="65">
        <f>'FAC 2002-2018 RAIL'!I108</f>
        <v>-4.75040529289813E-2</v>
      </c>
      <c r="G9" s="65">
        <f>'FAC 2002-2018 RAIL'!AD16</f>
        <v>4.9066042244246127E-2</v>
      </c>
      <c r="H9" s="65">
        <f>'FAC 2002-2018 RAIL'!AD46</f>
        <v>-1.4795538990775322E-2</v>
      </c>
      <c r="I9" s="65"/>
      <c r="J9" s="65">
        <f>'FAC 2002-2018 RAIL'!AD108</f>
        <v>-1.1835297056989507E-2</v>
      </c>
      <c r="L9" s="28" t="s">
        <v>83</v>
      </c>
      <c r="M9" s="65">
        <f>'FAC 2012-2018 RAIL'!I16</f>
        <v>-1.1297898199199574E-3</v>
      </c>
      <c r="N9" s="65">
        <f>'FAC 2012-2018 RAIL'!I46</f>
        <v>-2.2191798611852054E-2</v>
      </c>
      <c r="O9" s="65" t="str">
        <f>'FAC 2012-2018 RAIL'!I77</f>
        <v>-</v>
      </c>
      <c r="P9" s="65">
        <f>'FAC 2012-2018 RAIL'!I108</f>
        <v>-4.6506920664753926E-3</v>
      </c>
      <c r="Q9" s="65">
        <f>'FAC 2012-2018 RAIL'!AD16</f>
        <v>-1.3481254329287756E-4</v>
      </c>
      <c r="R9" s="65">
        <f>'FAC 2012-2018 RAIL'!AD46</f>
        <v>-2.6565148088874327E-3</v>
      </c>
      <c r="S9" s="65"/>
      <c r="T9" s="65">
        <f>'FAC 2012-2018 RAIL'!AD108</f>
        <v>-9.2001756585880791E-4</v>
      </c>
      <c r="U9" s="70"/>
    </row>
    <row r="10" spans="2:21" x14ac:dyDescent="0.2">
      <c r="B10" s="28" t="s">
        <v>57</v>
      </c>
      <c r="C10" s="65">
        <f>'FAC 2002-2018 RAIL'!I17</f>
        <v>0.50414162059296874</v>
      </c>
      <c r="D10" s="65">
        <f>'FAC 2002-2018 RAIL'!I47</f>
        <v>0.46724837363578486</v>
      </c>
      <c r="E10" s="65" t="str">
        <f>'FAC 2002-2018 RAIL'!I78</f>
        <v>-</v>
      </c>
      <c r="F10" s="65">
        <f>'FAC 2002-2018 RAIL'!I109</f>
        <v>0.4792299898682828</v>
      </c>
      <c r="G10" s="65">
        <f>'FAC 2002-2018 RAIL'!AD17</f>
        <v>6.5278896724146301E-2</v>
      </c>
      <c r="H10" s="65">
        <f>'FAC 2002-2018 RAIL'!AD47</f>
        <v>3.1413201864617865E-2</v>
      </c>
      <c r="I10" s="65"/>
      <c r="J10" s="65">
        <f>'FAC 2002-2018 RAIL'!AD109</f>
        <v>5.332754003965319E-2</v>
      </c>
      <c r="L10" s="28" t="s">
        <v>57</v>
      </c>
      <c r="M10" s="65">
        <f>'FAC 2012-2018 RAIL'!I17</f>
        <v>-0.28033612080245907</v>
      </c>
      <c r="N10" s="65">
        <f>'FAC 2012-2018 RAIL'!I47</f>
        <v>-0.28303160902367908</v>
      </c>
      <c r="O10" s="65" t="str">
        <f>'FAC 2012-2018 RAIL'!I78</f>
        <v>-</v>
      </c>
      <c r="P10" s="65">
        <f>'FAC 2012-2018 RAIL'!I109</f>
        <v>-0.28941668897379358</v>
      </c>
      <c r="Q10" s="65">
        <f>'FAC 2012-2018 RAIL'!AD17</f>
        <v>-5.672256682336483E-2</v>
      </c>
      <c r="R10" s="65">
        <f>'FAC 2012-2018 RAIL'!AD47</f>
        <v>-5.6429073968466602E-2</v>
      </c>
      <c r="S10" s="65"/>
      <c r="T10" s="65">
        <f>'FAC 2012-2018 RAIL'!AD109</f>
        <v>-5.9309438647142207E-2</v>
      </c>
      <c r="U10" s="70"/>
    </row>
    <row r="11" spans="2:21" x14ac:dyDescent="0.2">
      <c r="B11" s="28" t="s">
        <v>54</v>
      </c>
      <c r="C11" s="65">
        <f>'FAC 2002-2018 RAIL'!I18</f>
        <v>-9.9481994734672341E-2</v>
      </c>
      <c r="D11" s="65">
        <f>'FAC 2002-2018 RAIL'!I48</f>
        <v>-0.10625748818463698</v>
      </c>
      <c r="E11" s="65" t="str">
        <f>'FAC 2002-2018 RAIL'!I79</f>
        <v>-</v>
      </c>
      <c r="F11" s="65">
        <f>'FAC 2002-2018 RAIL'!I110</f>
        <v>-0.13283925250491235</v>
      </c>
      <c r="G11" s="65">
        <f>'FAC 2002-2018 RAIL'!AD18</f>
        <v>4.1146917505069276E-2</v>
      </c>
      <c r="H11" s="65">
        <f>'FAC 2002-2018 RAIL'!AD48</f>
        <v>4.3378264480740093E-2</v>
      </c>
      <c r="I11" s="65"/>
      <c r="J11" s="65">
        <f>'FAC 2002-2018 RAIL'!AD110</f>
        <v>5.4848824262121482E-2</v>
      </c>
      <c r="L11" s="28" t="s">
        <v>54</v>
      </c>
      <c r="M11" s="65">
        <f>'FAC 2012-2018 RAIL'!I18</f>
        <v>0.10365964282693363</v>
      </c>
      <c r="N11" s="65">
        <f>'FAC 2012-2018 RAIL'!I48</f>
        <v>9.3980963120200212E-2</v>
      </c>
      <c r="O11" s="65" t="str">
        <f>'FAC 2012-2018 RAIL'!I79</f>
        <v>-</v>
      </c>
      <c r="P11" s="65">
        <f>'FAC 2012-2018 RAIL'!I110</f>
        <v>8.3566354398319831E-2</v>
      </c>
      <c r="Q11" s="65">
        <f>'FAC 2012-2018 RAIL'!AD18</f>
        <v>-4.3162772040270754E-2</v>
      </c>
      <c r="R11" s="65">
        <f>'FAC 2012-2018 RAIL'!AD48</f>
        <v>-3.7933951136303427E-2</v>
      </c>
      <c r="S11" s="65"/>
      <c r="T11" s="65">
        <f>'FAC 2012-2018 RAIL'!AD110</f>
        <v>-3.2647180947448111E-2</v>
      </c>
      <c r="U11" s="70"/>
    </row>
    <row r="12" spans="2:21" x14ac:dyDescent="0.2">
      <c r="B12" s="28" t="s">
        <v>72</v>
      </c>
      <c r="C12" s="65">
        <f>'FAC 2002-2018 RAIL'!I19</f>
        <v>-0.10075925366035832</v>
      </c>
      <c r="D12" s="65">
        <f>'FAC 2002-2018 RAIL'!I49</f>
        <v>-7.5363599543775028E-2</v>
      </c>
      <c r="E12" s="65" t="str">
        <f>'FAC 2002-2018 RAIL'!I80</f>
        <v>-</v>
      </c>
      <c r="F12" s="65">
        <f>'FAC 2002-2018 RAIL'!I111</f>
        <v>-5.3610848312835024E-2</v>
      </c>
      <c r="G12" s="65">
        <f>'FAC 2002-2018 RAIL'!AD19</f>
        <v>-6.2777936037104283E-3</v>
      </c>
      <c r="H12" s="65">
        <f>'FAC 2002-2018 RAIL'!AD49</f>
        <v>-5.0013500012768925E-3</v>
      </c>
      <c r="I12" s="65"/>
      <c r="J12" s="65">
        <f>'FAC 2002-2018 RAIL'!AD111</f>
        <v>-1.421225303058515E-2</v>
      </c>
      <c r="L12" s="28" t="s">
        <v>72</v>
      </c>
      <c r="M12" s="65">
        <f>'FAC 2012-2018 RAIL'!I19</f>
        <v>-7.6153712479267721E-2</v>
      </c>
      <c r="N12" s="65">
        <f>'FAC 2012-2018 RAIL'!I49</f>
        <v>-0.14962806232439696</v>
      </c>
      <c r="O12" s="65" t="str">
        <f>'FAC 2012-2018 RAIL'!I80</f>
        <v>-</v>
      </c>
      <c r="P12" s="65">
        <f>'FAC 2012-2018 RAIL'!I111</f>
        <v>-4.7603935258648034E-2</v>
      </c>
      <c r="Q12" s="65">
        <f>'FAC 2012-2018 RAIL'!AD19</f>
        <v>-5.6934082508440058E-3</v>
      </c>
      <c r="R12" s="65">
        <f>'FAC 2012-2018 RAIL'!AD49</f>
        <v>-8.9484361585589339E-3</v>
      </c>
      <c r="S12" s="65"/>
      <c r="T12" s="65">
        <f>'FAC 2012-2018 RAIL'!AD111</f>
        <v>-1.0634678365208058E-2</v>
      </c>
      <c r="U12" s="70"/>
    </row>
    <row r="13" spans="2:21" x14ac:dyDescent="0.2">
      <c r="B13" s="28" t="s">
        <v>55</v>
      </c>
      <c r="C13" s="65">
        <f>'FAC 2002-2018 RAIL'!I20</f>
        <v>0.56751301806278409</v>
      </c>
      <c r="D13" s="65">
        <f>'FAC 2002-2018 RAIL'!I50</f>
        <v>0.63579981736301439</v>
      </c>
      <c r="E13" s="65" t="str">
        <f>'FAC 2002-2018 RAIL'!I81</f>
        <v>-</v>
      </c>
      <c r="F13" s="65">
        <f>'FAC 2002-2018 RAIL'!I112</f>
        <v>0.31428571428571428</v>
      </c>
      <c r="G13" s="65">
        <f>'FAC 2002-2018 RAIL'!AD20</f>
        <v>4.6301037779486698E-4</v>
      </c>
      <c r="H13" s="65">
        <f>'FAC 2002-2018 RAIL'!AD50</f>
        <v>6.0813598619838065E-4</v>
      </c>
      <c r="I13" s="65"/>
      <c r="J13" s="65">
        <f>'FAC 2002-2018 RAIL'!AD112</f>
        <v>2.2164904076358948E-4</v>
      </c>
      <c r="L13" s="28" t="s">
        <v>55</v>
      </c>
      <c r="M13" s="65">
        <f>'FAC 2012-2018 RAIL'!I20</f>
        <v>0.24005498456476881</v>
      </c>
      <c r="N13" s="65">
        <f>'FAC 2012-2018 RAIL'!I50</f>
        <v>0.31679789341636888</v>
      </c>
      <c r="O13" s="65" t="str">
        <f>'FAC 2012-2018 RAIL'!I81</f>
        <v>-</v>
      </c>
      <c r="P13" s="65">
        <f>'FAC 2012-2018 RAIL'!I112</f>
        <v>0.12195121951219523</v>
      </c>
      <c r="Q13" s="65">
        <f>'FAC 2012-2018 RAIL'!AD20</f>
        <v>1.6723240164146541E-4</v>
      </c>
      <c r="R13" s="65">
        <f>'FAC 2012-2018 RAIL'!AD50</f>
        <v>2.4297352407132494E-4</v>
      </c>
      <c r="S13" s="65"/>
      <c r="T13" s="65">
        <f>'FAC 2012-2018 RAIL'!AD112</f>
        <v>7.3185137280456667E-5</v>
      </c>
      <c r="U13" s="70"/>
    </row>
    <row r="14" spans="2:21" x14ac:dyDescent="0.2">
      <c r="B14" s="14" t="s">
        <v>84</v>
      </c>
      <c r="C14" s="65" t="str">
        <f>'FAC 2002-2018 RAIL'!I21</f>
        <v>-</v>
      </c>
      <c r="D14" s="65" t="str">
        <f>'FAC 2002-2018 RAIL'!I51</f>
        <v>-</v>
      </c>
      <c r="E14" s="65" t="str">
        <f>'FAC 2002-2018 RAIL'!I82</f>
        <v>-</v>
      </c>
      <c r="F14" s="65" t="str">
        <f>'FAC 2002-2018 RAIL'!I113</f>
        <v>-</v>
      </c>
      <c r="G14" s="65">
        <f>'FAC 2002-2018 RAIL'!AD21</f>
        <v>0</v>
      </c>
      <c r="H14" s="65">
        <f>'FAC 2002-2018 RAIL'!AD51</f>
        <v>0</v>
      </c>
      <c r="I14" s="65"/>
      <c r="J14" s="65">
        <f>'FAC 2002-2018 RAIL'!AD113</f>
        <v>0</v>
      </c>
      <c r="L14" s="14" t="s">
        <v>84</v>
      </c>
      <c r="M14" s="65" t="str">
        <f>'FAC 2012-2018 RAIL'!I21</f>
        <v>-</v>
      </c>
      <c r="N14" s="65" t="str">
        <f>'FAC 2012-2018 RAIL'!I51</f>
        <v>-</v>
      </c>
      <c r="O14" s="65" t="str">
        <f>'FAC 2012-2018 RAIL'!I82</f>
        <v>-</v>
      </c>
      <c r="P14" s="65" t="str">
        <f>'FAC 2012-2018 RAIL'!I113</f>
        <v>-</v>
      </c>
      <c r="Q14" s="65">
        <f>'FAC 2012-2018 RAIL'!AD21</f>
        <v>0</v>
      </c>
      <c r="R14" s="65">
        <f>'FAC 2012-2018 RAIL'!AD51</f>
        <v>0</v>
      </c>
      <c r="S14" s="65"/>
      <c r="T14" s="65">
        <f>'FAC 2012-2018 RAIL'!AD113</f>
        <v>0</v>
      </c>
      <c r="U14" s="70"/>
    </row>
    <row r="15" spans="2:21" x14ac:dyDescent="0.2">
      <c r="B15" s="14" t="s">
        <v>84</v>
      </c>
      <c r="C15" s="65" t="str">
        <f>'FAC 2002-2018 RAIL'!I22</f>
        <v>-</v>
      </c>
      <c r="D15" s="65" t="str">
        <f>'FAC 2002-2018 RAIL'!I52</f>
        <v>-</v>
      </c>
      <c r="E15" s="65" t="str">
        <f>'FAC 2002-2018 RAIL'!I83</f>
        <v>-</v>
      </c>
      <c r="F15" s="65" t="str">
        <f>'FAC 2002-2018 RAIL'!I114</f>
        <v>-</v>
      </c>
      <c r="G15" s="65">
        <f>'FAC 2002-2018 RAIL'!AD22</f>
        <v>0</v>
      </c>
      <c r="H15" s="65">
        <f>'FAC 2002-2018 RAIL'!AD52</f>
        <v>0</v>
      </c>
      <c r="I15" s="65"/>
      <c r="J15" s="65">
        <f>'FAC 2002-2018 RAIL'!AD114</f>
        <v>0</v>
      </c>
      <c r="L15" s="14" t="s">
        <v>84</v>
      </c>
      <c r="M15" s="65" t="str">
        <f>'FAC 2012-2018 RAIL'!I22</f>
        <v>-</v>
      </c>
      <c r="N15" s="65" t="str">
        <f>'FAC 2012-2018 RAIL'!I52</f>
        <v>-</v>
      </c>
      <c r="O15" s="65" t="str">
        <f>'FAC 2012-2018 RAIL'!I83</f>
        <v>-</v>
      </c>
      <c r="P15" s="65" t="str">
        <f>'FAC 2012-2018 RAIL'!I114</f>
        <v>-</v>
      </c>
      <c r="Q15" s="65">
        <f>'FAC 2012-2018 RAIL'!AD22</f>
        <v>0</v>
      </c>
      <c r="R15" s="65">
        <f>'FAC 2012-2018 RAIL'!AD52</f>
        <v>0</v>
      </c>
      <c r="S15" s="65"/>
      <c r="T15" s="65">
        <f>'FAC 2012-2018 RAIL'!AD114</f>
        <v>0</v>
      </c>
      <c r="U15" s="70"/>
    </row>
    <row r="16" spans="2:21" x14ac:dyDescent="0.2">
      <c r="B16" s="14" t="s">
        <v>84</v>
      </c>
      <c r="C16" s="65" t="str">
        <f>'FAC 2002-2018 RAIL'!I23</f>
        <v>-</v>
      </c>
      <c r="D16" s="65" t="str">
        <f>'FAC 2002-2018 RAIL'!I53</f>
        <v>-</v>
      </c>
      <c r="E16" s="65" t="str">
        <f>'FAC 2002-2018 RAIL'!I84</f>
        <v>-</v>
      </c>
      <c r="F16" s="65" t="str">
        <f>'FAC 2002-2018 RAIL'!I115</f>
        <v>-</v>
      </c>
      <c r="G16" s="65">
        <f>'FAC 2002-2018 RAIL'!AD23</f>
        <v>0</v>
      </c>
      <c r="H16" s="65">
        <f>'FAC 2002-2018 RAIL'!AD53</f>
        <v>0</v>
      </c>
      <c r="I16" s="65"/>
      <c r="J16" s="65">
        <f>'FAC 2002-2018 RAIL'!AD115</f>
        <v>0</v>
      </c>
      <c r="L16" s="14" t="s">
        <v>84</v>
      </c>
      <c r="M16" s="65" t="str">
        <f>'FAC 2012-2018 RAIL'!I23</f>
        <v>-</v>
      </c>
      <c r="N16" s="65" t="str">
        <f>'FAC 2012-2018 RAIL'!I53</f>
        <v>-</v>
      </c>
      <c r="O16" s="65" t="str">
        <f>'FAC 2012-2018 RAIL'!I84</f>
        <v>-</v>
      </c>
      <c r="P16" s="65" t="str">
        <f>'FAC 2012-2018 RAIL'!I115</f>
        <v>-</v>
      </c>
      <c r="Q16" s="65">
        <f>'FAC 2012-2018 RAIL'!AD23</f>
        <v>0</v>
      </c>
      <c r="R16" s="65">
        <f>'FAC 2012-2018 RAIL'!AD53</f>
        <v>0</v>
      </c>
      <c r="S16" s="65"/>
      <c r="T16" s="65">
        <f>'FAC 2012-2018 RAIL'!AD115</f>
        <v>0</v>
      </c>
      <c r="U16" s="70"/>
    </row>
    <row r="17" spans="2:21" x14ac:dyDescent="0.2">
      <c r="B17" s="14" t="s">
        <v>84</v>
      </c>
      <c r="C17" s="65" t="str">
        <f>'FAC 2002-2018 RAIL'!I24</f>
        <v>-</v>
      </c>
      <c r="D17" s="65" t="str">
        <f>'FAC 2002-2018 RAIL'!I54</f>
        <v>-</v>
      </c>
      <c r="E17" s="65" t="str">
        <f>'FAC 2002-2018 RAIL'!I85</f>
        <v>-</v>
      </c>
      <c r="F17" s="65" t="str">
        <f>'FAC 2002-2018 RAIL'!I116</f>
        <v>-</v>
      </c>
      <c r="G17" s="65">
        <f>'FAC 2002-2018 RAIL'!AD24</f>
        <v>8.0402816972073465E-2</v>
      </c>
      <c r="H17" s="65">
        <f>'FAC 2002-2018 RAIL'!AD54</f>
        <v>0</v>
      </c>
      <c r="I17" s="65"/>
      <c r="J17" s="65">
        <f>'FAC 2002-2018 RAIL'!AD116</f>
        <v>5.1686947174906128E-2</v>
      </c>
      <c r="L17" s="14" t="s">
        <v>84</v>
      </c>
      <c r="M17" s="65">
        <f>'FAC 2012-2018 RAIL'!I24</f>
        <v>36.133194995822912</v>
      </c>
      <c r="N17" s="65" t="str">
        <f>'FAC 2012-2018 RAIL'!I54</f>
        <v>-</v>
      </c>
      <c r="O17" s="65" t="str">
        <f>'FAC 2012-2018 RAIL'!I85</f>
        <v>-</v>
      </c>
      <c r="P17" s="65">
        <f>'FAC 2012-2018 RAIL'!I116</f>
        <v>34.171428571428677</v>
      </c>
      <c r="Q17" s="65">
        <f>'FAC 2012-2018 RAIL'!AD24</f>
        <v>4.9729818284425902E-2</v>
      </c>
      <c r="R17" s="65">
        <f>'FAC 2012-2018 RAIL'!AD54</f>
        <v>0</v>
      </c>
      <c r="S17" s="65"/>
      <c r="T17" s="65">
        <f>'FAC 2012-2018 RAIL'!AD116</f>
        <v>3.4837115854740384E-2</v>
      </c>
      <c r="U17" s="70"/>
    </row>
    <row r="18" spans="2:21" x14ac:dyDescent="0.2">
      <c r="B18" s="14" t="s">
        <v>84</v>
      </c>
      <c r="C18" s="65" t="str">
        <f>'FAC 2002-2018 RAIL'!I25</f>
        <v>-</v>
      </c>
      <c r="D18" s="65" t="str">
        <f>'FAC 2002-2018 RAIL'!I55</f>
        <v>-</v>
      </c>
      <c r="E18" s="65" t="str">
        <f>'FAC 2002-2018 RAIL'!I86</f>
        <v>-</v>
      </c>
      <c r="F18" s="65" t="str">
        <f>'FAC 2002-2018 RAIL'!I117</f>
        <v>-</v>
      </c>
      <c r="G18" s="65">
        <f>'FAC 2002-2018 RAIL'!AD25</f>
        <v>0</v>
      </c>
      <c r="H18" s="65">
        <f>'FAC 2002-2018 RAIL'!AD55</f>
        <v>2.6408350677420749E-2</v>
      </c>
      <c r="I18" s="65"/>
      <c r="J18" s="65">
        <f>'FAC 2002-2018 RAIL'!AD117</f>
        <v>0</v>
      </c>
      <c r="L18" s="14" t="s">
        <v>84</v>
      </c>
      <c r="M18" s="65" t="str">
        <f>'FAC 2012-2018 RAIL'!I25</f>
        <v>-</v>
      </c>
      <c r="N18" s="65" t="str">
        <f>'FAC 2012-2018 RAIL'!I55</f>
        <v>-</v>
      </c>
      <c r="O18" s="65" t="str">
        <f>'FAC 2012-2018 RAIL'!I86</f>
        <v>-</v>
      </c>
      <c r="P18" s="65" t="str">
        <f>'FAC 2012-2018 RAIL'!I117</f>
        <v>-</v>
      </c>
      <c r="Q18" s="65">
        <f>'FAC 2012-2018 RAIL'!AD25</f>
        <v>0</v>
      </c>
      <c r="R18" s="65">
        <f>'FAC 2012-2018 RAIL'!AD55</f>
        <v>1.459645557991471E-2</v>
      </c>
      <c r="S18" s="65"/>
      <c r="T18" s="65">
        <f>'FAC 2012-2018 RAIL'!AD117</f>
        <v>0</v>
      </c>
      <c r="U18" s="70"/>
    </row>
    <row r="19" spans="2:21" x14ac:dyDescent="0.2">
      <c r="B19" s="28" t="s">
        <v>73</v>
      </c>
      <c r="C19" s="65" t="str">
        <f>'FAC 2002-2018 RAIL'!I26</f>
        <v>-</v>
      </c>
      <c r="D19" s="65">
        <f>'FAC 2002-2018 RAIL'!I56</f>
        <v>1.681088180209533</v>
      </c>
      <c r="E19" s="65" t="str">
        <f>'FAC 2002-2018 RAIL'!I87</f>
        <v>-</v>
      </c>
      <c r="F19" s="65" t="str">
        <f>'FAC 2002-2018 RAIL'!I118</f>
        <v>-</v>
      </c>
      <c r="G19" s="65">
        <f>'FAC 2002-2018 RAIL'!AD26</f>
        <v>-1.5208741993402856E-2</v>
      </c>
      <c r="H19" s="65">
        <f>'FAC 2002-2018 RAIL'!AD56</f>
        <v>-1.1118952685528998E-2</v>
      </c>
      <c r="I19" s="65"/>
      <c r="J19" s="65">
        <f>'FAC 2002-2018 RAIL'!AD118</f>
        <v>-1.400312744641357E-2</v>
      </c>
      <c r="L19" s="28" t="s">
        <v>73</v>
      </c>
      <c r="M19" s="65">
        <f>'FAC 2012-2018 RAIL'!I26</f>
        <v>3.1381700562362616</v>
      </c>
      <c r="N19" s="65">
        <f>'FAC 2012-2018 RAIL'!I56</f>
        <v>1.5151266791371789</v>
      </c>
      <c r="O19" s="65" t="str">
        <f>'FAC 2012-2018 RAIL'!I87</f>
        <v>-</v>
      </c>
      <c r="P19" s="65" t="str">
        <f>'FAC 2012-2018 RAIL'!I118</f>
        <v>-</v>
      </c>
      <c r="Q19" s="65">
        <f>'FAC 2012-2018 RAIL'!AD26</f>
        <v>-6.4253434450362622E-3</v>
      </c>
      <c r="R19" s="65">
        <f>'FAC 2012-2018 RAIL'!AD56</f>
        <v>-5.6588967014281457E-3</v>
      </c>
      <c r="S19" s="65"/>
      <c r="T19" s="65">
        <f>'FAC 2012-2018 RAIL'!AD118</f>
        <v>-9.6961096275894974E-3</v>
      </c>
      <c r="U19" s="70"/>
    </row>
    <row r="20" spans="2:21" x14ac:dyDescent="0.2">
      <c r="B20" s="11" t="s">
        <v>74</v>
      </c>
      <c r="C20" s="65" t="str">
        <f>'FAC 2002-2018 RAIL'!I27</f>
        <v>-</v>
      </c>
      <c r="D20" s="65" t="str">
        <f>'FAC 2002-2018 RAIL'!I57</f>
        <v>-</v>
      </c>
      <c r="E20" s="65" t="str">
        <f>'FAC 2002-2018 RAIL'!I88</f>
        <v>-</v>
      </c>
      <c r="F20" s="65" t="str">
        <f>'FAC 2002-2018 RAIL'!I119</f>
        <v>-</v>
      </c>
      <c r="G20" s="65">
        <f>'FAC 2002-2018 RAIL'!AD27</f>
        <v>0</v>
      </c>
      <c r="H20" s="65">
        <f>'FAC 2002-2018 RAIL'!AD57</f>
        <v>0</v>
      </c>
      <c r="I20" s="65"/>
      <c r="J20" s="65">
        <f>'FAC 2002-2018 RAIL'!AD119</f>
        <v>0</v>
      </c>
      <c r="L20" s="11" t="s">
        <v>74</v>
      </c>
      <c r="M20" s="65" t="str">
        <f>'FAC 2012-2018 RAIL'!I27</f>
        <v>-</v>
      </c>
      <c r="N20" s="65" t="str">
        <f>'FAC 2012-2018 RAIL'!I57</f>
        <v>-</v>
      </c>
      <c r="O20" s="65" t="str">
        <f>'FAC 2012-2018 RAIL'!I88</f>
        <v>-</v>
      </c>
      <c r="P20" s="65" t="str">
        <f>'FAC 2012-2018 RAIL'!I119</f>
        <v>-</v>
      </c>
      <c r="Q20" s="66">
        <f>'FAC 2012-2018 RAIL'!AD27</f>
        <v>0</v>
      </c>
      <c r="R20" s="66">
        <f>'FAC 2012-2018 RAIL'!AD57</f>
        <v>0</v>
      </c>
      <c r="S20" s="66"/>
      <c r="T20" s="66">
        <f>'FAC 2012-2018 RAIL'!AD119</f>
        <v>0</v>
      </c>
    </row>
    <row r="21" spans="2:21" x14ac:dyDescent="0.2">
      <c r="B21" s="44" t="s">
        <v>61</v>
      </c>
      <c r="C21" s="67"/>
      <c r="D21" s="67"/>
      <c r="E21" s="67"/>
      <c r="F21" s="67"/>
      <c r="G21" s="67">
        <f>'FAC 2002-2018 RAIL'!AD28</f>
        <v>5.6605924910610519E-2</v>
      </c>
      <c r="H21" s="67">
        <f>'FAC 2002-2018 RAIL'!AD58</f>
        <v>0.30557311244964447</v>
      </c>
      <c r="I21" s="67"/>
      <c r="J21" s="67">
        <f>'FAC 2002-2018 RAIL'!AD120</f>
        <v>0</v>
      </c>
      <c r="L21" s="84" t="s">
        <v>61</v>
      </c>
      <c r="M21" s="83"/>
      <c r="N21" s="83"/>
      <c r="O21" s="83"/>
      <c r="P21" s="67"/>
      <c r="Q21" s="66">
        <f>'FAC 2012-2018 RAIL'!AD28</f>
        <v>0</v>
      </c>
      <c r="R21" s="66">
        <f>'FAC 2012-2018 RAIL'!AD58</f>
        <v>4.743171298065451E-2</v>
      </c>
      <c r="S21" s="66"/>
      <c r="T21" s="66">
        <f>'FAC 2012-2018 RAIL'!AD120</f>
        <v>0</v>
      </c>
    </row>
    <row r="22" spans="2:21" x14ac:dyDescent="0.2">
      <c r="B22" s="28" t="s">
        <v>75</v>
      </c>
      <c r="C22" s="69"/>
      <c r="D22" s="69"/>
      <c r="E22" s="69"/>
      <c r="F22" s="66"/>
      <c r="G22" s="67">
        <f>'FAC 2002-2018 RAIL'!AD29</f>
        <v>0.93389412016632178</v>
      </c>
      <c r="H22" s="67">
        <f>'FAC 2002-2018 RAIL'!AD59</f>
        <v>1.6281307642462681</v>
      </c>
      <c r="I22" s="67"/>
      <c r="J22" s="67">
        <f>'FAC 2002-2018 RAIL'!AD121</f>
        <v>0.22582256783470367</v>
      </c>
      <c r="L22" s="84" t="s">
        <v>75</v>
      </c>
      <c r="M22" s="83"/>
      <c r="N22" s="83"/>
      <c r="O22" s="83"/>
      <c r="P22" s="69"/>
      <c r="Q22" s="67">
        <f>'FAC 2012-2018 RAIL'!AD29</f>
        <v>-1.382286160679258E-3</v>
      </c>
      <c r="R22" s="67">
        <f>'FAC 2012-2018 RAIL'!AD59</f>
        <v>0.14075374155246623</v>
      </c>
      <c r="S22" s="67"/>
      <c r="T22" s="67">
        <f>'FAC 2012-2018 RAIL'!AD121</f>
        <v>-0.12954924377273946</v>
      </c>
    </row>
    <row r="23" spans="2:21" x14ac:dyDescent="0.2">
      <c r="B23" s="44" t="s">
        <v>58</v>
      </c>
      <c r="C23" s="67"/>
      <c r="D23" s="67"/>
      <c r="E23" s="67"/>
      <c r="F23" s="67"/>
      <c r="G23" s="67">
        <f>'FAC 2002-2018 RAIL'!AD30</f>
        <v>0.52926542435835611</v>
      </c>
      <c r="H23" s="67">
        <f>'FAC 2002-2018 RAIL'!AD60</f>
        <v>0.82538334678664782</v>
      </c>
      <c r="I23" s="67"/>
      <c r="J23" s="67">
        <f>'FAC 2002-2018 RAIL'!AD122</f>
        <v>0.49309529238476402</v>
      </c>
      <c r="L23" s="84" t="s">
        <v>58</v>
      </c>
      <c r="M23" s="83"/>
      <c r="N23" s="83"/>
      <c r="O23" s="83"/>
      <c r="P23" s="83"/>
      <c r="Q23" s="67">
        <f>'FAC 2012-2018 RAIL'!AD30</f>
        <v>-2.8573019054414117E-2</v>
      </c>
      <c r="R23" s="67">
        <f>'FAC 2012-2018 RAIL'!AD60</f>
        <v>8.9280948722099129E-3</v>
      </c>
      <c r="S23" s="67"/>
      <c r="T23" s="67">
        <f>'FAC 2012-2018 RAIL'!AD122</f>
        <v>3.3855879324180549E-2</v>
      </c>
    </row>
    <row r="24" spans="2:21" ht="17" thickBot="1" x14ac:dyDescent="0.25">
      <c r="B24" s="81" t="s">
        <v>76</v>
      </c>
      <c r="C24" s="82"/>
      <c r="D24" s="82"/>
      <c r="E24" s="82"/>
      <c r="F24" s="82"/>
      <c r="G24" s="82">
        <f>'FAC 2002-2018 RAIL'!AD31</f>
        <v>-0.40462869580796568</v>
      </c>
      <c r="H24" s="82">
        <f>'FAC 2002-2018 RAIL'!AD61</f>
        <v>-0.8027474174596203</v>
      </c>
      <c r="I24" s="82"/>
      <c r="J24" s="82">
        <f>'FAC 2002-2018 RAIL'!AD123</f>
        <v>0.26727272455006035</v>
      </c>
      <c r="L24" s="81" t="s">
        <v>76</v>
      </c>
      <c r="M24" s="82"/>
      <c r="N24" s="82"/>
      <c r="O24" s="82"/>
      <c r="P24" s="82"/>
      <c r="Q24" s="82">
        <f>'FAC 2012-2018 RAIL'!AD31</f>
        <v>-2.7190732893734859E-2</v>
      </c>
      <c r="R24" s="82">
        <f>'FAC 2012-2018 RAIL'!AD61</f>
        <v>-0.13182564668025631</v>
      </c>
      <c r="S24" s="82"/>
      <c r="T24" s="82">
        <f>'FAC 2012-2018 RAIL'!AD123</f>
        <v>0.16340512309692001</v>
      </c>
    </row>
    <row r="25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4"/>
  <sheetViews>
    <sheetView showGridLines="0" workbookViewId="0">
      <selection activeCell="D1" sqref="D1:D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VLOOKUP(G11,FAC_TOTALS_APTA!$A$4:$BQ$126,$F13,FALSE)</f>
        <v>72621594.589365199</v>
      </c>
      <c r="H13" s="31">
        <f>VLOOKUP(H11,FAC_TOTALS_APTA!$A$4:$BQ$126,$F13,FALSE)</f>
        <v>68599742.034241199</v>
      </c>
      <c r="I13" s="32">
        <f>IFERROR(H13/G13-1,"-")</f>
        <v>-5.5380945266560788E-2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26</v>
      </c>
      <c r="M13" s="31">
        <f>IF(M11=0,0,VLOOKUP(M11,FAC_TOTALS_APTA!$A$4:$BQ$126,$L13,FALSE))</f>
        <v>4087665.28772288</v>
      </c>
      <c r="N13" s="31">
        <f>IF(N11=0,0,VLOOKUP(N11,FAC_TOTALS_APTA!$A$4:$BQ$126,$L13,FALSE))</f>
        <v>55778847.411488503</v>
      </c>
      <c r="O13" s="31">
        <f>IF(O11=0,0,VLOOKUP(O11,FAC_TOTALS_APTA!$A$4:$BQ$126,$L13,FALSE))</f>
        <v>-32452235.303370401</v>
      </c>
      <c r="P13" s="31">
        <f>IF(P11=0,0,VLOOKUP(P11,FAC_TOTALS_APTA!$A$4:$BQ$126,$L13,FALSE))</f>
        <v>-7559420.3020711401</v>
      </c>
      <c r="Q13" s="31">
        <f>IF(Q11=0,0,VLOOKUP(Q11,FAC_TOTALS_APTA!$A$4:$BQ$126,$L13,FALSE))</f>
        <v>35077228.565416098</v>
      </c>
      <c r="R13" s="31">
        <f>IF(R11=0,0,VLOOKUP(R11,FAC_TOTALS_APTA!$A$4:$BQ$126,$L13,FALSE))</f>
        <v>16774687.7181562</v>
      </c>
      <c r="S13" s="31">
        <f>IF(S11=0,0,VLOOKUP(S11,FAC_TOTALS_APTA!$A$4:$BQ$126,$L13,FALSE))</f>
        <v>-22042533.633399501</v>
      </c>
      <c r="T13" s="31">
        <f>IF(T11=0,0,VLOOKUP(T11,FAC_TOTALS_APTA!$A$4:$BQ$126,$L13,FALSE))</f>
        <v>-96363551.218026593</v>
      </c>
      <c r="U13" s="31">
        <f>IF(U11=0,0,VLOOKUP(U11,FAC_TOTALS_APTA!$A$4:$BQ$126,$L13,FALSE))</f>
        <v>-64590609.108353101</v>
      </c>
      <c r="V13" s="31">
        <f>IF(V11=0,0,VLOOKUP(V11,FAC_TOTALS_APTA!$A$4:$BQ$126,$L13,FALSE))</f>
        <v>-25003155.627573598</v>
      </c>
      <c r="W13" s="31">
        <f>IF(W11=0,0,VLOOKUP(W11,FAC_TOTALS_APTA!$A$4:$BQ$126,$L13,FALSE))</f>
        <v>27836545.475313101</v>
      </c>
      <c r="X13" s="31">
        <f>IF(X11=0,0,VLOOKUP(X11,FAC_TOTALS_APTA!$A$4:$BQ$126,$L13,FALSE))</f>
        <v>5144097.0243928405</v>
      </c>
      <c r="Y13" s="31">
        <f>IF(Y11=0,0,VLOOKUP(Y11,FAC_TOTALS_APTA!$A$4:$BQ$126,$L13,FALSE))</f>
        <v>29380369.855749901</v>
      </c>
      <c r="Z13" s="31">
        <f>IF(Z11=0,0,VLOOKUP(Z11,FAC_TOTALS_APTA!$A$4:$BQ$126,$L13,FALSE))</f>
        <v>28157747.4396821</v>
      </c>
      <c r="AA13" s="31">
        <f>IF(AA11=0,0,VLOOKUP(AA11,FAC_TOTALS_APTA!$A$4:$BQ$126,$L13,FALSE))</f>
        <v>14419083.819522601</v>
      </c>
      <c r="AB13" s="31">
        <f>IF(AB11=0,0,VLOOKUP(AB11,FAC_TOTALS_APTA!$A$4:$BQ$126,$L13,FALSE))</f>
        <v>11072346.0594016</v>
      </c>
      <c r="AC13" s="34">
        <f>SUM(M13:AB13)</f>
        <v>-20282886.535948537</v>
      </c>
      <c r="AD13" s="35">
        <f>AC13/G30</f>
        <v>-9.8084694623493118E-3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MATCH($D14,FAC_TOTALS_APTA!$A$2:$BQ$2,)</f>
        <v>12</v>
      </c>
      <c r="G14" s="56">
        <f>VLOOKUP(G11,FAC_TOTALS_APTA!$A$4:$BQ$126,$F14,FALSE)</f>
        <v>0.92578524274789398</v>
      </c>
      <c r="H14" s="56">
        <f>VLOOKUP(H11,FAC_TOTALS_APTA!$A$4:$BQ$126,$F14,FALSE)</f>
        <v>1.0371709041946899</v>
      </c>
      <c r="I14" s="32">
        <f t="shared" ref="I14:I27" si="1">IFERROR(H14/G14-1,"-")</f>
        <v>0.12031479473164164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MATCH($K14,FAC_TOTALS_APTA!$A$2:$BO$2,)</f>
        <v>27</v>
      </c>
      <c r="M14" s="31">
        <f>IF(M11=0,0,VLOOKUP(M11,FAC_TOTALS_APTA!$A$4:$BQ$126,$L14,FALSE))</f>
        <v>7786366.0540054999</v>
      </c>
      <c r="N14" s="31">
        <f>IF(N11=0,0,VLOOKUP(N11,FAC_TOTALS_APTA!$A$4:$BQ$126,$L14,FALSE))</f>
        <v>17063585.8607901</v>
      </c>
      <c r="O14" s="31">
        <f>IF(O11=0,0,VLOOKUP(O11,FAC_TOTALS_APTA!$A$4:$BQ$126,$L14,FALSE))</f>
        <v>-13132540.753637999</v>
      </c>
      <c r="P14" s="31">
        <f>IF(P11=0,0,VLOOKUP(P11,FAC_TOTALS_APTA!$A$4:$BQ$126,$L14,FALSE))</f>
        <v>20046775.390174098</v>
      </c>
      <c r="Q14" s="31">
        <f>IF(Q11=0,0,VLOOKUP(Q11,FAC_TOTALS_APTA!$A$4:$BQ$126,$L14,FALSE))</f>
        <v>-32491564.545393899</v>
      </c>
      <c r="R14" s="31">
        <f>IF(R11=0,0,VLOOKUP(R11,FAC_TOTALS_APTA!$A$4:$BQ$126,$L14,FALSE))</f>
        <v>17844765.809236702</v>
      </c>
      <c r="S14" s="31">
        <f>IF(S11=0,0,VLOOKUP(S11,FAC_TOTALS_APTA!$A$4:$BQ$126,$L14,FALSE))</f>
        <v>-87341452.166382506</v>
      </c>
      <c r="T14" s="31">
        <f>IF(T11=0,0,VLOOKUP(T11,FAC_TOTALS_APTA!$A$4:$BQ$126,$L14,FALSE))</f>
        <v>-15344355.4207769</v>
      </c>
      <c r="U14" s="31">
        <f>IF(U11=0,0,VLOOKUP(U11,FAC_TOTALS_APTA!$A$4:$BQ$126,$L14,FALSE))</f>
        <v>-17088872.848556999</v>
      </c>
      <c r="V14" s="31">
        <f>IF(V11=0,0,VLOOKUP(V11,FAC_TOTALS_APTA!$A$4:$BQ$126,$L14,FALSE))</f>
        <v>719941.01088263094</v>
      </c>
      <c r="W14" s="31">
        <f>IF(W11=0,0,VLOOKUP(W11,FAC_TOTALS_APTA!$A$4:$BQ$126,$L14,FALSE))</f>
        <v>-14624207.9711082</v>
      </c>
      <c r="X14" s="31">
        <f>IF(X11=0,0,VLOOKUP(X11,FAC_TOTALS_APTA!$A$4:$BQ$126,$L14,FALSE))</f>
        <v>-4038384.54765571</v>
      </c>
      <c r="Y14" s="31">
        <f>IF(Y11=0,0,VLOOKUP(Y11,FAC_TOTALS_APTA!$A$4:$BQ$126,$L14,FALSE))</f>
        <v>-24264066.174848799</v>
      </c>
      <c r="Z14" s="31">
        <f>IF(Z11=0,0,VLOOKUP(Z11,FAC_TOTALS_APTA!$A$4:$BQ$126,$L14,FALSE))</f>
        <v>-19275934.4682246</v>
      </c>
      <c r="AA14" s="31">
        <f>IF(AA11=0,0,VLOOKUP(AA11,FAC_TOTALS_APTA!$A$4:$BQ$126,$L14,FALSE))</f>
        <v>29655902.475775201</v>
      </c>
      <c r="AB14" s="31">
        <f>IF(AB11=0,0,VLOOKUP(AB11,FAC_TOTALS_APTA!$A$4:$BQ$126,$L14,FALSE))</f>
        <v>24361717.644682199</v>
      </c>
      <c r="AC14" s="34">
        <f t="shared" ref="AC14:AC27" si="4">SUM(M14:AB14)</f>
        <v>-110122324.65103918</v>
      </c>
      <c r="AD14" s="35">
        <f>AC14/G30</f>
        <v>-5.3253340275224388E-2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MATCH($D15,FAC_TOTALS_APTA!$A$2:$BQ$2,)</f>
        <v>13</v>
      </c>
      <c r="G15" s="31">
        <f>VLOOKUP(G11,FAC_TOTALS_APTA!$A$4:$BQ$126,$F15,FALSE)</f>
        <v>9853400.5136202294</v>
      </c>
      <c r="H15" s="31">
        <f>VLOOKUP(H11,FAC_TOTALS_APTA!$A$4:$BQ$126,$F15,FALSE)</f>
        <v>11067475.5054726</v>
      </c>
      <c r="I15" s="32">
        <f t="shared" si="1"/>
        <v>0.12321380727132425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28</v>
      </c>
      <c r="M15" s="31">
        <f>IF(M11=0,0,VLOOKUP(M11,FAC_TOTALS_APTA!$A$4:$BQ$126,$L15,FALSE))</f>
        <v>8817133.3065513298</v>
      </c>
      <c r="N15" s="31">
        <f>IF(N11=0,0,VLOOKUP(N11,FAC_TOTALS_APTA!$A$4:$BQ$126,$L15,FALSE))</f>
        <v>11303699.672519</v>
      </c>
      <c r="O15" s="31">
        <f>IF(O11=0,0,VLOOKUP(O11,FAC_TOTALS_APTA!$A$4:$BQ$126,$L15,FALSE))</f>
        <v>13724078.6165908</v>
      </c>
      <c r="P15" s="31">
        <f>IF(P11=0,0,VLOOKUP(P11,FAC_TOTALS_APTA!$A$4:$BQ$126,$L15,FALSE))</f>
        <v>18593786.419577699</v>
      </c>
      <c r="Q15" s="31">
        <f>IF(Q11=0,0,VLOOKUP(Q11,FAC_TOTALS_APTA!$A$4:$BQ$126,$L15,FALSE))</f>
        <v>5123985.9810675699</v>
      </c>
      <c r="R15" s="31">
        <f>IF(R11=0,0,VLOOKUP(R11,FAC_TOTALS_APTA!$A$4:$BQ$126,$L15,FALSE))</f>
        <v>3388243.7343677501</v>
      </c>
      <c r="S15" s="31">
        <f>IF(S11=0,0,VLOOKUP(S11,FAC_TOTALS_APTA!$A$4:$BQ$126,$L15,FALSE))</f>
        <v>-3203184.7924891799</v>
      </c>
      <c r="T15" s="31">
        <f>IF(T11=0,0,VLOOKUP(T11,FAC_TOTALS_APTA!$A$4:$BQ$126,$L15,FALSE))</f>
        <v>368369.76620527799</v>
      </c>
      <c r="U15" s="31">
        <f>IF(U11=0,0,VLOOKUP(U11,FAC_TOTALS_APTA!$A$4:$BQ$126,$L15,FALSE))</f>
        <v>6770462.4114609603</v>
      </c>
      <c r="V15" s="31">
        <f>IF(V11=0,0,VLOOKUP(V11,FAC_TOTALS_APTA!$A$4:$BQ$126,$L15,FALSE))</f>
        <v>8552586.2112873401</v>
      </c>
      <c r="W15" s="31">
        <f>IF(W11=0,0,VLOOKUP(W11,FAC_TOTALS_APTA!$A$4:$BQ$126,$L15,FALSE))</f>
        <v>8002899.9842127198</v>
      </c>
      <c r="X15" s="31">
        <f>IF(X11=0,0,VLOOKUP(X11,FAC_TOTALS_APTA!$A$4:$BQ$126,$L15,FALSE))</f>
        <v>9498894.67362516</v>
      </c>
      <c r="Y15" s="31">
        <f>IF(Y11=0,0,VLOOKUP(Y11,FAC_TOTALS_APTA!$A$4:$BQ$126,$L15,FALSE))</f>
        <v>8198466.9847191498</v>
      </c>
      <c r="Z15" s="31">
        <f>IF(Z11=0,0,VLOOKUP(Z11,FAC_TOTALS_APTA!$A$4:$BQ$126,$L15,FALSE))</f>
        <v>6180873.1495834095</v>
      </c>
      <c r="AA15" s="31">
        <f>IF(AA11=0,0,VLOOKUP(AA11,FAC_TOTALS_APTA!$A$4:$BQ$126,$L15,FALSE))</f>
        <v>7176216.4838991296</v>
      </c>
      <c r="AB15" s="31">
        <f>IF(AB11=0,0,VLOOKUP(AB11,FAC_TOTALS_APTA!$A$4:$BQ$126,$L15,FALSE))</f>
        <v>5555753.2985878997</v>
      </c>
      <c r="AC15" s="34">
        <f t="shared" si="4"/>
        <v>118052265.90176602</v>
      </c>
      <c r="AD15" s="35">
        <f>AC15/G30</f>
        <v>5.7088129098704872E-2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MATCH($D16,FAC_TOTALS_APTA!$A$2:$BQ$2,)</f>
        <v>17</v>
      </c>
      <c r="G16" s="56">
        <f>VLOOKUP(G11,FAC_TOTALS_APTA!$A$4:$BQ$126,$F16,FALSE)</f>
        <v>0.60317428756237301</v>
      </c>
      <c r="H16" s="56">
        <f>VLOOKUP(H11,FAC_TOTALS_APTA!$A$4:$BQ$126,$F16,FALSE)</f>
        <v>0.57867197074522403</v>
      </c>
      <c r="I16" s="32">
        <f t="shared" si="1"/>
        <v>-4.0622283347274246E-2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32</v>
      </c>
      <c r="M16" s="31">
        <f>IF(M11=0,0,VLOOKUP(M11,FAC_TOTALS_APTA!$A$4:$BQ$126,$L16,FALSE))</f>
        <v>-1903867.7660858301</v>
      </c>
      <c r="N16" s="31">
        <f>IF(N11=0,0,VLOOKUP(N11,FAC_TOTALS_APTA!$A$4:$BQ$126,$L16,FALSE))</f>
        <v>-1807984.15856866</v>
      </c>
      <c r="O16" s="31">
        <f>IF(O11=0,0,VLOOKUP(O11,FAC_TOTALS_APTA!$A$4:$BQ$126,$L16,FALSE))</f>
        <v>-1914774.6807945301</v>
      </c>
      <c r="P16" s="31">
        <f>IF(P11=0,0,VLOOKUP(P11,FAC_TOTALS_APTA!$A$4:$BQ$126,$L16,FALSE))</f>
        <v>-1498861.98389811</v>
      </c>
      <c r="Q16" s="31">
        <f>IF(Q11=0,0,VLOOKUP(Q11,FAC_TOTALS_APTA!$A$4:$BQ$126,$L16,FALSE))</f>
        <v>-5250274.1034008404</v>
      </c>
      <c r="R16" s="31">
        <f>IF(R11=0,0,VLOOKUP(R11,FAC_TOTALS_APTA!$A$4:$BQ$126,$L16,FALSE))</f>
        <v>3381391.4743880699</v>
      </c>
      <c r="S16" s="31">
        <f>IF(S11=0,0,VLOOKUP(S11,FAC_TOTALS_APTA!$A$4:$BQ$126,$L16,FALSE))</f>
        <v>2342297.5885296902</v>
      </c>
      <c r="T16" s="31">
        <f>IF(T11=0,0,VLOOKUP(T11,FAC_TOTALS_APTA!$A$4:$BQ$126,$L16,FALSE))</f>
        <v>35462592.8976091</v>
      </c>
      <c r="U16" s="31">
        <f>IF(U11=0,0,VLOOKUP(U11,FAC_TOTALS_APTA!$A$4:$BQ$126,$L16,FALSE))</f>
        <v>-3620135.7557399799</v>
      </c>
      <c r="V16" s="31">
        <f>IF(V11=0,0,VLOOKUP(V11,FAC_TOTALS_APTA!$A$4:$BQ$126,$L16,FALSE))</f>
        <v>-3996861.74569751</v>
      </c>
      <c r="W16" s="31">
        <f>IF(W11=0,0,VLOOKUP(W11,FAC_TOTALS_APTA!$A$4:$BQ$126,$L16,FALSE))</f>
        <v>57882.639958714899</v>
      </c>
      <c r="X16" s="31">
        <f>IF(X11=0,0,VLOOKUP(X11,FAC_TOTALS_APTA!$A$4:$BQ$126,$L16,FALSE))</f>
        <v>-1122179.0497492601</v>
      </c>
      <c r="Y16" s="31">
        <f>IF(Y11=0,0,VLOOKUP(Y11,FAC_TOTALS_APTA!$A$4:$BQ$126,$L16,FALSE))</f>
        <v>809749.88359184703</v>
      </c>
      <c r="Z16" s="31">
        <f>IF(Z11=0,0,VLOOKUP(Z11,FAC_TOTALS_APTA!$A$4:$BQ$126,$L16,FALSE))</f>
        <v>-750034.425516263</v>
      </c>
      <c r="AA16" s="31">
        <f>IF(AA11=0,0,VLOOKUP(AA11,FAC_TOTALS_APTA!$A$4:$BQ$126,$L16,FALSE))</f>
        <v>-1564542.49987041</v>
      </c>
      <c r="AB16" s="31">
        <f>IF(AB11=0,0,VLOOKUP(AB11,FAC_TOTALS_APTA!$A$4:$BQ$126,$L16,FALSE))</f>
        <v>1187863.5267702099</v>
      </c>
      <c r="AC16" s="34">
        <f t="shared" si="4"/>
        <v>19812261.84152624</v>
      </c>
      <c r="AD16" s="35">
        <f>AC16/G30</f>
        <v>9.5808831207658696E-3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MATCH($D17,FAC_TOTALS_APTA!$A$2:$BQ$2,)</f>
        <v>14</v>
      </c>
      <c r="G17" s="36">
        <f>VLOOKUP(G11,FAC_TOTALS_APTA!$A$4:$BQ$126,$F17,FALSE)</f>
        <v>1.9978760312339701</v>
      </c>
      <c r="H17" s="36">
        <f>VLOOKUP(H11,FAC_TOTALS_APTA!$A$4:$BQ$126,$F17,FALSE)</f>
        <v>3.0752085365548898</v>
      </c>
      <c r="I17" s="32">
        <f t="shared" si="1"/>
        <v>0.53923891596793183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29</v>
      </c>
      <c r="M17" s="31">
        <f>IF(M11=0,0,VLOOKUP(M11,FAC_TOTALS_APTA!$A$4:$BQ$126,$L17,FALSE))</f>
        <v>44434196.2202719</v>
      </c>
      <c r="N17" s="31">
        <f>IF(N11=0,0,VLOOKUP(N11,FAC_TOTALS_APTA!$A$4:$BQ$126,$L17,FALSE))</f>
        <v>42256765.906638697</v>
      </c>
      <c r="O17" s="31">
        <f>IF(O11=0,0,VLOOKUP(O11,FAC_TOTALS_APTA!$A$4:$BQ$126,$L17,FALSE))</f>
        <v>62829914.968632802</v>
      </c>
      <c r="P17" s="31">
        <f>IF(P11=0,0,VLOOKUP(P11,FAC_TOTALS_APTA!$A$4:$BQ$126,$L17,FALSE))</f>
        <v>39456118.868401803</v>
      </c>
      <c r="Q17" s="31">
        <f>IF(Q11=0,0,VLOOKUP(Q11,FAC_TOTALS_APTA!$A$4:$BQ$126,$L17,FALSE))</f>
        <v>22518707.126434699</v>
      </c>
      <c r="R17" s="31">
        <f>IF(R11=0,0,VLOOKUP(R11,FAC_TOTALS_APTA!$A$4:$BQ$126,$L17,FALSE))</f>
        <v>51683998.7557877</v>
      </c>
      <c r="S17" s="31">
        <f>IF(S11=0,0,VLOOKUP(S11,FAC_TOTALS_APTA!$A$4:$BQ$126,$L17,FALSE))</f>
        <v>-136241677.814549</v>
      </c>
      <c r="T17" s="31">
        <f>IF(T11=0,0,VLOOKUP(T11,FAC_TOTALS_APTA!$A$4:$BQ$126,$L17,FALSE))</f>
        <v>62251798.082127698</v>
      </c>
      <c r="U17" s="31">
        <f>IF(U11=0,0,VLOOKUP(U11,FAC_TOTALS_APTA!$A$4:$BQ$126,$L17,FALSE))</f>
        <v>85631477.148799196</v>
      </c>
      <c r="V17" s="31">
        <f>IF(V11=0,0,VLOOKUP(V11,FAC_TOTALS_APTA!$A$4:$BQ$126,$L17,FALSE))</f>
        <v>4894514.1833460797</v>
      </c>
      <c r="W17" s="31">
        <f>IF(W11=0,0,VLOOKUP(W11,FAC_TOTALS_APTA!$A$4:$BQ$126,$L17,FALSE))</f>
        <v>-18963116.291937001</v>
      </c>
      <c r="X17" s="31">
        <f>IF(X11=0,0,VLOOKUP(X11,FAC_TOTALS_APTA!$A$4:$BQ$126,$L17,FALSE))</f>
        <v>-23632868.078000698</v>
      </c>
      <c r="Y17" s="31">
        <f>IF(Y11=0,0,VLOOKUP(Y11,FAC_TOTALS_APTA!$A$4:$BQ$126,$L17,FALSE))</f>
        <v>-114002244.098085</v>
      </c>
      <c r="Z17" s="31">
        <f>IF(Z11=0,0,VLOOKUP(Z11,FAC_TOTALS_APTA!$A$4:$BQ$126,$L17,FALSE))</f>
        <v>-48092763.7097857</v>
      </c>
      <c r="AA17" s="31">
        <f>IF(AA11=0,0,VLOOKUP(AA11,FAC_TOTALS_APTA!$A$4:$BQ$126,$L17,FALSE))</f>
        <v>31247241.4599737</v>
      </c>
      <c r="AB17" s="31">
        <f>IF(AB11=0,0,VLOOKUP(AB11,FAC_TOTALS_APTA!$A$4:$BQ$126,$L17,FALSE))</f>
        <v>38380801.743198298</v>
      </c>
      <c r="AC17" s="34">
        <f t="shared" si="4"/>
        <v>144652864.47125518</v>
      </c>
      <c r="AD17" s="35">
        <f>AC17/G30</f>
        <v>6.9951739920893291E-2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MATCH($D18,FAC_TOTALS_APTA!$A$2:$BQ$2,)</f>
        <v>15</v>
      </c>
      <c r="G18" s="56">
        <f>VLOOKUP(G11,FAC_TOTALS_APTA!$A$4:$BQ$126,$F18,FALSE)</f>
        <v>39168.652422814099</v>
      </c>
      <c r="H18" s="56">
        <f>VLOOKUP(H11,FAC_TOTALS_APTA!$A$4:$BQ$126,$F18,FALSE)</f>
        <v>35926.598041289501</v>
      </c>
      <c r="I18" s="32">
        <f t="shared" si="1"/>
        <v>-8.2771660013410076E-2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30</v>
      </c>
      <c r="M18" s="31">
        <f>IF(M11=0,0,VLOOKUP(M11,FAC_TOTALS_APTA!$A$4:$BQ$126,$L18,FALSE))</f>
        <v>17664728.1012155</v>
      </c>
      <c r="N18" s="31">
        <f>IF(N11=0,0,VLOOKUP(N11,FAC_TOTALS_APTA!$A$4:$BQ$126,$L18,FALSE))</f>
        <v>25853296.480139099</v>
      </c>
      <c r="O18" s="31">
        <f>IF(O11=0,0,VLOOKUP(O11,FAC_TOTALS_APTA!$A$4:$BQ$126,$L18,FALSE))</f>
        <v>25033693.1575437</v>
      </c>
      <c r="P18" s="31">
        <f>IF(P11=0,0,VLOOKUP(P11,FAC_TOTALS_APTA!$A$4:$BQ$126,$L18,FALSE))</f>
        <v>40592792.886629</v>
      </c>
      <c r="Q18" s="31">
        <f>IF(Q11=0,0,VLOOKUP(Q11,FAC_TOTALS_APTA!$A$4:$BQ$126,$L18,FALSE))</f>
        <v>-13951329.8495002</v>
      </c>
      <c r="R18" s="31">
        <f>IF(R11=0,0,VLOOKUP(R11,FAC_TOTALS_APTA!$A$4:$BQ$126,$L18,FALSE))</f>
        <v>1338363.7092209801</v>
      </c>
      <c r="S18" s="31">
        <f>IF(S11=0,0,VLOOKUP(S11,FAC_TOTALS_APTA!$A$4:$BQ$126,$L18,FALSE))</f>
        <v>52158407.017323501</v>
      </c>
      <c r="T18" s="31">
        <f>IF(T11=0,0,VLOOKUP(T11,FAC_TOTALS_APTA!$A$4:$BQ$126,$L18,FALSE))</f>
        <v>24771521.505790502</v>
      </c>
      <c r="U18" s="31">
        <f>IF(U11=0,0,VLOOKUP(U11,FAC_TOTALS_APTA!$A$4:$BQ$126,$L18,FALSE))</f>
        <v>19291647.647974499</v>
      </c>
      <c r="V18" s="31">
        <f>IF(V11=0,0,VLOOKUP(V11,FAC_TOTALS_APTA!$A$4:$BQ$126,$L18,FALSE))</f>
        <v>5833582.5967387902</v>
      </c>
      <c r="W18" s="31">
        <f>IF(W11=0,0,VLOOKUP(W11,FAC_TOTALS_APTA!$A$4:$BQ$126,$L18,FALSE))</f>
        <v>-5742612.8744262801</v>
      </c>
      <c r="X18" s="31">
        <f>IF(X11=0,0,VLOOKUP(X11,FAC_TOTALS_APTA!$A$4:$BQ$126,$L18,FALSE))</f>
        <v>-8351283.2965794299</v>
      </c>
      <c r="Y18" s="31">
        <f>IF(Y11=0,0,VLOOKUP(Y11,FAC_TOTALS_APTA!$A$4:$BQ$126,$L18,FALSE))</f>
        <v>-32249080.703704402</v>
      </c>
      <c r="Z18" s="31">
        <f>IF(Z11=0,0,VLOOKUP(Z11,FAC_TOTALS_APTA!$A$4:$BQ$126,$L18,FALSE))</f>
        <v>-20759137.958639599</v>
      </c>
      <c r="AA18" s="31">
        <f>IF(AA11=0,0,VLOOKUP(AA11,FAC_TOTALS_APTA!$A$4:$BQ$126,$L18,FALSE))</f>
        <v>-20527047.3610962</v>
      </c>
      <c r="AB18" s="31">
        <f>IF(AB11=0,0,VLOOKUP(AB11,FAC_TOTALS_APTA!$A$4:$BQ$126,$L18,FALSE))</f>
        <v>-20875396.487652801</v>
      </c>
      <c r="AC18" s="34">
        <f t="shared" si="4"/>
        <v>90082144.570976675</v>
      </c>
      <c r="AD18" s="35">
        <f>AC18/G30</f>
        <v>4.3562239652692521E-2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MATCH($D19,FAC_TOTALS_APTA!$A$2:$BQ$2,)</f>
        <v>16</v>
      </c>
      <c r="G19" s="31">
        <f>VLOOKUP(G11,FAC_TOTALS_APTA!$A$4:$BQ$126,$F19,FALSE)</f>
        <v>9.8912357800950197</v>
      </c>
      <c r="H19" s="31">
        <f>VLOOKUP(H11,FAC_TOTALS_APTA!$A$4:$BQ$126,$F19,FALSE)</f>
        <v>9.0264491354279404</v>
      </c>
      <c r="I19" s="32">
        <f t="shared" si="1"/>
        <v>-8.7429585533423837E-2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31</v>
      </c>
      <c r="M19" s="31">
        <f>IF(M11=0,0,VLOOKUP(M11,FAC_TOTALS_APTA!$A$4:$BQ$126,$L19,FALSE))</f>
        <v>-1496303.4361067601</v>
      </c>
      <c r="N19" s="31">
        <f>IF(N11=0,0,VLOOKUP(N11,FAC_TOTALS_APTA!$A$4:$BQ$126,$L19,FALSE))</f>
        <v>-1237617.0841306199</v>
      </c>
      <c r="O19" s="31">
        <f>IF(O11=0,0,VLOOKUP(O11,FAC_TOTALS_APTA!$A$4:$BQ$126,$L19,FALSE))</f>
        <v>-2046455.73747669</v>
      </c>
      <c r="P19" s="31">
        <f>IF(P11=0,0,VLOOKUP(P11,FAC_TOTALS_APTA!$A$4:$BQ$126,$L19,FALSE))</f>
        <v>-2284358.4327526302</v>
      </c>
      <c r="Q19" s="31">
        <f>IF(Q11=0,0,VLOOKUP(Q11,FAC_TOTALS_APTA!$A$4:$BQ$126,$L19,FALSE))</f>
        <v>-3035129.9794621002</v>
      </c>
      <c r="R19" s="31">
        <f>IF(R11=0,0,VLOOKUP(R11,FAC_TOTALS_APTA!$A$4:$BQ$126,$L19,FALSE))</f>
        <v>2998138.6370489802</v>
      </c>
      <c r="S19" s="31">
        <f>IF(S11=0,0,VLOOKUP(S11,FAC_TOTALS_APTA!$A$4:$BQ$126,$L19,FALSE))</f>
        <v>2130476.34002499</v>
      </c>
      <c r="T19" s="31">
        <f>IF(T11=0,0,VLOOKUP(T11,FAC_TOTALS_APTA!$A$4:$BQ$126,$L19,FALSE))</f>
        <v>3973007.6695233602</v>
      </c>
      <c r="U19" s="31">
        <f>IF(U11=0,0,VLOOKUP(U11,FAC_TOTALS_APTA!$A$4:$BQ$126,$L19,FALSE))</f>
        <v>5167709.0435975101</v>
      </c>
      <c r="V19" s="31">
        <f>IF(V11=0,0,VLOOKUP(V11,FAC_TOTALS_APTA!$A$4:$BQ$126,$L19,FALSE))</f>
        <v>-1969173.1737043201</v>
      </c>
      <c r="W19" s="31">
        <f>IF(W11=0,0,VLOOKUP(W11,FAC_TOTALS_APTA!$A$4:$BQ$126,$L19,FALSE))</f>
        <v>-4611821.6771250004</v>
      </c>
      <c r="X19" s="31">
        <f>IF(X11=0,0,VLOOKUP(X11,FAC_TOTALS_APTA!$A$4:$BQ$126,$L19,FALSE))</f>
        <v>-1137086.78352508</v>
      </c>
      <c r="Y19" s="31">
        <f>IF(Y11=0,0,VLOOKUP(Y11,FAC_TOTALS_APTA!$A$4:$BQ$126,$L19,FALSE))</f>
        <v>-2274957.5456294399</v>
      </c>
      <c r="Z19" s="31">
        <f>IF(Z11=0,0,VLOOKUP(Z11,FAC_TOTALS_APTA!$A$4:$BQ$126,$L19,FALSE))</f>
        <v>-2295784.2959053302</v>
      </c>
      <c r="AA19" s="31">
        <f>IF(AA11=0,0,VLOOKUP(AA11,FAC_TOTALS_APTA!$A$4:$BQ$126,$L19,FALSE))</f>
        <v>-2396630.5085976399</v>
      </c>
      <c r="AB19" s="31">
        <f>IF(AB11=0,0,VLOOKUP(AB11,FAC_TOTALS_APTA!$A$4:$BQ$126,$L19,FALSE))</f>
        <v>-2187992.4094755999</v>
      </c>
      <c r="AC19" s="34">
        <f t="shared" si="4"/>
        <v>-12703979.37369637</v>
      </c>
      <c r="AD19" s="35">
        <f>AC19/G30</f>
        <v>-6.1434349354747356E-3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MATCH($D20,FAC_TOTALS_APTA!$A$2:$BQ$2,)</f>
        <v>18</v>
      </c>
      <c r="G20" s="36">
        <f>VLOOKUP(G11,FAC_TOTALS_APTA!$A$4:$BQ$126,$F20,FALSE)</f>
        <v>3.9553254151744701</v>
      </c>
      <c r="H20" s="36">
        <f>VLOOKUP(H11,FAC_TOTALS_APTA!$A$4:$BQ$126,$F20,FALSE)</f>
        <v>6.1101329652079004</v>
      </c>
      <c r="I20" s="32">
        <f t="shared" si="1"/>
        <v>0.54478641422690166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33</v>
      </c>
      <c r="M20" s="31">
        <f>IF(M11=0,0,VLOOKUP(M11,FAC_TOTALS_APTA!$A$4:$BQ$126,$L20,FALSE))</f>
        <v>0</v>
      </c>
      <c r="N20" s="31">
        <f>IF(N11=0,0,VLOOKUP(N11,FAC_TOTALS_APTA!$A$4:$BQ$126,$L20,FALSE))</f>
        <v>0</v>
      </c>
      <c r="O20" s="31">
        <f>IF(O11=0,0,VLOOKUP(O11,FAC_TOTALS_APTA!$A$4:$BQ$126,$L20,FALSE))</f>
        <v>0</v>
      </c>
      <c r="P20" s="31">
        <f>IF(P11=0,0,VLOOKUP(P11,FAC_TOTALS_APTA!$A$4:$BQ$126,$L20,FALSE))</f>
        <v>114782.086780062</v>
      </c>
      <c r="Q20" s="31">
        <f>IF(Q11=0,0,VLOOKUP(Q11,FAC_TOTALS_APTA!$A$4:$BQ$126,$L20,FALSE))</f>
        <v>49434.038928132497</v>
      </c>
      <c r="R20" s="31">
        <f>IF(R11=0,0,VLOOKUP(R11,FAC_TOTALS_APTA!$A$4:$BQ$126,$L20,FALSE))</f>
        <v>30019.107056301898</v>
      </c>
      <c r="S20" s="31">
        <f>IF(S11=0,0,VLOOKUP(S11,FAC_TOTALS_APTA!$A$4:$BQ$126,$L20,FALSE))</f>
        <v>80646.766811516994</v>
      </c>
      <c r="T20" s="31">
        <f>IF(T11=0,0,VLOOKUP(T11,FAC_TOTALS_APTA!$A$4:$BQ$126,$L20,FALSE))</f>
        <v>83388.248076260395</v>
      </c>
      <c r="U20" s="31">
        <f>IF(U11=0,0,VLOOKUP(U11,FAC_TOTALS_APTA!$A$4:$BQ$126,$L20,FALSE))</f>
        <v>-19657.314792839199</v>
      </c>
      <c r="V20" s="31">
        <f>IF(V11=0,0,VLOOKUP(V11,FAC_TOTALS_APTA!$A$4:$BQ$126,$L20,FALSE))</f>
        <v>36810.668425647396</v>
      </c>
      <c r="W20" s="31">
        <f>IF(W11=0,0,VLOOKUP(W11,FAC_TOTALS_APTA!$A$4:$BQ$126,$L20,FALSE))</f>
        <v>600.84580818204597</v>
      </c>
      <c r="X20" s="31">
        <f>IF(X11=0,0,VLOOKUP(X11,FAC_TOTALS_APTA!$A$4:$BQ$126,$L20,FALSE))</f>
        <v>58499.993131924399</v>
      </c>
      <c r="Y20" s="31">
        <f>IF(Y11=0,0,VLOOKUP(Y11,FAC_TOTALS_APTA!$A$4:$BQ$126,$L20,FALSE))</f>
        <v>48048.077217584498</v>
      </c>
      <c r="Z20" s="31">
        <f>IF(Z11=0,0,VLOOKUP(Z11,FAC_TOTALS_APTA!$A$4:$BQ$126,$L20,FALSE))</f>
        <v>150994.81143435699</v>
      </c>
      <c r="AA20" s="31">
        <f>IF(AA11=0,0,VLOOKUP(AA11,FAC_TOTALS_APTA!$A$4:$BQ$126,$L20,FALSE))</f>
        <v>55676.487775792099</v>
      </c>
      <c r="AB20" s="31">
        <f>IF(AB11=0,0,VLOOKUP(AB11,FAC_TOTALS_APTA!$A$4:$BQ$126,$L20,FALSE))</f>
        <v>74818.706859303493</v>
      </c>
      <c r="AC20" s="34">
        <f t="shared" si="4"/>
        <v>764062.5235122256</v>
      </c>
      <c r="AD20" s="35">
        <f>AC20/G30</f>
        <v>3.6948803691785507E-4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>
        <f>MATCH($D21,FAC_TOTALS_APTA!$A$2:$BQ$2,)</f>
        <v>19</v>
      </c>
      <c r="G21" s="36">
        <f>VLOOKUP(G11,FAC_TOTALS_APTA!$A$4:$BQ$126,$F21,FALSE)</f>
        <v>0</v>
      </c>
      <c r="H21" s="36">
        <f>VLOOKUP(H11,FAC_TOTALS_APTA!$A$4:$BQ$126,$F21,FALSE)</f>
        <v>16.128389637840499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PER_CAPITA_TNC_TRIPS_HINY_BUS_FAC</v>
      </c>
      <c r="L21" s="9">
        <f>MATCH($K21,FAC_TOTALS_APTA!$A$2:$BO$2,)</f>
        <v>34</v>
      </c>
      <c r="M21" s="31">
        <f>IF(M11=0,0,VLOOKUP(M11,FAC_TOTALS_APTA!$A$4:$BQ$126,$L21,FALSE))</f>
        <v>0</v>
      </c>
      <c r="N21" s="31">
        <f>IF(N11=0,0,VLOOKUP(N11,FAC_TOTALS_APTA!$A$4:$BQ$126,$L21,FALSE))</f>
        <v>0</v>
      </c>
      <c r="O21" s="31">
        <f>IF(O11=0,0,VLOOKUP(O11,FAC_TOTALS_APTA!$A$4:$BQ$126,$L21,FALSE))</f>
        <v>0</v>
      </c>
      <c r="P21" s="31">
        <f>IF(P11=0,0,VLOOKUP(P11,FAC_TOTALS_APTA!$A$4:$BQ$126,$L21,FALSE))</f>
        <v>0</v>
      </c>
      <c r="Q21" s="31">
        <f>IF(Q11=0,0,VLOOKUP(Q11,FAC_TOTALS_APTA!$A$4:$BQ$126,$L21,FALSE))</f>
        <v>0</v>
      </c>
      <c r="R21" s="31">
        <f>IF(R11=0,0,VLOOKUP(R11,FAC_TOTALS_APTA!$A$4:$BQ$126,$L21,FALSE))</f>
        <v>0</v>
      </c>
      <c r="S21" s="31">
        <f>IF(S11=0,0,VLOOKUP(S11,FAC_TOTALS_APTA!$A$4:$BQ$126,$L21,FALSE))</f>
        <v>0</v>
      </c>
      <c r="T21" s="31">
        <f>IF(T11=0,0,VLOOKUP(T11,FAC_TOTALS_APTA!$A$4:$BQ$126,$L21,FALSE))</f>
        <v>0</v>
      </c>
      <c r="U21" s="31">
        <f>IF(U11=0,0,VLOOKUP(U11,FAC_TOTALS_APTA!$A$4:$BQ$126,$L21,FALSE))</f>
        <v>0</v>
      </c>
      <c r="V21" s="31">
        <f>IF(V11=0,0,VLOOKUP(V11,FAC_TOTALS_APTA!$A$4:$BQ$126,$L21,FALSE))</f>
        <v>-662956.46149155102</v>
      </c>
      <c r="W21" s="31">
        <f>IF(W11=0,0,VLOOKUP(W11,FAC_TOTALS_APTA!$A$4:$BQ$126,$L21,FALSE))</f>
        <v>-1549295.6696701399</v>
      </c>
      <c r="X21" s="31">
        <f>IF(X11=0,0,VLOOKUP(X11,FAC_TOTALS_APTA!$A$4:$BQ$126,$L21,FALSE))</f>
        <v>-1847493.3596958199</v>
      </c>
      <c r="Y21" s="31">
        <f>IF(Y11=0,0,VLOOKUP(Y11,FAC_TOTALS_APTA!$A$4:$BQ$126,$L21,FALSE))</f>
        <v>-2688107.79550413</v>
      </c>
      <c r="Z21" s="31">
        <f>IF(Z11=0,0,VLOOKUP(Z11,FAC_TOTALS_APTA!$A$4:$BQ$126,$L21,FALSE))</f>
        <v>-5137574.5561757097</v>
      </c>
      <c r="AA21" s="31">
        <f>IF(AA11=0,0,VLOOKUP(AA11,FAC_TOTALS_APTA!$A$4:$BQ$126,$L21,FALSE))</f>
        <v>-6044318.64212853</v>
      </c>
      <c r="AB21" s="31">
        <f>IF(AB11=0,0,VLOOKUP(AB11,FAC_TOTALS_APTA!$A$4:$BQ$126,$L21,FALSE))</f>
        <v>-6780170.8436432201</v>
      </c>
      <c r="AC21" s="34">
        <f t="shared" si="4"/>
        <v>-24709917.328309104</v>
      </c>
      <c r="AD21" s="35">
        <f>AC21/G30</f>
        <v>-1.1949308551439943E-2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MATCH($D22,FAC_TOTALS_APTA!$A$2:$BQ$2,)</f>
        <v>20</v>
      </c>
      <c r="G22" s="36">
        <f>VLOOKUP(G11,FAC_TOTALS_APTA!$A$4:$BQ$126,$F22,FALSE)</f>
        <v>0</v>
      </c>
      <c r="H22" s="36">
        <f>VLOOKUP(H11,FAC_TOTALS_APTA!$A$4:$BQ$126,$F22,FALSE)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MATCH($K22,FAC_TOTALS_APTA!$A$2:$BO$2,)</f>
        <v>35</v>
      </c>
      <c r="M22" s="31">
        <f>IF(M11=0,0,VLOOKUP(M11,FAC_TOTALS_APTA!$A$4:$BQ$126,$L22,FALSE))</f>
        <v>0</v>
      </c>
      <c r="N22" s="31">
        <f>IF(N11=0,0,VLOOKUP(N11,FAC_TOTALS_APTA!$A$4:$BQ$126,$L22,FALSE))</f>
        <v>0</v>
      </c>
      <c r="O22" s="31">
        <f>IF(O11=0,0,VLOOKUP(O11,FAC_TOTALS_APTA!$A$4:$BQ$126,$L22,FALSE))</f>
        <v>0</v>
      </c>
      <c r="P22" s="31">
        <f>IF(P11=0,0,VLOOKUP(P11,FAC_TOTALS_APTA!$A$4:$BQ$126,$L22,FALSE))</f>
        <v>0</v>
      </c>
      <c r="Q22" s="31">
        <f>IF(Q11=0,0,VLOOKUP(Q11,FAC_TOTALS_APTA!$A$4:$BQ$126,$L22,FALSE))</f>
        <v>0</v>
      </c>
      <c r="R22" s="31">
        <f>IF(R11=0,0,VLOOKUP(R11,FAC_TOTALS_APTA!$A$4:$BQ$126,$L22,FALSE))</f>
        <v>0</v>
      </c>
      <c r="S22" s="31">
        <f>IF(S11=0,0,VLOOKUP(S11,FAC_TOTALS_APTA!$A$4:$BQ$126,$L22,FALSE))</f>
        <v>0</v>
      </c>
      <c r="T22" s="31">
        <f>IF(T11=0,0,VLOOKUP(T11,FAC_TOTALS_APTA!$A$4:$BQ$126,$L22,FALSE))</f>
        <v>0</v>
      </c>
      <c r="U22" s="31">
        <f>IF(U11=0,0,VLOOKUP(U11,FAC_TOTALS_APTA!$A$4:$BQ$126,$L22,FALSE))</f>
        <v>0</v>
      </c>
      <c r="V22" s="31">
        <f>IF(V11=0,0,VLOOKUP(V11,FAC_TOTALS_APTA!$A$4:$BQ$126,$L22,FALSE))</f>
        <v>0</v>
      </c>
      <c r="W22" s="31">
        <f>IF(W11=0,0,VLOOKUP(W11,FAC_TOTALS_APTA!$A$4:$BQ$126,$L22,FALSE))</f>
        <v>0</v>
      </c>
      <c r="X22" s="31">
        <f>IF(X11=0,0,VLOOKUP(X11,FAC_TOTALS_APTA!$A$4:$BQ$126,$L22,FALSE))</f>
        <v>0</v>
      </c>
      <c r="Y22" s="31">
        <f>IF(Y11=0,0,VLOOKUP(Y11,FAC_TOTALS_APTA!$A$4:$BQ$126,$L22,FALSE))</f>
        <v>0</v>
      </c>
      <c r="Z22" s="31">
        <f>IF(Z11=0,0,VLOOKUP(Z11,FAC_TOTALS_APTA!$A$4:$BQ$126,$L22,FALSE))</f>
        <v>0</v>
      </c>
      <c r="AA22" s="31">
        <f>IF(AA11=0,0,VLOOKUP(AA11,FAC_TOTALS_APTA!$A$4:$BQ$126,$L22,FALSE))</f>
        <v>0</v>
      </c>
      <c r="AB22" s="31">
        <f>IF(AB11=0,0,VLOOKUP(AB11,FAC_TOTALS_APTA!$A$4:$BQ$126,$L22,FALSE))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MATCH($D23,FAC_TOTALS_APTA!$A$2:$BQ$2,)</f>
        <v>21</v>
      </c>
      <c r="G23" s="36">
        <f>VLOOKUP(G11,FAC_TOTALS_APTA!$A$4:$BQ$126,$F23,FALSE)</f>
        <v>0</v>
      </c>
      <c r="H23" s="36">
        <f>VLOOKUP(H11,FAC_TOTALS_APTA!$A$4:$BQ$126,$F23,FALSE)</f>
        <v>0</v>
      </c>
      <c r="I23" s="32" t="str">
        <f t="shared" ref="I23" si="5">IFERROR(H23/G23-1,"-")</f>
        <v>-</v>
      </c>
      <c r="J23" s="33" t="str">
        <f t="shared" ref="J23" si="6">IF(C23="Log","_log","")</f>
        <v/>
      </c>
      <c r="K23" s="33" t="str">
        <f t="shared" ref="K23" si="7">CONCATENATE(D23,J23,"_FAC")</f>
        <v>PER_CAPITA_TNC_TRIPS_LOW_OPEX_BUS_FAC</v>
      </c>
      <c r="L23" s="9">
        <f>MATCH($K23,FAC_TOTALS_APTA!$A$2:$BO$2,)</f>
        <v>36</v>
      </c>
      <c r="M23" s="31">
        <f>IF(M11=0,0,VLOOKUP(M11,FAC_TOTALS_APTA!$A$4:$BQ$126,$L23,FALSE))</f>
        <v>0</v>
      </c>
      <c r="N23" s="31">
        <f>IF(N11=0,0,VLOOKUP(N11,FAC_TOTALS_APTA!$A$4:$BQ$126,$L23,FALSE))</f>
        <v>0</v>
      </c>
      <c r="O23" s="31">
        <f>IF(O11=0,0,VLOOKUP(O11,FAC_TOTALS_APTA!$A$4:$BQ$126,$L23,FALSE))</f>
        <v>0</v>
      </c>
      <c r="P23" s="31">
        <f>IF(P11=0,0,VLOOKUP(P11,FAC_TOTALS_APTA!$A$4:$BQ$126,$L23,FALSE))</f>
        <v>0</v>
      </c>
      <c r="Q23" s="31">
        <f>IF(Q11=0,0,VLOOKUP(Q11,FAC_TOTALS_APTA!$A$4:$BQ$126,$L23,FALSE))</f>
        <v>0</v>
      </c>
      <c r="R23" s="31">
        <f>IF(R11=0,0,VLOOKUP(R11,FAC_TOTALS_APTA!$A$4:$BQ$126,$L23,FALSE))</f>
        <v>0</v>
      </c>
      <c r="S23" s="31">
        <f>IF(S11=0,0,VLOOKUP(S11,FAC_TOTALS_APTA!$A$4:$BQ$126,$L23,FALSE))</f>
        <v>0</v>
      </c>
      <c r="T23" s="31">
        <f>IF(T11=0,0,VLOOKUP(T11,FAC_TOTALS_APTA!$A$4:$BQ$126,$L23,FALSE))</f>
        <v>0</v>
      </c>
      <c r="U23" s="31">
        <f>IF(U11=0,0,VLOOKUP(U11,FAC_TOTALS_APTA!$A$4:$BQ$126,$L23,FALSE))</f>
        <v>0</v>
      </c>
      <c r="V23" s="31">
        <f>IF(V11=0,0,VLOOKUP(V11,FAC_TOTALS_APTA!$A$4:$BQ$126,$L23,FALSE))</f>
        <v>0</v>
      </c>
      <c r="W23" s="31">
        <f>IF(W11=0,0,VLOOKUP(W11,FAC_TOTALS_APTA!$A$4:$BQ$126,$L23,FALSE))</f>
        <v>0</v>
      </c>
      <c r="X23" s="31">
        <f>IF(X11=0,0,VLOOKUP(X11,FAC_TOTALS_APTA!$A$4:$BQ$126,$L23,FALSE))</f>
        <v>0</v>
      </c>
      <c r="Y23" s="31">
        <f>IF(Y11=0,0,VLOOKUP(Y11,FAC_TOTALS_APTA!$A$4:$BQ$126,$L23,FALSE))</f>
        <v>0</v>
      </c>
      <c r="Z23" s="31">
        <f>IF(Z11=0,0,VLOOKUP(Z11,FAC_TOTALS_APTA!$A$4:$BQ$126,$L23,FALSE))</f>
        <v>0</v>
      </c>
      <c r="AA23" s="31">
        <f>IF(AA11=0,0,VLOOKUP(AA11,FAC_TOTALS_APTA!$A$4:$BQ$126,$L23,FALSE))</f>
        <v>0</v>
      </c>
      <c r="AB23" s="31">
        <f>IF(AB11=0,0,VLOOKUP(AB11,FAC_TOTALS_APTA!$A$4:$BQ$126,$L23,FALSE))</f>
        <v>0</v>
      </c>
      <c r="AC23" s="34">
        <f t="shared" ref="AC23" si="8">SUM(M23:AB23)</f>
        <v>0</v>
      </c>
      <c r="AD23" s="35">
        <f>AC23/G30</f>
        <v>0</v>
      </c>
      <c r="AE23" s="9"/>
    </row>
    <row r="24" spans="1:31" s="16" customFormat="1" ht="34" hidden="1" x14ac:dyDescent="0.2">
      <c r="A24" s="9"/>
      <c r="B24" s="14" t="s">
        <v>84</v>
      </c>
      <c r="C24" s="30"/>
      <c r="D24" s="6" t="s">
        <v>87</v>
      </c>
      <c r="E24" s="57">
        <v>2.8E-3</v>
      </c>
      <c r="F24" s="9">
        <f>MATCH($D24,FAC_TOTALS_APTA!$A$2:$BQ$2,)</f>
        <v>22</v>
      </c>
      <c r="G24" s="36">
        <f>VLOOKUP(G11,FAC_TOTALS_APTA!$A$4:$BQ$126,$F24,FALSE)</f>
        <v>0</v>
      </c>
      <c r="H24" s="36">
        <f>VLOOKUP(H11,FAC_TOTALS_APTA!$A$4:$BQ$126,$F24,FALSE)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PER_CAPITA_TNC_TRIPS_HINY_RAIL_FAC</v>
      </c>
      <c r="L24" s="9">
        <f>MATCH($K24,FAC_TOTALS_APTA!$A$2:$BO$2,)</f>
        <v>37</v>
      </c>
      <c r="M24" s="31">
        <f>IF(M11=0,0,VLOOKUP(M11,FAC_TOTALS_APTA!$A$4:$BQ$126,$L24,FALSE))</f>
        <v>0</v>
      </c>
      <c r="N24" s="31">
        <f>IF(N11=0,0,VLOOKUP(N11,FAC_TOTALS_APTA!$A$4:$BQ$126,$L24,FALSE))</f>
        <v>0</v>
      </c>
      <c r="O24" s="31">
        <f>IF(O11=0,0,VLOOKUP(O11,FAC_TOTALS_APTA!$A$4:$BQ$126,$L24,FALSE))</f>
        <v>0</v>
      </c>
      <c r="P24" s="31">
        <f>IF(P11=0,0,VLOOKUP(P11,FAC_TOTALS_APTA!$A$4:$BQ$126,$L24,FALSE))</f>
        <v>0</v>
      </c>
      <c r="Q24" s="31">
        <f>IF(Q11=0,0,VLOOKUP(Q11,FAC_TOTALS_APTA!$A$4:$BQ$126,$L24,FALSE))</f>
        <v>0</v>
      </c>
      <c r="R24" s="31">
        <f>IF(R11=0,0,VLOOKUP(R11,FAC_TOTALS_APTA!$A$4:$BQ$126,$L24,FALSE))</f>
        <v>0</v>
      </c>
      <c r="S24" s="31">
        <f>IF(S11=0,0,VLOOKUP(S11,FAC_TOTALS_APTA!$A$4:$BQ$126,$L24,FALSE))</f>
        <v>0</v>
      </c>
      <c r="T24" s="31">
        <f>IF(T11=0,0,VLOOKUP(T11,FAC_TOTALS_APTA!$A$4:$BQ$126,$L24,FALSE))</f>
        <v>0</v>
      </c>
      <c r="U24" s="31">
        <f>IF(U11=0,0,VLOOKUP(U11,FAC_TOTALS_APTA!$A$4:$BQ$126,$L24,FALSE))</f>
        <v>0</v>
      </c>
      <c r="V24" s="31">
        <f>IF(V11=0,0,VLOOKUP(V11,FAC_TOTALS_APTA!$A$4:$BQ$126,$L24,FALSE))</f>
        <v>0</v>
      </c>
      <c r="W24" s="31">
        <f>IF(W11=0,0,VLOOKUP(W11,FAC_TOTALS_APTA!$A$4:$BQ$126,$L24,FALSE))</f>
        <v>0</v>
      </c>
      <c r="X24" s="31">
        <f>IF(X11=0,0,VLOOKUP(X11,FAC_TOTALS_APTA!$A$4:$BQ$126,$L24,FALSE))</f>
        <v>0</v>
      </c>
      <c r="Y24" s="31">
        <f>IF(Y11=0,0,VLOOKUP(Y11,FAC_TOTALS_APTA!$A$4:$BQ$126,$L24,FALSE))</f>
        <v>0</v>
      </c>
      <c r="Z24" s="31">
        <f>IF(Z11=0,0,VLOOKUP(Z11,FAC_TOTALS_APTA!$A$4:$BQ$126,$L24,FALSE))</f>
        <v>0</v>
      </c>
      <c r="AA24" s="31">
        <f>IF(AA11=0,0,VLOOKUP(AA11,FAC_TOTALS_APTA!$A$4:$BQ$126,$L24,FALSE))</f>
        <v>0</v>
      </c>
      <c r="AB24" s="31">
        <f>IF(AB11=0,0,VLOOKUP(AB11,FAC_TOTALS_APTA!$A$4:$BQ$126,$L24,FALSE))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>
        <f>MATCH($D25,FAC_TOTALS_APTA!$A$2:$BQ$2,)</f>
        <v>23</v>
      </c>
      <c r="G25" s="36">
        <f>VLOOKUP(G11,FAC_TOTALS_APTA!$A$4:$BQ$126,$F25,FALSE)</f>
        <v>0</v>
      </c>
      <c r="H25" s="36">
        <f>VLOOKUP(H11,FAC_TOTALS_APTA!$A$4:$BQ$126,$F25,FALSE)</f>
        <v>0</v>
      </c>
      <c r="I25" s="32" t="str">
        <f t="shared" ref="I25" si="9">IFERROR(H25/G25-1,"-")</f>
        <v>-</v>
      </c>
      <c r="J25" s="33" t="str">
        <f t="shared" ref="J25" si="10">IF(C25="Log","_log","")</f>
        <v/>
      </c>
      <c r="K25" s="33" t="str">
        <f t="shared" ref="K25" si="11">CONCATENATE(D25,J25,"_FAC")</f>
        <v>PER_CAPITA_TNC_TRIPS_MIDLOW_RAIL_FAC</v>
      </c>
      <c r="L25" s="9">
        <f>MATCH($K25,FAC_TOTALS_APTA!$A$2:$BO$2,)</f>
        <v>38</v>
      </c>
      <c r="M25" s="31">
        <f>IF(M11=0,0,VLOOKUP(M11,FAC_TOTALS_APTA!$A$4:$BQ$126,$L25,FALSE))</f>
        <v>0</v>
      </c>
      <c r="N25" s="31">
        <f>IF(N11=0,0,VLOOKUP(N11,FAC_TOTALS_APTA!$A$4:$BQ$126,$L25,FALSE))</f>
        <v>0</v>
      </c>
      <c r="O25" s="31">
        <f>IF(O11=0,0,VLOOKUP(O11,FAC_TOTALS_APTA!$A$4:$BQ$126,$L25,FALSE))</f>
        <v>0</v>
      </c>
      <c r="P25" s="31">
        <f>IF(P11=0,0,VLOOKUP(P11,FAC_TOTALS_APTA!$A$4:$BQ$126,$L25,FALSE))</f>
        <v>0</v>
      </c>
      <c r="Q25" s="31">
        <f>IF(Q11=0,0,VLOOKUP(Q11,FAC_TOTALS_APTA!$A$4:$BQ$126,$L25,FALSE))</f>
        <v>0</v>
      </c>
      <c r="R25" s="31">
        <f>IF(R11=0,0,VLOOKUP(R11,FAC_TOTALS_APTA!$A$4:$BQ$126,$L25,FALSE))</f>
        <v>0</v>
      </c>
      <c r="S25" s="31">
        <f>IF(S11=0,0,VLOOKUP(S11,FAC_TOTALS_APTA!$A$4:$BQ$126,$L25,FALSE))</f>
        <v>0</v>
      </c>
      <c r="T25" s="31">
        <f>IF(T11=0,0,VLOOKUP(T11,FAC_TOTALS_APTA!$A$4:$BQ$126,$L25,FALSE))</f>
        <v>0</v>
      </c>
      <c r="U25" s="31">
        <f>IF(U11=0,0,VLOOKUP(U11,FAC_TOTALS_APTA!$A$4:$BQ$126,$L25,FALSE))</f>
        <v>0</v>
      </c>
      <c r="V25" s="31">
        <f>IF(V11=0,0,VLOOKUP(V11,FAC_TOTALS_APTA!$A$4:$BQ$126,$L25,FALSE))</f>
        <v>0</v>
      </c>
      <c r="W25" s="31">
        <f>IF(W11=0,0,VLOOKUP(W11,FAC_TOTALS_APTA!$A$4:$BQ$126,$L25,FALSE))</f>
        <v>0</v>
      </c>
      <c r="X25" s="31">
        <f>IF(X11=0,0,VLOOKUP(X11,FAC_TOTALS_APTA!$A$4:$BQ$126,$L25,FALSE))</f>
        <v>0</v>
      </c>
      <c r="Y25" s="31">
        <f>IF(Y11=0,0,VLOOKUP(Y11,FAC_TOTALS_APTA!$A$4:$BQ$126,$L25,FALSE))</f>
        <v>0</v>
      </c>
      <c r="Z25" s="31">
        <f>IF(Z11=0,0,VLOOKUP(Z11,FAC_TOTALS_APTA!$A$4:$BQ$126,$L25,FALSE))</f>
        <v>0</v>
      </c>
      <c r="AA25" s="31">
        <f>IF(AA11=0,0,VLOOKUP(AA11,FAC_TOTALS_APTA!$A$4:$BQ$126,$L25,FALSE))</f>
        <v>0</v>
      </c>
      <c r="AB25" s="31">
        <f>IF(AB11=0,0,VLOOKUP(AB11,FAC_TOTALS_APTA!$A$4:$BQ$126,$L25,FALSE))</f>
        <v>0</v>
      </c>
      <c r="AC25" s="34">
        <f t="shared" ref="AC25" si="12">SUM(M25:AB25)</f>
        <v>0</v>
      </c>
      <c r="AD25" s="35">
        <f>AC25/G30</f>
        <v>0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MATCH($D26,FAC_TOTALS_APTA!$A$2:$BQ$2,)</f>
        <v>24</v>
      </c>
      <c r="G26" s="36">
        <f>VLOOKUP(G11,FAC_TOTALS_APTA!$A$4:$BQ$126,$F26,FALSE)</f>
        <v>0</v>
      </c>
      <c r="H26" s="36">
        <f>VLOOKUP(H11,FAC_TOTALS_APTA!$A$4:$BQ$126,$F26,FALSE)</f>
        <v>1</v>
      </c>
      <c r="I26" s="32" t="str">
        <f t="shared" si="1"/>
        <v>-</v>
      </c>
      <c r="J26" s="33" t="str">
        <f t="shared" si="2"/>
        <v/>
      </c>
      <c r="K26" s="33" t="str">
        <f t="shared" si="3"/>
        <v>BIKE_SHARE_FAC</v>
      </c>
      <c r="L26" s="9">
        <f>MATCH($K26,FAC_TOTALS_APTA!$A$2:$BO$2,)</f>
        <v>39</v>
      </c>
      <c r="M26" s="31">
        <f>IF(M11=0,0,VLOOKUP(M11,FAC_TOTALS_APTA!$A$4:$BQ$126,$L26,FALSE))</f>
        <v>0</v>
      </c>
      <c r="N26" s="31">
        <f>IF(N11=0,0,VLOOKUP(N11,FAC_TOTALS_APTA!$A$4:$BQ$126,$L26,FALSE))</f>
        <v>0</v>
      </c>
      <c r="O26" s="31">
        <f>IF(O11=0,0,VLOOKUP(O11,FAC_TOTALS_APTA!$A$4:$BQ$126,$L26,FALSE))</f>
        <v>0</v>
      </c>
      <c r="P26" s="31">
        <f>IF(P11=0,0,VLOOKUP(P11,FAC_TOTALS_APTA!$A$4:$BQ$126,$L26,FALSE))</f>
        <v>0</v>
      </c>
      <c r="Q26" s="31">
        <f>IF(Q11=0,0,VLOOKUP(Q11,FAC_TOTALS_APTA!$A$4:$BQ$126,$L26,FALSE))</f>
        <v>0</v>
      </c>
      <c r="R26" s="31">
        <f>IF(R11=0,0,VLOOKUP(R11,FAC_TOTALS_APTA!$A$4:$BQ$126,$L26,FALSE))</f>
        <v>-1755669.4575090201</v>
      </c>
      <c r="S26" s="31">
        <f>IF(S11=0,0,VLOOKUP(S11,FAC_TOTALS_APTA!$A$4:$BQ$126,$L26,FALSE))</f>
        <v>0</v>
      </c>
      <c r="T26" s="31">
        <f>IF(T11=0,0,VLOOKUP(T11,FAC_TOTALS_APTA!$A$4:$BQ$126,$L26,FALSE))</f>
        <v>-1497156.6016816699</v>
      </c>
      <c r="U26" s="31">
        <f>IF(U11=0,0,VLOOKUP(U11,FAC_TOTALS_APTA!$A$4:$BQ$126,$L26,FALSE))</f>
        <v>-1036574.18077079</v>
      </c>
      <c r="V26" s="31">
        <f>IF(V11=0,0,VLOOKUP(V11,FAC_TOTALS_APTA!$A$4:$BQ$126,$L26,FALSE))</f>
        <v>-648371.850205758</v>
      </c>
      <c r="W26" s="31">
        <f>IF(W11=0,0,VLOOKUP(W11,FAC_TOTALS_APTA!$A$4:$BQ$126,$L26,FALSE))</f>
        <v>0</v>
      </c>
      <c r="X26" s="31">
        <f>IF(X11=0,0,VLOOKUP(X11,FAC_TOTALS_APTA!$A$4:$BQ$126,$L26,FALSE))</f>
        <v>-7009497.9276115103</v>
      </c>
      <c r="Y26" s="31">
        <f>IF(Y11=0,0,VLOOKUP(Y11,FAC_TOTALS_APTA!$A$4:$BQ$126,$L26,FALSE))</f>
        <v>-5995388.2596848002</v>
      </c>
      <c r="Z26" s="31">
        <f>IF(Z11=0,0,VLOOKUP(Z11,FAC_TOTALS_APTA!$A$4:$BQ$126,$L26,FALSE))</f>
        <v>-5815929.36495353</v>
      </c>
      <c r="AA26" s="31">
        <f>IF(AA11=0,0,VLOOKUP(AA11,FAC_TOTALS_APTA!$A$4:$BQ$126,$L26,FALSE))</f>
        <v>0</v>
      </c>
      <c r="AB26" s="31">
        <f>IF(AB11=0,0,VLOOKUP(AB11,FAC_TOTALS_APTA!$A$4:$BQ$126,$L26,FALSE))</f>
        <v>-279434.759419907</v>
      </c>
      <c r="AC26" s="34">
        <f t="shared" si="4"/>
        <v>-24038022.401836984</v>
      </c>
      <c r="AD26" s="35">
        <f>AC26/G30</f>
        <v>-1.1624391244599573E-2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MATCH($D27,FAC_TOTALS_APTA!$A$2:$BQ$2,)</f>
        <v>25</v>
      </c>
      <c r="G27" s="38">
        <f>VLOOKUP(G11,FAC_TOTALS_APTA!$A$4:$BQ$126,$F27,FALSE)</f>
        <v>0</v>
      </c>
      <c r="H27" s="38">
        <f>VLOOKUP(H11,FAC_TOTALS_APTA!$A$4:$BQ$126,$F27,FALSE)</f>
        <v>0.46618381010091098</v>
      </c>
      <c r="I27" s="39" t="str">
        <f t="shared" si="1"/>
        <v>-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MATCH($K27,FAC_TOTALS_APTA!$A$2:$BO$2,)</f>
        <v>40</v>
      </c>
      <c r="M27" s="41">
        <f>IF($M$11=0,0,VLOOKUP($M$11,FAC_TOTALS_APTA!$A$4:$BQ$126,$L27,FALSE))</f>
        <v>0</v>
      </c>
      <c r="N27" s="41">
        <f>IF($M$11=0,0,VLOOKUP($M$11,FAC_TOTALS_APTA!$A$4:$BQ$126,$L27,FALSE))</f>
        <v>0</v>
      </c>
      <c r="O27" s="41">
        <f>IF($M$11=0,0,VLOOKUP($M$11,FAC_TOTALS_APTA!$A$4:$BQ$126,$L27,FALSE))</f>
        <v>0</v>
      </c>
      <c r="P27" s="41">
        <f>IF($M$11=0,0,VLOOKUP($M$11,FAC_TOTALS_APTA!$A$4:$BQ$126,$L27,FALSE))</f>
        <v>0</v>
      </c>
      <c r="Q27" s="41">
        <f>IF($M$11=0,0,VLOOKUP($M$11,FAC_TOTALS_APTA!$A$4:$BQ$126,$L27,FALSE))</f>
        <v>0</v>
      </c>
      <c r="R27" s="41">
        <f>IF($M$11=0,0,VLOOKUP($M$11,FAC_TOTALS_APTA!$A$4:$BQ$126,$L27,FALSE))</f>
        <v>0</v>
      </c>
      <c r="S27" s="41">
        <f>IF($M$11=0,0,VLOOKUP($M$11,FAC_TOTALS_APTA!$A$4:$BQ$126,$L27,FALSE))</f>
        <v>0</v>
      </c>
      <c r="T27" s="41">
        <f>IF($M$11=0,0,VLOOKUP($M$11,FAC_TOTALS_APTA!$A$4:$BQ$126,$L27,FALSE))</f>
        <v>0</v>
      </c>
      <c r="U27" s="41">
        <f>IF($M$11=0,0,VLOOKUP($M$11,FAC_TOTALS_APTA!$A$4:$BQ$126,$L27,FALSE))</f>
        <v>0</v>
      </c>
      <c r="V27" s="41">
        <f>IF($M$11=0,0,VLOOKUP($M$11,FAC_TOTALS_APTA!$A$4:$BQ$126,$L27,FALSE))</f>
        <v>0</v>
      </c>
      <c r="W27" s="41">
        <f>IF($M$11=0,0,VLOOKUP($M$11,FAC_TOTALS_APTA!$A$4:$BQ$126,$L27,FALSE))</f>
        <v>0</v>
      </c>
      <c r="X27" s="41">
        <f>IF($M$11=0,0,VLOOKUP($M$11,FAC_TOTALS_APTA!$A$4:$BQ$126,$L27,FALSE))</f>
        <v>0</v>
      </c>
      <c r="Y27" s="41">
        <f>IF($M$11=0,0,VLOOKUP($M$11,FAC_TOTALS_APTA!$A$4:$BQ$126,$L27,FALSE))</f>
        <v>0</v>
      </c>
      <c r="Z27" s="41">
        <f>IF($M$11=0,0,VLOOKUP($M$11,FAC_TOTALS_APTA!$A$4:$BQ$126,$L27,FALSE))</f>
        <v>0</v>
      </c>
      <c r="AA27" s="41">
        <f>IF($M$11=0,0,VLOOKUP($M$11,FAC_TOTALS_APTA!$A$4:$BQ$126,$L27,FALSE))</f>
        <v>0</v>
      </c>
      <c r="AB27" s="41">
        <f>IF($M$11=0,0,VLOOKUP($M$11,FAC_TOTALS_APTA!$A$4:$BQ$126,$L27,FALSE))</f>
        <v>0</v>
      </c>
      <c r="AC27" s="42">
        <f t="shared" si="4"/>
        <v>0</v>
      </c>
      <c r="AD27" s="43">
        <f>AC27/G30</f>
        <v>0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MATCH($K28,FAC_TOTALS_APTA!$A$2:$BO$2,)</f>
        <v>44</v>
      </c>
      <c r="M28" s="48">
        <f>IF(M11=0,0,VLOOKUP(M11,FAC_TOTALS_APTA!$A$4:$BQ$126,$L28,FALSE))</f>
        <v>0</v>
      </c>
      <c r="N28" s="48">
        <f>IF(N11=0,0,VLOOKUP(N11,FAC_TOTALS_APTA!$A$4:$BQ$126,$L28,FALSE))</f>
        <v>0</v>
      </c>
      <c r="O28" s="48">
        <f>IF(O11=0,0,VLOOKUP(O11,FAC_TOTALS_APTA!$A$4:$BQ$126,$L28,FALSE))</f>
        <v>125667083.39999899</v>
      </c>
      <c r="P28" s="48">
        <f>IF(P11=0,0,VLOOKUP(P11,FAC_TOTALS_APTA!$A$4:$BQ$126,$L28,FALSE))</f>
        <v>0</v>
      </c>
      <c r="Q28" s="48">
        <f>IF(Q11=0,0,VLOOKUP(Q11,FAC_TOTALS_APTA!$A$4:$BQ$126,$L28,FALSE))</f>
        <v>0</v>
      </c>
      <c r="R28" s="48">
        <f>IF(R11=0,0,VLOOKUP(R11,FAC_TOTALS_APTA!$A$4:$BQ$126,$L28,FALSE))</f>
        <v>0</v>
      </c>
      <c r="S28" s="48">
        <f>IF(S11=0,0,VLOOKUP(S11,FAC_TOTALS_APTA!$A$4:$BQ$126,$L28,FALSE))</f>
        <v>0</v>
      </c>
      <c r="T28" s="48">
        <f>IF(T11=0,0,VLOOKUP(T11,FAC_TOTALS_APTA!$A$4:$BQ$126,$L28,FALSE))</f>
        <v>0</v>
      </c>
      <c r="U28" s="48">
        <f>IF(U11=0,0,VLOOKUP(U11,FAC_TOTALS_APTA!$A$4:$BQ$126,$L28,FALSE))</f>
        <v>0</v>
      </c>
      <c r="V28" s="48">
        <f>IF(V11=0,0,VLOOKUP(V11,FAC_TOTALS_APTA!$A$4:$BQ$126,$L28,FALSE))</f>
        <v>0</v>
      </c>
      <c r="W28" s="48">
        <f>IF(W11=0,0,VLOOKUP(W11,FAC_TOTALS_APTA!$A$4:$BQ$126,$L28,FALSE))</f>
        <v>0</v>
      </c>
      <c r="X28" s="48">
        <f>IF(X11=0,0,VLOOKUP(X11,FAC_TOTALS_APTA!$A$4:$BQ$126,$L28,FALSE))</f>
        <v>0</v>
      </c>
      <c r="Y28" s="48">
        <f>IF(Y11=0,0,VLOOKUP(Y11,FAC_TOTALS_APTA!$A$4:$BQ$126,$L28,FALSE))</f>
        <v>0</v>
      </c>
      <c r="Z28" s="48">
        <f>IF(Z11=0,0,VLOOKUP(Z11,FAC_TOTALS_APTA!$A$4:$BQ$126,$L28,FALSE))</f>
        <v>0</v>
      </c>
      <c r="AA28" s="48">
        <f>IF(AA11=0,0,VLOOKUP(AA11,FAC_TOTALS_APTA!$A$4:$BQ$126,$L28,FALSE))</f>
        <v>0</v>
      </c>
      <c r="AB28" s="48">
        <f>IF(AB11=0,0,VLOOKUP(AB11,FAC_TOTALS_APTA!$A$4:$BQ$126,$L28,FALSE))</f>
        <v>0</v>
      </c>
      <c r="AC28" s="51">
        <f>SUM(M28:AB28)</f>
        <v>125667083.39999899</v>
      </c>
      <c r="AD28" s="52">
        <f>AC28/G30</f>
        <v>6.0770529271895433E-2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MATCH($D29,FAC_TOTALS_APTA!$A$2:$BO$2,)</f>
        <v>9</v>
      </c>
      <c r="G29" s="76">
        <f>VLOOKUP(G11,FAC_TOTALS_APTA!$A$4:$BQ$126,$F29,FALSE)</f>
        <v>1807433383.58915</v>
      </c>
      <c r="H29" s="76">
        <f>VLOOKUP(H11,FAC_TOTALS_APTA!$A$4:$BO$126,$F29,FALSE)</f>
        <v>2326599450.1199598</v>
      </c>
      <c r="I29" s="78">
        <f t="shared" ref="I29:I30" si="13">H29/G29-1</f>
        <v>0.28723939219262662</v>
      </c>
      <c r="J29" s="33"/>
      <c r="K29" s="33"/>
      <c r="L29" s="9"/>
      <c r="M29" s="31">
        <f t="shared" ref="M29:AB29" si="14">SUM(M13:M18)</f>
        <v>80886221.203681275</v>
      </c>
      <c r="N29" s="31">
        <f t="shared" si="14"/>
        <v>150448211.17300674</v>
      </c>
      <c r="O29" s="31">
        <f t="shared" si="14"/>
        <v>54088136.004964367</v>
      </c>
      <c r="P29" s="31">
        <f t="shared" si="14"/>
        <v>109631191.27881335</v>
      </c>
      <c r="Q29" s="31">
        <f t="shared" si="14"/>
        <v>11026753.174623428</v>
      </c>
      <c r="R29" s="31">
        <f t="shared" si="14"/>
        <v>94411451.201157391</v>
      </c>
      <c r="S29" s="31">
        <f t="shared" si="14"/>
        <v>-194328143.80096701</v>
      </c>
      <c r="T29" s="31">
        <f t="shared" si="14"/>
        <v>11146375.612929083</v>
      </c>
      <c r="U29" s="31">
        <f t="shared" si="14"/>
        <v>26393969.49558457</v>
      </c>
      <c r="V29" s="31">
        <f t="shared" si="14"/>
        <v>-8999393.3710162677</v>
      </c>
      <c r="W29" s="31">
        <f t="shared" si="14"/>
        <v>-3432609.0379869463</v>
      </c>
      <c r="X29" s="31">
        <f t="shared" si="14"/>
        <v>-22501723.273967098</v>
      </c>
      <c r="Y29" s="31">
        <f t="shared" si="14"/>
        <v>-132126804.2525773</v>
      </c>
      <c r="Z29" s="31">
        <f t="shared" si="14"/>
        <v>-54539249.972900651</v>
      </c>
      <c r="AA29" s="31">
        <f t="shared" si="14"/>
        <v>60406854.378204018</v>
      </c>
      <c r="AB29" s="31">
        <f t="shared" si="14"/>
        <v>59683085.784987412</v>
      </c>
      <c r="AC29" s="34">
        <f>H29-G29</f>
        <v>519166066.53080988</v>
      </c>
      <c r="AD29" s="35">
        <f>I29</f>
        <v>0.28723939219262662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MATCH($D30,FAC_TOTALS_APTA!$A$2:$BO$2,)</f>
        <v>7</v>
      </c>
      <c r="G30" s="77">
        <f>VLOOKUP(G11,FAC_TOTALS_APTA!$A$4:$BO$126,$F30,FALSE)</f>
        <v>2067895160.7899899</v>
      </c>
      <c r="H30" s="77">
        <f>VLOOKUP(H11,FAC_TOTALS_APTA!$A$4:$BO$126,$F30,FALSE)</f>
        <v>2176386602.5599899</v>
      </c>
      <c r="I30" s="79">
        <f t="shared" si="13"/>
        <v>5.2464672207344076E-2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108491441.76999998</v>
      </c>
      <c r="AD30" s="55">
        <f>I30</f>
        <v>5.2464672207344076E-2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-0.23477471998528254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30</v>
      </c>
      <c r="C36" s="22">
        <v>0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7" t="s">
        <v>59</v>
      </c>
      <c r="H38" s="87"/>
      <c r="I38" s="87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 t="s">
        <v>63</v>
      </c>
      <c r="AD38" s="87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2002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0_2_2002</v>
      </c>
      <c r="H41" s="9" t="str">
        <f>CONCATENATE($C36,"_",$C37,"_",H39)</f>
        <v>0_2_2018</v>
      </c>
      <c r="I41" s="30"/>
      <c r="J41" s="9"/>
      <c r="K41" s="9"/>
      <c r="L41" s="9"/>
      <c r="M41" s="9" t="str">
        <f>IF($G39+M40&gt;$H39,0,CONCATENATE($C36,"_",$C37,"_",$G39+M40))</f>
        <v>0_2_2003</v>
      </c>
      <c r="N41" s="9" t="str">
        <f t="shared" ref="N41:AB41" si="15">IF($G39+N40&gt;$H39,0,CONCATENATE($C36,"_",$C37,"_",$G39+N40))</f>
        <v>0_2_2004</v>
      </c>
      <c r="O41" s="9" t="str">
        <f t="shared" si="15"/>
        <v>0_2_2005</v>
      </c>
      <c r="P41" s="9" t="str">
        <f t="shared" si="15"/>
        <v>0_2_2006</v>
      </c>
      <c r="Q41" s="9" t="str">
        <f t="shared" si="15"/>
        <v>0_2_2007</v>
      </c>
      <c r="R41" s="9" t="str">
        <f t="shared" si="15"/>
        <v>0_2_2008</v>
      </c>
      <c r="S41" s="9" t="str">
        <f t="shared" si="15"/>
        <v>0_2_2009</v>
      </c>
      <c r="T41" s="9" t="str">
        <f t="shared" si="15"/>
        <v>0_2_2010</v>
      </c>
      <c r="U41" s="9" t="str">
        <f t="shared" si="15"/>
        <v>0_2_2011</v>
      </c>
      <c r="V41" s="9" t="str">
        <f t="shared" si="15"/>
        <v>0_2_2012</v>
      </c>
      <c r="W41" s="9" t="str">
        <f t="shared" si="15"/>
        <v>0_2_2013</v>
      </c>
      <c r="X41" s="9" t="str">
        <f t="shared" si="15"/>
        <v>0_2_2014</v>
      </c>
      <c r="Y41" s="9" t="str">
        <f t="shared" si="15"/>
        <v>0_2_2015</v>
      </c>
      <c r="Z41" s="9" t="str">
        <f t="shared" si="15"/>
        <v>0_2_2016</v>
      </c>
      <c r="AA41" s="9" t="str">
        <f t="shared" si="15"/>
        <v>0_2_2017</v>
      </c>
      <c r="AB41" s="9" t="str">
        <f t="shared" si="15"/>
        <v>0_2_2018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MATCH($D43,FAC_TOTALS_APTA!$A$2:$BQ$2,)</f>
        <v>11</v>
      </c>
      <c r="G43" s="31">
        <f>VLOOKUP(G41,FAC_TOTALS_APTA!$A$4:$BQ$126,$F43,FALSE)</f>
        <v>12921809.225754101</v>
      </c>
      <c r="H43" s="31">
        <f>VLOOKUP(H41,FAC_TOTALS_APTA!$A$4:$BQ$126,$F43,FALSE)</f>
        <v>12674689.6485829</v>
      </c>
      <c r="I43" s="32">
        <f>IFERROR(H43/G43-1,"-")</f>
        <v>-1.9124224236237275E-2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MATCH($K43,FAC_TOTALS_APTA!$A$2:$BO$2,)</f>
        <v>26</v>
      </c>
      <c r="M43" s="31">
        <f>IF(M41=0,0,VLOOKUP(M41,FAC_TOTALS_APTA!$A$4:$BQ$126,$L43,FALSE))</f>
        <v>90596111.988183394</v>
      </c>
      <c r="N43" s="31">
        <f>IF(N41=0,0,VLOOKUP(N41,FAC_TOTALS_APTA!$A$4:$BQ$126,$L43,FALSE))</f>
        <v>-1511912.93348987</v>
      </c>
      <c r="O43" s="31">
        <f>IF(O41=0,0,VLOOKUP(O41,FAC_TOTALS_APTA!$A$4:$BQ$126,$L43,FALSE))</f>
        <v>2640351.9056874602</v>
      </c>
      <c r="P43" s="31">
        <f>IF(P41=0,0,VLOOKUP(P41,FAC_TOTALS_APTA!$A$4:$BQ$126,$L43,FALSE))</f>
        <v>5535258.716546</v>
      </c>
      <c r="Q43" s="31">
        <f>IF(Q41=0,0,VLOOKUP(Q41,FAC_TOTALS_APTA!$A$4:$BQ$126,$L43,FALSE))</f>
        <v>8083388.0105644604</v>
      </c>
      <c r="R43" s="31">
        <f>IF(R41=0,0,VLOOKUP(R41,FAC_TOTALS_APTA!$A$4:$BQ$126,$L43,FALSE))</f>
        <v>12903153.418387299</v>
      </c>
      <c r="S43" s="31">
        <f>IF(S41=0,0,VLOOKUP(S41,FAC_TOTALS_APTA!$A$4:$BQ$126,$L43,FALSE))</f>
        <v>-11247228.940346301</v>
      </c>
      <c r="T43" s="31">
        <f>IF(T41=0,0,VLOOKUP(T41,FAC_TOTALS_APTA!$A$4:$BQ$126,$L43,FALSE))</f>
        <v>-10912411.9485055</v>
      </c>
      <c r="U43" s="31">
        <f>IF(U41=0,0,VLOOKUP(U41,FAC_TOTALS_APTA!$A$4:$BQ$126,$L43,FALSE))</f>
        <v>-10082920.513708901</v>
      </c>
      <c r="V43" s="31">
        <f>IF(V41=0,0,VLOOKUP(V41,FAC_TOTALS_APTA!$A$4:$BQ$126,$L43,FALSE))</f>
        <v>-5957422.87736654</v>
      </c>
      <c r="W43" s="31">
        <f>IF(W41=0,0,VLOOKUP(W41,FAC_TOTALS_APTA!$A$4:$BQ$126,$L43,FALSE))</f>
        <v>5329518.11958184</v>
      </c>
      <c r="X43" s="31">
        <f>IF(X41=0,0,VLOOKUP(X41,FAC_TOTALS_APTA!$A$4:$BQ$126,$L43,FALSE))</f>
        <v>11867664.498416601</v>
      </c>
      <c r="Y43" s="31">
        <f>IF(Y41=0,0,VLOOKUP(Y41,FAC_TOTALS_APTA!$A$4:$BQ$126,$L43,FALSE))</f>
        <v>23566839.764587201</v>
      </c>
      <c r="Z43" s="31">
        <f>IF(Z41=0,0,VLOOKUP(Z41,FAC_TOTALS_APTA!$A$4:$BQ$126,$L43,FALSE))</f>
        <v>22510050.8500081</v>
      </c>
      <c r="AA43" s="31">
        <f>IF(AA41=0,0,VLOOKUP(AA41,FAC_TOTALS_APTA!$A$4:$BQ$126,$L43,FALSE))</f>
        <v>6876884.4597890303</v>
      </c>
      <c r="AB43" s="31">
        <f>IF(AB41=0,0,VLOOKUP(AB41,FAC_TOTALS_APTA!$A$4:$BQ$126,$L43,FALSE))</f>
        <v>12460603.078159699</v>
      </c>
      <c r="AC43" s="34">
        <f>SUM(M43:AB43)</f>
        <v>162657927.59649396</v>
      </c>
      <c r="AD43" s="35">
        <f>AC43/G60</f>
        <v>0.22698533516594771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MATCH($D44,FAC_TOTALS_APTA!$A$2:$BQ$2,)</f>
        <v>12</v>
      </c>
      <c r="G44" s="56">
        <f>VLOOKUP(G41,FAC_TOTALS_APTA!$A$4:$BQ$126,$F44,FALSE)</f>
        <v>0.926560800699471</v>
      </c>
      <c r="H44" s="56">
        <f>VLOOKUP(H41,FAC_TOTALS_APTA!$A$4:$BQ$126,$F44,FALSE)</f>
        <v>1.0017040020310499</v>
      </c>
      <c r="I44" s="32">
        <f t="shared" ref="I44:I57" si="16">IFERROR(H44/G44-1,"-")</f>
        <v>8.109905067735701E-2</v>
      </c>
      <c r="J44" s="33" t="str">
        <f t="shared" ref="J44:J57" si="17">IF(C44="Log","_log","")</f>
        <v>_log</v>
      </c>
      <c r="K44" s="33" t="str">
        <f t="shared" ref="K44:K58" si="18">CONCATENATE(D44,J44,"_FAC")</f>
        <v>FARE_per_UPT_2018_log_FAC</v>
      </c>
      <c r="L44" s="9">
        <f>MATCH($K44,FAC_TOTALS_APTA!$A$2:$BO$2,)</f>
        <v>27</v>
      </c>
      <c r="M44" s="31">
        <f>IF(M41=0,0,VLOOKUP(M41,FAC_TOTALS_APTA!$A$4:$BQ$126,$L44,FALSE))</f>
        <v>-869785.39789299294</v>
      </c>
      <c r="N44" s="31">
        <f>IF(N41=0,0,VLOOKUP(N41,FAC_TOTALS_APTA!$A$4:$BQ$126,$L44,FALSE))</f>
        <v>5555235.3169731898</v>
      </c>
      <c r="O44" s="31">
        <f>IF(O41=0,0,VLOOKUP(O41,FAC_TOTALS_APTA!$A$4:$BQ$126,$L44,FALSE))</f>
        <v>-258659.13539842001</v>
      </c>
      <c r="P44" s="31">
        <f>IF(P41=0,0,VLOOKUP(P41,FAC_TOTALS_APTA!$A$4:$BQ$126,$L44,FALSE))</f>
        <v>6539331.3968624901</v>
      </c>
      <c r="Q44" s="31">
        <f>IF(Q41=0,0,VLOOKUP(Q41,FAC_TOTALS_APTA!$A$4:$BQ$126,$L44,FALSE))</f>
        <v>-12910552.498235499</v>
      </c>
      <c r="R44" s="31">
        <f>IF(R41=0,0,VLOOKUP(R41,FAC_TOTALS_APTA!$A$4:$BQ$126,$L44,FALSE))</f>
        <v>2104742.5955685899</v>
      </c>
      <c r="S44" s="31">
        <f>IF(S41=0,0,VLOOKUP(S41,FAC_TOTALS_APTA!$A$4:$BQ$126,$L44,FALSE))</f>
        <v>-40884282.970509797</v>
      </c>
      <c r="T44" s="31">
        <f>IF(T41=0,0,VLOOKUP(T41,FAC_TOTALS_APTA!$A$4:$BQ$126,$L44,FALSE))</f>
        <v>1184702.4624852601</v>
      </c>
      <c r="U44" s="31">
        <f>IF(U41=0,0,VLOOKUP(U41,FAC_TOTALS_APTA!$A$4:$BQ$126,$L44,FALSE))</f>
        <v>4748262.1318209702</v>
      </c>
      <c r="V44" s="31">
        <f>IF(V41=0,0,VLOOKUP(V41,FAC_TOTALS_APTA!$A$4:$BQ$126,$L44,FALSE))</f>
        <v>210418.219478135</v>
      </c>
      <c r="W44" s="31">
        <f>IF(W41=0,0,VLOOKUP(W41,FAC_TOTALS_APTA!$A$4:$BQ$126,$L44,FALSE))</f>
        <v>-9398003.9653673992</v>
      </c>
      <c r="X44" s="31">
        <f>IF(X41=0,0,VLOOKUP(X41,FAC_TOTALS_APTA!$A$4:$BQ$126,$L44,FALSE))</f>
        <v>4258812.2541100997</v>
      </c>
      <c r="Y44" s="31">
        <f>IF(Y41=0,0,VLOOKUP(Y41,FAC_TOTALS_APTA!$A$4:$BQ$126,$L44,FALSE))</f>
        <v>-2316117.3298279699</v>
      </c>
      <c r="Z44" s="31">
        <f>IF(Z41=0,0,VLOOKUP(Z41,FAC_TOTALS_APTA!$A$4:$BQ$126,$L44,FALSE))</f>
        <v>-4284200.3610416902</v>
      </c>
      <c r="AA44" s="31">
        <f>IF(AA41=0,0,VLOOKUP(AA41,FAC_TOTALS_APTA!$A$4:$BQ$126,$L44,FALSE))</f>
        <v>3220636.7519589802</v>
      </c>
      <c r="AB44" s="31">
        <f>IF(AB41=0,0,VLOOKUP(AB41,FAC_TOTALS_APTA!$A$4:$BQ$126,$L44,FALSE))</f>
        <v>4411815.8069166699</v>
      </c>
      <c r="AC44" s="34">
        <f t="shared" ref="AC44:AC57" si="19">SUM(M44:AB44)</f>
        <v>-38687644.722099379</v>
      </c>
      <c r="AD44" s="35">
        <f>AC44/G60</f>
        <v>-5.3987703727611726E-2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MATCH($D45,FAC_TOTALS_APTA!$A$2:$BQ$2,)</f>
        <v>13</v>
      </c>
      <c r="G45" s="31">
        <f>VLOOKUP(G41,FAC_TOTALS_APTA!$A$4:$BQ$126,$F45,FALSE)</f>
        <v>2346630.8702191301</v>
      </c>
      <c r="H45" s="31">
        <f>VLOOKUP(H41,FAC_TOTALS_APTA!$A$4:$BQ$126,$F45,FALSE)</f>
        <v>2777090.6100538201</v>
      </c>
      <c r="I45" s="32">
        <f t="shared" si="16"/>
        <v>0.18343734640910658</v>
      </c>
      <c r="J45" s="33" t="str">
        <f t="shared" si="17"/>
        <v>_log</v>
      </c>
      <c r="K45" s="33" t="str">
        <f t="shared" si="18"/>
        <v>POP_EMP_log_FAC</v>
      </c>
      <c r="L45" s="9">
        <f>MATCH($K45,FAC_TOTALS_APTA!$A$2:$BO$2,)</f>
        <v>28</v>
      </c>
      <c r="M45" s="31">
        <f>IF(M41=0,0,VLOOKUP(M41,FAC_TOTALS_APTA!$A$4:$BQ$126,$L45,FALSE))</f>
        <v>4722380.3475907398</v>
      </c>
      <c r="N45" s="31">
        <f>IF(N41=0,0,VLOOKUP(N41,FAC_TOTALS_APTA!$A$4:$BQ$126,$L45,FALSE))</f>
        <v>5731928.6343062799</v>
      </c>
      <c r="O45" s="31">
        <f>IF(O41=0,0,VLOOKUP(O41,FAC_TOTALS_APTA!$A$4:$BQ$126,$L45,FALSE))</f>
        <v>6093653.5799513403</v>
      </c>
      <c r="P45" s="31">
        <f>IF(P41=0,0,VLOOKUP(P41,FAC_TOTALS_APTA!$A$4:$BQ$126,$L45,FALSE))</f>
        <v>7367296.2711389102</v>
      </c>
      <c r="Q45" s="31">
        <f>IF(Q41=0,0,VLOOKUP(Q41,FAC_TOTALS_APTA!$A$4:$BQ$126,$L45,FALSE))</f>
        <v>3063307.56432747</v>
      </c>
      <c r="R45" s="31">
        <f>IF(R41=0,0,VLOOKUP(R41,FAC_TOTALS_APTA!$A$4:$BQ$126,$L45,FALSE))</f>
        <v>1383501.0858626501</v>
      </c>
      <c r="S45" s="31">
        <f>IF(S41=0,0,VLOOKUP(S41,FAC_TOTALS_APTA!$A$4:$BQ$126,$L45,FALSE))</f>
        <v>-1290948.6038544399</v>
      </c>
      <c r="T45" s="31">
        <f>IF(T41=0,0,VLOOKUP(T41,FAC_TOTALS_APTA!$A$4:$BQ$126,$L45,FALSE))</f>
        <v>2316316.5152436001</v>
      </c>
      <c r="U45" s="31">
        <f>IF(U41=0,0,VLOOKUP(U41,FAC_TOTALS_APTA!$A$4:$BQ$126,$L45,FALSE))</f>
        <v>1867362.5800602599</v>
      </c>
      <c r="V45" s="31">
        <f>IF(V41=0,0,VLOOKUP(V41,FAC_TOTALS_APTA!$A$4:$BQ$126,$L45,FALSE))</f>
        <v>2539386.4107242599</v>
      </c>
      <c r="W45" s="31">
        <f>IF(W41=0,0,VLOOKUP(W41,FAC_TOTALS_APTA!$A$4:$BQ$126,$L45,FALSE))</f>
        <v>4288840.8346237801</v>
      </c>
      <c r="X45" s="31">
        <f>IF(X41=0,0,VLOOKUP(X41,FAC_TOTALS_APTA!$A$4:$BQ$126,$L45,FALSE))</f>
        <v>3243138.9701952501</v>
      </c>
      <c r="Y45" s="31">
        <f>IF(Y41=0,0,VLOOKUP(Y41,FAC_TOTALS_APTA!$A$4:$BQ$126,$L45,FALSE))</f>
        <v>3177881.4759351299</v>
      </c>
      <c r="Z45" s="31">
        <f>IF(Z41=0,0,VLOOKUP(Z41,FAC_TOTALS_APTA!$A$4:$BQ$126,$L45,FALSE))</f>
        <v>2960160.82917079</v>
      </c>
      <c r="AA45" s="31">
        <f>IF(AA41=0,0,VLOOKUP(AA41,FAC_TOTALS_APTA!$A$4:$BQ$126,$L45,FALSE))</f>
        <v>3005818.8297965601</v>
      </c>
      <c r="AB45" s="31">
        <f>IF(AB41=0,0,VLOOKUP(AB41,FAC_TOTALS_APTA!$A$4:$BQ$126,$L45,FALSE))</f>
        <v>2608896.7169348402</v>
      </c>
      <c r="AC45" s="34">
        <f t="shared" si="19"/>
        <v>53078922.042007431</v>
      </c>
      <c r="AD45" s="35">
        <f>AC45/G60</f>
        <v>7.4070394772519893E-2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MATCH($D46,FAC_TOTALS_APTA!$A$2:$BQ$2,)</f>
        <v>17</v>
      </c>
      <c r="G46" s="56">
        <f>VLOOKUP(G41,FAC_TOTALS_APTA!$A$4:$BQ$126,$F46,FALSE)</f>
        <v>0.347398282054108</v>
      </c>
      <c r="H46" s="56">
        <f>VLOOKUP(H41,FAC_TOTALS_APTA!$A$4:$BQ$126,$F46,FALSE)</f>
        <v>0.311519231940387</v>
      </c>
      <c r="I46" s="32">
        <f t="shared" si="16"/>
        <v>-0.10327929632113941</v>
      </c>
      <c r="J46" s="33" t="str">
        <f t="shared" si="17"/>
        <v/>
      </c>
      <c r="K46" s="33" t="str">
        <f t="shared" si="18"/>
        <v>TSD_POP_EMP_PCT_FAC</v>
      </c>
      <c r="L46" s="9">
        <f>MATCH($K46,FAC_TOTALS_APTA!$A$2:$BO$2,)</f>
        <v>32</v>
      </c>
      <c r="M46" s="31">
        <f>IF(M41=0,0,VLOOKUP(M41,FAC_TOTALS_APTA!$A$4:$BQ$126,$L46,FALSE))</f>
        <v>-695234.32045814802</v>
      </c>
      <c r="N46" s="31">
        <f>IF(N41=0,0,VLOOKUP(N41,FAC_TOTALS_APTA!$A$4:$BQ$126,$L46,FALSE))</f>
        <v>-1437811.1792283501</v>
      </c>
      <c r="O46" s="31">
        <f>IF(O41=0,0,VLOOKUP(O41,FAC_TOTALS_APTA!$A$4:$BQ$126,$L46,FALSE))</f>
        <v>-972888.24880134105</v>
      </c>
      <c r="P46" s="31">
        <f>IF(P41=0,0,VLOOKUP(P41,FAC_TOTALS_APTA!$A$4:$BQ$126,$L46,FALSE))</f>
        <v>-72166.874322288393</v>
      </c>
      <c r="Q46" s="31">
        <f>IF(Q41=0,0,VLOOKUP(Q41,FAC_TOTALS_APTA!$A$4:$BQ$126,$L46,FALSE))</f>
        <v>-1110182.7255432201</v>
      </c>
      <c r="R46" s="31">
        <f>IF(R41=0,0,VLOOKUP(R41,FAC_TOTALS_APTA!$A$4:$BQ$126,$L46,FALSE))</f>
        <v>-160314.53317612599</v>
      </c>
      <c r="S46" s="31">
        <f>IF(S41=0,0,VLOOKUP(S41,FAC_TOTALS_APTA!$A$4:$BQ$126,$L46,FALSE))</f>
        <v>1617296.6233445399</v>
      </c>
      <c r="T46" s="31">
        <f>IF(T41=0,0,VLOOKUP(T41,FAC_TOTALS_APTA!$A$4:$BQ$126,$L46,FALSE))</f>
        <v>182390.734008372</v>
      </c>
      <c r="U46" s="31">
        <f>IF(U41=0,0,VLOOKUP(U41,FAC_TOTALS_APTA!$A$4:$BQ$126,$L46,FALSE))</f>
        <v>-2518555.7168283798</v>
      </c>
      <c r="V46" s="31">
        <f>IF(V41=0,0,VLOOKUP(V41,FAC_TOTALS_APTA!$A$4:$BQ$126,$L46,FALSE))</f>
        <v>-4635576.7821472399</v>
      </c>
      <c r="W46" s="31">
        <f>IF(W41=0,0,VLOOKUP(W41,FAC_TOTALS_APTA!$A$4:$BQ$126,$L46,FALSE))</f>
        <v>-307443.91944683099</v>
      </c>
      <c r="X46" s="31">
        <f>IF(X41=0,0,VLOOKUP(X41,FAC_TOTALS_APTA!$A$4:$BQ$126,$L46,FALSE))</f>
        <v>-522250.342080709</v>
      </c>
      <c r="Y46" s="31">
        <f>IF(Y41=0,0,VLOOKUP(Y41,FAC_TOTALS_APTA!$A$4:$BQ$126,$L46,FALSE))</f>
        <v>295027.625712829</v>
      </c>
      <c r="Z46" s="31">
        <f>IF(Z41=0,0,VLOOKUP(Z41,FAC_TOTALS_APTA!$A$4:$BQ$126,$L46,FALSE))</f>
        <v>-1224945.7412566899</v>
      </c>
      <c r="AA46" s="31">
        <f>IF(AA41=0,0,VLOOKUP(AA41,FAC_TOTALS_APTA!$A$4:$BQ$126,$L46,FALSE))</f>
        <v>-436870.79973336199</v>
      </c>
      <c r="AB46" s="31">
        <f>IF(AB41=0,0,VLOOKUP(AB41,FAC_TOTALS_APTA!$A$4:$BQ$126,$L46,FALSE))</f>
        <v>632414.50035853905</v>
      </c>
      <c r="AC46" s="34">
        <f t="shared" si="19"/>
        <v>-11367111.699598406</v>
      </c>
      <c r="AD46" s="35">
        <f>AC46/G60</f>
        <v>-1.5862538624018006E-2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MATCH($D47,FAC_TOTALS_APTA!$A$2:$BQ$2,)</f>
        <v>14</v>
      </c>
      <c r="G47" s="36">
        <f>VLOOKUP(G41,FAC_TOTALS_APTA!$A$4:$BQ$126,$F47,FALSE)</f>
        <v>1.94282806967554</v>
      </c>
      <c r="H47" s="36">
        <f>VLOOKUP(H41,FAC_TOTALS_APTA!$A$4:$BQ$126,$F47,FALSE)</f>
        <v>2.8363041321769402</v>
      </c>
      <c r="I47" s="32">
        <f t="shared" si="16"/>
        <v>0.45988426688245987</v>
      </c>
      <c r="J47" s="33" t="str">
        <f t="shared" si="17"/>
        <v>_log</v>
      </c>
      <c r="K47" s="33" t="str">
        <f t="shared" si="18"/>
        <v>GAS_PRICE_2018_log_FAC</v>
      </c>
      <c r="L47" s="9">
        <f>MATCH($K47,FAC_TOTALS_APTA!$A$2:$BO$2,)</f>
        <v>29</v>
      </c>
      <c r="M47" s="31">
        <f>IF(M41=0,0,VLOOKUP(M41,FAC_TOTALS_APTA!$A$4:$BQ$126,$L47,FALSE))</f>
        <v>13470784.0496275</v>
      </c>
      <c r="N47" s="31">
        <f>IF(N41=0,0,VLOOKUP(N41,FAC_TOTALS_APTA!$A$4:$BQ$126,$L47,FALSE))</f>
        <v>16027142.293199301</v>
      </c>
      <c r="O47" s="31">
        <f>IF(O41=0,0,VLOOKUP(O41,FAC_TOTALS_APTA!$A$4:$BQ$126,$L47,FALSE))</f>
        <v>22402087.0151226</v>
      </c>
      <c r="P47" s="31">
        <f>IF(P41=0,0,VLOOKUP(P41,FAC_TOTALS_APTA!$A$4:$BQ$126,$L47,FALSE))</f>
        <v>13149045.1785696</v>
      </c>
      <c r="Q47" s="31">
        <f>IF(Q41=0,0,VLOOKUP(Q41,FAC_TOTALS_APTA!$A$4:$BQ$126,$L47,FALSE))</f>
        <v>8712673.8824875895</v>
      </c>
      <c r="R47" s="31">
        <f>IF(R41=0,0,VLOOKUP(R41,FAC_TOTALS_APTA!$A$4:$BQ$126,$L47,FALSE))</f>
        <v>18353153.4907079</v>
      </c>
      <c r="S47" s="31">
        <f>IF(S41=0,0,VLOOKUP(S41,FAC_TOTALS_APTA!$A$4:$BQ$126,$L47,FALSE))</f>
        <v>-52050566.608837597</v>
      </c>
      <c r="T47" s="31">
        <f>IF(T41=0,0,VLOOKUP(T41,FAC_TOTALS_APTA!$A$4:$BQ$126,$L47,FALSE))</f>
        <v>23126328.516289499</v>
      </c>
      <c r="U47" s="31">
        <f>IF(U41=0,0,VLOOKUP(U41,FAC_TOTALS_APTA!$A$4:$BQ$126,$L47,FALSE))</f>
        <v>32297993.420226801</v>
      </c>
      <c r="V47" s="31">
        <f>IF(V41=0,0,VLOOKUP(V41,FAC_TOTALS_APTA!$A$4:$BQ$126,$L47,FALSE))</f>
        <v>649969.48744035698</v>
      </c>
      <c r="W47" s="31">
        <f>IF(W41=0,0,VLOOKUP(W41,FAC_TOTALS_APTA!$A$4:$BQ$126,$L47,FALSE))</f>
        <v>-6655922.4540149402</v>
      </c>
      <c r="X47" s="31">
        <f>IF(X41=0,0,VLOOKUP(X41,FAC_TOTALS_APTA!$A$4:$BQ$126,$L47,FALSE))</f>
        <v>-9417328.9418536406</v>
      </c>
      <c r="Y47" s="31">
        <f>IF(Y41=0,0,VLOOKUP(Y41,FAC_TOTALS_APTA!$A$4:$BQ$126,$L47,FALSE))</f>
        <v>-46999247.1190501</v>
      </c>
      <c r="Z47" s="31">
        <f>IF(Z41=0,0,VLOOKUP(Z41,FAC_TOTALS_APTA!$A$4:$BQ$126,$L47,FALSE))</f>
        <v>-16945069.673440799</v>
      </c>
      <c r="AA47" s="31">
        <f>IF(AA41=0,0,VLOOKUP(AA41,FAC_TOTALS_APTA!$A$4:$BQ$126,$L47,FALSE))</f>
        <v>11620086.516153499</v>
      </c>
      <c r="AB47" s="31">
        <f>IF(AB41=0,0,VLOOKUP(AB41,FAC_TOTALS_APTA!$A$4:$BQ$126,$L47,FALSE))</f>
        <v>13488341.2807089</v>
      </c>
      <c r="AC47" s="34">
        <f t="shared" si="19"/>
        <v>41229470.333336465</v>
      </c>
      <c r="AD47" s="35">
        <f>AC47/G60</f>
        <v>5.7534761942513488E-2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MATCH($D48,FAC_TOTALS_APTA!$A$2:$BQ$2,)</f>
        <v>15</v>
      </c>
      <c r="G48" s="56">
        <f>VLOOKUP(G41,FAC_TOTALS_APTA!$A$4:$BQ$126,$F48,FALSE)</f>
        <v>35879.874949387799</v>
      </c>
      <c r="H48" s="56">
        <f>VLOOKUP(H41,FAC_TOTALS_APTA!$A$4:$BQ$126,$F48,FALSE)</f>
        <v>31455.754448191401</v>
      </c>
      <c r="I48" s="32">
        <f t="shared" si="16"/>
        <v>-0.1233036767111666</v>
      </c>
      <c r="J48" s="33" t="str">
        <f t="shared" si="17"/>
        <v>_log</v>
      </c>
      <c r="K48" s="33" t="str">
        <f t="shared" si="18"/>
        <v>TOTAL_MED_INC_INDIV_2018_log_FAC</v>
      </c>
      <c r="L48" s="9">
        <f>MATCH($K48,FAC_TOTALS_APTA!$A$2:$BO$2,)</f>
        <v>30</v>
      </c>
      <c r="M48" s="31">
        <f>IF(M41=0,0,VLOOKUP(M41,FAC_TOTALS_APTA!$A$4:$BQ$126,$L48,FALSE))</f>
        <v>5976248.4874572204</v>
      </c>
      <c r="N48" s="31">
        <f>IF(N41=0,0,VLOOKUP(N41,FAC_TOTALS_APTA!$A$4:$BQ$126,$L48,FALSE))</f>
        <v>9309766.0592085198</v>
      </c>
      <c r="O48" s="31">
        <f>IF(O41=0,0,VLOOKUP(O41,FAC_TOTALS_APTA!$A$4:$BQ$126,$L48,FALSE))</f>
        <v>9170668.9335189704</v>
      </c>
      <c r="P48" s="31">
        <f>IF(P41=0,0,VLOOKUP(P41,FAC_TOTALS_APTA!$A$4:$BQ$126,$L48,FALSE))</f>
        <v>15225208.194629399</v>
      </c>
      <c r="Q48" s="31">
        <f>IF(Q41=0,0,VLOOKUP(Q41,FAC_TOTALS_APTA!$A$4:$BQ$126,$L48,FALSE))</f>
        <v>-4183524.4918172201</v>
      </c>
      <c r="R48" s="31">
        <f>IF(R41=0,0,VLOOKUP(R41,FAC_TOTALS_APTA!$A$4:$BQ$126,$L48,FALSE))</f>
        <v>2604612.9986679899</v>
      </c>
      <c r="S48" s="31">
        <f>IF(S41=0,0,VLOOKUP(S41,FAC_TOTALS_APTA!$A$4:$BQ$126,$L48,FALSE))</f>
        <v>20238480.0279462</v>
      </c>
      <c r="T48" s="31">
        <f>IF(T41=0,0,VLOOKUP(T41,FAC_TOTALS_APTA!$A$4:$BQ$126,$L48,FALSE))</f>
        <v>5993086.2677326202</v>
      </c>
      <c r="U48" s="31">
        <f>IF(U41=0,0,VLOOKUP(U41,FAC_TOTALS_APTA!$A$4:$BQ$126,$L48,FALSE))</f>
        <v>6948464.7489072597</v>
      </c>
      <c r="V48" s="31">
        <f>IF(V41=0,0,VLOOKUP(V41,FAC_TOTALS_APTA!$A$4:$BQ$126,$L48,FALSE))</f>
        <v>3607283.11059001</v>
      </c>
      <c r="W48" s="31">
        <f>IF(W41=0,0,VLOOKUP(W41,FAC_TOTALS_APTA!$A$4:$BQ$126,$L48,FALSE))</f>
        <v>-1616714.90308392</v>
      </c>
      <c r="X48" s="31">
        <f>IF(X41=0,0,VLOOKUP(X41,FAC_TOTALS_APTA!$A$4:$BQ$126,$L48,FALSE))</f>
        <v>-1244461.0219849199</v>
      </c>
      <c r="Y48" s="31">
        <f>IF(Y41=0,0,VLOOKUP(Y41,FAC_TOTALS_APTA!$A$4:$BQ$126,$L48,FALSE))</f>
        <v>-13988703.783599</v>
      </c>
      <c r="Z48" s="31">
        <f>IF(Z41=0,0,VLOOKUP(Z41,FAC_TOTALS_APTA!$A$4:$BQ$126,$L48,FALSE))</f>
        <v>-8573606.5354691297</v>
      </c>
      <c r="AA48" s="31">
        <f>IF(AA41=0,0,VLOOKUP(AA41,FAC_TOTALS_APTA!$A$4:$BQ$126,$L48,FALSE))</f>
        <v>-1705648.6031925399</v>
      </c>
      <c r="AB48" s="31">
        <f>IF(AB41=0,0,VLOOKUP(AB41,FAC_TOTALS_APTA!$A$4:$BQ$126,$L48,FALSE))</f>
        <v>-4004516.02110691</v>
      </c>
      <c r="AC48" s="34">
        <f t="shared" si="19"/>
        <v>43756643.468404546</v>
      </c>
      <c r="AD48" s="35">
        <f>AC48/G60</f>
        <v>6.1061372969483024E-2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MATCH($D49,FAC_TOTALS_APTA!$A$2:$BQ$2,)</f>
        <v>16</v>
      </c>
      <c r="G49" s="31">
        <f>VLOOKUP(G41,FAC_TOTALS_APTA!$A$4:$BQ$126,$F49,FALSE)</f>
        <v>7.6187863550279804</v>
      </c>
      <c r="H49" s="31">
        <f>VLOOKUP(H41,FAC_TOTALS_APTA!$A$4:$BQ$126,$F49,FALSE)</f>
        <v>7.0987883290027298</v>
      </c>
      <c r="I49" s="32">
        <f t="shared" si="16"/>
        <v>-6.825208134128613E-2</v>
      </c>
      <c r="J49" s="33" t="str">
        <f t="shared" si="17"/>
        <v/>
      </c>
      <c r="K49" s="33" t="str">
        <f t="shared" si="18"/>
        <v>PCT_HH_NO_VEH_FAC</v>
      </c>
      <c r="L49" s="9">
        <f>MATCH($K49,FAC_TOTALS_APTA!$A$2:$BO$2,)</f>
        <v>31</v>
      </c>
      <c r="M49" s="31">
        <f>IF(M41=0,0,VLOOKUP(M41,FAC_TOTALS_APTA!$A$4:$BQ$126,$L49,FALSE))</f>
        <v>-20061.825099842201</v>
      </c>
      <c r="N49" s="31">
        <f>IF(N41=0,0,VLOOKUP(N41,FAC_TOTALS_APTA!$A$4:$BQ$126,$L49,FALSE))</f>
        <v>-135814.18406149</v>
      </c>
      <c r="O49" s="31">
        <f>IF(O41=0,0,VLOOKUP(O41,FAC_TOTALS_APTA!$A$4:$BQ$126,$L49,FALSE))</f>
        <v>-94390.6179290867</v>
      </c>
      <c r="P49" s="31">
        <f>IF(P41=0,0,VLOOKUP(P41,FAC_TOTALS_APTA!$A$4:$BQ$126,$L49,FALSE))</f>
        <v>132332.01606426301</v>
      </c>
      <c r="Q49" s="31">
        <f>IF(Q41=0,0,VLOOKUP(Q41,FAC_TOTALS_APTA!$A$4:$BQ$126,$L49,FALSE))</f>
        <v>-628171.11354565504</v>
      </c>
      <c r="R49" s="31">
        <f>IF(R41=0,0,VLOOKUP(R41,FAC_TOTALS_APTA!$A$4:$BQ$126,$L49,FALSE))</f>
        <v>1231911.87366436</v>
      </c>
      <c r="S49" s="31">
        <f>IF(S41=0,0,VLOOKUP(S41,FAC_TOTALS_APTA!$A$4:$BQ$126,$L49,FALSE))</f>
        <v>596222.95212789602</v>
      </c>
      <c r="T49" s="31">
        <f>IF(T41=0,0,VLOOKUP(T41,FAC_TOTALS_APTA!$A$4:$BQ$126,$L49,FALSE))</f>
        <v>1714732.5162922901</v>
      </c>
      <c r="U49" s="31">
        <f>IF(U41=0,0,VLOOKUP(U41,FAC_TOTALS_APTA!$A$4:$BQ$126,$L49,FALSE))</f>
        <v>1633954.0494777199</v>
      </c>
      <c r="V49" s="31">
        <f>IF(V41=0,0,VLOOKUP(V41,FAC_TOTALS_APTA!$A$4:$BQ$126,$L49,FALSE))</f>
        <v>231556.893161402</v>
      </c>
      <c r="W49" s="31">
        <f>IF(W41=0,0,VLOOKUP(W41,FAC_TOTALS_APTA!$A$4:$BQ$126,$L49,FALSE))</f>
        <v>-1232528.34230867</v>
      </c>
      <c r="X49" s="31">
        <f>IF(X41=0,0,VLOOKUP(X41,FAC_TOTALS_APTA!$A$4:$BQ$126,$L49,FALSE))</f>
        <v>249563.31195019899</v>
      </c>
      <c r="Y49" s="31">
        <f>IF(Y41=0,0,VLOOKUP(Y41,FAC_TOTALS_APTA!$A$4:$BQ$126,$L49,FALSE))</f>
        <v>-1390252.86725525</v>
      </c>
      <c r="Z49" s="31">
        <f>IF(Z41=0,0,VLOOKUP(Z41,FAC_TOTALS_APTA!$A$4:$BQ$126,$L49,FALSE))</f>
        <v>-870172.81509587599</v>
      </c>
      <c r="AA49" s="31">
        <f>IF(AA41=0,0,VLOOKUP(AA41,FAC_TOTALS_APTA!$A$4:$BQ$126,$L49,FALSE))</f>
        <v>-1823891.6558002899</v>
      </c>
      <c r="AB49" s="31">
        <f>IF(AB41=0,0,VLOOKUP(AB41,FAC_TOTALS_APTA!$A$4:$BQ$126,$L49,FALSE))</f>
        <v>-1473625.0721646301</v>
      </c>
      <c r="AC49" s="34">
        <f t="shared" si="19"/>
        <v>-1878634.88052266</v>
      </c>
      <c r="AD49" s="35">
        <f>AC49/G60</f>
        <v>-2.6215910549881338E-3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MATCH($D50,FAC_TOTALS_APTA!$A$2:$BQ$2,)</f>
        <v>18</v>
      </c>
      <c r="G50" s="36">
        <f>VLOOKUP(G41,FAC_TOTALS_APTA!$A$4:$BQ$126,$F50,FALSE)</f>
        <v>3.2982151518460898</v>
      </c>
      <c r="H50" s="36">
        <f>VLOOKUP(H41,FAC_TOTALS_APTA!$A$4:$BQ$126,$F50,FALSE)</f>
        <v>5.4220772874824199</v>
      </c>
      <c r="I50" s="32">
        <f t="shared" si="16"/>
        <v>0.64394287147930718</v>
      </c>
      <c r="J50" s="33" t="str">
        <f t="shared" si="17"/>
        <v/>
      </c>
      <c r="K50" s="33" t="str">
        <f t="shared" si="18"/>
        <v>JTW_HOME_PCT_FAC</v>
      </c>
      <c r="L50" s="9">
        <f>MATCH($K50,FAC_TOTALS_APTA!$A$2:$BO$2,)</f>
        <v>33</v>
      </c>
      <c r="M50" s="31">
        <f>IF(M41=0,0,VLOOKUP(M41,FAC_TOTALS_APTA!$A$4:$BQ$126,$L50,FALSE))</f>
        <v>0</v>
      </c>
      <c r="N50" s="31">
        <f>IF(N41=0,0,VLOOKUP(N41,FAC_TOTALS_APTA!$A$4:$BQ$126,$L50,FALSE))</f>
        <v>0</v>
      </c>
      <c r="O50" s="31">
        <f>IF(O41=0,0,VLOOKUP(O41,FAC_TOTALS_APTA!$A$4:$BQ$126,$L50,FALSE))</f>
        <v>0</v>
      </c>
      <c r="P50" s="31">
        <f>IF(P41=0,0,VLOOKUP(P41,FAC_TOTALS_APTA!$A$4:$BQ$126,$L50,FALSE))</f>
        <v>24477.509360524498</v>
      </c>
      <c r="Q50" s="31">
        <f>IF(Q41=0,0,VLOOKUP(Q41,FAC_TOTALS_APTA!$A$4:$BQ$126,$L50,FALSE))</f>
        <v>24550.684763297901</v>
      </c>
      <c r="R50" s="31">
        <f>IF(R41=0,0,VLOOKUP(R41,FAC_TOTALS_APTA!$A$4:$BQ$126,$L50,FALSE))</f>
        <v>4871.46147613005</v>
      </c>
      <c r="S50" s="31">
        <f>IF(S41=0,0,VLOOKUP(S41,FAC_TOTALS_APTA!$A$4:$BQ$126,$L50,FALSE))</f>
        <v>29911.481994739901</v>
      </c>
      <c r="T50" s="31">
        <f>IF(T41=0,0,VLOOKUP(T41,FAC_TOTALS_APTA!$A$4:$BQ$126,$L50,FALSE))</f>
        <v>23.042869215072301</v>
      </c>
      <c r="U50" s="31">
        <f>IF(U41=0,0,VLOOKUP(U41,FAC_TOTALS_APTA!$A$4:$BQ$126,$L50,FALSE))</f>
        <v>16021.8013989101</v>
      </c>
      <c r="V50" s="31">
        <f>IF(V41=0,0,VLOOKUP(V41,FAC_TOTALS_APTA!$A$4:$BQ$126,$L50,FALSE))</f>
        <v>-1316.6027405974201</v>
      </c>
      <c r="W50" s="31">
        <f>IF(W41=0,0,VLOOKUP(W41,FAC_TOTALS_APTA!$A$4:$BQ$126,$L50,FALSE))</f>
        <v>9215.9379204940906</v>
      </c>
      <c r="X50" s="31">
        <f>IF(X41=0,0,VLOOKUP(X41,FAC_TOTALS_APTA!$A$4:$BQ$126,$L50,FALSE))</f>
        <v>11502.119776059801</v>
      </c>
      <c r="Y50" s="31">
        <f>IF(Y41=0,0,VLOOKUP(Y41,FAC_TOTALS_APTA!$A$4:$BQ$126,$L50,FALSE))</f>
        <v>19994.610425263902</v>
      </c>
      <c r="Z50" s="31">
        <f>IF(Z41=0,0,VLOOKUP(Z41,FAC_TOTALS_APTA!$A$4:$BQ$126,$L50,FALSE))</f>
        <v>65972.5058468278</v>
      </c>
      <c r="AA50" s="31">
        <f>IF(AA41=0,0,VLOOKUP(AA41,FAC_TOTALS_APTA!$A$4:$BQ$126,$L50,FALSE))</f>
        <v>28377.095773283199</v>
      </c>
      <c r="AB50" s="31">
        <f>IF(AB41=0,0,VLOOKUP(AB41,FAC_TOTALS_APTA!$A$4:$BQ$126,$L50,FALSE))</f>
        <v>34910.467913356202</v>
      </c>
      <c r="AC50" s="34">
        <f t="shared" si="19"/>
        <v>268512.11677750514</v>
      </c>
      <c r="AD50" s="35">
        <f>AC50/G60</f>
        <v>3.7470238139302234E-4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>
        <f>MATCH($D51,FAC_TOTALS_APTA!$A$2:$BQ$2,)</f>
        <v>19</v>
      </c>
      <c r="G51" s="36">
        <f>VLOOKUP(G41,FAC_TOTALS_APTA!$A$4:$BQ$126,$F51,FALSE)</f>
        <v>0</v>
      </c>
      <c r="H51" s="36">
        <f>VLOOKUP(H41,FAC_TOTALS_APTA!$A$4:$BQ$126,$F51,FALSE)</f>
        <v>0</v>
      </c>
      <c r="I51" s="32" t="str">
        <f t="shared" si="16"/>
        <v>-</v>
      </c>
      <c r="J51" s="33" t="str">
        <f t="shared" si="17"/>
        <v/>
      </c>
      <c r="K51" s="33" t="str">
        <f t="shared" si="18"/>
        <v>PER_CAPITA_TNC_TRIPS_HINY_BUS_FAC</v>
      </c>
      <c r="L51" s="9">
        <f>MATCH($K51,FAC_TOTALS_APTA!$A$2:$BO$2,)</f>
        <v>34</v>
      </c>
      <c r="M51" s="31">
        <f>IF(M41=0,0,VLOOKUP(M41,FAC_TOTALS_APTA!$A$4:$BQ$126,$L51,FALSE))</f>
        <v>0</v>
      </c>
      <c r="N51" s="31">
        <f>IF(N41=0,0,VLOOKUP(N41,FAC_TOTALS_APTA!$A$4:$BQ$126,$L51,FALSE))</f>
        <v>0</v>
      </c>
      <c r="O51" s="31">
        <f>IF(O41=0,0,VLOOKUP(O41,FAC_TOTALS_APTA!$A$4:$BQ$126,$L51,FALSE))</f>
        <v>0</v>
      </c>
      <c r="P51" s="31">
        <f>IF(P41=0,0,VLOOKUP(P41,FAC_TOTALS_APTA!$A$4:$BQ$126,$L51,FALSE))</f>
        <v>0</v>
      </c>
      <c r="Q51" s="31">
        <f>IF(Q41=0,0,VLOOKUP(Q41,FAC_TOTALS_APTA!$A$4:$BQ$126,$L51,FALSE))</f>
        <v>0</v>
      </c>
      <c r="R51" s="31">
        <f>IF(R41=0,0,VLOOKUP(R41,FAC_TOTALS_APTA!$A$4:$BQ$126,$L51,FALSE))</f>
        <v>0</v>
      </c>
      <c r="S51" s="31">
        <f>IF(S41=0,0,VLOOKUP(S41,FAC_TOTALS_APTA!$A$4:$BQ$126,$L51,FALSE))</f>
        <v>0</v>
      </c>
      <c r="T51" s="31">
        <f>IF(T41=0,0,VLOOKUP(T41,FAC_TOTALS_APTA!$A$4:$BQ$126,$L51,FALSE))</f>
        <v>0</v>
      </c>
      <c r="U51" s="31">
        <f>IF(U41=0,0,VLOOKUP(U41,FAC_TOTALS_APTA!$A$4:$BQ$126,$L51,FALSE))</f>
        <v>0</v>
      </c>
      <c r="V51" s="31">
        <f>IF(V41=0,0,VLOOKUP(V41,FAC_TOTALS_APTA!$A$4:$BQ$126,$L51,FALSE))</f>
        <v>0</v>
      </c>
      <c r="W51" s="31">
        <f>IF(W41=0,0,VLOOKUP(W41,FAC_TOTALS_APTA!$A$4:$BQ$126,$L51,FALSE))</f>
        <v>0</v>
      </c>
      <c r="X51" s="31">
        <f>IF(X41=0,0,VLOOKUP(X41,FAC_TOTALS_APTA!$A$4:$BQ$126,$L51,FALSE))</f>
        <v>0</v>
      </c>
      <c r="Y51" s="31">
        <f>IF(Y41=0,0,VLOOKUP(Y41,FAC_TOTALS_APTA!$A$4:$BQ$126,$L51,FALSE))</f>
        <v>0</v>
      </c>
      <c r="Z51" s="31">
        <f>IF(Z41=0,0,VLOOKUP(Z41,FAC_TOTALS_APTA!$A$4:$BQ$126,$L51,FALSE))</f>
        <v>0</v>
      </c>
      <c r="AA51" s="31">
        <f>IF(AA41=0,0,VLOOKUP(AA41,FAC_TOTALS_APTA!$A$4:$BQ$126,$L51,FALSE))</f>
        <v>0</v>
      </c>
      <c r="AB51" s="31">
        <f>IF(AB41=0,0,VLOOKUP(AB41,FAC_TOTALS_APTA!$A$4:$BQ$126,$L51,FALSE))</f>
        <v>0</v>
      </c>
      <c r="AC51" s="34">
        <f t="shared" si="19"/>
        <v>0</v>
      </c>
      <c r="AD51" s="35">
        <f>AC51/G60</f>
        <v>0</v>
      </c>
      <c r="AE51" s="9"/>
    </row>
    <row r="52" spans="1:31" s="16" customFormat="1" ht="34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MATCH($D52,FAC_TOTALS_APTA!$A$2:$BQ$2,)</f>
        <v>20</v>
      </c>
      <c r="G52" s="36">
        <f>VLOOKUP(G41,FAC_TOTALS_APTA!$A$4:$BQ$126,$F52,FALSE)</f>
        <v>0</v>
      </c>
      <c r="H52" s="36">
        <f>VLOOKUP(H41,FAC_TOTALS_APTA!$A$4:$BQ$126,$F52,FALSE)</f>
        <v>3.0120353362216101</v>
      </c>
      <c r="I52" s="32" t="str">
        <f t="shared" si="16"/>
        <v>-</v>
      </c>
      <c r="J52" s="33" t="str">
        <f t="shared" si="17"/>
        <v/>
      </c>
      <c r="K52" s="33" t="str">
        <f t="shared" si="18"/>
        <v>PER_CAPITA_TNC_TRIPS_MID_OPEX_BUS_FAC</v>
      </c>
      <c r="L52" s="9">
        <f>MATCH($K52,FAC_TOTALS_APTA!$A$2:$BO$2,)</f>
        <v>35</v>
      </c>
      <c r="M52" s="31">
        <f>IF(M41=0,0,VLOOKUP(M41,FAC_TOTALS_APTA!$A$4:$BQ$126,$L52,FALSE))</f>
        <v>0</v>
      </c>
      <c r="N52" s="31">
        <f>IF(N41=0,0,VLOOKUP(N41,FAC_TOTALS_APTA!$A$4:$BQ$126,$L52,FALSE))</f>
        <v>0</v>
      </c>
      <c r="O52" s="31">
        <f>IF(O41=0,0,VLOOKUP(O41,FAC_TOTALS_APTA!$A$4:$BQ$126,$L52,FALSE))</f>
        <v>0</v>
      </c>
      <c r="P52" s="31">
        <f>IF(P41=0,0,VLOOKUP(P41,FAC_TOTALS_APTA!$A$4:$BQ$126,$L52,FALSE))</f>
        <v>0</v>
      </c>
      <c r="Q52" s="31">
        <f>IF(Q41=0,0,VLOOKUP(Q41,FAC_TOTALS_APTA!$A$4:$BQ$126,$L52,FALSE))</f>
        <v>0</v>
      </c>
      <c r="R52" s="31">
        <f>IF(R41=0,0,VLOOKUP(R41,FAC_TOTALS_APTA!$A$4:$BQ$126,$L52,FALSE))</f>
        <v>0</v>
      </c>
      <c r="S52" s="31">
        <f>IF(S41=0,0,VLOOKUP(S41,FAC_TOTALS_APTA!$A$4:$BQ$126,$L52,FALSE))</f>
        <v>0</v>
      </c>
      <c r="T52" s="31">
        <f>IF(T41=0,0,VLOOKUP(T41,FAC_TOTALS_APTA!$A$4:$BQ$126,$L52,FALSE))</f>
        <v>0</v>
      </c>
      <c r="U52" s="31">
        <f>IF(U41=0,0,VLOOKUP(U41,FAC_TOTALS_APTA!$A$4:$BQ$126,$L52,FALSE))</f>
        <v>0</v>
      </c>
      <c r="V52" s="31">
        <f>IF(V41=0,0,VLOOKUP(V41,FAC_TOTALS_APTA!$A$4:$BQ$126,$L52,FALSE))</f>
        <v>0</v>
      </c>
      <c r="W52" s="31">
        <f>IF(W41=0,0,VLOOKUP(W41,FAC_TOTALS_APTA!$A$4:$BQ$126,$L52,FALSE))</f>
        <v>-1907804.6964076399</v>
      </c>
      <c r="X52" s="31">
        <f>IF(X41=0,0,VLOOKUP(X41,FAC_TOTALS_APTA!$A$4:$BQ$126,$L52,FALSE))</f>
        <v>-13078116.0648621</v>
      </c>
      <c r="Y52" s="31">
        <f>IF(Y41=0,0,VLOOKUP(Y41,FAC_TOTALS_APTA!$A$4:$BQ$126,$L52,FALSE))</f>
        <v>-12884896.992178399</v>
      </c>
      <c r="Z52" s="31">
        <f>IF(Z41=0,0,VLOOKUP(Z41,FAC_TOTALS_APTA!$A$4:$BQ$126,$L52,FALSE))</f>
        <v>-21552769.162902199</v>
      </c>
      <c r="AA52" s="31">
        <f>IF(AA41=0,0,VLOOKUP(AA41,FAC_TOTALS_APTA!$A$4:$BQ$126,$L52,FALSE))</f>
        <v>-29310187.729862198</v>
      </c>
      <c r="AB52" s="31">
        <f>IF(AB41=0,0,VLOOKUP(AB41,FAC_TOTALS_APTA!$A$4:$BQ$126,$L52,FALSE))</f>
        <v>-30806555.338617999</v>
      </c>
      <c r="AC52" s="34">
        <f t="shared" si="19"/>
        <v>-109540329.98483053</v>
      </c>
      <c r="AD52" s="35">
        <f>AC52/G60</f>
        <v>-0.15286096954017264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MATCH($D53,FAC_TOTALS_APTA!$A$2:$BQ$2,)</f>
        <v>21</v>
      </c>
      <c r="G53" s="36">
        <f>VLOOKUP(G41,FAC_TOTALS_APTA!$A$4:$BQ$126,$F53,FALSE)</f>
        <v>0</v>
      </c>
      <c r="H53" s="36">
        <f>VLOOKUP(H41,FAC_TOTALS_APTA!$A$4:$BQ$126,$F53,FALSE)</f>
        <v>0</v>
      </c>
      <c r="I53" s="32" t="str">
        <f t="shared" si="16"/>
        <v>-</v>
      </c>
      <c r="J53" s="33" t="str">
        <f t="shared" si="17"/>
        <v/>
      </c>
      <c r="K53" s="33" t="str">
        <f t="shared" si="18"/>
        <v>PER_CAPITA_TNC_TRIPS_LOW_OPEX_BUS_FAC</v>
      </c>
      <c r="L53" s="9">
        <f>MATCH($K53,FAC_TOTALS_APTA!$A$2:$BO$2,)</f>
        <v>36</v>
      </c>
      <c r="M53" s="31">
        <f>IF(M41=0,0,VLOOKUP(M41,FAC_TOTALS_APTA!$A$4:$BQ$126,$L53,FALSE))</f>
        <v>0</v>
      </c>
      <c r="N53" s="31">
        <f>IF(N41=0,0,VLOOKUP(N41,FAC_TOTALS_APTA!$A$4:$BQ$126,$L53,FALSE))</f>
        <v>0</v>
      </c>
      <c r="O53" s="31">
        <f>IF(O41=0,0,VLOOKUP(O41,FAC_TOTALS_APTA!$A$4:$BQ$126,$L53,FALSE))</f>
        <v>0</v>
      </c>
      <c r="P53" s="31">
        <f>IF(P41=0,0,VLOOKUP(P41,FAC_TOTALS_APTA!$A$4:$BQ$126,$L53,FALSE))</f>
        <v>0</v>
      </c>
      <c r="Q53" s="31">
        <f>IF(Q41=0,0,VLOOKUP(Q41,FAC_TOTALS_APTA!$A$4:$BQ$126,$L53,FALSE))</f>
        <v>0</v>
      </c>
      <c r="R53" s="31">
        <f>IF(R41=0,0,VLOOKUP(R41,FAC_TOTALS_APTA!$A$4:$BQ$126,$L53,FALSE))</f>
        <v>0</v>
      </c>
      <c r="S53" s="31">
        <f>IF(S41=0,0,VLOOKUP(S41,FAC_TOTALS_APTA!$A$4:$BQ$126,$L53,FALSE))</f>
        <v>0</v>
      </c>
      <c r="T53" s="31">
        <f>IF(T41=0,0,VLOOKUP(T41,FAC_TOTALS_APTA!$A$4:$BQ$126,$L53,FALSE))</f>
        <v>0</v>
      </c>
      <c r="U53" s="31">
        <f>IF(U41=0,0,VLOOKUP(U41,FAC_TOTALS_APTA!$A$4:$BQ$126,$L53,FALSE))</f>
        <v>0</v>
      </c>
      <c r="V53" s="31">
        <f>IF(V41=0,0,VLOOKUP(V41,FAC_TOTALS_APTA!$A$4:$BQ$126,$L53,FALSE))</f>
        <v>0</v>
      </c>
      <c r="W53" s="31">
        <f>IF(W41=0,0,VLOOKUP(W41,FAC_TOTALS_APTA!$A$4:$BQ$126,$L53,FALSE))</f>
        <v>0</v>
      </c>
      <c r="X53" s="31">
        <f>IF(X41=0,0,VLOOKUP(X41,FAC_TOTALS_APTA!$A$4:$BQ$126,$L53,FALSE))</f>
        <v>0</v>
      </c>
      <c r="Y53" s="31">
        <f>IF(Y41=0,0,VLOOKUP(Y41,FAC_TOTALS_APTA!$A$4:$BQ$126,$L53,FALSE))</f>
        <v>0</v>
      </c>
      <c r="Z53" s="31">
        <f>IF(Z41=0,0,VLOOKUP(Z41,FAC_TOTALS_APTA!$A$4:$BQ$126,$L53,FALSE))</f>
        <v>0</v>
      </c>
      <c r="AA53" s="31">
        <f>IF(AA41=0,0,VLOOKUP(AA41,FAC_TOTALS_APTA!$A$4:$BQ$126,$L53,FALSE))</f>
        <v>0</v>
      </c>
      <c r="AB53" s="31">
        <f>IF(AB41=0,0,VLOOKUP(AB41,FAC_TOTALS_APTA!$A$4:$BQ$126,$L53,FALSE))</f>
        <v>0</v>
      </c>
      <c r="AC53" s="34">
        <f t="shared" si="19"/>
        <v>0</v>
      </c>
      <c r="AD53" s="35">
        <f>AC53/G60</f>
        <v>0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>
        <f>MATCH($D54,FAC_TOTALS_APTA!$A$2:$BQ$2,)</f>
        <v>22</v>
      </c>
      <c r="G54" s="36">
        <f>VLOOKUP(G41,FAC_TOTALS_APTA!$A$4:$BQ$126,$F54,FALSE)</f>
        <v>0</v>
      </c>
      <c r="H54" s="36">
        <f>VLOOKUP(H41,FAC_TOTALS_APTA!$A$4:$BQ$126,$F54,FALSE)</f>
        <v>0</v>
      </c>
      <c r="I54" s="32" t="str">
        <f t="shared" si="16"/>
        <v>-</v>
      </c>
      <c r="J54" s="33" t="str">
        <f t="shared" si="17"/>
        <v/>
      </c>
      <c r="K54" s="33" t="str">
        <f t="shared" si="18"/>
        <v>PER_CAPITA_TNC_TRIPS_HINY_RAIL_FAC</v>
      </c>
      <c r="L54" s="9">
        <f>MATCH($K54,FAC_TOTALS_APTA!$A$2:$BO$2,)</f>
        <v>37</v>
      </c>
      <c r="M54" s="31">
        <f>IF(M41=0,0,VLOOKUP(M41,FAC_TOTALS_APTA!$A$4:$BQ$126,$L54,FALSE))</f>
        <v>0</v>
      </c>
      <c r="N54" s="31">
        <f>IF(N41=0,0,VLOOKUP(N41,FAC_TOTALS_APTA!$A$4:$BQ$126,$L54,FALSE))</f>
        <v>0</v>
      </c>
      <c r="O54" s="31">
        <f>IF(O41=0,0,VLOOKUP(O41,FAC_TOTALS_APTA!$A$4:$BQ$126,$L54,FALSE))</f>
        <v>0</v>
      </c>
      <c r="P54" s="31">
        <f>IF(P41=0,0,VLOOKUP(P41,FAC_TOTALS_APTA!$A$4:$BQ$126,$L54,FALSE))</f>
        <v>0</v>
      </c>
      <c r="Q54" s="31">
        <f>IF(Q41=0,0,VLOOKUP(Q41,FAC_TOTALS_APTA!$A$4:$BQ$126,$L54,FALSE))</f>
        <v>0</v>
      </c>
      <c r="R54" s="31">
        <f>IF(R41=0,0,VLOOKUP(R41,FAC_TOTALS_APTA!$A$4:$BQ$126,$L54,FALSE))</f>
        <v>0</v>
      </c>
      <c r="S54" s="31">
        <f>IF(S41=0,0,VLOOKUP(S41,FAC_TOTALS_APTA!$A$4:$BQ$126,$L54,FALSE))</f>
        <v>0</v>
      </c>
      <c r="T54" s="31">
        <f>IF(T41=0,0,VLOOKUP(T41,FAC_TOTALS_APTA!$A$4:$BQ$126,$L54,FALSE))</f>
        <v>0</v>
      </c>
      <c r="U54" s="31">
        <f>IF(U41=0,0,VLOOKUP(U41,FAC_TOTALS_APTA!$A$4:$BQ$126,$L54,FALSE))</f>
        <v>0</v>
      </c>
      <c r="V54" s="31">
        <f>IF(V41=0,0,VLOOKUP(V41,FAC_TOTALS_APTA!$A$4:$BQ$126,$L54,FALSE))</f>
        <v>0</v>
      </c>
      <c r="W54" s="31">
        <f>IF(W41=0,0,VLOOKUP(W41,FAC_TOTALS_APTA!$A$4:$BQ$126,$L54,FALSE))</f>
        <v>0</v>
      </c>
      <c r="X54" s="31">
        <f>IF(X41=0,0,VLOOKUP(X41,FAC_TOTALS_APTA!$A$4:$BQ$126,$L54,FALSE))</f>
        <v>0</v>
      </c>
      <c r="Y54" s="31">
        <f>IF(Y41=0,0,VLOOKUP(Y41,FAC_TOTALS_APTA!$A$4:$BQ$126,$L54,FALSE))</f>
        <v>0</v>
      </c>
      <c r="Z54" s="31">
        <f>IF(Z41=0,0,VLOOKUP(Z41,FAC_TOTALS_APTA!$A$4:$BQ$126,$L54,FALSE))</f>
        <v>0</v>
      </c>
      <c r="AA54" s="31">
        <f>IF(AA41=0,0,VLOOKUP(AA41,FAC_TOTALS_APTA!$A$4:$BQ$126,$L54,FALSE))</f>
        <v>0</v>
      </c>
      <c r="AB54" s="31">
        <f>IF(AB41=0,0,VLOOKUP(AB41,FAC_TOTALS_APTA!$A$4:$BQ$126,$L54,FALSE))</f>
        <v>0</v>
      </c>
      <c r="AC54" s="34">
        <f t="shared" si="19"/>
        <v>0</v>
      </c>
      <c r="AD54" s="35">
        <f>AC54/G60</f>
        <v>0</v>
      </c>
      <c r="AE54" s="9"/>
    </row>
    <row r="55" spans="1:31" s="16" customFormat="1" ht="34" hidden="1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>
        <f>MATCH($D55,FAC_TOTALS_APTA!$A$2:$BQ$2,)</f>
        <v>23</v>
      </c>
      <c r="G55" s="36">
        <f>VLOOKUP(G41,FAC_TOTALS_APTA!$A$4:$BQ$126,$F55,FALSE)</f>
        <v>0</v>
      </c>
      <c r="H55" s="36">
        <f>VLOOKUP(H41,FAC_TOTALS_APTA!$A$4:$BQ$126,$F55,FALSE)</f>
        <v>0</v>
      </c>
      <c r="I55" s="32" t="str">
        <f t="shared" si="16"/>
        <v>-</v>
      </c>
      <c r="J55" s="33" t="str">
        <f t="shared" si="17"/>
        <v/>
      </c>
      <c r="K55" s="33" t="str">
        <f t="shared" si="18"/>
        <v>PER_CAPITA_TNC_TRIPS_MIDLOW_RAIL_FAC</v>
      </c>
      <c r="L55" s="9">
        <f>MATCH($K55,FAC_TOTALS_APTA!$A$2:$BO$2,)</f>
        <v>38</v>
      </c>
      <c r="M55" s="31">
        <f>IF(M41=0,0,VLOOKUP(M41,FAC_TOTALS_APTA!$A$4:$BQ$126,$L55,FALSE))</f>
        <v>0</v>
      </c>
      <c r="N55" s="31">
        <f>IF(N41=0,0,VLOOKUP(N41,FAC_TOTALS_APTA!$A$4:$BQ$126,$L55,FALSE))</f>
        <v>0</v>
      </c>
      <c r="O55" s="31">
        <f>IF(O41=0,0,VLOOKUP(O41,FAC_TOTALS_APTA!$A$4:$BQ$126,$L55,FALSE))</f>
        <v>0</v>
      </c>
      <c r="P55" s="31">
        <f>IF(P41=0,0,VLOOKUP(P41,FAC_TOTALS_APTA!$A$4:$BQ$126,$L55,FALSE))</f>
        <v>0</v>
      </c>
      <c r="Q55" s="31">
        <f>IF(Q41=0,0,VLOOKUP(Q41,FAC_TOTALS_APTA!$A$4:$BQ$126,$L55,FALSE))</f>
        <v>0</v>
      </c>
      <c r="R55" s="31">
        <f>IF(R41=0,0,VLOOKUP(R41,FAC_TOTALS_APTA!$A$4:$BQ$126,$L55,FALSE))</f>
        <v>0</v>
      </c>
      <c r="S55" s="31">
        <f>IF(S41=0,0,VLOOKUP(S41,FAC_TOTALS_APTA!$A$4:$BQ$126,$L55,FALSE))</f>
        <v>0</v>
      </c>
      <c r="T55" s="31">
        <f>IF(T41=0,0,VLOOKUP(T41,FAC_TOTALS_APTA!$A$4:$BQ$126,$L55,FALSE))</f>
        <v>0</v>
      </c>
      <c r="U55" s="31">
        <f>IF(U41=0,0,VLOOKUP(U41,FAC_TOTALS_APTA!$A$4:$BQ$126,$L55,FALSE))</f>
        <v>0</v>
      </c>
      <c r="V55" s="31">
        <f>IF(V41=0,0,VLOOKUP(V41,FAC_TOTALS_APTA!$A$4:$BQ$126,$L55,FALSE))</f>
        <v>0</v>
      </c>
      <c r="W55" s="31">
        <f>IF(W41=0,0,VLOOKUP(W41,FAC_TOTALS_APTA!$A$4:$BQ$126,$L55,FALSE))</f>
        <v>0</v>
      </c>
      <c r="X55" s="31">
        <f>IF(X41=0,0,VLOOKUP(X41,FAC_TOTALS_APTA!$A$4:$BQ$126,$L55,FALSE))</f>
        <v>0</v>
      </c>
      <c r="Y55" s="31">
        <f>IF(Y41=0,0,VLOOKUP(Y41,FAC_TOTALS_APTA!$A$4:$BQ$126,$L55,FALSE))</f>
        <v>0</v>
      </c>
      <c r="Z55" s="31">
        <f>IF(Z41=0,0,VLOOKUP(Z41,FAC_TOTALS_APTA!$A$4:$BQ$126,$L55,FALSE))</f>
        <v>0</v>
      </c>
      <c r="AA55" s="31">
        <f>IF(AA41=0,0,VLOOKUP(AA41,FAC_TOTALS_APTA!$A$4:$BQ$126,$L55,FALSE))</f>
        <v>0</v>
      </c>
      <c r="AB55" s="31">
        <f>IF(AB41=0,0,VLOOKUP(AB41,FAC_TOTALS_APTA!$A$4:$BQ$126,$L55,FALSE))</f>
        <v>0</v>
      </c>
      <c r="AC55" s="34">
        <f t="shared" si="19"/>
        <v>0</v>
      </c>
      <c r="AD55" s="35">
        <f>AC55/G60</f>
        <v>0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MATCH($D56,FAC_TOTALS_APTA!$A$2:$BQ$2,)</f>
        <v>24</v>
      </c>
      <c r="G56" s="36">
        <f>VLOOKUP(G41,FAC_TOTALS_APTA!$A$4:$BQ$126,$F56,FALSE)</f>
        <v>4.58259730253388E-2</v>
      </c>
      <c r="H56" s="36">
        <f>VLOOKUP(H41,FAC_TOTALS_APTA!$A$4:$BQ$126,$F56,FALSE)</f>
        <v>0.825130747331004</v>
      </c>
      <c r="I56" s="32">
        <f t="shared" si="16"/>
        <v>17.005744185175512</v>
      </c>
      <c r="J56" s="33" t="str">
        <f t="shared" si="17"/>
        <v/>
      </c>
      <c r="K56" s="33" t="str">
        <f t="shared" si="18"/>
        <v>BIKE_SHARE_FAC</v>
      </c>
      <c r="L56" s="9">
        <f>MATCH($K56,FAC_TOTALS_APTA!$A$2:$BO$2,)</f>
        <v>39</v>
      </c>
      <c r="M56" s="31">
        <f>IF(M41=0,0,VLOOKUP(M41,FAC_TOTALS_APTA!$A$4:$BQ$126,$L56,FALSE))</f>
        <v>0</v>
      </c>
      <c r="N56" s="31">
        <f>IF(N41=0,0,VLOOKUP(N41,FAC_TOTALS_APTA!$A$4:$BQ$126,$L56,FALSE))</f>
        <v>0</v>
      </c>
      <c r="O56" s="31">
        <f>IF(O41=0,0,VLOOKUP(O41,FAC_TOTALS_APTA!$A$4:$BQ$126,$L56,FALSE))</f>
        <v>0</v>
      </c>
      <c r="P56" s="31">
        <f>IF(P41=0,0,VLOOKUP(P41,FAC_TOTALS_APTA!$A$4:$BQ$126,$L56,FALSE))</f>
        <v>0</v>
      </c>
      <c r="Q56" s="31">
        <f>IF(Q41=0,0,VLOOKUP(Q41,FAC_TOTALS_APTA!$A$4:$BQ$126,$L56,FALSE))</f>
        <v>0</v>
      </c>
      <c r="R56" s="31">
        <f>IF(R41=0,0,VLOOKUP(R41,FAC_TOTALS_APTA!$A$4:$BQ$126,$L56,FALSE))</f>
        <v>0</v>
      </c>
      <c r="S56" s="31">
        <f>IF(S41=0,0,VLOOKUP(S41,FAC_TOTALS_APTA!$A$4:$BQ$126,$L56,FALSE))</f>
        <v>0</v>
      </c>
      <c r="T56" s="31">
        <f>IF(T41=0,0,VLOOKUP(T41,FAC_TOTALS_APTA!$A$4:$BQ$126,$L56,FALSE))</f>
        <v>0</v>
      </c>
      <c r="U56" s="31">
        <f>IF(U41=0,0,VLOOKUP(U41,FAC_TOTALS_APTA!$A$4:$BQ$126,$L56,FALSE))</f>
        <v>-131741.23543224999</v>
      </c>
      <c r="V56" s="31">
        <f>IF(V41=0,0,VLOOKUP(V41,FAC_TOTALS_APTA!$A$4:$BQ$126,$L56,FALSE))</f>
        <v>-378262.86342084099</v>
      </c>
      <c r="W56" s="31">
        <f>IF(W41=0,0,VLOOKUP(W41,FAC_TOTALS_APTA!$A$4:$BQ$126,$L56,FALSE))</f>
        <v>-583698.28567769204</v>
      </c>
      <c r="X56" s="31">
        <f>IF(X41=0,0,VLOOKUP(X41,FAC_TOTALS_APTA!$A$4:$BQ$126,$L56,FALSE))</f>
        <v>-895345.19153229496</v>
      </c>
      <c r="Y56" s="31">
        <f>IF(Y41=0,0,VLOOKUP(Y41,FAC_TOTALS_APTA!$A$4:$BQ$126,$L56,FALSE))</f>
        <v>-1952661.51459972</v>
      </c>
      <c r="Z56" s="31">
        <f>IF(Z41=0,0,VLOOKUP(Z41,FAC_TOTALS_APTA!$A$4:$BQ$126,$L56,FALSE))</f>
        <v>-1260753.1772738099</v>
      </c>
      <c r="AA56" s="31">
        <f>IF(AA41=0,0,VLOOKUP(AA41,FAC_TOTALS_APTA!$A$4:$BQ$126,$L56,FALSE))</f>
        <v>-909878.27414454496</v>
      </c>
      <c r="AB56" s="31">
        <f>IF(AB41=0,0,VLOOKUP(AB41,FAC_TOTALS_APTA!$A$4:$BQ$126,$L56,FALSE))</f>
        <v>-870357.22466798394</v>
      </c>
      <c r="AC56" s="34">
        <f t="shared" si="19"/>
        <v>-6982697.7667491371</v>
      </c>
      <c r="AD56" s="35">
        <f>AC56/G60</f>
        <v>-9.7441914843517958E-3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MATCH($D57,FAC_TOTALS_APTA!$A$2:$BQ$2,)</f>
        <v>25</v>
      </c>
      <c r="G57" s="38">
        <f>VLOOKUP(G41,FAC_TOTALS_APTA!$A$4:$BQ$126,$F57,FALSE)</f>
        <v>0</v>
      </c>
      <c r="H57" s="38">
        <f>VLOOKUP(H41,FAC_TOTALS_APTA!$A$4:$BQ$126,$F57,FALSE)</f>
        <v>0.41901162122882901</v>
      </c>
      <c r="I57" s="39" t="str">
        <f t="shared" si="16"/>
        <v>-</v>
      </c>
      <c r="J57" s="40" t="str">
        <f t="shared" si="17"/>
        <v/>
      </c>
      <c r="K57" s="40" t="str">
        <f t="shared" si="18"/>
        <v>scooter_flag_FAC</v>
      </c>
      <c r="L57" s="10">
        <f>MATCH($K57,FAC_TOTALS_APTA!$A$2:$BO$2,)</f>
        <v>40</v>
      </c>
      <c r="M57" s="41">
        <f>IF($M$11=0,0,VLOOKUP($M$11,FAC_TOTALS_APTA!$A$4:$BQ$126,$L57,FALSE))</f>
        <v>0</v>
      </c>
      <c r="N57" s="41">
        <f>IF($M$11=0,0,VLOOKUP($M$11,FAC_TOTALS_APTA!$A$4:$BQ$126,$L57,FALSE))</f>
        <v>0</v>
      </c>
      <c r="O57" s="41">
        <f>IF($M$11=0,0,VLOOKUP($M$11,FAC_TOTALS_APTA!$A$4:$BQ$126,$L57,FALSE))</f>
        <v>0</v>
      </c>
      <c r="P57" s="41">
        <f>IF($M$11=0,0,VLOOKUP($M$11,FAC_TOTALS_APTA!$A$4:$BQ$126,$L57,FALSE))</f>
        <v>0</v>
      </c>
      <c r="Q57" s="41">
        <f>IF($M$11=0,0,VLOOKUP($M$11,FAC_TOTALS_APTA!$A$4:$BQ$126,$L57,FALSE))</f>
        <v>0</v>
      </c>
      <c r="R57" s="41">
        <f>IF($M$11=0,0,VLOOKUP($M$11,FAC_TOTALS_APTA!$A$4:$BQ$126,$L57,FALSE))</f>
        <v>0</v>
      </c>
      <c r="S57" s="41">
        <f>IF($M$11=0,0,VLOOKUP($M$11,FAC_TOTALS_APTA!$A$4:$BQ$126,$L57,FALSE))</f>
        <v>0</v>
      </c>
      <c r="T57" s="41">
        <f>IF($M$11=0,0,VLOOKUP($M$11,FAC_TOTALS_APTA!$A$4:$BQ$126,$L57,FALSE))</f>
        <v>0</v>
      </c>
      <c r="U57" s="41">
        <f>IF($M$11=0,0,VLOOKUP($M$11,FAC_TOTALS_APTA!$A$4:$BQ$126,$L57,FALSE))</f>
        <v>0</v>
      </c>
      <c r="V57" s="41">
        <f>IF($M$11=0,0,VLOOKUP($M$11,FAC_TOTALS_APTA!$A$4:$BQ$126,$L57,FALSE))</f>
        <v>0</v>
      </c>
      <c r="W57" s="41">
        <f>IF($M$11=0,0,VLOOKUP($M$11,FAC_TOTALS_APTA!$A$4:$BQ$126,$L57,FALSE))</f>
        <v>0</v>
      </c>
      <c r="X57" s="41">
        <f>IF($M$11=0,0,VLOOKUP($M$11,FAC_TOTALS_APTA!$A$4:$BQ$126,$L57,FALSE))</f>
        <v>0</v>
      </c>
      <c r="Y57" s="41">
        <f>IF($M$11=0,0,VLOOKUP($M$11,FAC_TOTALS_APTA!$A$4:$BQ$126,$L57,FALSE))</f>
        <v>0</v>
      </c>
      <c r="Z57" s="41">
        <f>IF($M$11=0,0,VLOOKUP($M$11,FAC_TOTALS_APTA!$A$4:$BQ$126,$L57,FALSE))</f>
        <v>0</v>
      </c>
      <c r="AA57" s="41">
        <f>IF($M$11=0,0,VLOOKUP($M$11,FAC_TOTALS_APTA!$A$4:$BQ$126,$L57,FALSE))</f>
        <v>0</v>
      </c>
      <c r="AB57" s="41">
        <f>IF($M$11=0,0,VLOOKUP($M$11,FAC_TOTALS_APTA!$A$4:$BQ$126,$L57,FALSE))</f>
        <v>0</v>
      </c>
      <c r="AC57" s="42">
        <f t="shared" si="19"/>
        <v>0</v>
      </c>
      <c r="AD57" s="43">
        <f>AC57/G60</f>
        <v>0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8"/>
        <v>New_Reporter_FAC</v>
      </c>
      <c r="L58" s="47">
        <f>MATCH($K58,FAC_TOTALS_APTA!$A$2:$BO$2,)</f>
        <v>44</v>
      </c>
      <c r="M58" s="48">
        <f>IF(M41=0,0,VLOOKUP(M41,FAC_TOTALS_APTA!$A$4:$BQ$126,$L58,FALSE))</f>
        <v>35006185</v>
      </c>
      <c r="N58" s="48">
        <f>IF(N41=0,0,VLOOKUP(N41,FAC_TOTALS_APTA!$A$4:$BQ$126,$L58,FALSE))</f>
        <v>27575193.976</v>
      </c>
      <c r="O58" s="48">
        <f>IF(O41=0,0,VLOOKUP(O41,FAC_TOTALS_APTA!$A$4:$BQ$126,$L58,FALSE))</f>
        <v>13898091.999999899</v>
      </c>
      <c r="P58" s="48">
        <f>IF(P41=0,0,VLOOKUP(P41,FAC_TOTALS_APTA!$A$4:$BQ$126,$L58,FALSE))</f>
        <v>15747264</v>
      </c>
      <c r="Q58" s="48">
        <f>IF(Q41=0,0,VLOOKUP(Q41,FAC_TOTALS_APTA!$A$4:$BQ$126,$L58,FALSE))</f>
        <v>8688267.9989999998</v>
      </c>
      <c r="R58" s="48">
        <f>IF(R41=0,0,VLOOKUP(R41,FAC_TOTALS_APTA!$A$4:$BQ$126,$L58,FALSE))</f>
        <v>0</v>
      </c>
      <c r="S58" s="48">
        <f>IF(S41=0,0,VLOOKUP(S41,FAC_TOTALS_APTA!$A$4:$BQ$126,$L58,FALSE))</f>
        <v>0</v>
      </c>
      <c r="T58" s="48">
        <f>IF(T41=0,0,VLOOKUP(T41,FAC_TOTALS_APTA!$A$4:$BQ$126,$L58,FALSE))</f>
        <v>0</v>
      </c>
      <c r="U58" s="48">
        <f>IF(U41=0,0,VLOOKUP(U41,FAC_TOTALS_APTA!$A$4:$BQ$126,$L58,FALSE))</f>
        <v>0</v>
      </c>
      <c r="V58" s="48">
        <f>IF(V41=0,0,VLOOKUP(V41,FAC_TOTALS_APTA!$A$4:$BQ$126,$L58,FALSE))</f>
        <v>0</v>
      </c>
      <c r="W58" s="48">
        <f>IF(W41=0,0,VLOOKUP(W41,FAC_TOTALS_APTA!$A$4:$BQ$126,$L58,FALSE))</f>
        <v>0</v>
      </c>
      <c r="X58" s="48">
        <f>IF(X41=0,0,VLOOKUP(X41,FAC_TOTALS_APTA!$A$4:$BQ$126,$L58,FALSE))</f>
        <v>0</v>
      </c>
      <c r="Y58" s="48">
        <f>IF(Y41=0,0,VLOOKUP(Y41,FAC_TOTALS_APTA!$A$4:$BQ$126,$L58,FALSE))</f>
        <v>0</v>
      </c>
      <c r="Z58" s="48">
        <f>IF(Z41=0,0,VLOOKUP(Z41,FAC_TOTALS_APTA!$A$4:$BQ$126,$L58,FALSE))</f>
        <v>0</v>
      </c>
      <c r="AA58" s="48">
        <f>IF(AA41=0,0,VLOOKUP(AA41,FAC_TOTALS_APTA!$A$4:$BQ$126,$L58,FALSE))</f>
        <v>0</v>
      </c>
      <c r="AB58" s="48">
        <f>IF(AB41=0,0,VLOOKUP(AB41,FAC_TOTALS_APTA!$A$4:$BQ$126,$L58,FALSE))</f>
        <v>0</v>
      </c>
      <c r="AC58" s="51">
        <f>SUM(M58:AB58)</f>
        <v>100915002.97499989</v>
      </c>
      <c r="AD58" s="52">
        <f>AC58/G60</f>
        <v>0.14082452735028389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MATCH($D59,FAC_TOTALS_APTA!$A$2:$BO$2,)</f>
        <v>9</v>
      </c>
      <c r="G59" s="76">
        <f>VLOOKUP(G41,FAC_TOTALS_APTA!$A$4:$BQ$126,$F59,FALSE)</f>
        <v>679778538.18202996</v>
      </c>
      <c r="H59" s="76">
        <f>VLOOKUP(H41,FAC_TOTALS_APTA!$A$4:$BO$126,$F59,FALSE)</f>
        <v>827609527.83973396</v>
      </c>
      <c r="I59" s="78">
        <f t="shared" ref="I59:I60" si="20">H59/G59-1</f>
        <v>0.21746933943083402</v>
      </c>
      <c r="J59" s="33"/>
      <c r="K59" s="33"/>
      <c r="L59" s="9"/>
      <c r="M59" s="31">
        <f t="shared" ref="M59:AB59" si="21">SUM(M43:M48)</f>
        <v>113200505.15450771</v>
      </c>
      <c r="N59" s="31">
        <f t="shared" si="21"/>
        <v>33674348.190969065</v>
      </c>
      <c r="O59" s="31">
        <f t="shared" si="21"/>
        <v>39075214.050080605</v>
      </c>
      <c r="P59" s="31">
        <f t="shared" si="21"/>
        <v>47743972.883424111</v>
      </c>
      <c r="Q59" s="31">
        <f t="shared" si="21"/>
        <v>1655109.7417835807</v>
      </c>
      <c r="R59" s="31">
        <f t="shared" si="21"/>
        <v>37188849.056018308</v>
      </c>
      <c r="S59" s="31">
        <f t="shared" si="21"/>
        <v>-83617250.472257391</v>
      </c>
      <c r="T59" s="31">
        <f t="shared" si="21"/>
        <v>21890412.547253851</v>
      </c>
      <c r="U59" s="31">
        <f t="shared" si="21"/>
        <v>33260606.650478013</v>
      </c>
      <c r="V59" s="31">
        <f t="shared" si="21"/>
        <v>-3585942.4312810181</v>
      </c>
      <c r="W59" s="31">
        <f t="shared" si="21"/>
        <v>-8359726.2877074704</v>
      </c>
      <c r="X59" s="31">
        <f t="shared" si="21"/>
        <v>8185575.4168026801</v>
      </c>
      <c r="Y59" s="31">
        <f t="shared" si="21"/>
        <v>-36264319.36624191</v>
      </c>
      <c r="Z59" s="31">
        <f t="shared" si="21"/>
        <v>-5557610.6320294216</v>
      </c>
      <c r="AA59" s="31">
        <f t="shared" si="21"/>
        <v>22580907.15477217</v>
      </c>
      <c r="AB59" s="31">
        <f t="shared" si="21"/>
        <v>29597555.36197174</v>
      </c>
      <c r="AC59" s="34">
        <f>H59-G59</f>
        <v>147830989.657704</v>
      </c>
      <c r="AD59" s="35">
        <f>I59</f>
        <v>0.21746933943083402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MATCH($D60,FAC_TOTALS_APTA!$A$2:$BO$2,)</f>
        <v>7</v>
      </c>
      <c r="G60" s="77">
        <f>VLOOKUP(G41,FAC_TOTALS_APTA!$A$4:$BO$126,$F60,FALSE)</f>
        <v>716601041.54999995</v>
      </c>
      <c r="H60" s="77">
        <f>VLOOKUP(H41,FAC_TOTALS_APTA!$A$4:$BO$126,$F60,FALSE)</f>
        <v>809531783.59800005</v>
      </c>
      <c r="I60" s="79">
        <f t="shared" si="20"/>
        <v>0.1296826778914415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92930742.048000097</v>
      </c>
      <c r="AD60" s="55">
        <f>I60</f>
        <v>0.1296826778914415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-8.7786661539392519E-2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30</v>
      </c>
      <c r="C67" s="22">
        <v>0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7" t="s">
        <v>59</v>
      </c>
      <c r="H69" s="87"/>
      <c r="I69" s="87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 t="s">
        <v>63</v>
      </c>
      <c r="AD69" s="87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2002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0_3_2002</v>
      </c>
      <c r="H72" s="9" t="str">
        <f>CONCATENATE($C67,"_",$C68,"_",H70)</f>
        <v>0_3_2018</v>
      </c>
      <c r="I72" s="30"/>
      <c r="J72" s="9"/>
      <c r="K72" s="9"/>
      <c r="L72" s="9"/>
      <c r="M72" s="9" t="str">
        <f>IF($G70+M71&gt;$H70,0,CONCATENATE($C67,"_",$C68,"_",$G70+M71))</f>
        <v>0_3_2003</v>
      </c>
      <c r="N72" s="9" t="str">
        <f t="shared" ref="N72:AB72" si="22">IF($G70+N71&gt;$H70,0,CONCATENATE($C67,"_",$C68,"_",$G70+N71))</f>
        <v>0_3_2004</v>
      </c>
      <c r="O72" s="9" t="str">
        <f t="shared" si="22"/>
        <v>0_3_2005</v>
      </c>
      <c r="P72" s="9" t="str">
        <f t="shared" si="22"/>
        <v>0_3_2006</v>
      </c>
      <c r="Q72" s="9" t="str">
        <f t="shared" si="22"/>
        <v>0_3_2007</v>
      </c>
      <c r="R72" s="9" t="str">
        <f t="shared" si="22"/>
        <v>0_3_2008</v>
      </c>
      <c r="S72" s="9" t="str">
        <f t="shared" si="22"/>
        <v>0_3_2009</v>
      </c>
      <c r="T72" s="9" t="str">
        <f t="shared" si="22"/>
        <v>0_3_2010</v>
      </c>
      <c r="U72" s="9" t="str">
        <f t="shared" si="22"/>
        <v>0_3_2011</v>
      </c>
      <c r="V72" s="9" t="str">
        <f t="shared" si="22"/>
        <v>0_3_2012</v>
      </c>
      <c r="W72" s="9" t="str">
        <f t="shared" si="22"/>
        <v>0_3_2013</v>
      </c>
      <c r="X72" s="9" t="str">
        <f t="shared" si="22"/>
        <v>0_3_2014</v>
      </c>
      <c r="Y72" s="9" t="str">
        <f t="shared" si="22"/>
        <v>0_3_2015</v>
      </c>
      <c r="Z72" s="9" t="str">
        <f t="shared" si="22"/>
        <v>0_3_2016</v>
      </c>
      <c r="AA72" s="9" t="str">
        <f t="shared" si="22"/>
        <v>0_3_2017</v>
      </c>
      <c r="AB72" s="9" t="str">
        <f t="shared" si="22"/>
        <v>0_3_2018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MATCH($D74,FAC_TOTALS_APTA!$A$2:$BQ$2,)</f>
        <v>11</v>
      </c>
      <c r="G74" s="31">
        <f>VLOOKUP(G72,FAC_TOTALS_APTA!$A$4:$BQ$126,$F74,FALSE)</f>
        <v>2348829.1506419098</v>
      </c>
      <c r="H74" s="31">
        <f>VLOOKUP(H72,FAC_TOTALS_APTA!$A$4:$BQ$126,$F74,FALSE)</f>
        <v>2102749.2543792301</v>
      </c>
      <c r="I74" s="32">
        <f>IFERROR(H74/G74-1,"-")</f>
        <v>-0.10476704795469216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MATCH($K74,FAC_TOTALS_APTA!$A$2:$BO$2,)</f>
        <v>26</v>
      </c>
      <c r="M74" s="31">
        <f>IF(M72=0,0,VLOOKUP(M72,FAC_TOTALS_APTA!$A$4:$BQ$126,$L74,FALSE))</f>
        <v>1834099.2344720201</v>
      </c>
      <c r="N74" s="31">
        <f>IF(N72=0,0,VLOOKUP(N72,FAC_TOTALS_APTA!$A$4:$BQ$126,$L74,FALSE))</f>
        <v>2106519.6642220402</v>
      </c>
      <c r="O74" s="31">
        <f>IF(O72=0,0,VLOOKUP(O72,FAC_TOTALS_APTA!$A$4:$BQ$126,$L74,FALSE))</f>
        <v>-850712.14376199502</v>
      </c>
      <c r="P74" s="31">
        <f>IF(P72=0,0,VLOOKUP(P72,FAC_TOTALS_APTA!$A$4:$BQ$126,$L74,FALSE))</f>
        <v>7129698.3193252198</v>
      </c>
      <c r="Q74" s="31">
        <f>IF(Q72=0,0,VLOOKUP(Q72,FAC_TOTALS_APTA!$A$4:$BQ$126,$L74,FALSE))</f>
        <v>6831576.4226337401</v>
      </c>
      <c r="R74" s="31">
        <f>IF(R72=0,0,VLOOKUP(R72,FAC_TOTALS_APTA!$A$4:$BQ$126,$L74,FALSE))</f>
        <v>3007058.9093140201</v>
      </c>
      <c r="S74" s="31">
        <f>IF(S72=0,0,VLOOKUP(S72,FAC_TOTALS_APTA!$A$4:$BQ$126,$L74,FALSE))</f>
        <v>4802692.3003631802</v>
      </c>
      <c r="T74" s="31">
        <f>IF(T72=0,0,VLOOKUP(T72,FAC_TOTALS_APTA!$A$4:$BQ$126,$L74,FALSE))</f>
        <v>1132535.39687434</v>
      </c>
      <c r="U74" s="31">
        <f>IF(U72=0,0,VLOOKUP(U72,FAC_TOTALS_APTA!$A$4:$BQ$126,$L74,FALSE))</f>
        <v>-242101.442767834</v>
      </c>
      <c r="V74" s="31">
        <f>IF(V72=0,0,VLOOKUP(V72,FAC_TOTALS_APTA!$A$4:$BQ$126,$L74,FALSE))</f>
        <v>887152.84022744198</v>
      </c>
      <c r="W74" s="31">
        <f>IF(W72=0,0,VLOOKUP(W72,FAC_TOTALS_APTA!$A$4:$BQ$126,$L74,FALSE))</f>
        <v>1720488.50000653</v>
      </c>
      <c r="X74" s="31">
        <f>IF(X72=0,0,VLOOKUP(X72,FAC_TOTALS_APTA!$A$4:$BQ$126,$L74,FALSE))</f>
        <v>5979878.5257927701</v>
      </c>
      <c r="Y74" s="31">
        <f>IF(Y72=0,0,VLOOKUP(Y72,FAC_TOTALS_APTA!$A$4:$BQ$126,$L74,FALSE))</f>
        <v>5144690.4709019</v>
      </c>
      <c r="Z74" s="31">
        <f>IF(Z72=0,0,VLOOKUP(Z72,FAC_TOTALS_APTA!$A$4:$BQ$126,$L74,FALSE))</f>
        <v>3887374.8069669902</v>
      </c>
      <c r="AA74" s="31">
        <f>IF(AA72=0,0,VLOOKUP(AA72,FAC_TOTALS_APTA!$A$4:$BQ$126,$L74,FALSE))</f>
        <v>2870007.4004207202</v>
      </c>
      <c r="AB74" s="31">
        <f>IF(AB72=0,0,VLOOKUP(AB72,FAC_TOTALS_APTA!$A$4:$BQ$126,$L74,FALSE))</f>
        <v>2312822.7850573398</v>
      </c>
      <c r="AC74" s="34">
        <f>SUM(M74:AB74)</f>
        <v>48553781.990048423</v>
      </c>
      <c r="AD74" s="35">
        <f>AC74/G91</f>
        <v>0.4755692981751416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MATCH($D75,FAC_TOTALS_APTA!$A$2:$BQ$2,)</f>
        <v>12</v>
      </c>
      <c r="G75" s="56">
        <f>VLOOKUP(G72,FAC_TOTALS_APTA!$A$4:$BQ$126,$F75,FALSE)</f>
        <v>0.89025817810641095</v>
      </c>
      <c r="H75" s="56">
        <f>VLOOKUP(H72,FAC_TOTALS_APTA!$A$4:$BQ$126,$F75,FALSE)</f>
        <v>0.97345931230146499</v>
      </c>
      <c r="I75" s="32">
        <f t="shared" ref="I75:I88" si="23">IFERROR(H75/G75-1,"-")</f>
        <v>9.3457309622275941E-2</v>
      </c>
      <c r="J75" s="33" t="str">
        <f t="shared" ref="J75:J88" si="24">IF(C75="Log","_log","")</f>
        <v>_log</v>
      </c>
      <c r="K75" s="33" t="str">
        <f t="shared" ref="K75:K89" si="25">CONCATENATE(D75,J75,"_FAC")</f>
        <v>FARE_per_UPT_2018_log_FAC</v>
      </c>
      <c r="L75" s="9">
        <f>MATCH($K75,FAC_TOTALS_APTA!$A$2:$BO$2,)</f>
        <v>27</v>
      </c>
      <c r="M75" s="31">
        <f>IF(M72=0,0,VLOOKUP(M72,FAC_TOTALS_APTA!$A$4:$BQ$126,$L75,FALSE))</f>
        <v>2240182.7869003699</v>
      </c>
      <c r="N75" s="31">
        <f>IF(N72=0,0,VLOOKUP(N72,FAC_TOTALS_APTA!$A$4:$BQ$126,$L75,FALSE))</f>
        <v>-815938.43855762598</v>
      </c>
      <c r="O75" s="31">
        <f>IF(O72=0,0,VLOOKUP(O72,FAC_TOTALS_APTA!$A$4:$BQ$126,$L75,FALSE))</f>
        <v>417143.28491726198</v>
      </c>
      <c r="P75" s="31">
        <f>IF(P72=0,0,VLOOKUP(P72,FAC_TOTALS_APTA!$A$4:$BQ$126,$L75,FALSE))</f>
        <v>-108485.051759312</v>
      </c>
      <c r="Q75" s="31">
        <f>IF(Q72=0,0,VLOOKUP(Q72,FAC_TOTALS_APTA!$A$4:$BQ$126,$L75,FALSE))</f>
        <v>202513.48189810701</v>
      </c>
      <c r="R75" s="31">
        <f>IF(R72=0,0,VLOOKUP(R72,FAC_TOTALS_APTA!$A$4:$BQ$126,$L75,FALSE))</f>
        <v>1747721.7848334201</v>
      </c>
      <c r="S75" s="31">
        <f>IF(S72=0,0,VLOOKUP(S72,FAC_TOTALS_APTA!$A$4:$BQ$126,$L75,FALSE))</f>
        <v>-5189462.0726940203</v>
      </c>
      <c r="T75" s="31">
        <f>IF(T72=0,0,VLOOKUP(T72,FAC_TOTALS_APTA!$A$4:$BQ$126,$L75,FALSE))</f>
        <v>1668944.00873882</v>
      </c>
      <c r="U75" s="31">
        <f>IF(U72=0,0,VLOOKUP(U72,FAC_TOTALS_APTA!$A$4:$BQ$126,$L75,FALSE))</f>
        <v>4225600.0473318696</v>
      </c>
      <c r="V75" s="31">
        <f>IF(V72=0,0,VLOOKUP(V72,FAC_TOTALS_APTA!$A$4:$BQ$126,$L75,FALSE))</f>
        <v>-3187103.5339038102</v>
      </c>
      <c r="W75" s="31">
        <f>IF(W72=0,0,VLOOKUP(W72,FAC_TOTALS_APTA!$A$4:$BQ$126,$L75,FALSE))</f>
        <v>-7569825.4423211301</v>
      </c>
      <c r="X75" s="31">
        <f>IF(X72=0,0,VLOOKUP(X72,FAC_TOTALS_APTA!$A$4:$BQ$126,$L75,FALSE))</f>
        <v>388991.20876584202</v>
      </c>
      <c r="Y75" s="31">
        <f>IF(Y72=0,0,VLOOKUP(Y72,FAC_TOTALS_APTA!$A$4:$BQ$126,$L75,FALSE))</f>
        <v>-2328084.99631692</v>
      </c>
      <c r="Z75" s="31">
        <f>IF(Z72=0,0,VLOOKUP(Z72,FAC_TOTALS_APTA!$A$4:$BQ$126,$L75,FALSE))</f>
        <v>-5608928.6426572399</v>
      </c>
      <c r="AA75" s="31">
        <f>IF(AA72=0,0,VLOOKUP(AA72,FAC_TOTALS_APTA!$A$4:$BQ$126,$L75,FALSE))</f>
        <v>691086.23328134394</v>
      </c>
      <c r="AB75" s="31">
        <f>IF(AB72=0,0,VLOOKUP(AB72,FAC_TOTALS_APTA!$A$4:$BQ$126,$L75,FALSE))</f>
        <v>920637.80454487598</v>
      </c>
      <c r="AC75" s="34">
        <f t="shared" ref="AC75:AC88" si="26">SUM(M75:AB75)</f>
        <v>-12305007.536998149</v>
      </c>
      <c r="AD75" s="35">
        <f>AC75/G91</f>
        <v>-0.1205237482758694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MATCH($D76,FAC_TOTALS_APTA!$A$2:$BQ$2,)</f>
        <v>13</v>
      </c>
      <c r="G76" s="31">
        <f>VLOOKUP(G72,FAC_TOTALS_APTA!$A$4:$BQ$126,$F76,FALSE)</f>
        <v>606352.19728685298</v>
      </c>
      <c r="H76" s="31">
        <f>VLOOKUP(H72,FAC_TOTALS_APTA!$A$4:$BQ$126,$F76,FALSE)</f>
        <v>639775.545328398</v>
      </c>
      <c r="I76" s="32">
        <f t="shared" si="23"/>
        <v>5.5122003665689867E-2</v>
      </c>
      <c r="J76" s="33" t="str">
        <f t="shared" si="24"/>
        <v>_log</v>
      </c>
      <c r="K76" s="33" t="str">
        <f t="shared" si="25"/>
        <v>POP_EMP_log_FAC</v>
      </c>
      <c r="L76" s="9">
        <f>MATCH($K76,FAC_TOTALS_APTA!$A$2:$BO$2,)</f>
        <v>28</v>
      </c>
      <c r="M76" s="31">
        <f>IF(M72=0,0,VLOOKUP(M72,FAC_TOTALS_APTA!$A$4:$BQ$126,$L76,FALSE))</f>
        <v>820345.54835606297</v>
      </c>
      <c r="N76" s="31">
        <f>IF(N72=0,0,VLOOKUP(N72,FAC_TOTALS_APTA!$A$4:$BQ$126,$L76,FALSE))</f>
        <v>1220232.17044695</v>
      </c>
      <c r="O76" s="31">
        <f>IF(O72=0,0,VLOOKUP(O72,FAC_TOTALS_APTA!$A$4:$BQ$126,$L76,FALSE))</f>
        <v>1675248.16798264</v>
      </c>
      <c r="P76" s="31">
        <f>IF(P72=0,0,VLOOKUP(P72,FAC_TOTALS_APTA!$A$4:$BQ$126,$L76,FALSE))</f>
        <v>2058237.1243133999</v>
      </c>
      <c r="Q76" s="31">
        <f>IF(Q72=0,0,VLOOKUP(Q72,FAC_TOTALS_APTA!$A$4:$BQ$126,$L76,FALSE))</f>
        <v>859329.802411529</v>
      </c>
      <c r="R76" s="31">
        <f>IF(R72=0,0,VLOOKUP(R72,FAC_TOTALS_APTA!$A$4:$BQ$126,$L76,FALSE))</f>
        <v>325111.84334613697</v>
      </c>
      <c r="S76" s="31">
        <f>IF(S72=0,0,VLOOKUP(S72,FAC_TOTALS_APTA!$A$4:$BQ$126,$L76,FALSE))</f>
        <v>-259368.81276298501</v>
      </c>
      <c r="T76" s="31">
        <f>IF(T72=0,0,VLOOKUP(T72,FAC_TOTALS_APTA!$A$4:$BQ$126,$L76,FALSE))</f>
        <v>680244.956690714</v>
      </c>
      <c r="U76" s="31">
        <f>IF(U72=0,0,VLOOKUP(U72,FAC_TOTALS_APTA!$A$4:$BQ$126,$L76,FALSE))</f>
        <v>448521.80047875299</v>
      </c>
      <c r="V76" s="31">
        <f>IF(V72=0,0,VLOOKUP(V72,FAC_TOTALS_APTA!$A$4:$BQ$126,$L76,FALSE))</f>
        <v>623286.62421478005</v>
      </c>
      <c r="W76" s="31">
        <f>IF(W72=0,0,VLOOKUP(W72,FAC_TOTALS_APTA!$A$4:$BQ$126,$L76,FALSE))</f>
        <v>990648.42358857195</v>
      </c>
      <c r="X76" s="31">
        <f>IF(X72=0,0,VLOOKUP(X72,FAC_TOTALS_APTA!$A$4:$BQ$126,$L76,FALSE))</f>
        <v>633050.48392055905</v>
      </c>
      <c r="Y76" s="31">
        <f>IF(Y72=0,0,VLOOKUP(Y72,FAC_TOTALS_APTA!$A$4:$BQ$126,$L76,FALSE))</f>
        <v>736439.594640119</v>
      </c>
      <c r="Z76" s="31">
        <f>IF(Z72=0,0,VLOOKUP(Z72,FAC_TOTALS_APTA!$A$4:$BQ$126,$L76,FALSE))</f>
        <v>669729.49560178001</v>
      </c>
      <c r="AA76" s="31">
        <f>IF(AA72=0,0,VLOOKUP(AA72,FAC_TOTALS_APTA!$A$4:$BQ$126,$L76,FALSE))</f>
        <v>568972.87217226601</v>
      </c>
      <c r="AB76" s="31">
        <f>IF(AB72=0,0,VLOOKUP(AB72,FAC_TOTALS_APTA!$A$4:$BQ$126,$L76,FALSE))</f>
        <v>593326.11982833699</v>
      </c>
      <c r="AC76" s="34">
        <f t="shared" si="26"/>
        <v>12643356.215229616</v>
      </c>
      <c r="AD76" s="35">
        <f>AC76/G91</f>
        <v>0.12383776907610294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MATCH($D77,FAC_TOTALS_APTA!$A$2:$BQ$2,)</f>
        <v>17</v>
      </c>
      <c r="G77" s="56">
        <f>VLOOKUP(G72,FAC_TOTALS_APTA!$A$4:$BQ$126,$F77,FALSE)</f>
        <v>0.23988291594394301</v>
      </c>
      <c r="H77" s="56">
        <f>VLOOKUP(H72,FAC_TOTALS_APTA!$A$4:$BQ$126,$F77,FALSE)</f>
        <v>0.19884655106648</v>
      </c>
      <c r="I77" s="32">
        <f t="shared" si="23"/>
        <v>-0.17106830937077899</v>
      </c>
      <c r="J77" s="33" t="str">
        <f t="shared" si="24"/>
        <v/>
      </c>
      <c r="K77" s="33" t="str">
        <f t="shared" si="25"/>
        <v>TSD_POP_EMP_PCT_FAC</v>
      </c>
      <c r="L77" s="9">
        <f>MATCH($K77,FAC_TOTALS_APTA!$A$2:$BO$2,)</f>
        <v>32</v>
      </c>
      <c r="M77" s="31">
        <f>IF(M72=0,0,VLOOKUP(M72,FAC_TOTALS_APTA!$A$4:$BQ$126,$L77,FALSE))</f>
        <v>-189629.43600180399</v>
      </c>
      <c r="N77" s="31">
        <f>IF(N72=0,0,VLOOKUP(N72,FAC_TOTALS_APTA!$A$4:$BQ$126,$L77,FALSE))</f>
        <v>-46782.624906914702</v>
      </c>
      <c r="O77" s="31">
        <f>IF(O72=0,0,VLOOKUP(O72,FAC_TOTALS_APTA!$A$4:$BQ$126,$L77,FALSE))</f>
        <v>-379692.77229736099</v>
      </c>
      <c r="P77" s="31">
        <f>IF(P72=0,0,VLOOKUP(P72,FAC_TOTALS_APTA!$A$4:$BQ$126,$L77,FALSE))</f>
        <v>-35621.049576294397</v>
      </c>
      <c r="Q77" s="31">
        <f>IF(Q72=0,0,VLOOKUP(Q72,FAC_TOTALS_APTA!$A$4:$BQ$126,$L77,FALSE))</f>
        <v>-312898.89029224397</v>
      </c>
      <c r="R77" s="31">
        <f>IF(R72=0,0,VLOOKUP(R72,FAC_TOTALS_APTA!$A$4:$BQ$126,$L77,FALSE))</f>
        <v>-427166.05953054602</v>
      </c>
      <c r="S77" s="31">
        <f>IF(S72=0,0,VLOOKUP(S72,FAC_TOTALS_APTA!$A$4:$BQ$126,$L77,FALSE))</f>
        <v>701416.58911009901</v>
      </c>
      <c r="T77" s="31">
        <f>IF(T72=0,0,VLOOKUP(T72,FAC_TOTALS_APTA!$A$4:$BQ$126,$L77,FALSE))</f>
        <v>300846.54594466003</v>
      </c>
      <c r="U77" s="31">
        <f>IF(U72=0,0,VLOOKUP(U72,FAC_TOTALS_APTA!$A$4:$BQ$126,$L77,FALSE))</f>
        <v>-715995.00425220595</v>
      </c>
      <c r="V77" s="31">
        <f>IF(V72=0,0,VLOOKUP(V72,FAC_TOTALS_APTA!$A$4:$BQ$126,$L77,FALSE))</f>
        <v>-1260971.41076367</v>
      </c>
      <c r="W77" s="31">
        <f>IF(W72=0,0,VLOOKUP(W72,FAC_TOTALS_APTA!$A$4:$BQ$126,$L77,FALSE))</f>
        <v>-40330.549322331899</v>
      </c>
      <c r="X77" s="31">
        <f>IF(X72=0,0,VLOOKUP(X72,FAC_TOTALS_APTA!$A$4:$BQ$126,$L77,FALSE))</f>
        <v>-301272.54937654902</v>
      </c>
      <c r="Y77" s="31">
        <f>IF(Y72=0,0,VLOOKUP(Y72,FAC_TOTALS_APTA!$A$4:$BQ$126,$L77,FALSE))</f>
        <v>-349707.81206789601</v>
      </c>
      <c r="Z77" s="31">
        <f>IF(Z72=0,0,VLOOKUP(Z72,FAC_TOTALS_APTA!$A$4:$BQ$126,$L77,FALSE))</f>
        <v>486855.51337485597</v>
      </c>
      <c r="AA77" s="31">
        <f>IF(AA72=0,0,VLOOKUP(AA72,FAC_TOTALS_APTA!$A$4:$BQ$126,$L77,FALSE))</f>
        <v>-68867.744432856096</v>
      </c>
      <c r="AB77" s="31">
        <f>IF(AB72=0,0,VLOOKUP(AB72,FAC_TOTALS_APTA!$A$4:$BQ$126,$L77,FALSE))</f>
        <v>-113165.635831711</v>
      </c>
      <c r="AC77" s="34">
        <f t="shared" si="26"/>
        <v>-2752982.8902227692</v>
      </c>
      <c r="AD77" s="35">
        <f>AC77/G91</f>
        <v>-2.6964617117977662E-2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MATCH($D78,FAC_TOTALS_APTA!$A$2:$BQ$2,)</f>
        <v>14</v>
      </c>
      <c r="G78" s="36">
        <f>VLOOKUP(G72,FAC_TOTALS_APTA!$A$4:$BQ$126,$F78,FALSE)</f>
        <v>1.92763071774535</v>
      </c>
      <c r="H78" s="36">
        <f>VLOOKUP(H72,FAC_TOTALS_APTA!$A$4:$BQ$126,$F78,FALSE)</f>
        <v>2.81841862081265</v>
      </c>
      <c r="I78" s="32">
        <f t="shared" si="23"/>
        <v>0.46211543262249344</v>
      </c>
      <c r="J78" s="33" t="str">
        <f t="shared" si="24"/>
        <v>_log</v>
      </c>
      <c r="K78" s="33" t="str">
        <f t="shared" si="25"/>
        <v>GAS_PRICE_2018_log_FAC</v>
      </c>
      <c r="L78" s="9">
        <f>MATCH($K78,FAC_TOTALS_APTA!$A$2:$BO$2,)</f>
        <v>29</v>
      </c>
      <c r="M78" s="31">
        <f>IF(M72=0,0,VLOOKUP(M72,FAC_TOTALS_APTA!$A$4:$BQ$126,$L78,FALSE))</f>
        <v>1821164.2034776099</v>
      </c>
      <c r="N78" s="31">
        <f>IF(N72=0,0,VLOOKUP(N72,FAC_TOTALS_APTA!$A$4:$BQ$126,$L78,FALSE))</f>
        <v>2702101.9410130298</v>
      </c>
      <c r="O78" s="31">
        <f>IF(O72=0,0,VLOOKUP(O72,FAC_TOTALS_APTA!$A$4:$BQ$126,$L78,FALSE))</f>
        <v>4686050.0172698302</v>
      </c>
      <c r="P78" s="31">
        <f>IF(P72=0,0,VLOOKUP(P72,FAC_TOTALS_APTA!$A$4:$BQ$126,$L78,FALSE))</f>
        <v>2914551.39641556</v>
      </c>
      <c r="Q78" s="31">
        <f>IF(Q72=0,0,VLOOKUP(Q72,FAC_TOTALS_APTA!$A$4:$BQ$126,$L78,FALSE))</f>
        <v>2144840.97515732</v>
      </c>
      <c r="R78" s="31">
        <f>IF(R72=0,0,VLOOKUP(R72,FAC_TOTALS_APTA!$A$4:$BQ$126,$L78,FALSE))</f>
        <v>5160337.6271422403</v>
      </c>
      <c r="S78" s="31">
        <f>IF(S72=0,0,VLOOKUP(S72,FAC_TOTALS_APTA!$A$4:$BQ$126,$L78,FALSE))</f>
        <v>-14647710.287208701</v>
      </c>
      <c r="T78" s="31">
        <f>IF(T72=0,0,VLOOKUP(T72,FAC_TOTALS_APTA!$A$4:$BQ$126,$L78,FALSE))</f>
        <v>7117001.3169698799</v>
      </c>
      <c r="U78" s="31">
        <f>IF(U72=0,0,VLOOKUP(U72,FAC_TOTALS_APTA!$A$4:$BQ$126,$L78,FALSE))</f>
        <v>10258272.139466001</v>
      </c>
      <c r="V78" s="31">
        <f>IF(V72=0,0,VLOOKUP(V72,FAC_TOTALS_APTA!$A$4:$BQ$126,$L78,FALSE))</f>
        <v>105633.62567480101</v>
      </c>
      <c r="W78" s="31">
        <f>IF(W72=0,0,VLOOKUP(W72,FAC_TOTALS_APTA!$A$4:$BQ$126,$L78,FALSE))</f>
        <v>-2073275.71011031</v>
      </c>
      <c r="X78" s="31">
        <f>IF(X72=0,0,VLOOKUP(X72,FAC_TOTALS_APTA!$A$4:$BQ$126,$L78,FALSE))</f>
        <v>-3043155.87952284</v>
      </c>
      <c r="Y78" s="31">
        <f>IF(Y72=0,0,VLOOKUP(Y72,FAC_TOTALS_APTA!$A$4:$BQ$126,$L78,FALSE))</f>
        <v>-16153260.034527199</v>
      </c>
      <c r="Z78" s="31">
        <f>IF(Z72=0,0,VLOOKUP(Z72,FAC_TOTALS_APTA!$A$4:$BQ$126,$L78,FALSE))</f>
        <v>-5272679.7515598098</v>
      </c>
      <c r="AA78" s="31">
        <f>IF(AA72=0,0,VLOOKUP(AA72,FAC_TOTALS_APTA!$A$4:$BQ$126,$L78,FALSE))</f>
        <v>3785254.41124553</v>
      </c>
      <c r="AB78" s="31">
        <f>IF(AB72=0,0,VLOOKUP(AB72,FAC_TOTALS_APTA!$A$4:$BQ$126,$L78,FALSE))</f>
        <v>4155728.2945664199</v>
      </c>
      <c r="AC78" s="34">
        <f t="shared" si="26"/>
        <v>3660854.2854693639</v>
      </c>
      <c r="AD78" s="35">
        <f>AC78/G91</f>
        <v>3.58569370274587E-2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MATCH($D79,FAC_TOTALS_APTA!$A$2:$BQ$2,)</f>
        <v>15</v>
      </c>
      <c r="G79" s="56">
        <f>VLOOKUP(G72,FAC_TOTALS_APTA!$A$4:$BQ$126,$F79,FALSE)</f>
        <v>33597.737556688997</v>
      </c>
      <c r="H79" s="56">
        <f>VLOOKUP(H72,FAC_TOTALS_APTA!$A$4:$BQ$126,$F79,FALSE)</f>
        <v>28066.597469404998</v>
      </c>
      <c r="I79" s="32">
        <f t="shared" si="23"/>
        <v>-0.16462834969025464</v>
      </c>
      <c r="J79" s="33" t="str">
        <f t="shared" si="24"/>
        <v>_log</v>
      </c>
      <c r="K79" s="33" t="str">
        <f t="shared" si="25"/>
        <v>TOTAL_MED_INC_INDIV_2018_log_FAC</v>
      </c>
      <c r="L79" s="9">
        <f>MATCH($K79,FAC_TOTALS_APTA!$A$2:$BO$2,)</f>
        <v>30</v>
      </c>
      <c r="M79" s="31">
        <f>IF(M72=0,0,VLOOKUP(M72,FAC_TOTALS_APTA!$A$4:$BQ$126,$L79,FALSE))</f>
        <v>1244367.2280554399</v>
      </c>
      <c r="N79" s="31">
        <f>IF(N72=0,0,VLOOKUP(N72,FAC_TOTALS_APTA!$A$4:$BQ$126,$L79,FALSE))</f>
        <v>2159736.0970086101</v>
      </c>
      <c r="O79" s="31">
        <f>IF(O72=0,0,VLOOKUP(O72,FAC_TOTALS_APTA!$A$4:$BQ$126,$L79,FALSE))</f>
        <v>2681248.20788588</v>
      </c>
      <c r="P79" s="31">
        <f>IF(P72=0,0,VLOOKUP(P72,FAC_TOTALS_APTA!$A$4:$BQ$126,$L79,FALSE))</f>
        <v>4444772.4600733398</v>
      </c>
      <c r="Q79" s="31">
        <f>IF(Q72=0,0,VLOOKUP(Q72,FAC_TOTALS_APTA!$A$4:$BQ$126,$L79,FALSE))</f>
        <v>-965175.61432472896</v>
      </c>
      <c r="R79" s="31">
        <f>IF(R72=0,0,VLOOKUP(R72,FAC_TOTALS_APTA!$A$4:$BQ$126,$L79,FALSE))</f>
        <v>-622671.33214811899</v>
      </c>
      <c r="S79" s="31">
        <f>IF(S72=0,0,VLOOKUP(S72,FAC_TOTALS_APTA!$A$4:$BQ$126,$L79,FALSE))</f>
        <v>5760614.3249195898</v>
      </c>
      <c r="T79" s="31">
        <f>IF(T72=0,0,VLOOKUP(T72,FAC_TOTALS_APTA!$A$4:$BQ$126,$L79,FALSE))</f>
        <v>-418322.27791382599</v>
      </c>
      <c r="U79" s="31">
        <f>IF(U72=0,0,VLOOKUP(U72,FAC_TOTALS_APTA!$A$4:$BQ$126,$L79,FALSE))</f>
        <v>855158.14729988202</v>
      </c>
      <c r="V79" s="31">
        <f>IF(V72=0,0,VLOOKUP(V72,FAC_TOTALS_APTA!$A$4:$BQ$126,$L79,FALSE))</f>
        <v>1921413.64549416</v>
      </c>
      <c r="W79" s="31">
        <f>IF(W72=0,0,VLOOKUP(W72,FAC_TOTALS_APTA!$A$4:$BQ$126,$L79,FALSE))</f>
        <v>-7724.8896103503102</v>
      </c>
      <c r="X79" s="31">
        <f>IF(X72=0,0,VLOOKUP(X72,FAC_TOTALS_APTA!$A$4:$BQ$126,$L79,FALSE))</f>
        <v>-1681409.0966442099</v>
      </c>
      <c r="Y79" s="31">
        <f>IF(Y72=0,0,VLOOKUP(Y72,FAC_TOTALS_APTA!$A$4:$BQ$126,$L79,FALSE))</f>
        <v>-3731069.5715642199</v>
      </c>
      <c r="Z79" s="31">
        <f>IF(Z72=0,0,VLOOKUP(Z72,FAC_TOTALS_APTA!$A$4:$BQ$126,$L79,FALSE))</f>
        <v>-1414856.27469684</v>
      </c>
      <c r="AA79" s="31">
        <f>IF(AA72=0,0,VLOOKUP(AA72,FAC_TOTALS_APTA!$A$4:$BQ$126,$L79,FALSE))</f>
        <v>-1214965.81742298</v>
      </c>
      <c r="AB79" s="31">
        <f>IF(AB72=0,0,VLOOKUP(AB72,FAC_TOTALS_APTA!$A$4:$BQ$126,$L79,FALSE))</f>
        <v>-1411758.9768265099</v>
      </c>
      <c r="AC79" s="34">
        <f t="shared" si="26"/>
        <v>7599356.2595851161</v>
      </c>
      <c r="AD79" s="35">
        <f>AC79/G91</f>
        <v>7.4433347410393119E-2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MATCH($D80,FAC_TOTALS_APTA!$A$2:$BQ$2,)</f>
        <v>16</v>
      </c>
      <c r="G80" s="31">
        <f>VLOOKUP(G72,FAC_TOTALS_APTA!$A$4:$BQ$126,$F80,FALSE)</f>
        <v>6.2992783465500297</v>
      </c>
      <c r="H80" s="31">
        <f>VLOOKUP(H72,FAC_TOTALS_APTA!$A$4:$BQ$126,$F80,FALSE)</f>
        <v>7.0107139777311902</v>
      </c>
      <c r="I80" s="32">
        <f t="shared" si="23"/>
        <v>0.1129392276451473</v>
      </c>
      <c r="J80" s="33" t="str">
        <f t="shared" si="24"/>
        <v/>
      </c>
      <c r="K80" s="33" t="str">
        <f t="shared" si="25"/>
        <v>PCT_HH_NO_VEH_FAC</v>
      </c>
      <c r="L80" s="9">
        <f>MATCH($K80,FAC_TOTALS_APTA!$A$2:$BO$2,)</f>
        <v>31</v>
      </c>
      <c r="M80" s="31">
        <f>IF(M72=0,0,VLOOKUP(M72,FAC_TOTALS_APTA!$A$4:$BQ$126,$L80,FALSE))</f>
        <v>122317.386864973</v>
      </c>
      <c r="N80" s="31">
        <f>IF(N72=0,0,VLOOKUP(N72,FAC_TOTALS_APTA!$A$4:$BQ$126,$L80,FALSE))</f>
        <v>142617.45913088499</v>
      </c>
      <c r="O80" s="31">
        <f>IF(O72=0,0,VLOOKUP(O72,FAC_TOTALS_APTA!$A$4:$BQ$126,$L80,FALSE))</f>
        <v>236950.77118604601</v>
      </c>
      <c r="P80" s="31">
        <f>IF(P72=0,0,VLOOKUP(P72,FAC_TOTALS_APTA!$A$4:$BQ$126,$L80,FALSE))</f>
        <v>227405.511053586</v>
      </c>
      <c r="Q80" s="31">
        <f>IF(Q72=0,0,VLOOKUP(Q72,FAC_TOTALS_APTA!$A$4:$BQ$126,$L80,FALSE))</f>
        <v>134223.129343062</v>
      </c>
      <c r="R80" s="31">
        <f>IF(R72=0,0,VLOOKUP(R72,FAC_TOTALS_APTA!$A$4:$BQ$126,$L80,FALSE))</f>
        <v>-1211.1728435587299</v>
      </c>
      <c r="S80" s="31">
        <f>IF(S72=0,0,VLOOKUP(S72,FAC_TOTALS_APTA!$A$4:$BQ$126,$L80,FALSE))</f>
        <v>146368.539355891</v>
      </c>
      <c r="T80" s="31">
        <f>IF(T72=0,0,VLOOKUP(T72,FAC_TOTALS_APTA!$A$4:$BQ$126,$L80,FALSE))</f>
        <v>471687.44731566397</v>
      </c>
      <c r="U80" s="31">
        <f>IF(U72=0,0,VLOOKUP(U72,FAC_TOTALS_APTA!$A$4:$BQ$126,$L80,FALSE))</f>
        <v>310475.51618101302</v>
      </c>
      <c r="V80" s="31">
        <f>IF(V72=0,0,VLOOKUP(V72,FAC_TOTALS_APTA!$A$4:$BQ$126,$L80,FALSE))</f>
        <v>-322316.243893879</v>
      </c>
      <c r="W80" s="31">
        <f>IF(W72=0,0,VLOOKUP(W72,FAC_TOTALS_APTA!$A$4:$BQ$126,$L80,FALSE))</f>
        <v>95318.755014947397</v>
      </c>
      <c r="X80" s="31">
        <f>IF(X72=0,0,VLOOKUP(X72,FAC_TOTALS_APTA!$A$4:$BQ$126,$L80,FALSE))</f>
        <v>69791.539113398001</v>
      </c>
      <c r="Y80" s="31">
        <f>IF(Y72=0,0,VLOOKUP(Y72,FAC_TOTALS_APTA!$A$4:$BQ$126,$L80,FALSE))</f>
        <v>-366486.80259930901</v>
      </c>
      <c r="Z80" s="31">
        <f>IF(Z72=0,0,VLOOKUP(Z72,FAC_TOTALS_APTA!$A$4:$BQ$126,$L80,FALSE))</f>
        <v>-248592.170567158</v>
      </c>
      <c r="AA80" s="31">
        <f>IF(AA72=0,0,VLOOKUP(AA72,FAC_TOTALS_APTA!$A$4:$BQ$126,$L80,FALSE))</f>
        <v>-91849.592701667905</v>
      </c>
      <c r="AB80" s="31">
        <f>IF(AB72=0,0,VLOOKUP(AB72,FAC_TOTALS_APTA!$A$4:$BQ$126,$L80,FALSE))</f>
        <v>-109795.364562754</v>
      </c>
      <c r="AC80" s="34">
        <f t="shared" si="26"/>
        <v>816904.70739113889</v>
      </c>
      <c r="AD80" s="35">
        <f>AC80/G91</f>
        <v>8.0013292980884408E-3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MATCH($D81,FAC_TOTALS_APTA!$A$2:$BQ$2,)</f>
        <v>18</v>
      </c>
      <c r="G81" s="36">
        <f>VLOOKUP(G72,FAC_TOTALS_APTA!$A$4:$BQ$126,$F81,FALSE)</f>
        <v>3.3415995395981302</v>
      </c>
      <c r="H81" s="36">
        <f>VLOOKUP(H72,FAC_TOTALS_APTA!$A$4:$BQ$126,$F81,FALSE)</f>
        <v>5.0971445390948</v>
      </c>
      <c r="I81" s="32">
        <f t="shared" si="23"/>
        <v>0.52536067793084396</v>
      </c>
      <c r="J81" s="33" t="str">
        <f t="shared" si="24"/>
        <v/>
      </c>
      <c r="K81" s="33" t="str">
        <f t="shared" si="25"/>
        <v>JTW_HOME_PCT_FAC</v>
      </c>
      <c r="L81" s="9">
        <f>MATCH($K81,FAC_TOTALS_APTA!$A$2:$BO$2,)</f>
        <v>33</v>
      </c>
      <c r="M81" s="31">
        <f>IF(M72=0,0,VLOOKUP(M72,FAC_TOTALS_APTA!$A$4:$BQ$126,$L81,FALSE))</f>
        <v>0</v>
      </c>
      <c r="N81" s="31">
        <f>IF(N72=0,0,VLOOKUP(N72,FAC_TOTALS_APTA!$A$4:$BQ$126,$L81,FALSE))</f>
        <v>0</v>
      </c>
      <c r="O81" s="31">
        <f>IF(O72=0,0,VLOOKUP(O72,FAC_TOTALS_APTA!$A$4:$BQ$126,$L81,FALSE))</f>
        <v>0</v>
      </c>
      <c r="P81" s="31">
        <f>IF(P72=0,0,VLOOKUP(P72,FAC_TOTALS_APTA!$A$4:$BQ$126,$L81,FALSE))</f>
        <v>9657.2063553452899</v>
      </c>
      <c r="Q81" s="31">
        <f>IF(Q72=0,0,VLOOKUP(Q72,FAC_TOTALS_APTA!$A$4:$BQ$126,$L81,FALSE))</f>
        <v>3605.7126938899601</v>
      </c>
      <c r="R81" s="31">
        <f>IF(R72=0,0,VLOOKUP(R72,FAC_TOTALS_APTA!$A$4:$BQ$126,$L81,FALSE))</f>
        <v>-4.8474469422309001</v>
      </c>
      <c r="S81" s="31">
        <f>IF(S72=0,0,VLOOKUP(S72,FAC_TOTALS_APTA!$A$4:$BQ$126,$L81,FALSE))</f>
        <v>-1714.8805458904001</v>
      </c>
      <c r="T81" s="31">
        <f>IF(T72=0,0,VLOOKUP(T72,FAC_TOTALS_APTA!$A$4:$BQ$126,$L81,FALSE))</f>
        <v>12084.574626854001</v>
      </c>
      <c r="U81" s="31">
        <f>IF(U72=0,0,VLOOKUP(U72,FAC_TOTALS_APTA!$A$4:$BQ$126,$L81,FALSE))</f>
        <v>-3221.9305669995001</v>
      </c>
      <c r="V81" s="31">
        <f>IF(V72=0,0,VLOOKUP(V72,FAC_TOTALS_APTA!$A$4:$BQ$126,$L81,FALSE))</f>
        <v>-4211.9284049590697</v>
      </c>
      <c r="W81" s="31">
        <f>IF(W72=0,0,VLOOKUP(W72,FAC_TOTALS_APTA!$A$4:$BQ$126,$L81,FALSE))</f>
        <v>-3510.4423969434301</v>
      </c>
      <c r="X81" s="31">
        <f>IF(X72=0,0,VLOOKUP(X72,FAC_TOTALS_APTA!$A$4:$BQ$126,$L81,FALSE))</f>
        <v>7046.0985860930195</v>
      </c>
      <c r="Y81" s="31">
        <f>IF(Y72=0,0,VLOOKUP(Y72,FAC_TOTALS_APTA!$A$4:$BQ$126,$L81,FALSE))</f>
        <v>666.40492552159697</v>
      </c>
      <c r="Z81" s="31">
        <f>IF(Z72=0,0,VLOOKUP(Z72,FAC_TOTALS_APTA!$A$4:$BQ$126,$L81,FALSE))</f>
        <v>23330.359162585999</v>
      </c>
      <c r="AA81" s="31">
        <f>IF(AA72=0,0,VLOOKUP(AA72,FAC_TOTALS_APTA!$A$4:$BQ$126,$L81,FALSE))</f>
        <v>11822.491908031499</v>
      </c>
      <c r="AB81" s="31">
        <f>IF(AB72=0,0,VLOOKUP(AB72,FAC_TOTALS_APTA!$A$4:$BQ$126,$L81,FALSE))</f>
        <v>14222.8280193971</v>
      </c>
      <c r="AC81" s="34">
        <f t="shared" si="26"/>
        <v>69771.646915983845</v>
      </c>
      <c r="AD81" s="35">
        <f>AC81/G91</f>
        <v>6.833917317328451E-4</v>
      </c>
      <c r="AE81" s="9"/>
    </row>
    <row r="82" spans="1:31" s="16" customFormat="1" ht="34" hidden="1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>
        <f>MATCH($D82,FAC_TOTALS_APTA!$A$2:$BQ$2,)</f>
        <v>19</v>
      </c>
      <c r="G82" s="36">
        <f>VLOOKUP(G72,FAC_TOTALS_APTA!$A$4:$BQ$126,$F82,FALSE)</f>
        <v>0</v>
      </c>
      <c r="H82" s="36">
        <f>VLOOKUP(H72,FAC_TOTALS_APTA!$A$4:$BQ$126,$F82,FALSE)</f>
        <v>0</v>
      </c>
      <c r="I82" s="32" t="str">
        <f t="shared" si="23"/>
        <v>-</v>
      </c>
      <c r="J82" s="33" t="str">
        <f t="shared" si="24"/>
        <v/>
      </c>
      <c r="K82" s="33" t="str">
        <f t="shared" si="25"/>
        <v>PER_CAPITA_TNC_TRIPS_HINY_BUS_FAC</v>
      </c>
      <c r="L82" s="9">
        <f>MATCH($K82,FAC_TOTALS_APTA!$A$2:$BO$2,)</f>
        <v>34</v>
      </c>
      <c r="M82" s="31">
        <f>IF(M72=0,0,VLOOKUP(M72,FAC_TOTALS_APTA!$A$4:$BQ$126,$L82,FALSE))</f>
        <v>0</v>
      </c>
      <c r="N82" s="31">
        <f>IF(N72=0,0,VLOOKUP(N72,FAC_TOTALS_APTA!$A$4:$BQ$126,$L82,FALSE))</f>
        <v>0</v>
      </c>
      <c r="O82" s="31">
        <f>IF(O72=0,0,VLOOKUP(O72,FAC_TOTALS_APTA!$A$4:$BQ$126,$L82,FALSE))</f>
        <v>0</v>
      </c>
      <c r="P82" s="31">
        <f>IF(P72=0,0,VLOOKUP(P72,FAC_TOTALS_APTA!$A$4:$BQ$126,$L82,FALSE))</f>
        <v>0</v>
      </c>
      <c r="Q82" s="31">
        <f>IF(Q72=0,0,VLOOKUP(Q72,FAC_TOTALS_APTA!$A$4:$BQ$126,$L82,FALSE))</f>
        <v>0</v>
      </c>
      <c r="R82" s="31">
        <f>IF(R72=0,0,VLOOKUP(R72,FAC_TOTALS_APTA!$A$4:$BQ$126,$L82,FALSE))</f>
        <v>0</v>
      </c>
      <c r="S82" s="31">
        <f>IF(S72=0,0,VLOOKUP(S72,FAC_TOTALS_APTA!$A$4:$BQ$126,$L82,FALSE))</f>
        <v>0</v>
      </c>
      <c r="T82" s="31">
        <f>IF(T72=0,0,VLOOKUP(T72,FAC_TOTALS_APTA!$A$4:$BQ$126,$L82,FALSE))</f>
        <v>0</v>
      </c>
      <c r="U82" s="31">
        <f>IF(U72=0,0,VLOOKUP(U72,FAC_TOTALS_APTA!$A$4:$BQ$126,$L82,FALSE))</f>
        <v>0</v>
      </c>
      <c r="V82" s="31">
        <f>IF(V72=0,0,VLOOKUP(V72,FAC_TOTALS_APTA!$A$4:$BQ$126,$L82,FALSE))</f>
        <v>0</v>
      </c>
      <c r="W82" s="31">
        <f>IF(W72=0,0,VLOOKUP(W72,FAC_TOTALS_APTA!$A$4:$BQ$126,$L82,FALSE))</f>
        <v>0</v>
      </c>
      <c r="X82" s="31">
        <f>IF(X72=0,0,VLOOKUP(X72,FAC_TOTALS_APTA!$A$4:$BQ$126,$L82,FALSE))</f>
        <v>0</v>
      </c>
      <c r="Y82" s="31">
        <f>IF(Y72=0,0,VLOOKUP(Y72,FAC_TOTALS_APTA!$A$4:$BQ$126,$L82,FALSE))</f>
        <v>0</v>
      </c>
      <c r="Z82" s="31">
        <f>IF(Z72=0,0,VLOOKUP(Z72,FAC_TOTALS_APTA!$A$4:$BQ$126,$L82,FALSE))</f>
        <v>0</v>
      </c>
      <c r="AA82" s="31">
        <f>IF(AA72=0,0,VLOOKUP(AA72,FAC_TOTALS_APTA!$A$4:$BQ$126,$L82,FALSE))</f>
        <v>0</v>
      </c>
      <c r="AB82" s="31">
        <f>IF(AB72=0,0,VLOOKUP(AB72,FAC_TOTALS_APTA!$A$4:$BQ$126,$L82,FALSE))</f>
        <v>0</v>
      </c>
      <c r="AC82" s="34">
        <f t="shared" si="26"/>
        <v>0</v>
      </c>
      <c r="AD82" s="35">
        <f>AC82/G91</f>
        <v>0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MATCH($D83,FAC_TOTALS_APTA!$A$2:$BQ$2,)</f>
        <v>20</v>
      </c>
      <c r="G83" s="36">
        <f>VLOOKUP(G72,FAC_TOTALS_APTA!$A$4:$BQ$126,$F83,FALSE)</f>
        <v>0</v>
      </c>
      <c r="H83" s="36">
        <f>VLOOKUP(H72,FAC_TOTALS_APTA!$A$4:$BQ$126,$F83,FALSE)</f>
        <v>0</v>
      </c>
      <c r="I83" s="32" t="str">
        <f t="shared" si="23"/>
        <v>-</v>
      </c>
      <c r="J83" s="33" t="str">
        <f t="shared" si="24"/>
        <v/>
      </c>
      <c r="K83" s="33" t="str">
        <f t="shared" si="25"/>
        <v>PER_CAPITA_TNC_TRIPS_MID_OPEX_BUS_FAC</v>
      </c>
      <c r="L83" s="9">
        <f>MATCH($K83,FAC_TOTALS_APTA!$A$2:$BO$2,)</f>
        <v>35</v>
      </c>
      <c r="M83" s="31">
        <f>IF(M72=0,0,VLOOKUP(M72,FAC_TOTALS_APTA!$A$4:$BQ$126,$L83,FALSE))</f>
        <v>0</v>
      </c>
      <c r="N83" s="31">
        <f>IF(N72=0,0,VLOOKUP(N72,FAC_TOTALS_APTA!$A$4:$BQ$126,$L83,FALSE))</f>
        <v>0</v>
      </c>
      <c r="O83" s="31">
        <f>IF(O72=0,0,VLOOKUP(O72,FAC_TOTALS_APTA!$A$4:$BQ$126,$L83,FALSE))</f>
        <v>0</v>
      </c>
      <c r="P83" s="31">
        <f>IF(P72=0,0,VLOOKUP(P72,FAC_TOTALS_APTA!$A$4:$BQ$126,$L83,FALSE))</f>
        <v>0</v>
      </c>
      <c r="Q83" s="31">
        <f>IF(Q72=0,0,VLOOKUP(Q72,FAC_TOTALS_APTA!$A$4:$BQ$126,$L83,FALSE))</f>
        <v>0</v>
      </c>
      <c r="R83" s="31">
        <f>IF(R72=0,0,VLOOKUP(R72,FAC_TOTALS_APTA!$A$4:$BQ$126,$L83,FALSE))</f>
        <v>0</v>
      </c>
      <c r="S83" s="31">
        <f>IF(S72=0,0,VLOOKUP(S72,FAC_TOTALS_APTA!$A$4:$BQ$126,$L83,FALSE))</f>
        <v>0</v>
      </c>
      <c r="T83" s="31">
        <f>IF(T72=0,0,VLOOKUP(T72,FAC_TOTALS_APTA!$A$4:$BQ$126,$L83,FALSE))</f>
        <v>0</v>
      </c>
      <c r="U83" s="31">
        <f>IF(U72=0,0,VLOOKUP(U72,FAC_TOTALS_APTA!$A$4:$BQ$126,$L83,FALSE))</f>
        <v>0</v>
      </c>
      <c r="V83" s="31">
        <f>IF(V72=0,0,VLOOKUP(V72,FAC_TOTALS_APTA!$A$4:$BQ$126,$L83,FALSE))</f>
        <v>0</v>
      </c>
      <c r="W83" s="31">
        <f>IF(W72=0,0,VLOOKUP(W72,FAC_TOTALS_APTA!$A$4:$BQ$126,$L83,FALSE))</f>
        <v>0</v>
      </c>
      <c r="X83" s="31">
        <f>IF(X72=0,0,VLOOKUP(X72,FAC_TOTALS_APTA!$A$4:$BQ$126,$L83,FALSE))</f>
        <v>0</v>
      </c>
      <c r="Y83" s="31">
        <f>IF(Y72=0,0,VLOOKUP(Y72,FAC_TOTALS_APTA!$A$4:$BQ$126,$L83,FALSE))</f>
        <v>0</v>
      </c>
      <c r="Z83" s="31">
        <f>IF(Z72=0,0,VLOOKUP(Z72,FAC_TOTALS_APTA!$A$4:$BQ$126,$L83,FALSE))</f>
        <v>0</v>
      </c>
      <c r="AA83" s="31">
        <f>IF(AA72=0,0,VLOOKUP(AA72,FAC_TOTALS_APTA!$A$4:$BQ$126,$L83,FALSE))</f>
        <v>0</v>
      </c>
      <c r="AB83" s="31">
        <f>IF(AB72=0,0,VLOOKUP(AB72,FAC_TOTALS_APTA!$A$4:$BQ$126,$L83,FALSE))</f>
        <v>0</v>
      </c>
      <c r="AC83" s="34">
        <f t="shared" si="26"/>
        <v>0</v>
      </c>
      <c r="AD83" s="35">
        <f>AC83/G91</f>
        <v>0</v>
      </c>
      <c r="AE83" s="9"/>
    </row>
    <row r="84" spans="1:31" s="16" customFormat="1" ht="34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MATCH($D84,FAC_TOTALS_APTA!$A$2:$BQ$2,)</f>
        <v>21</v>
      </c>
      <c r="G84" s="36">
        <f>VLOOKUP(G72,FAC_TOTALS_APTA!$A$4:$BQ$126,$F84,FALSE)</f>
        <v>0</v>
      </c>
      <c r="H84" s="36">
        <f>VLOOKUP(H72,FAC_TOTALS_APTA!$A$4:$BQ$126,$F84,FALSE)</f>
        <v>2.8570797582450398</v>
      </c>
      <c r="I84" s="32" t="str">
        <f t="shared" si="23"/>
        <v>-</v>
      </c>
      <c r="J84" s="33" t="str">
        <f t="shared" si="24"/>
        <v/>
      </c>
      <c r="K84" s="33" t="str">
        <f t="shared" si="25"/>
        <v>PER_CAPITA_TNC_TRIPS_LOW_OPEX_BUS_FAC</v>
      </c>
      <c r="L84" s="9">
        <f>MATCH($K84,FAC_TOTALS_APTA!$A$2:$BO$2,)</f>
        <v>36</v>
      </c>
      <c r="M84" s="31">
        <f>IF(M72=0,0,VLOOKUP(M72,FAC_TOTALS_APTA!$A$4:$BQ$126,$L84,FALSE))</f>
        <v>0</v>
      </c>
      <c r="N84" s="31">
        <f>IF(N72=0,0,VLOOKUP(N72,FAC_TOTALS_APTA!$A$4:$BQ$126,$L84,FALSE))</f>
        <v>0</v>
      </c>
      <c r="O84" s="31">
        <f>IF(O72=0,0,VLOOKUP(O72,FAC_TOTALS_APTA!$A$4:$BQ$126,$L84,FALSE))</f>
        <v>0</v>
      </c>
      <c r="P84" s="31">
        <f>IF(P72=0,0,VLOOKUP(P72,FAC_TOTALS_APTA!$A$4:$BQ$126,$L84,FALSE))</f>
        <v>0</v>
      </c>
      <c r="Q84" s="31">
        <f>IF(Q72=0,0,VLOOKUP(Q72,FAC_TOTALS_APTA!$A$4:$BQ$126,$L84,FALSE))</f>
        <v>0</v>
      </c>
      <c r="R84" s="31">
        <f>IF(R72=0,0,VLOOKUP(R72,FAC_TOTALS_APTA!$A$4:$BQ$126,$L84,FALSE))</f>
        <v>0</v>
      </c>
      <c r="S84" s="31">
        <f>IF(S72=0,0,VLOOKUP(S72,FAC_TOTALS_APTA!$A$4:$BQ$126,$L84,FALSE))</f>
        <v>0</v>
      </c>
      <c r="T84" s="31">
        <f>IF(T72=0,0,VLOOKUP(T72,FAC_TOTALS_APTA!$A$4:$BQ$126,$L84,FALSE))</f>
        <v>0</v>
      </c>
      <c r="U84" s="31">
        <f>IF(U72=0,0,VLOOKUP(U72,FAC_TOTALS_APTA!$A$4:$BQ$126,$L84,FALSE))</f>
        <v>0</v>
      </c>
      <c r="V84" s="31">
        <f>IF(V72=0,0,VLOOKUP(V72,FAC_TOTALS_APTA!$A$4:$BQ$126,$L84,FALSE))</f>
        <v>0</v>
      </c>
      <c r="W84" s="31">
        <f>IF(W72=0,0,VLOOKUP(W72,FAC_TOTALS_APTA!$A$4:$BQ$126,$L84,FALSE))</f>
        <v>0</v>
      </c>
      <c r="X84" s="31">
        <f>IF(X72=0,0,VLOOKUP(X72,FAC_TOTALS_APTA!$A$4:$BQ$126,$L84,FALSE))</f>
        <v>-908963.06299568899</v>
      </c>
      <c r="Y84" s="31">
        <f>IF(Y72=0,0,VLOOKUP(Y72,FAC_TOTALS_APTA!$A$4:$BQ$126,$L84,FALSE))</f>
        <v>-1183138.99627773</v>
      </c>
      <c r="Z84" s="31">
        <f>IF(Z72=0,0,VLOOKUP(Z72,FAC_TOTALS_APTA!$A$4:$BQ$126,$L84,FALSE))</f>
        <v>-2159738.3056497802</v>
      </c>
      <c r="AA84" s="31">
        <f>IF(AA72=0,0,VLOOKUP(AA72,FAC_TOTALS_APTA!$A$4:$BQ$126,$L84,FALSE))</f>
        <v>-2785944.15796025</v>
      </c>
      <c r="AB84" s="31">
        <f>IF(AB72=0,0,VLOOKUP(AB72,FAC_TOTALS_APTA!$A$4:$BQ$126,$L84,FALSE))</f>
        <v>-2761157.74535301</v>
      </c>
      <c r="AC84" s="34">
        <f t="shared" si="26"/>
        <v>-9798942.2682364602</v>
      </c>
      <c r="AD84" s="35">
        <f>AC84/G91</f>
        <v>-9.5977612996636846E-2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>
        <f>MATCH($D85,FAC_TOTALS_APTA!$A$2:$BQ$2,)</f>
        <v>22</v>
      </c>
      <c r="G85" s="36">
        <f>VLOOKUP(G72,FAC_TOTALS_APTA!$A$4:$BQ$126,$F85,FALSE)</f>
        <v>0</v>
      </c>
      <c r="H85" s="36">
        <f>VLOOKUP(H72,FAC_TOTALS_APTA!$A$4:$BQ$126,$F85,FALSE)</f>
        <v>0</v>
      </c>
      <c r="I85" s="32" t="str">
        <f t="shared" si="23"/>
        <v>-</v>
      </c>
      <c r="J85" s="33" t="str">
        <f t="shared" si="24"/>
        <v/>
      </c>
      <c r="K85" s="33" t="str">
        <f t="shared" si="25"/>
        <v>PER_CAPITA_TNC_TRIPS_HINY_RAIL_FAC</v>
      </c>
      <c r="L85" s="9">
        <f>MATCH($K85,FAC_TOTALS_APTA!$A$2:$BO$2,)</f>
        <v>37</v>
      </c>
      <c r="M85" s="31">
        <f>IF(M72=0,0,VLOOKUP(M72,FAC_TOTALS_APTA!$A$4:$BQ$126,$L85,FALSE))</f>
        <v>0</v>
      </c>
      <c r="N85" s="31">
        <f>IF(N72=0,0,VLOOKUP(N72,FAC_TOTALS_APTA!$A$4:$BQ$126,$L85,FALSE))</f>
        <v>0</v>
      </c>
      <c r="O85" s="31">
        <f>IF(O72=0,0,VLOOKUP(O72,FAC_TOTALS_APTA!$A$4:$BQ$126,$L85,FALSE))</f>
        <v>0</v>
      </c>
      <c r="P85" s="31">
        <f>IF(P72=0,0,VLOOKUP(P72,FAC_TOTALS_APTA!$A$4:$BQ$126,$L85,FALSE))</f>
        <v>0</v>
      </c>
      <c r="Q85" s="31">
        <f>IF(Q72=0,0,VLOOKUP(Q72,FAC_TOTALS_APTA!$A$4:$BQ$126,$L85,FALSE))</f>
        <v>0</v>
      </c>
      <c r="R85" s="31">
        <f>IF(R72=0,0,VLOOKUP(R72,FAC_TOTALS_APTA!$A$4:$BQ$126,$L85,FALSE))</f>
        <v>0</v>
      </c>
      <c r="S85" s="31">
        <f>IF(S72=0,0,VLOOKUP(S72,FAC_TOTALS_APTA!$A$4:$BQ$126,$L85,FALSE))</f>
        <v>0</v>
      </c>
      <c r="T85" s="31">
        <f>IF(T72=0,0,VLOOKUP(T72,FAC_TOTALS_APTA!$A$4:$BQ$126,$L85,FALSE))</f>
        <v>0</v>
      </c>
      <c r="U85" s="31">
        <f>IF(U72=0,0,VLOOKUP(U72,FAC_TOTALS_APTA!$A$4:$BQ$126,$L85,FALSE))</f>
        <v>0</v>
      </c>
      <c r="V85" s="31">
        <f>IF(V72=0,0,VLOOKUP(V72,FAC_TOTALS_APTA!$A$4:$BQ$126,$L85,FALSE))</f>
        <v>0</v>
      </c>
      <c r="W85" s="31">
        <f>IF(W72=0,0,VLOOKUP(W72,FAC_TOTALS_APTA!$A$4:$BQ$126,$L85,FALSE))</f>
        <v>0</v>
      </c>
      <c r="X85" s="31">
        <f>IF(X72=0,0,VLOOKUP(X72,FAC_TOTALS_APTA!$A$4:$BQ$126,$L85,FALSE))</f>
        <v>0</v>
      </c>
      <c r="Y85" s="31">
        <f>IF(Y72=0,0,VLOOKUP(Y72,FAC_TOTALS_APTA!$A$4:$BQ$126,$L85,FALSE))</f>
        <v>0</v>
      </c>
      <c r="Z85" s="31">
        <f>IF(Z72=0,0,VLOOKUP(Z72,FAC_TOTALS_APTA!$A$4:$BQ$126,$L85,FALSE))</f>
        <v>0</v>
      </c>
      <c r="AA85" s="31">
        <f>IF(AA72=0,0,VLOOKUP(AA72,FAC_TOTALS_APTA!$A$4:$BQ$126,$L85,FALSE))</f>
        <v>0</v>
      </c>
      <c r="AB85" s="31">
        <f>IF(AB72=0,0,VLOOKUP(AB72,FAC_TOTALS_APTA!$A$4:$BQ$126,$L85,FALSE))</f>
        <v>0</v>
      </c>
      <c r="AC85" s="34">
        <f t="shared" si="26"/>
        <v>0</v>
      </c>
      <c r="AD85" s="35">
        <f>AC85/G91</f>
        <v>0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>
        <f>MATCH($D86,FAC_TOTALS_APTA!$A$2:$BQ$2,)</f>
        <v>23</v>
      </c>
      <c r="G86" s="36">
        <f>VLOOKUP(G72,FAC_TOTALS_APTA!$A$4:$BQ$126,$F86,FALSE)</f>
        <v>0</v>
      </c>
      <c r="H86" s="36">
        <f>VLOOKUP(H72,FAC_TOTALS_APTA!$A$4:$BQ$126,$F86,FALSE)</f>
        <v>0</v>
      </c>
      <c r="I86" s="32" t="str">
        <f t="shared" si="23"/>
        <v>-</v>
      </c>
      <c r="J86" s="33" t="str">
        <f t="shared" si="24"/>
        <v/>
      </c>
      <c r="K86" s="33" t="str">
        <f t="shared" si="25"/>
        <v>PER_CAPITA_TNC_TRIPS_MIDLOW_RAIL_FAC</v>
      </c>
      <c r="L86" s="9">
        <f>MATCH($K86,FAC_TOTALS_APTA!$A$2:$BO$2,)</f>
        <v>38</v>
      </c>
      <c r="M86" s="31">
        <f>IF(M72=0,0,VLOOKUP(M72,FAC_TOTALS_APTA!$A$4:$BQ$126,$L86,FALSE))</f>
        <v>0</v>
      </c>
      <c r="N86" s="31">
        <f>IF(N72=0,0,VLOOKUP(N72,FAC_TOTALS_APTA!$A$4:$BQ$126,$L86,FALSE))</f>
        <v>0</v>
      </c>
      <c r="O86" s="31">
        <f>IF(O72=0,0,VLOOKUP(O72,FAC_TOTALS_APTA!$A$4:$BQ$126,$L86,FALSE))</f>
        <v>0</v>
      </c>
      <c r="P86" s="31">
        <f>IF(P72=0,0,VLOOKUP(P72,FAC_TOTALS_APTA!$A$4:$BQ$126,$L86,FALSE))</f>
        <v>0</v>
      </c>
      <c r="Q86" s="31">
        <f>IF(Q72=0,0,VLOOKUP(Q72,FAC_TOTALS_APTA!$A$4:$BQ$126,$L86,FALSE))</f>
        <v>0</v>
      </c>
      <c r="R86" s="31">
        <f>IF(R72=0,0,VLOOKUP(R72,FAC_TOTALS_APTA!$A$4:$BQ$126,$L86,FALSE))</f>
        <v>0</v>
      </c>
      <c r="S86" s="31">
        <f>IF(S72=0,0,VLOOKUP(S72,FAC_TOTALS_APTA!$A$4:$BQ$126,$L86,FALSE))</f>
        <v>0</v>
      </c>
      <c r="T86" s="31">
        <f>IF(T72=0,0,VLOOKUP(T72,FAC_TOTALS_APTA!$A$4:$BQ$126,$L86,FALSE))</f>
        <v>0</v>
      </c>
      <c r="U86" s="31">
        <f>IF(U72=0,0,VLOOKUP(U72,FAC_TOTALS_APTA!$A$4:$BQ$126,$L86,FALSE))</f>
        <v>0</v>
      </c>
      <c r="V86" s="31">
        <f>IF(V72=0,0,VLOOKUP(V72,FAC_TOTALS_APTA!$A$4:$BQ$126,$L86,FALSE))</f>
        <v>0</v>
      </c>
      <c r="W86" s="31">
        <f>IF(W72=0,0,VLOOKUP(W72,FAC_TOTALS_APTA!$A$4:$BQ$126,$L86,FALSE))</f>
        <v>0</v>
      </c>
      <c r="X86" s="31">
        <f>IF(X72=0,0,VLOOKUP(X72,FAC_TOTALS_APTA!$A$4:$BQ$126,$L86,FALSE))</f>
        <v>0</v>
      </c>
      <c r="Y86" s="31">
        <f>IF(Y72=0,0,VLOOKUP(Y72,FAC_TOTALS_APTA!$A$4:$BQ$126,$L86,FALSE))</f>
        <v>0</v>
      </c>
      <c r="Z86" s="31">
        <f>IF(Z72=0,0,VLOOKUP(Z72,FAC_TOTALS_APTA!$A$4:$BQ$126,$L86,FALSE))</f>
        <v>0</v>
      </c>
      <c r="AA86" s="31">
        <f>IF(AA72=0,0,VLOOKUP(AA72,FAC_TOTALS_APTA!$A$4:$BQ$126,$L86,FALSE))</f>
        <v>0</v>
      </c>
      <c r="AB86" s="31">
        <f>IF(AB72=0,0,VLOOKUP(AB72,FAC_TOTALS_APTA!$A$4:$BQ$126,$L86,FALSE))</f>
        <v>0</v>
      </c>
      <c r="AC86" s="34">
        <f t="shared" si="26"/>
        <v>0</v>
      </c>
      <c r="AD86" s="35">
        <f>AC86/G91</f>
        <v>0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MATCH($D87,FAC_TOTALS_APTA!$A$2:$BQ$2,)</f>
        <v>24</v>
      </c>
      <c r="G87" s="36">
        <f>VLOOKUP(G72,FAC_TOTALS_APTA!$A$4:$BQ$126,$F87,FALSE)</f>
        <v>2.7774178799842199E-2</v>
      </c>
      <c r="H87" s="36">
        <f>VLOOKUP(H72,FAC_TOTALS_APTA!$A$4:$BQ$126,$F87,FALSE)</f>
        <v>0.55650265055866599</v>
      </c>
      <c r="I87" s="32">
        <f t="shared" si="23"/>
        <v>19.036691438085931</v>
      </c>
      <c r="J87" s="33" t="str">
        <f t="shared" si="24"/>
        <v/>
      </c>
      <c r="K87" s="33" t="str">
        <f t="shared" si="25"/>
        <v>BIKE_SHARE_FAC</v>
      </c>
      <c r="L87" s="9">
        <f>MATCH($K87,FAC_TOTALS_APTA!$A$2:$BO$2,)</f>
        <v>39</v>
      </c>
      <c r="M87" s="31">
        <f>IF(M72=0,0,VLOOKUP(M72,FAC_TOTALS_APTA!$A$4:$BQ$126,$L87,FALSE))</f>
        <v>0</v>
      </c>
      <c r="N87" s="31">
        <f>IF(N72=0,0,VLOOKUP(N72,FAC_TOTALS_APTA!$A$4:$BQ$126,$L87,FALSE))</f>
        <v>0</v>
      </c>
      <c r="O87" s="31">
        <f>IF(O72=0,0,VLOOKUP(O72,FAC_TOTALS_APTA!$A$4:$BQ$126,$L87,FALSE))</f>
        <v>0</v>
      </c>
      <c r="P87" s="31">
        <f>IF(P72=0,0,VLOOKUP(P72,FAC_TOTALS_APTA!$A$4:$BQ$126,$L87,FALSE))</f>
        <v>0</v>
      </c>
      <c r="Q87" s="31">
        <f>IF(Q72=0,0,VLOOKUP(Q72,FAC_TOTALS_APTA!$A$4:$BQ$126,$L87,FALSE))</f>
        <v>0</v>
      </c>
      <c r="R87" s="31">
        <f>IF(R72=0,0,VLOOKUP(R72,FAC_TOTALS_APTA!$A$4:$BQ$126,$L87,FALSE))</f>
        <v>0</v>
      </c>
      <c r="S87" s="31">
        <f>IF(S72=0,0,VLOOKUP(S72,FAC_TOTALS_APTA!$A$4:$BQ$126,$L87,FALSE))</f>
        <v>0</v>
      </c>
      <c r="T87" s="31">
        <f>IF(T72=0,0,VLOOKUP(T72,FAC_TOTALS_APTA!$A$4:$BQ$126,$L87,FALSE))</f>
        <v>-40840.808832396302</v>
      </c>
      <c r="U87" s="31">
        <f>IF(U72=0,0,VLOOKUP(U72,FAC_TOTALS_APTA!$A$4:$BQ$126,$L87,FALSE))</f>
        <v>0</v>
      </c>
      <c r="V87" s="31">
        <f>IF(V72=0,0,VLOOKUP(V72,FAC_TOTALS_APTA!$A$4:$BQ$126,$L87,FALSE))</f>
        <v>-26515.524369745301</v>
      </c>
      <c r="W87" s="31">
        <f>IF(W72=0,0,VLOOKUP(W72,FAC_TOTALS_APTA!$A$4:$BQ$126,$L87,FALSE))</f>
        <v>0</v>
      </c>
      <c r="X87" s="31">
        <f>IF(X72=0,0,VLOOKUP(X72,FAC_TOTALS_APTA!$A$4:$BQ$126,$L87,FALSE))</f>
        <v>-61209.465111512101</v>
      </c>
      <c r="Y87" s="31">
        <f>IF(Y72=0,0,VLOOKUP(Y72,FAC_TOTALS_APTA!$A$4:$BQ$126,$L87,FALSE))</f>
        <v>-152771.361066457</v>
      </c>
      <c r="Z87" s="31">
        <f>IF(Z72=0,0,VLOOKUP(Z72,FAC_TOTALS_APTA!$A$4:$BQ$126,$L87,FALSE))</f>
        <v>-242001.55693999</v>
      </c>
      <c r="AA87" s="31">
        <f>IF(AA72=0,0,VLOOKUP(AA72,FAC_TOTALS_APTA!$A$4:$BQ$126,$L87,FALSE))</f>
        <v>-568133.91121175303</v>
      </c>
      <c r="AB87" s="31">
        <f>IF(AB72=0,0,VLOOKUP(AB72,FAC_TOTALS_APTA!$A$4:$BQ$126,$L87,FALSE))</f>
        <v>-388301.629078948</v>
      </c>
      <c r="AC87" s="34">
        <f t="shared" si="26"/>
        <v>-1479774.2566108017</v>
      </c>
      <c r="AD87" s="35">
        <f>AC87/G91</f>
        <v>-1.4493931797491661E-2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MATCH($D88,FAC_TOTALS_APTA!$A$2:$BQ$2,)</f>
        <v>25</v>
      </c>
      <c r="G88" s="38">
        <f>VLOOKUP(G72,FAC_TOTALS_APTA!$A$4:$BQ$126,$F88,FALSE)</f>
        <v>0</v>
      </c>
      <c r="H88" s="38">
        <f>VLOOKUP(H72,FAC_TOTALS_APTA!$A$4:$BQ$126,$F88,FALSE)</f>
        <v>5.50520868955666E-2</v>
      </c>
      <c r="I88" s="39" t="str">
        <f t="shared" si="23"/>
        <v>-</v>
      </c>
      <c r="J88" s="40" t="str">
        <f t="shared" si="24"/>
        <v/>
      </c>
      <c r="K88" s="40" t="str">
        <f t="shared" si="25"/>
        <v>scooter_flag_FAC</v>
      </c>
      <c r="L88" s="10">
        <f>MATCH($K88,FAC_TOTALS_APTA!$A$2:$BO$2,)</f>
        <v>40</v>
      </c>
      <c r="M88" s="41">
        <f>IF($M$11=0,0,VLOOKUP($M$11,FAC_TOTALS_APTA!$A$4:$BQ$126,$L88,FALSE))</f>
        <v>0</v>
      </c>
      <c r="N88" s="41">
        <f>IF($M$11=0,0,VLOOKUP($M$11,FAC_TOTALS_APTA!$A$4:$BQ$126,$L88,FALSE))</f>
        <v>0</v>
      </c>
      <c r="O88" s="41">
        <f>IF($M$11=0,0,VLOOKUP($M$11,FAC_TOTALS_APTA!$A$4:$BQ$126,$L88,FALSE))</f>
        <v>0</v>
      </c>
      <c r="P88" s="41">
        <f>IF($M$11=0,0,VLOOKUP($M$11,FAC_TOTALS_APTA!$A$4:$BQ$126,$L88,FALSE))</f>
        <v>0</v>
      </c>
      <c r="Q88" s="41">
        <f>IF($M$11=0,0,VLOOKUP($M$11,FAC_TOTALS_APTA!$A$4:$BQ$126,$L88,FALSE))</f>
        <v>0</v>
      </c>
      <c r="R88" s="41">
        <f>IF($M$11=0,0,VLOOKUP($M$11,FAC_TOTALS_APTA!$A$4:$BQ$126,$L88,FALSE))</f>
        <v>0</v>
      </c>
      <c r="S88" s="41">
        <f>IF($M$11=0,0,VLOOKUP($M$11,FAC_TOTALS_APTA!$A$4:$BQ$126,$L88,FALSE))</f>
        <v>0</v>
      </c>
      <c r="T88" s="41">
        <f>IF($M$11=0,0,VLOOKUP($M$11,FAC_TOTALS_APTA!$A$4:$BQ$126,$L88,FALSE))</f>
        <v>0</v>
      </c>
      <c r="U88" s="41">
        <f>IF($M$11=0,0,VLOOKUP($M$11,FAC_TOTALS_APTA!$A$4:$BQ$126,$L88,FALSE))</f>
        <v>0</v>
      </c>
      <c r="V88" s="41">
        <f>IF($M$11=0,0,VLOOKUP($M$11,FAC_TOTALS_APTA!$A$4:$BQ$126,$L88,FALSE))</f>
        <v>0</v>
      </c>
      <c r="W88" s="41">
        <f>IF($M$11=0,0,VLOOKUP($M$11,FAC_TOTALS_APTA!$A$4:$BQ$126,$L88,FALSE))</f>
        <v>0</v>
      </c>
      <c r="X88" s="41">
        <f>IF($M$11=0,0,VLOOKUP($M$11,FAC_TOTALS_APTA!$A$4:$BQ$126,$L88,FALSE))</f>
        <v>0</v>
      </c>
      <c r="Y88" s="41">
        <f>IF($M$11=0,0,VLOOKUP($M$11,FAC_TOTALS_APTA!$A$4:$BQ$126,$L88,FALSE))</f>
        <v>0</v>
      </c>
      <c r="Z88" s="41">
        <f>IF($M$11=0,0,VLOOKUP($M$11,FAC_TOTALS_APTA!$A$4:$BQ$126,$L88,FALSE))</f>
        <v>0</v>
      </c>
      <c r="AA88" s="41">
        <f>IF($M$11=0,0,VLOOKUP($M$11,FAC_TOTALS_APTA!$A$4:$BQ$126,$L88,FALSE))</f>
        <v>0</v>
      </c>
      <c r="AB88" s="41">
        <f>IF($M$11=0,0,VLOOKUP($M$11,FAC_TOTALS_APTA!$A$4:$BQ$126,$L88,FALSE))</f>
        <v>0</v>
      </c>
      <c r="AC88" s="42">
        <f t="shared" si="26"/>
        <v>0</v>
      </c>
      <c r="AD88" s="43">
        <f>AC88/G91</f>
        <v>0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25"/>
        <v>New_Reporter_FAC</v>
      </c>
      <c r="L89" s="47">
        <f>MATCH($K89,FAC_TOTALS_APTA!$A$2:$BO$2,)</f>
        <v>44</v>
      </c>
      <c r="M89" s="48">
        <f>IF(M72=0,0,VLOOKUP(M72,FAC_TOTALS_APTA!$A$4:$BQ$126,$L89,FALSE))</f>
        <v>20014561.510999899</v>
      </c>
      <c r="N89" s="48">
        <f>IF(N72=0,0,VLOOKUP(N72,FAC_TOTALS_APTA!$A$4:$BQ$126,$L89,FALSE))</f>
        <v>35912658.3072</v>
      </c>
      <c r="O89" s="48">
        <f>IF(O72=0,0,VLOOKUP(O72,FAC_TOTALS_APTA!$A$4:$BQ$126,$L89,FALSE))</f>
        <v>22708030.5541999</v>
      </c>
      <c r="P89" s="48">
        <f>IF(P72=0,0,VLOOKUP(P72,FAC_TOTALS_APTA!$A$4:$BQ$126,$L89,FALSE))</f>
        <v>29135867.2706999</v>
      </c>
      <c r="Q89" s="48">
        <f>IF(Q72=0,0,VLOOKUP(Q72,FAC_TOTALS_APTA!$A$4:$BQ$126,$L89,FALSE))</f>
        <v>12183549.7533</v>
      </c>
      <c r="R89" s="48">
        <f>IF(R72=0,0,VLOOKUP(R72,FAC_TOTALS_APTA!$A$4:$BQ$126,$L89,FALSE))</f>
        <v>0</v>
      </c>
      <c r="S89" s="48">
        <f>IF(S72=0,0,VLOOKUP(S72,FAC_TOTALS_APTA!$A$4:$BQ$126,$L89,FALSE))</f>
        <v>11144687.859999999</v>
      </c>
      <c r="T89" s="48">
        <f>IF(T72=0,0,VLOOKUP(T72,FAC_TOTALS_APTA!$A$4:$BQ$126,$L89,FALSE))</f>
        <v>770981</v>
      </c>
      <c r="U89" s="48">
        <f>IF(U72=0,0,VLOOKUP(U72,FAC_TOTALS_APTA!$A$4:$BQ$126,$L89,FALSE))</f>
        <v>816795.62579999899</v>
      </c>
      <c r="V89" s="48">
        <f>IF(V72=0,0,VLOOKUP(V72,FAC_TOTALS_APTA!$A$4:$BQ$126,$L89,FALSE))</f>
        <v>425401.99999999901</v>
      </c>
      <c r="W89" s="48">
        <f>IF(W72=0,0,VLOOKUP(W72,FAC_TOTALS_APTA!$A$4:$BQ$126,$L89,FALSE))</f>
        <v>1458240.1839999901</v>
      </c>
      <c r="X89" s="48">
        <f>IF(X72=0,0,VLOOKUP(X72,FAC_TOTALS_APTA!$A$4:$BQ$126,$L89,FALSE))</f>
        <v>0</v>
      </c>
      <c r="Y89" s="48">
        <f>IF(Y72=0,0,VLOOKUP(Y72,FAC_TOTALS_APTA!$A$4:$BQ$126,$L89,FALSE))</f>
        <v>0</v>
      </c>
      <c r="Z89" s="48">
        <f>IF(Z72=0,0,VLOOKUP(Z72,FAC_TOTALS_APTA!$A$4:$BQ$126,$L89,FALSE))</f>
        <v>0</v>
      </c>
      <c r="AA89" s="48">
        <f>IF(AA72=0,0,VLOOKUP(AA72,FAC_TOTALS_APTA!$A$4:$BQ$126,$L89,FALSE))</f>
        <v>0</v>
      </c>
      <c r="AB89" s="48">
        <f>IF(AB72=0,0,VLOOKUP(AB72,FAC_TOTALS_APTA!$A$4:$BQ$126,$L89,FALSE))</f>
        <v>0</v>
      </c>
      <c r="AC89" s="51">
        <f>SUM(M89:AB89)</f>
        <v>134570774.06619969</v>
      </c>
      <c r="AD89" s="52">
        <f>AC89/G91</f>
        <v>1.3180791681823076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MATCH($D90,FAC_TOTALS_APTA!$A$2:$BO$2,)</f>
        <v>9</v>
      </c>
      <c r="G90" s="76">
        <f>VLOOKUP(G72,FAC_TOTALS_APTA!$A$4:$BQ$126,$F90,FALSE)</f>
        <v>95473466.539552197</v>
      </c>
      <c r="H90" s="76">
        <f>VLOOKUP(H72,FAC_TOTALS_APTA!$A$4:$BO$126,$F90,FALSE)</f>
        <v>277261119.55523098</v>
      </c>
      <c r="I90" s="78">
        <f t="shared" ref="I90:I91" si="27">H90/G90-1</f>
        <v>1.9040646538205337</v>
      </c>
      <c r="J90" s="33"/>
      <c r="K90" s="33"/>
      <c r="L90" s="9"/>
      <c r="M90" s="31">
        <f t="shared" ref="M90:AB90" si="28">SUM(M74:M79)</f>
        <v>7770529.5652596988</v>
      </c>
      <c r="N90" s="31">
        <f t="shared" si="28"/>
        <v>7325868.8092260901</v>
      </c>
      <c r="O90" s="31">
        <f t="shared" si="28"/>
        <v>8229284.7619962562</v>
      </c>
      <c r="P90" s="31">
        <f t="shared" si="28"/>
        <v>16403153.198791914</v>
      </c>
      <c r="Q90" s="31">
        <f t="shared" si="28"/>
        <v>8760186.1774837226</v>
      </c>
      <c r="R90" s="31">
        <f t="shared" si="28"/>
        <v>9190392.7729571499</v>
      </c>
      <c r="S90" s="31">
        <f t="shared" si="28"/>
        <v>-8831817.9582728371</v>
      </c>
      <c r="T90" s="31">
        <f t="shared" si="28"/>
        <v>10481249.947304588</v>
      </c>
      <c r="U90" s="31">
        <f t="shared" si="28"/>
        <v>14829455.687556466</v>
      </c>
      <c r="V90" s="31">
        <f t="shared" si="28"/>
        <v>-910588.20905629755</v>
      </c>
      <c r="W90" s="31">
        <f t="shared" si="28"/>
        <v>-6980019.6677690204</v>
      </c>
      <c r="X90" s="31">
        <f t="shared" si="28"/>
        <v>1976082.6929355722</v>
      </c>
      <c r="Y90" s="31">
        <f t="shared" si="28"/>
        <v>-16680992.348934216</v>
      </c>
      <c r="Z90" s="31">
        <f t="shared" si="28"/>
        <v>-7252504.852970263</v>
      </c>
      <c r="AA90" s="31">
        <f t="shared" si="28"/>
        <v>6631487.3552640229</v>
      </c>
      <c r="AB90" s="31">
        <f t="shared" si="28"/>
        <v>6457590.3913387526</v>
      </c>
      <c r="AC90" s="34">
        <f>H90-G90</f>
        <v>181787653.01567876</v>
      </c>
      <c r="AD90" s="35">
        <f>I90</f>
        <v>1.9040646538205337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MATCH($D91,FAC_TOTALS_APTA!$A$2:$BO$2,)</f>
        <v>7</v>
      </c>
      <c r="G91" s="77">
        <f>VLOOKUP(G72,FAC_TOTALS_APTA!$A$4:$BO$126,$F91,FALSE)</f>
        <v>102096123.90109999</v>
      </c>
      <c r="H91" s="77">
        <f>VLOOKUP(H72,FAC_TOTALS_APTA!$A$4:$BO$126,$F91,FALSE)</f>
        <v>267797302.1002</v>
      </c>
      <c r="I91" s="79">
        <f t="shared" si="27"/>
        <v>1.6229918616657173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165701178.19910002</v>
      </c>
      <c r="AD91" s="55">
        <f>I91</f>
        <v>1.6229918616657173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-0.2810727921548164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30</v>
      </c>
      <c r="C98" s="22">
        <v>0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7" t="s">
        <v>59</v>
      </c>
      <c r="H100" s="87"/>
      <c r="I100" s="87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 t="s">
        <v>63</v>
      </c>
      <c r="AD100" s="87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2002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0_10_2002</v>
      </c>
      <c r="H103" s="9" t="str">
        <f>CONCATENATE($C98,"_",$C99,"_",H101)</f>
        <v>0_10_2018</v>
      </c>
      <c r="I103" s="30"/>
      <c r="J103" s="9"/>
      <c r="K103" s="9"/>
      <c r="L103" s="9"/>
      <c r="M103" s="9" t="str">
        <f>IF($G101+M102&gt;$H101,0,CONCATENATE($C98,"_",$C99,"_",$G101+M102))</f>
        <v>0_10_2003</v>
      </c>
      <c r="N103" s="9" t="str">
        <f t="shared" ref="N103:AB103" si="29">IF($G101+N102&gt;$H101,0,CONCATENATE($C98,"_",$C99,"_",$G101+N102))</f>
        <v>0_10_2004</v>
      </c>
      <c r="O103" s="9" t="str">
        <f t="shared" si="29"/>
        <v>0_10_2005</v>
      </c>
      <c r="P103" s="9" t="str">
        <f t="shared" si="29"/>
        <v>0_10_2006</v>
      </c>
      <c r="Q103" s="9" t="str">
        <f t="shared" si="29"/>
        <v>0_10_2007</v>
      </c>
      <c r="R103" s="9" t="str">
        <f t="shared" si="29"/>
        <v>0_10_2008</v>
      </c>
      <c r="S103" s="9" t="str">
        <f t="shared" si="29"/>
        <v>0_10_2009</v>
      </c>
      <c r="T103" s="9" t="str">
        <f t="shared" si="29"/>
        <v>0_10_2010</v>
      </c>
      <c r="U103" s="9" t="str">
        <f t="shared" si="29"/>
        <v>0_10_2011</v>
      </c>
      <c r="V103" s="9" t="str">
        <f t="shared" si="29"/>
        <v>0_10_2012</v>
      </c>
      <c r="W103" s="9" t="str">
        <f t="shared" si="29"/>
        <v>0_10_2013</v>
      </c>
      <c r="X103" s="9" t="str">
        <f t="shared" si="29"/>
        <v>0_10_2014</v>
      </c>
      <c r="Y103" s="9" t="str">
        <f t="shared" si="29"/>
        <v>0_10_2015</v>
      </c>
      <c r="Z103" s="9" t="str">
        <f t="shared" si="29"/>
        <v>0_10_2016</v>
      </c>
      <c r="AA103" s="9" t="str">
        <f t="shared" si="29"/>
        <v>0_10_2017</v>
      </c>
      <c r="AB103" s="9" t="str">
        <f t="shared" si="29"/>
        <v>0_10_2018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MATCH($D105,FAC_TOTALS_APTA!$A$2:$BQ$2,)</f>
        <v>11</v>
      </c>
      <c r="G105" s="31">
        <f>VLOOKUP(G103,FAC_TOTALS_APTA!$A$4:$BQ$126,$F105,FALSE)</f>
        <v>253905652.09999999</v>
      </c>
      <c r="H105" s="31">
        <f>VLOOKUP(H103,FAC_TOTALS_APTA!$A$4:$BQ$126,$F105,FALSE)</f>
        <v>230662401.5</v>
      </c>
      <c r="I105" s="32">
        <f>IFERROR(H105/G105-1,"-")</f>
        <v>-9.1542864082622688E-2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MATCH($K105,FAC_TOTALS_APTA!$A$2:$BO$2,)</f>
        <v>26</v>
      </c>
      <c r="M105" s="31">
        <f>IF(M103=0,0,VLOOKUP(M103,FAC_TOTALS_APTA!$A$4:$BQ$126,$L105,FALSE))</f>
        <v>-82815633.014605999</v>
      </c>
      <c r="N105" s="31">
        <f>IF(N103=0,0,VLOOKUP(N103,FAC_TOTALS_APTA!$A$4:$BQ$126,$L105,FALSE))</f>
        <v>41489689.150219701</v>
      </c>
      <c r="O105" s="31">
        <f>IF(O103=0,0,VLOOKUP(O103,FAC_TOTALS_APTA!$A$4:$BQ$126,$L105,FALSE))</f>
        <v>40544341.198657401</v>
      </c>
      <c r="P105" s="31">
        <f>IF(P103=0,0,VLOOKUP(P103,FAC_TOTALS_APTA!$A$4:$BQ$126,$L105,FALSE))</f>
        <v>-6902184.3405229803</v>
      </c>
      <c r="Q105" s="31">
        <f>IF(Q103=0,0,VLOOKUP(Q103,FAC_TOTALS_APTA!$A$4:$BQ$126,$L105,FALSE))</f>
        <v>14893752.127487799</v>
      </c>
      <c r="R105" s="31">
        <f>IF(R103=0,0,VLOOKUP(R103,FAC_TOTALS_APTA!$A$4:$BQ$126,$L105,FALSE))</f>
        <v>16312859.213984899</v>
      </c>
      <c r="S105" s="31">
        <f>IF(S103=0,0,VLOOKUP(S103,FAC_TOTALS_APTA!$A$4:$BQ$126,$L105,FALSE))</f>
        <v>920739.41018528899</v>
      </c>
      <c r="T105" s="31">
        <f>IF(T103=0,0,VLOOKUP(T103,FAC_TOTALS_APTA!$A$4:$BQ$126,$L105,FALSE))</f>
        <v>-90758143.205795407</v>
      </c>
      <c r="U105" s="31">
        <f>IF(U103=0,0,VLOOKUP(U103,FAC_TOTALS_APTA!$A$4:$BQ$126,$L105,FALSE))</f>
        <v>-21751861.066973999</v>
      </c>
      <c r="V105" s="31">
        <f>IF(V103=0,0,VLOOKUP(V103,FAC_TOTALS_APTA!$A$4:$BQ$126,$L105,FALSE))</f>
        <v>-2008253.89589358</v>
      </c>
      <c r="W105" s="31">
        <f>IF(W103=0,0,VLOOKUP(W103,FAC_TOTALS_APTA!$A$4:$BQ$126,$L105,FALSE))</f>
        <v>14940511.9133095</v>
      </c>
      <c r="X105" s="31">
        <f>IF(X103=0,0,VLOOKUP(X103,FAC_TOTALS_APTA!$A$4:$BQ$126,$L105,FALSE))</f>
        <v>-76864.795588887893</v>
      </c>
      <c r="Y105" s="31">
        <f>IF(Y103=0,0,VLOOKUP(Y103,FAC_TOTALS_APTA!$A$4:$BQ$126,$L105,FALSE))</f>
        <v>2707302.0388000701</v>
      </c>
      <c r="Z105" s="31">
        <f>IF(Z103=0,0,VLOOKUP(Z103,FAC_TOTALS_APTA!$A$4:$BQ$126,$L105,FALSE))</f>
        <v>-2274916.5589780002</v>
      </c>
      <c r="AA105" s="31">
        <f>IF(AA103=0,0,VLOOKUP(AA103,FAC_TOTALS_APTA!$A$4:$BQ$126,$L105,FALSE))</f>
        <v>-4102655.7298184298</v>
      </c>
      <c r="AB105" s="31">
        <f>IF(AB103=0,0,VLOOKUP(AB103,FAC_TOTALS_APTA!$A$4:$BQ$126,$L105,FALSE))</f>
        <v>-905817.71436632902</v>
      </c>
      <c r="AC105" s="34">
        <f>SUM(M105:AB105)</f>
        <v>-79787135.269898951</v>
      </c>
      <c r="AD105" s="35">
        <f>AC105/G122</f>
        <v>-6.6433475604242273E-2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MATCH($D106,FAC_TOTALS_APTA!$A$2:$BQ$2,)</f>
        <v>12</v>
      </c>
      <c r="G106" s="56">
        <f>VLOOKUP(G103,FAC_TOTALS_APTA!$A$4:$BQ$126,$F106,FALSE)</f>
        <v>0.97956348500000001</v>
      </c>
      <c r="H106" s="56">
        <f>VLOOKUP(H103,FAC_TOTALS_APTA!$A$4:$BQ$126,$F106,FALSE)</f>
        <v>1.7232403279999999</v>
      </c>
      <c r="I106" s="32">
        <f t="shared" ref="I106:I119" si="30">IFERROR(H106/G106-1,"-")</f>
        <v>0.75919208340029121</v>
      </c>
      <c r="J106" s="33" t="str">
        <f t="shared" ref="J106:J119" si="31">IF(C106="Log","_log","")</f>
        <v>_log</v>
      </c>
      <c r="K106" s="33" t="str">
        <f t="shared" ref="K106:K120" si="32">CONCATENATE(D106,J106,"_FAC")</f>
        <v>FARE_per_UPT_2018_log_FAC</v>
      </c>
      <c r="L106" s="9">
        <f>MATCH($K106,FAC_TOTALS_APTA!$A$2:$BO$2,)</f>
        <v>27</v>
      </c>
      <c r="M106" s="31">
        <f>IF(M103=0,0,VLOOKUP(M103,FAC_TOTALS_APTA!$A$4:$BQ$126,$L106,FALSE))</f>
        <v>-68082172.011028096</v>
      </c>
      <c r="N106" s="31">
        <f>IF(N103=0,0,VLOOKUP(N103,FAC_TOTALS_APTA!$A$4:$BQ$126,$L106,FALSE))</f>
        <v>-19719759.292610198</v>
      </c>
      <c r="O106" s="31">
        <f>IF(O103=0,0,VLOOKUP(O103,FAC_TOTALS_APTA!$A$4:$BQ$126,$L106,FALSE))</f>
        <v>12778057.582573</v>
      </c>
      <c r="P106" s="31">
        <f>IF(P103=0,0,VLOOKUP(P103,FAC_TOTALS_APTA!$A$4:$BQ$126,$L106,FALSE))</f>
        <v>-387707401.74918598</v>
      </c>
      <c r="Q106" s="31">
        <f>IF(Q103=0,0,VLOOKUP(Q103,FAC_TOTALS_APTA!$A$4:$BQ$126,$L106,FALSE))</f>
        <v>530520867.219019</v>
      </c>
      <c r="R106" s="31">
        <f>IF(R103=0,0,VLOOKUP(R103,FAC_TOTALS_APTA!$A$4:$BQ$126,$L106,FALSE))</f>
        <v>-3843365.87627168</v>
      </c>
      <c r="S106" s="31">
        <f>IF(S103=0,0,VLOOKUP(S103,FAC_TOTALS_APTA!$A$4:$BQ$126,$L106,FALSE))</f>
        <v>-19214894.2535633</v>
      </c>
      <c r="T106" s="31">
        <f>IF(T103=0,0,VLOOKUP(T103,FAC_TOTALS_APTA!$A$4:$BQ$126,$L106,FALSE))</f>
        <v>-11182036.3060317</v>
      </c>
      <c r="U106" s="31">
        <f>IF(U103=0,0,VLOOKUP(U103,FAC_TOTALS_APTA!$A$4:$BQ$126,$L106,FALSE))</f>
        <v>-23924748.867587</v>
      </c>
      <c r="V106" s="31">
        <f>IF(V103=0,0,VLOOKUP(V103,FAC_TOTALS_APTA!$A$4:$BQ$126,$L106,FALSE))</f>
        <v>12469991.5111361</v>
      </c>
      <c r="W106" s="31">
        <f>IF(W103=0,0,VLOOKUP(W103,FAC_TOTALS_APTA!$A$4:$BQ$126,$L106,FALSE))</f>
        <v>-73383361.820457205</v>
      </c>
      <c r="X106" s="31">
        <f>IF(X103=0,0,VLOOKUP(X103,FAC_TOTALS_APTA!$A$4:$BQ$126,$L106,FALSE))</f>
        <v>1061366.1182116801</v>
      </c>
      <c r="Y106" s="31">
        <f>IF(Y103=0,0,VLOOKUP(Y103,FAC_TOTALS_APTA!$A$4:$BQ$126,$L106,FALSE))</f>
        <v>-14346267.9472</v>
      </c>
      <c r="Z106" s="31">
        <f>IF(Z103=0,0,VLOOKUP(Z103,FAC_TOTALS_APTA!$A$4:$BQ$126,$L106,FALSE))</f>
        <v>-1670818.1145439199</v>
      </c>
      <c r="AA106" s="31">
        <f>IF(AA103=0,0,VLOOKUP(AA103,FAC_TOTALS_APTA!$A$4:$BQ$126,$L106,FALSE))</f>
        <v>-11888716.1379837</v>
      </c>
      <c r="AB106" s="31">
        <f>IF(AB103=0,0,VLOOKUP(AB103,FAC_TOTALS_APTA!$A$4:$BQ$126,$L106,FALSE))</f>
        <v>2562388.9397337199</v>
      </c>
      <c r="AC106" s="34">
        <f t="shared" ref="AC106:AC119" si="33">SUM(M106:AB106)</f>
        <v>-75570871.00578928</v>
      </c>
      <c r="AD106" s="35">
        <f>AC106/G122</f>
        <v>-6.29228709411815E-2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MATCH($D107,FAC_TOTALS_APTA!$A$2:$BQ$2,)</f>
        <v>13</v>
      </c>
      <c r="G107" s="31">
        <f>VLOOKUP(G103,FAC_TOTALS_APTA!$A$4:$BQ$126,$F107,FALSE)</f>
        <v>25697520.3899999</v>
      </c>
      <c r="H107" s="31">
        <f>VLOOKUP(H103,FAC_TOTALS_APTA!$A$4:$BQ$126,$F107,FALSE)</f>
        <v>29807700.839999899</v>
      </c>
      <c r="I107" s="32">
        <f t="shared" si="30"/>
        <v>0.15994463230777156</v>
      </c>
      <c r="J107" s="33" t="str">
        <f t="shared" si="31"/>
        <v>_log</v>
      </c>
      <c r="K107" s="33" t="str">
        <f t="shared" si="32"/>
        <v>POP_EMP_log_FAC</v>
      </c>
      <c r="L107" s="9">
        <f>MATCH($K107,FAC_TOTALS_APTA!$A$2:$BO$2,)</f>
        <v>28</v>
      </c>
      <c r="M107" s="31">
        <f>IF(M103=0,0,VLOOKUP(M103,FAC_TOTALS_APTA!$A$4:$BQ$126,$L107,FALSE))</f>
        <v>4188184.8081611302</v>
      </c>
      <c r="N107" s="31">
        <f>IF(N103=0,0,VLOOKUP(N103,FAC_TOTALS_APTA!$A$4:$BQ$126,$L107,FALSE))</f>
        <v>5856545.0803243602</v>
      </c>
      <c r="O107" s="31">
        <f>IF(O103=0,0,VLOOKUP(O103,FAC_TOTALS_APTA!$A$4:$BQ$126,$L107,FALSE))</f>
        <v>5603841.42858567</v>
      </c>
      <c r="P107" s="31">
        <f>IF(P103=0,0,VLOOKUP(P103,FAC_TOTALS_APTA!$A$4:$BQ$126,$L107,FALSE))</f>
        <v>6511404.2152522998</v>
      </c>
      <c r="Q107" s="31">
        <f>IF(Q103=0,0,VLOOKUP(Q103,FAC_TOTALS_APTA!$A$4:$BQ$126,$L107,FALSE))</f>
        <v>646896.47864136996</v>
      </c>
      <c r="R107" s="31">
        <f>IF(R103=0,0,VLOOKUP(R103,FAC_TOTALS_APTA!$A$4:$BQ$126,$L107,FALSE))</f>
        <v>2509815.1587552801</v>
      </c>
      <c r="S107" s="31">
        <f>IF(S103=0,0,VLOOKUP(S103,FAC_TOTALS_APTA!$A$4:$BQ$126,$L107,FALSE))</f>
        <v>-2317491.0442602499</v>
      </c>
      <c r="T107" s="31">
        <f>IF(T103=0,0,VLOOKUP(T103,FAC_TOTALS_APTA!$A$4:$BQ$126,$L107,FALSE))</f>
        <v>-1843408.1502620999</v>
      </c>
      <c r="U107" s="31">
        <f>IF(U103=0,0,VLOOKUP(U103,FAC_TOTALS_APTA!$A$4:$BQ$126,$L107,FALSE))</f>
        <v>1289431.2739377799</v>
      </c>
      <c r="V107" s="31">
        <f>IF(V103=0,0,VLOOKUP(V103,FAC_TOTALS_APTA!$A$4:$BQ$126,$L107,FALSE))</f>
        <v>2182048.5710650198</v>
      </c>
      <c r="W107" s="31">
        <f>IF(W103=0,0,VLOOKUP(W103,FAC_TOTALS_APTA!$A$4:$BQ$126,$L107,FALSE))</f>
        <v>8682195.45686277</v>
      </c>
      <c r="X107" s="31">
        <f>IF(X103=0,0,VLOOKUP(X103,FAC_TOTALS_APTA!$A$4:$BQ$126,$L107,FALSE))</f>
        <v>2725499.6520412401</v>
      </c>
      <c r="Y107" s="31">
        <f>IF(Y103=0,0,VLOOKUP(Y103,FAC_TOTALS_APTA!$A$4:$BQ$126,$L107,FALSE))</f>
        <v>2444443.5199642298</v>
      </c>
      <c r="Z107" s="31">
        <f>IF(Z103=0,0,VLOOKUP(Z103,FAC_TOTALS_APTA!$A$4:$BQ$126,$L107,FALSE))</f>
        <v>526217.71721631801</v>
      </c>
      <c r="AA107" s="31">
        <f>IF(AA103=0,0,VLOOKUP(AA103,FAC_TOTALS_APTA!$A$4:$BQ$126,$L107,FALSE))</f>
        <v>2039862.56048637</v>
      </c>
      <c r="AB107" s="31">
        <f>IF(AB103=0,0,VLOOKUP(AB103,FAC_TOTALS_APTA!$A$4:$BQ$126,$L107,FALSE))</f>
        <v>1154302.0573380501</v>
      </c>
      <c r="AC107" s="34">
        <f t="shared" si="33"/>
        <v>42199788.784109548</v>
      </c>
      <c r="AD107" s="35">
        <f>AC107/G122</f>
        <v>3.5136975769463154E-2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MATCH($D108,FAC_TOTALS_APTA!$A$2:$BQ$2,)</f>
        <v>17</v>
      </c>
      <c r="G108" s="56">
        <f>VLOOKUP(G103,FAC_TOTALS_APTA!$A$4:$BQ$126,$F108,FALSE)</f>
        <v>0.50002661492511502</v>
      </c>
      <c r="H108" s="56">
        <f>VLOOKUP(H103,FAC_TOTALS_APTA!$A$4:$BQ$126,$F108,FALSE)</f>
        <v>0.47627332414381301</v>
      </c>
      <c r="I108" s="32">
        <f t="shared" si="30"/>
        <v>-4.75040529289813E-2</v>
      </c>
      <c r="J108" s="33" t="str">
        <f t="shared" si="31"/>
        <v/>
      </c>
      <c r="K108" s="33" t="str">
        <f t="shared" si="32"/>
        <v>TSD_POP_EMP_PCT_FAC</v>
      </c>
      <c r="L108" s="9">
        <f>MATCH($K108,FAC_TOTALS_APTA!$A$2:$BO$2,)</f>
        <v>32</v>
      </c>
      <c r="M108" s="31">
        <f>IF(M103=0,0,VLOOKUP(M103,FAC_TOTALS_APTA!$A$4:$BQ$126,$L108,FALSE))</f>
        <v>-249335.18069214301</v>
      </c>
      <c r="N108" s="31">
        <f>IF(N103=0,0,VLOOKUP(N103,FAC_TOTALS_APTA!$A$4:$BQ$126,$L108,FALSE))</f>
        <v>-2355321.7518398198</v>
      </c>
      <c r="O108" s="31">
        <f>IF(O103=0,0,VLOOKUP(O103,FAC_TOTALS_APTA!$A$4:$BQ$126,$L108,FALSE))</f>
        <v>-1727610.73985738</v>
      </c>
      <c r="P108" s="31">
        <f>IF(P103=0,0,VLOOKUP(P103,FAC_TOTALS_APTA!$A$4:$BQ$126,$L108,FALSE))</f>
        <v>1296371.3282677101</v>
      </c>
      <c r="Q108" s="31">
        <f>IF(Q103=0,0,VLOOKUP(Q103,FAC_TOTALS_APTA!$A$4:$BQ$126,$L108,FALSE))</f>
        <v>-2117565.3657271499</v>
      </c>
      <c r="R108" s="31">
        <f>IF(R103=0,0,VLOOKUP(R103,FAC_TOTALS_APTA!$A$4:$BQ$126,$L108,FALSE))</f>
        <v>-569757.928556834</v>
      </c>
      <c r="S108" s="31">
        <f>IF(S103=0,0,VLOOKUP(S103,FAC_TOTALS_APTA!$A$4:$BQ$126,$L108,FALSE))</f>
        <v>-970616.12289120804</v>
      </c>
      <c r="T108" s="31">
        <f>IF(T103=0,0,VLOOKUP(T103,FAC_TOTALS_APTA!$A$4:$BQ$126,$L108,FALSE))</f>
        <v>4088736.80142507</v>
      </c>
      <c r="U108" s="31">
        <f>IF(U103=0,0,VLOOKUP(U103,FAC_TOTALS_APTA!$A$4:$BQ$126,$L108,FALSE))</f>
        <v>-1070420.36859466</v>
      </c>
      <c r="V108" s="31">
        <f>IF(V103=0,0,VLOOKUP(V103,FAC_TOTALS_APTA!$A$4:$BQ$126,$L108,FALSE))</f>
        <v>-5330974.99831565</v>
      </c>
      <c r="W108" s="31">
        <f>IF(W103=0,0,VLOOKUP(W103,FAC_TOTALS_APTA!$A$4:$BQ$126,$L108,FALSE))</f>
        <v>-101198.514496487</v>
      </c>
      <c r="X108" s="31">
        <f>IF(X103=0,0,VLOOKUP(X103,FAC_TOTALS_APTA!$A$4:$BQ$126,$L108,FALSE))</f>
        <v>-239151.36033142</v>
      </c>
      <c r="Y108" s="31">
        <f>IF(Y103=0,0,VLOOKUP(Y103,FAC_TOTALS_APTA!$A$4:$BQ$126,$L108,FALSE))</f>
        <v>-609062.48681415198</v>
      </c>
      <c r="Z108" s="31">
        <f>IF(Z103=0,0,VLOOKUP(Z103,FAC_TOTALS_APTA!$A$4:$BQ$126,$L108,FALSE))</f>
        <v>203667.15147007999</v>
      </c>
      <c r="AA108" s="31">
        <f>IF(AA103=0,0,VLOOKUP(AA103,FAC_TOTALS_APTA!$A$4:$BQ$126,$L108,FALSE))</f>
        <v>-235644.09937824699</v>
      </c>
      <c r="AB108" s="31">
        <f>IF(AB103=0,0,VLOOKUP(AB103,FAC_TOTALS_APTA!$A$4:$BQ$126,$L108,FALSE))</f>
        <v>81493.420019044293</v>
      </c>
      <c r="AC108" s="34">
        <f t="shared" si="33"/>
        <v>-9906390.2163132466</v>
      </c>
      <c r="AD108" s="35">
        <f>AC108/G122</f>
        <v>-8.248396568385578E-3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MATCH($D109,FAC_TOTALS_APTA!$A$2:$BQ$2,)</f>
        <v>14</v>
      </c>
      <c r="G109" s="36">
        <f>VLOOKUP(G103,FAC_TOTALS_APTA!$A$4:$BQ$126,$F109,FALSE)</f>
        <v>1.974</v>
      </c>
      <c r="H109" s="36">
        <f>VLOOKUP(H103,FAC_TOTALS_APTA!$A$4:$BQ$126,$F109,FALSE)</f>
        <v>2.9199999999999902</v>
      </c>
      <c r="I109" s="32">
        <f t="shared" si="30"/>
        <v>0.4792299898682828</v>
      </c>
      <c r="J109" s="33" t="str">
        <f t="shared" si="31"/>
        <v>_log</v>
      </c>
      <c r="K109" s="33" t="str">
        <f t="shared" si="32"/>
        <v>GAS_PRICE_2018_log_FAC</v>
      </c>
      <c r="L109" s="9">
        <f>MATCH($K109,FAC_TOTALS_APTA!$A$2:$BO$2,)</f>
        <v>29</v>
      </c>
      <c r="M109" s="31">
        <f>IF(M103=0,0,VLOOKUP(M103,FAC_TOTALS_APTA!$A$4:$BQ$126,$L109,FALSE))</f>
        <v>23291617.084457502</v>
      </c>
      <c r="N109" s="31">
        <f>IF(N103=0,0,VLOOKUP(N103,FAC_TOTALS_APTA!$A$4:$BQ$126,$L109,FALSE))</f>
        <v>23447058.284338001</v>
      </c>
      <c r="O109" s="31">
        <f>IF(O103=0,0,VLOOKUP(O103,FAC_TOTALS_APTA!$A$4:$BQ$126,$L109,FALSE))</f>
        <v>30126937.063212</v>
      </c>
      <c r="P109" s="31">
        <f>IF(P103=0,0,VLOOKUP(P103,FAC_TOTALS_APTA!$A$4:$BQ$126,$L109,FALSE))</f>
        <v>19892300.441246901</v>
      </c>
      <c r="Q109" s="31">
        <f>IF(Q103=0,0,VLOOKUP(Q103,FAC_TOTALS_APTA!$A$4:$BQ$126,$L109,FALSE))</f>
        <v>6389275.7332823202</v>
      </c>
      <c r="R109" s="31">
        <f>IF(R103=0,0,VLOOKUP(R103,FAC_TOTALS_APTA!$A$4:$BQ$126,$L109,FALSE))</f>
        <v>23844744.7859619</v>
      </c>
      <c r="S109" s="31">
        <f>IF(S103=0,0,VLOOKUP(S103,FAC_TOTALS_APTA!$A$4:$BQ$126,$L109,FALSE))</f>
        <v>-58530576.873198003</v>
      </c>
      <c r="T109" s="31">
        <f>IF(T103=0,0,VLOOKUP(T103,FAC_TOTALS_APTA!$A$4:$BQ$126,$L109,FALSE))</f>
        <v>26237560.349977002</v>
      </c>
      <c r="U109" s="31">
        <f>IF(U103=0,0,VLOOKUP(U103,FAC_TOTALS_APTA!$A$4:$BQ$126,$L109,FALSE))</f>
        <v>39164150.194826297</v>
      </c>
      <c r="V109" s="31">
        <f>IF(V103=0,0,VLOOKUP(V103,FAC_TOTALS_APTA!$A$4:$BQ$126,$L109,FALSE))</f>
        <v>1927038.29089396</v>
      </c>
      <c r="W109" s="31">
        <f>IF(W103=0,0,VLOOKUP(W103,FAC_TOTALS_APTA!$A$4:$BQ$126,$L109,FALSE))</f>
        <v>-7497040.6159164403</v>
      </c>
      <c r="X109" s="31">
        <f>IF(X103=0,0,VLOOKUP(X103,FAC_TOTALS_APTA!$A$4:$BQ$126,$L109,FALSE))</f>
        <v>-8794041.6486046705</v>
      </c>
      <c r="Y109" s="31">
        <f>IF(Y103=0,0,VLOOKUP(Y103,FAC_TOTALS_APTA!$A$4:$BQ$126,$L109,FALSE))</f>
        <v>-54256486.947215699</v>
      </c>
      <c r="Z109" s="31">
        <f>IF(Z103=0,0,VLOOKUP(Z103,FAC_TOTALS_APTA!$A$4:$BQ$126,$L109,FALSE))</f>
        <v>-16858789.928378001</v>
      </c>
      <c r="AA109" s="31">
        <f>IF(AA103=0,0,VLOOKUP(AA103,FAC_TOTALS_APTA!$A$4:$BQ$126,$L109,FALSE))</f>
        <v>16568329.779931899</v>
      </c>
      <c r="AB109" s="31">
        <f>IF(AB103=0,0,VLOOKUP(AB103,FAC_TOTALS_APTA!$A$4:$BQ$126,$L109,FALSE))</f>
        <v>12399060.3802961</v>
      </c>
      <c r="AC109" s="34">
        <f t="shared" si="33"/>
        <v>77351136.375111043</v>
      </c>
      <c r="AD109" s="35">
        <f>AC109/G122</f>
        <v>6.4405180283180569E-2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MATCH($D110,FAC_TOTALS_APTA!$A$2:$BQ$2,)</f>
        <v>15</v>
      </c>
      <c r="G110" s="56">
        <f>VLOOKUP(G103,FAC_TOTALS_APTA!$A$4:$BQ$126,$F110,FALSE)</f>
        <v>42439.074999999903</v>
      </c>
      <c r="H110" s="56">
        <f>VLOOKUP(H103,FAC_TOTALS_APTA!$A$4:$BQ$126,$F110,FALSE)</f>
        <v>36801.5</v>
      </c>
      <c r="I110" s="32">
        <f t="shared" si="30"/>
        <v>-0.13283925250491235</v>
      </c>
      <c r="J110" s="33" t="str">
        <f t="shared" si="31"/>
        <v>_log</v>
      </c>
      <c r="K110" s="33" t="str">
        <f t="shared" si="32"/>
        <v>TOTAL_MED_INC_INDIV_2018_log_FAC</v>
      </c>
      <c r="L110" s="9">
        <f>MATCH($K110,FAC_TOTALS_APTA!$A$2:$BO$2,)</f>
        <v>30</v>
      </c>
      <c r="M110" s="31">
        <f>IF(M103=0,0,VLOOKUP(M103,FAC_TOTALS_APTA!$A$4:$BQ$126,$L110,FALSE))</f>
        <v>14423745.2906709</v>
      </c>
      <c r="N110" s="31">
        <f>IF(N103=0,0,VLOOKUP(N103,FAC_TOTALS_APTA!$A$4:$BQ$126,$L110,FALSE))</f>
        <v>17614906.417387702</v>
      </c>
      <c r="O110" s="31">
        <f>IF(O103=0,0,VLOOKUP(O103,FAC_TOTALS_APTA!$A$4:$BQ$126,$L110,FALSE))</f>
        <v>15738521.4346752</v>
      </c>
      <c r="P110" s="31">
        <f>IF(P103=0,0,VLOOKUP(P103,FAC_TOTALS_APTA!$A$4:$BQ$126,$L110,FALSE))</f>
        <v>26104145.886109602</v>
      </c>
      <c r="Q110" s="31">
        <f>IF(Q103=0,0,VLOOKUP(Q103,FAC_TOTALS_APTA!$A$4:$BQ$126,$L110,FALSE))</f>
        <v>-7767363.0923641799</v>
      </c>
      <c r="R110" s="31">
        <f>IF(R103=0,0,VLOOKUP(R103,FAC_TOTALS_APTA!$A$4:$BQ$126,$L110,FALSE))</f>
        <v>-653519.66619490995</v>
      </c>
      <c r="S110" s="31">
        <f>IF(S103=0,0,VLOOKUP(S103,FAC_TOTALS_APTA!$A$4:$BQ$126,$L110,FALSE))</f>
        <v>14662806.4242252</v>
      </c>
      <c r="T110" s="31">
        <f>IF(T103=0,0,VLOOKUP(T103,FAC_TOTALS_APTA!$A$4:$BQ$126,$L110,FALSE))</f>
        <v>3324236.7863284498</v>
      </c>
      <c r="U110" s="31">
        <f>IF(U103=0,0,VLOOKUP(U103,FAC_TOTALS_APTA!$A$4:$BQ$126,$L110,FALSE))</f>
        <v>12614528.7316797</v>
      </c>
      <c r="V110" s="31">
        <f>IF(V103=0,0,VLOOKUP(V103,FAC_TOTALS_APTA!$A$4:$BQ$126,$L110,FALSE))</f>
        <v>2145667.18624934</v>
      </c>
      <c r="W110" s="31">
        <f>IF(W103=0,0,VLOOKUP(W103,FAC_TOTALS_APTA!$A$4:$BQ$126,$L110,FALSE))</f>
        <v>3108147.9379066499</v>
      </c>
      <c r="X110" s="31">
        <f>IF(X103=0,0,VLOOKUP(X103,FAC_TOTALS_APTA!$A$4:$BQ$126,$L110,FALSE))</f>
        <v>1417833.2419664301</v>
      </c>
      <c r="Y110" s="31">
        <f>IF(Y103=0,0,VLOOKUP(Y103,FAC_TOTALS_APTA!$A$4:$BQ$126,$L110,FALSE))</f>
        <v>-6880730.9068518803</v>
      </c>
      <c r="Z110" s="31">
        <f>IF(Z103=0,0,VLOOKUP(Z103,FAC_TOTALS_APTA!$A$4:$BQ$126,$L110,FALSE))</f>
        <v>-12451137.6000883</v>
      </c>
      <c r="AA110" s="31">
        <f>IF(AA103=0,0,VLOOKUP(AA103,FAC_TOTALS_APTA!$A$4:$BQ$126,$L110,FALSE))</f>
        <v>-6957232.3591144504</v>
      </c>
      <c r="AB110" s="31">
        <f>IF(AB103=0,0,VLOOKUP(AB103,FAC_TOTALS_APTA!$A$4:$BQ$126,$L110,FALSE))</f>
        <v>-8534979.2935897801</v>
      </c>
      <c r="AC110" s="34">
        <f t="shared" si="33"/>
        <v>67909576.418995678</v>
      </c>
      <c r="AD110" s="35">
        <f>AC110/G122</f>
        <v>5.6543817158802093E-2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MATCH($D111,FAC_TOTALS_APTA!$A$2:$BQ$2,)</f>
        <v>16</v>
      </c>
      <c r="G111" s="31">
        <f>VLOOKUP(G103,FAC_TOTALS_APTA!$A$4:$BQ$126,$F111,FALSE)</f>
        <v>31.709999999999901</v>
      </c>
      <c r="H111" s="31">
        <f>VLOOKUP(H103,FAC_TOTALS_APTA!$A$4:$BQ$126,$F111,FALSE)</f>
        <v>30.01</v>
      </c>
      <c r="I111" s="32">
        <f t="shared" si="30"/>
        <v>-5.3610848312832027E-2</v>
      </c>
      <c r="J111" s="33" t="str">
        <f t="shared" si="31"/>
        <v/>
      </c>
      <c r="K111" s="33" t="str">
        <f t="shared" si="32"/>
        <v>PCT_HH_NO_VEH_FAC</v>
      </c>
      <c r="L111" s="9">
        <f>MATCH($K111,FAC_TOTALS_APTA!$A$2:$BO$2,)</f>
        <v>31</v>
      </c>
      <c r="M111" s="31">
        <f>IF(M103=0,0,VLOOKUP(M103,FAC_TOTALS_APTA!$A$4:$BQ$126,$L111,FALSE))</f>
        <v>-2998522.5487775202</v>
      </c>
      <c r="N111" s="31">
        <f>IF(N103=0,0,VLOOKUP(N103,FAC_TOTALS_APTA!$A$4:$BQ$126,$L111,FALSE))</f>
        <v>-2895813.23045567</v>
      </c>
      <c r="O111" s="31">
        <f>IF(O103=0,0,VLOOKUP(O103,FAC_TOTALS_APTA!$A$4:$BQ$126,$L111,FALSE))</f>
        <v>-2532294.57726201</v>
      </c>
      <c r="P111" s="31">
        <f>IF(P103=0,0,VLOOKUP(P103,FAC_TOTALS_APTA!$A$4:$BQ$126,$L111,FALSE))</f>
        <v>-4225721.7889527297</v>
      </c>
      <c r="Q111" s="31">
        <f>IF(Q103=0,0,VLOOKUP(Q103,FAC_TOTALS_APTA!$A$4:$BQ$126,$L111,FALSE))</f>
        <v>1823417.00591375</v>
      </c>
      <c r="R111" s="31">
        <f>IF(R103=0,0,VLOOKUP(R103,FAC_TOTALS_APTA!$A$4:$BQ$126,$L111,FALSE))</f>
        <v>157242.80754035799</v>
      </c>
      <c r="S111" s="31">
        <f>IF(S103=0,0,VLOOKUP(S103,FAC_TOTALS_APTA!$A$4:$BQ$126,$L111,FALSE))</f>
        <v>1510812.7407393099</v>
      </c>
      <c r="T111" s="31">
        <f>IF(T103=0,0,VLOOKUP(T103,FAC_TOTALS_APTA!$A$4:$BQ$126,$L111,FALSE))</f>
        <v>2468928.0714383</v>
      </c>
      <c r="U111" s="31">
        <f>IF(U103=0,0,VLOOKUP(U103,FAC_TOTALS_APTA!$A$4:$BQ$126,$L111,FALSE))</f>
        <v>2793798.6804630202</v>
      </c>
      <c r="V111" s="31">
        <f>IF(V103=0,0,VLOOKUP(V103,FAC_TOTALS_APTA!$A$4:$BQ$126,$L111,FALSE))</f>
        <v>1537127.1676990199</v>
      </c>
      <c r="W111" s="31">
        <f>IF(W103=0,0,VLOOKUP(W103,FAC_TOTALS_APTA!$A$4:$BQ$126,$L111,FALSE))</f>
        <v>-11587851.477014599</v>
      </c>
      <c r="X111" s="31">
        <f>IF(X103=0,0,VLOOKUP(X103,FAC_TOTALS_APTA!$A$4:$BQ$126,$L111,FALSE))</f>
        <v>1991099.0865224299</v>
      </c>
      <c r="Y111" s="31">
        <f>IF(Y103=0,0,VLOOKUP(Y103,FAC_TOTALS_APTA!$A$4:$BQ$126,$L111,FALSE))</f>
        <v>-218733.43417083099</v>
      </c>
      <c r="Z111" s="31">
        <f>IF(Z103=0,0,VLOOKUP(Z103,FAC_TOTALS_APTA!$A$4:$BQ$126,$L111,FALSE))</f>
        <v>-2063591.7599307101</v>
      </c>
      <c r="AA111" s="31">
        <f>IF(AA103=0,0,VLOOKUP(AA103,FAC_TOTALS_APTA!$A$4:$BQ$126,$L111,FALSE))</f>
        <v>856801.13786754594</v>
      </c>
      <c r="AB111" s="31">
        <f>IF(AB103=0,0,VLOOKUP(AB103,FAC_TOTALS_APTA!$A$4:$BQ$126,$L111,FALSE))</f>
        <v>67329.812588853398</v>
      </c>
      <c r="AC111" s="34">
        <f t="shared" si="33"/>
        <v>-13315972.305791482</v>
      </c>
      <c r="AD111" s="35">
        <f>AC111/G122</f>
        <v>-1.1087330286155848E-2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MATCH($D112,FAC_TOTALS_APTA!$A$2:$BQ$2,)</f>
        <v>18</v>
      </c>
      <c r="G112" s="36">
        <f>VLOOKUP(G103,FAC_TOTALS_APTA!$A$4:$BQ$126,$F112,FALSE)</f>
        <v>3.5</v>
      </c>
      <c r="H112" s="36">
        <f>VLOOKUP(H103,FAC_TOTALS_APTA!$A$4:$BQ$126,$F112,FALSE)</f>
        <v>4.5999999999999996</v>
      </c>
      <c r="I112" s="32">
        <f t="shared" si="30"/>
        <v>0.31428571428571428</v>
      </c>
      <c r="J112" s="33" t="str">
        <f t="shared" si="31"/>
        <v/>
      </c>
      <c r="K112" s="33" t="str">
        <f t="shared" si="32"/>
        <v>JTW_HOME_PCT_FAC</v>
      </c>
      <c r="L112" s="9">
        <f>MATCH($K112,FAC_TOTALS_APTA!$A$2:$BO$2,)</f>
        <v>33</v>
      </c>
      <c r="M112" s="31">
        <f>IF(M103=0,0,VLOOKUP(M103,FAC_TOTALS_APTA!$A$4:$BQ$126,$L112,FALSE))</f>
        <v>0</v>
      </c>
      <c r="N112" s="31">
        <f>IF(N103=0,0,VLOOKUP(N103,FAC_TOTALS_APTA!$A$4:$BQ$126,$L112,FALSE))</f>
        <v>0</v>
      </c>
      <c r="O112" s="31">
        <f>IF(O103=0,0,VLOOKUP(O103,FAC_TOTALS_APTA!$A$4:$BQ$126,$L112,FALSE))</f>
        <v>0</v>
      </c>
      <c r="P112" s="31">
        <f>IF(P103=0,0,VLOOKUP(P103,FAC_TOTALS_APTA!$A$4:$BQ$126,$L112,FALSE))</f>
        <v>33694.165417949996</v>
      </c>
      <c r="Q112" s="31">
        <f>IF(Q103=0,0,VLOOKUP(Q103,FAC_TOTALS_APTA!$A$4:$BQ$126,$L112,FALSE))</f>
        <v>-16479.020520980499</v>
      </c>
      <c r="R112" s="31">
        <f>IF(R103=0,0,VLOOKUP(R103,FAC_TOTALS_APTA!$A$4:$BQ$126,$L112,FALSE))</f>
        <v>15643.188170261201</v>
      </c>
      <c r="S112" s="31">
        <f>IF(S103=0,0,VLOOKUP(S103,FAC_TOTALS_APTA!$A$4:$BQ$126,$L112,FALSE))</f>
        <v>31623.570650985999</v>
      </c>
      <c r="T112" s="31">
        <f>IF(T103=0,0,VLOOKUP(T103,FAC_TOTALS_APTA!$A$4:$BQ$126,$L112,FALSE))</f>
        <v>0</v>
      </c>
      <c r="U112" s="31">
        <f>IF(U103=0,0,VLOOKUP(U103,FAC_TOTALS_APTA!$A$4:$BQ$126,$L112,FALSE))</f>
        <v>0</v>
      </c>
      <c r="V112" s="31">
        <f>IF(V103=0,0,VLOOKUP(V103,FAC_TOTALS_APTA!$A$4:$BQ$126,$L112,FALSE))</f>
        <v>29108.0656186253</v>
      </c>
      <c r="W112" s="31">
        <f>IF(W103=0,0,VLOOKUP(W103,FAC_TOTALS_APTA!$A$4:$BQ$126,$L112,FALSE))</f>
        <v>14676.060132635401</v>
      </c>
      <c r="X112" s="31">
        <f>IF(X103=0,0,VLOOKUP(X103,FAC_TOTALS_APTA!$A$4:$BQ$126,$L112,FALSE))</f>
        <v>0</v>
      </c>
      <c r="Y112" s="31">
        <f>IF(Y103=0,0,VLOOKUP(Y103,FAC_TOTALS_APTA!$A$4:$BQ$126,$L112,FALSE))</f>
        <v>-14509.410437628499</v>
      </c>
      <c r="Z112" s="31">
        <f>IF(Z103=0,0,VLOOKUP(Z103,FAC_TOTALS_APTA!$A$4:$BQ$126,$L112,FALSE))</f>
        <v>56697.018485287997</v>
      </c>
      <c r="AA112" s="31">
        <f>IF(AA103=0,0,VLOOKUP(AA103,FAC_TOTALS_APTA!$A$4:$BQ$126,$L112,FALSE))</f>
        <v>0</v>
      </c>
      <c r="AB112" s="31">
        <f>IF(AB103=0,0,VLOOKUP(AB103,FAC_TOTALS_APTA!$A$4:$BQ$126,$L112,FALSE))</f>
        <v>13396.9948601618</v>
      </c>
      <c r="AC112" s="34">
        <f t="shared" si="33"/>
        <v>163850.63237729869</v>
      </c>
      <c r="AD112" s="35">
        <f>AC112/G122</f>
        <v>1.3642759514996092E-4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>
        <f>MATCH($D113,FAC_TOTALS_APTA!$A$2:$BQ$2,)</f>
        <v>19</v>
      </c>
      <c r="G113" s="36">
        <f>VLOOKUP(G103,FAC_TOTALS_APTA!$A$4:$BQ$126,$F113,FALSE)</f>
        <v>0</v>
      </c>
      <c r="H113" s="36">
        <f>VLOOKUP(H103,FAC_TOTALS_APTA!$A$4:$BQ$126,$F113,FALSE)</f>
        <v>12.309999999999899</v>
      </c>
      <c r="I113" s="32" t="str">
        <f t="shared" si="30"/>
        <v>-</v>
      </c>
      <c r="J113" s="33" t="str">
        <f t="shared" si="31"/>
        <v/>
      </c>
      <c r="K113" s="33" t="str">
        <f t="shared" si="32"/>
        <v>PER_CAPITA_TNC_TRIPS_HINY_BUS_FAC</v>
      </c>
      <c r="L113" s="9">
        <f>MATCH($K113,FAC_TOTALS_APTA!$A$2:$BO$2,)</f>
        <v>34</v>
      </c>
      <c r="M113" s="31">
        <f>IF(M103=0,0,VLOOKUP(M103,FAC_TOTALS_APTA!$A$4:$BQ$126,$L113,FALSE))</f>
        <v>0</v>
      </c>
      <c r="N113" s="31">
        <f>IF(N103=0,0,VLOOKUP(N103,FAC_TOTALS_APTA!$A$4:$BQ$126,$L113,FALSE))</f>
        <v>0</v>
      </c>
      <c r="O113" s="31">
        <f>IF(O103=0,0,VLOOKUP(O103,FAC_TOTALS_APTA!$A$4:$BQ$126,$L113,FALSE))</f>
        <v>0</v>
      </c>
      <c r="P113" s="31">
        <f>IF(P103=0,0,VLOOKUP(P103,FAC_TOTALS_APTA!$A$4:$BQ$126,$L113,FALSE))</f>
        <v>0</v>
      </c>
      <c r="Q113" s="31">
        <f>IF(Q103=0,0,VLOOKUP(Q103,FAC_TOTALS_APTA!$A$4:$BQ$126,$L113,FALSE))</f>
        <v>0</v>
      </c>
      <c r="R113" s="31">
        <f>IF(R103=0,0,VLOOKUP(R103,FAC_TOTALS_APTA!$A$4:$BQ$126,$L113,FALSE))</f>
        <v>0</v>
      </c>
      <c r="S113" s="31">
        <f>IF(S103=0,0,VLOOKUP(S103,FAC_TOTALS_APTA!$A$4:$BQ$126,$L113,FALSE))</f>
        <v>0</v>
      </c>
      <c r="T113" s="31">
        <f>IF(T103=0,0,VLOOKUP(T103,FAC_TOTALS_APTA!$A$4:$BQ$126,$L113,FALSE))</f>
        <v>0</v>
      </c>
      <c r="U113" s="31">
        <f>IF(U103=0,0,VLOOKUP(U103,FAC_TOTALS_APTA!$A$4:$BQ$126,$L113,FALSE))</f>
        <v>0</v>
      </c>
      <c r="V113" s="31">
        <f>IF(V103=0,0,VLOOKUP(V103,FAC_TOTALS_APTA!$A$4:$BQ$126,$L113,FALSE))</f>
        <v>-223506.35569724799</v>
      </c>
      <c r="W113" s="31">
        <f>IF(W103=0,0,VLOOKUP(W103,FAC_TOTALS_APTA!$A$4:$BQ$126,$L113,FALSE))</f>
        <v>-495775.31883731799</v>
      </c>
      <c r="X113" s="31">
        <f>IF(X103=0,0,VLOOKUP(X103,FAC_TOTALS_APTA!$A$4:$BQ$126,$L113,FALSE))</f>
        <v>-488793.50670656899</v>
      </c>
      <c r="Y113" s="31">
        <f>IF(Y103=0,0,VLOOKUP(Y103,FAC_TOTALS_APTA!$A$4:$BQ$126,$L113,FALSE))</f>
        <v>-801945.44955938205</v>
      </c>
      <c r="Z113" s="31">
        <f>IF(Z103=0,0,VLOOKUP(Z103,FAC_TOTALS_APTA!$A$4:$BQ$126,$L113,FALSE))</f>
        <v>-1541330.6404033899</v>
      </c>
      <c r="AA113" s="31">
        <f>IF(AA103=0,0,VLOOKUP(AA103,FAC_TOTALS_APTA!$A$4:$BQ$126,$L113,FALSE))</f>
        <v>-1917568.1334250199</v>
      </c>
      <c r="AB113" s="31">
        <f>IF(AB103=0,0,VLOOKUP(AB103,FAC_TOTALS_APTA!$A$4:$BQ$126,$L113,FALSE))</f>
        <v>-2119897.0550064598</v>
      </c>
      <c r="AC113" s="34">
        <f t="shared" si="33"/>
        <v>-7588816.4596353862</v>
      </c>
      <c r="AD113" s="35">
        <f>AC113/G122</f>
        <v>-6.3187060348870467E-3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MATCH($D114,FAC_TOTALS_APTA!$A$2:$BQ$2,)</f>
        <v>20</v>
      </c>
      <c r="G114" s="36">
        <f>VLOOKUP(G103,FAC_TOTALS_APTA!$A$4:$BQ$126,$F114,FALSE)</f>
        <v>0</v>
      </c>
      <c r="H114" s="36">
        <f>VLOOKUP(H103,FAC_TOTALS_APTA!$A$4:$BQ$126,$F114,FALSE)</f>
        <v>0</v>
      </c>
      <c r="I114" s="32" t="str">
        <f t="shared" si="30"/>
        <v>-</v>
      </c>
      <c r="J114" s="33" t="str">
        <f t="shared" si="31"/>
        <v/>
      </c>
      <c r="K114" s="33" t="str">
        <f t="shared" si="32"/>
        <v>PER_CAPITA_TNC_TRIPS_MID_OPEX_BUS_FAC</v>
      </c>
      <c r="L114" s="9">
        <f>MATCH($K114,FAC_TOTALS_APTA!$A$2:$BO$2,)</f>
        <v>35</v>
      </c>
      <c r="M114" s="31">
        <f>IF(M103=0,0,VLOOKUP(M103,FAC_TOTALS_APTA!$A$4:$BQ$126,$L114,FALSE))</f>
        <v>0</v>
      </c>
      <c r="N114" s="31">
        <f>IF(N103=0,0,VLOOKUP(N103,FAC_TOTALS_APTA!$A$4:$BQ$126,$L114,FALSE))</f>
        <v>0</v>
      </c>
      <c r="O114" s="31">
        <f>IF(O103=0,0,VLOOKUP(O103,FAC_TOTALS_APTA!$A$4:$BQ$126,$L114,FALSE))</f>
        <v>0</v>
      </c>
      <c r="P114" s="31">
        <f>IF(P103=0,0,VLOOKUP(P103,FAC_TOTALS_APTA!$A$4:$BQ$126,$L114,FALSE))</f>
        <v>0</v>
      </c>
      <c r="Q114" s="31">
        <f>IF(Q103=0,0,VLOOKUP(Q103,FAC_TOTALS_APTA!$A$4:$BQ$126,$L114,FALSE))</f>
        <v>0</v>
      </c>
      <c r="R114" s="31">
        <f>IF(R103=0,0,VLOOKUP(R103,FAC_TOTALS_APTA!$A$4:$BQ$126,$L114,FALSE))</f>
        <v>0</v>
      </c>
      <c r="S114" s="31">
        <f>IF(S103=0,0,VLOOKUP(S103,FAC_TOTALS_APTA!$A$4:$BQ$126,$L114,FALSE))</f>
        <v>0</v>
      </c>
      <c r="T114" s="31">
        <f>IF(T103=0,0,VLOOKUP(T103,FAC_TOTALS_APTA!$A$4:$BQ$126,$L114,FALSE))</f>
        <v>0</v>
      </c>
      <c r="U114" s="31">
        <f>IF(U103=0,0,VLOOKUP(U103,FAC_TOTALS_APTA!$A$4:$BQ$126,$L114,FALSE))</f>
        <v>0</v>
      </c>
      <c r="V114" s="31">
        <f>IF(V103=0,0,VLOOKUP(V103,FAC_TOTALS_APTA!$A$4:$BQ$126,$L114,FALSE))</f>
        <v>0</v>
      </c>
      <c r="W114" s="31">
        <f>IF(W103=0,0,VLOOKUP(W103,FAC_TOTALS_APTA!$A$4:$BQ$126,$L114,FALSE))</f>
        <v>0</v>
      </c>
      <c r="X114" s="31">
        <f>IF(X103=0,0,VLOOKUP(X103,FAC_TOTALS_APTA!$A$4:$BQ$126,$L114,FALSE))</f>
        <v>0</v>
      </c>
      <c r="Y114" s="31">
        <f>IF(Y103=0,0,VLOOKUP(Y103,FAC_TOTALS_APTA!$A$4:$BQ$126,$L114,FALSE))</f>
        <v>0</v>
      </c>
      <c r="Z114" s="31">
        <f>IF(Z103=0,0,VLOOKUP(Z103,FAC_TOTALS_APTA!$A$4:$BQ$126,$L114,FALSE))</f>
        <v>0</v>
      </c>
      <c r="AA114" s="31">
        <f>IF(AA103=0,0,VLOOKUP(AA103,FAC_TOTALS_APTA!$A$4:$BQ$126,$L114,FALSE))</f>
        <v>0</v>
      </c>
      <c r="AB114" s="31">
        <f>IF(AB103=0,0,VLOOKUP(AB103,FAC_TOTALS_APTA!$A$4:$BQ$126,$L114,FALSE))</f>
        <v>0</v>
      </c>
      <c r="AC114" s="34">
        <f t="shared" si="33"/>
        <v>0</v>
      </c>
      <c r="AD114" s="35">
        <f>AC114/G122</f>
        <v>0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MATCH($D115,FAC_TOTALS_APTA!$A$2:$BQ$2,)</f>
        <v>21</v>
      </c>
      <c r="G115" s="36">
        <f>VLOOKUP(G103,FAC_TOTALS_APTA!$A$4:$BQ$126,$F115,FALSE)</f>
        <v>0</v>
      </c>
      <c r="H115" s="36">
        <f>VLOOKUP(H103,FAC_TOTALS_APTA!$A$4:$BQ$126,$F115,FALSE)</f>
        <v>0</v>
      </c>
      <c r="I115" s="32" t="str">
        <f t="shared" si="30"/>
        <v>-</v>
      </c>
      <c r="J115" s="33" t="str">
        <f t="shared" si="31"/>
        <v/>
      </c>
      <c r="K115" s="33" t="str">
        <f t="shared" si="32"/>
        <v>PER_CAPITA_TNC_TRIPS_LOW_OPEX_BUS_FAC</v>
      </c>
      <c r="L115" s="9">
        <f>MATCH($K115,FAC_TOTALS_APTA!$A$2:$BO$2,)</f>
        <v>36</v>
      </c>
      <c r="M115" s="31">
        <f>IF(M103=0,0,VLOOKUP(M103,FAC_TOTALS_APTA!$A$4:$BQ$126,$L115,FALSE))</f>
        <v>0</v>
      </c>
      <c r="N115" s="31">
        <f>IF(N103=0,0,VLOOKUP(N103,FAC_TOTALS_APTA!$A$4:$BQ$126,$L115,FALSE))</f>
        <v>0</v>
      </c>
      <c r="O115" s="31">
        <f>IF(O103=0,0,VLOOKUP(O103,FAC_TOTALS_APTA!$A$4:$BQ$126,$L115,FALSE))</f>
        <v>0</v>
      </c>
      <c r="P115" s="31">
        <f>IF(P103=0,0,VLOOKUP(P103,FAC_TOTALS_APTA!$A$4:$BQ$126,$L115,FALSE))</f>
        <v>0</v>
      </c>
      <c r="Q115" s="31">
        <f>IF(Q103=0,0,VLOOKUP(Q103,FAC_TOTALS_APTA!$A$4:$BQ$126,$L115,FALSE))</f>
        <v>0</v>
      </c>
      <c r="R115" s="31">
        <f>IF(R103=0,0,VLOOKUP(R103,FAC_TOTALS_APTA!$A$4:$BQ$126,$L115,FALSE))</f>
        <v>0</v>
      </c>
      <c r="S115" s="31">
        <f>IF(S103=0,0,VLOOKUP(S103,FAC_TOTALS_APTA!$A$4:$BQ$126,$L115,FALSE))</f>
        <v>0</v>
      </c>
      <c r="T115" s="31">
        <f>IF(T103=0,0,VLOOKUP(T103,FAC_TOTALS_APTA!$A$4:$BQ$126,$L115,FALSE))</f>
        <v>0</v>
      </c>
      <c r="U115" s="31">
        <f>IF(U103=0,0,VLOOKUP(U103,FAC_TOTALS_APTA!$A$4:$BQ$126,$L115,FALSE))</f>
        <v>0</v>
      </c>
      <c r="V115" s="31">
        <f>IF(V103=0,0,VLOOKUP(V103,FAC_TOTALS_APTA!$A$4:$BQ$126,$L115,FALSE))</f>
        <v>0</v>
      </c>
      <c r="W115" s="31">
        <f>IF(W103=0,0,VLOOKUP(W103,FAC_TOTALS_APTA!$A$4:$BQ$126,$L115,FALSE))</f>
        <v>0</v>
      </c>
      <c r="X115" s="31">
        <f>IF(X103=0,0,VLOOKUP(X103,FAC_TOTALS_APTA!$A$4:$BQ$126,$L115,FALSE))</f>
        <v>0</v>
      </c>
      <c r="Y115" s="31">
        <f>IF(Y103=0,0,VLOOKUP(Y103,FAC_TOTALS_APTA!$A$4:$BQ$126,$L115,FALSE))</f>
        <v>0</v>
      </c>
      <c r="Z115" s="31">
        <f>IF(Z103=0,0,VLOOKUP(Z103,FAC_TOTALS_APTA!$A$4:$BQ$126,$L115,FALSE))</f>
        <v>0</v>
      </c>
      <c r="AA115" s="31">
        <f>IF(AA103=0,0,VLOOKUP(AA103,FAC_TOTALS_APTA!$A$4:$BQ$126,$L115,FALSE))</f>
        <v>0</v>
      </c>
      <c r="AB115" s="31">
        <f>IF(AB103=0,0,VLOOKUP(AB103,FAC_TOTALS_APTA!$A$4:$BQ$126,$L115,FALSE))</f>
        <v>0</v>
      </c>
      <c r="AC115" s="34">
        <f t="shared" si="33"/>
        <v>0</v>
      </c>
      <c r="AD115" s="35">
        <f>AC115/G122</f>
        <v>0</v>
      </c>
      <c r="AE115" s="9"/>
    </row>
    <row r="116" spans="1:31" s="16" customFormat="1" ht="34" hidden="1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>
        <f>MATCH($D116,FAC_TOTALS_APTA!$A$2:$BQ$2,)</f>
        <v>22</v>
      </c>
      <c r="G116" s="36">
        <f>VLOOKUP(G103,FAC_TOTALS_APTA!$A$4:$BQ$126,$F116,FALSE)</f>
        <v>0</v>
      </c>
      <c r="H116" s="36">
        <f>VLOOKUP(H103,FAC_TOTALS_APTA!$A$4:$BQ$126,$F116,FALSE)</f>
        <v>0</v>
      </c>
      <c r="I116" s="32" t="str">
        <f t="shared" si="30"/>
        <v>-</v>
      </c>
      <c r="J116" s="33" t="str">
        <f t="shared" si="31"/>
        <v/>
      </c>
      <c r="K116" s="33" t="str">
        <f t="shared" si="32"/>
        <v>PER_CAPITA_TNC_TRIPS_HINY_RAIL_FAC</v>
      </c>
      <c r="L116" s="9">
        <f>MATCH($K116,FAC_TOTALS_APTA!$A$2:$BO$2,)</f>
        <v>37</v>
      </c>
      <c r="M116" s="31">
        <f>IF(M103=0,0,VLOOKUP(M103,FAC_TOTALS_APTA!$A$4:$BQ$126,$L116,FALSE))</f>
        <v>0</v>
      </c>
      <c r="N116" s="31">
        <f>IF(N103=0,0,VLOOKUP(N103,FAC_TOTALS_APTA!$A$4:$BQ$126,$L116,FALSE))</f>
        <v>0</v>
      </c>
      <c r="O116" s="31">
        <f>IF(O103=0,0,VLOOKUP(O103,FAC_TOTALS_APTA!$A$4:$BQ$126,$L116,FALSE))</f>
        <v>0</v>
      </c>
      <c r="P116" s="31">
        <f>IF(P103=0,0,VLOOKUP(P103,FAC_TOTALS_APTA!$A$4:$BQ$126,$L116,FALSE))</f>
        <v>0</v>
      </c>
      <c r="Q116" s="31">
        <f>IF(Q103=0,0,VLOOKUP(Q103,FAC_TOTALS_APTA!$A$4:$BQ$126,$L116,FALSE))</f>
        <v>0</v>
      </c>
      <c r="R116" s="31">
        <f>IF(R103=0,0,VLOOKUP(R103,FAC_TOTALS_APTA!$A$4:$BQ$126,$L116,FALSE))</f>
        <v>0</v>
      </c>
      <c r="S116" s="31">
        <f>IF(S103=0,0,VLOOKUP(S103,FAC_TOTALS_APTA!$A$4:$BQ$126,$L116,FALSE))</f>
        <v>0</v>
      </c>
      <c r="T116" s="31">
        <f>IF(T103=0,0,VLOOKUP(T103,FAC_TOTALS_APTA!$A$4:$BQ$126,$L116,FALSE))</f>
        <v>0</v>
      </c>
      <c r="U116" s="31">
        <f>IF(U103=0,0,VLOOKUP(U103,FAC_TOTALS_APTA!$A$4:$BQ$126,$L116,FALSE))</f>
        <v>0</v>
      </c>
      <c r="V116" s="31">
        <f>IF(V103=0,0,VLOOKUP(V103,FAC_TOTALS_APTA!$A$4:$BQ$126,$L116,FALSE))</f>
        <v>0</v>
      </c>
      <c r="W116" s="31">
        <f>IF(W103=0,0,VLOOKUP(W103,FAC_TOTALS_APTA!$A$4:$BQ$126,$L116,FALSE))</f>
        <v>0</v>
      </c>
      <c r="X116" s="31">
        <f>IF(X103=0,0,VLOOKUP(X103,FAC_TOTALS_APTA!$A$4:$BQ$126,$L116,FALSE))</f>
        <v>0</v>
      </c>
      <c r="Y116" s="31">
        <f>IF(Y103=0,0,VLOOKUP(Y103,FAC_TOTALS_APTA!$A$4:$BQ$126,$L116,FALSE))</f>
        <v>0</v>
      </c>
      <c r="Z116" s="31">
        <f>IF(Z103=0,0,VLOOKUP(Z103,FAC_TOTALS_APTA!$A$4:$BQ$126,$L116,FALSE))</f>
        <v>0</v>
      </c>
      <c r="AA116" s="31">
        <f>IF(AA103=0,0,VLOOKUP(AA103,FAC_TOTALS_APTA!$A$4:$BQ$126,$L116,FALSE))</f>
        <v>0</v>
      </c>
      <c r="AB116" s="31">
        <f>IF(AB103=0,0,VLOOKUP(AB103,FAC_TOTALS_APTA!$A$4:$BQ$126,$L116,FALSE))</f>
        <v>0</v>
      </c>
      <c r="AC116" s="34">
        <f t="shared" si="33"/>
        <v>0</v>
      </c>
      <c r="AD116" s="35">
        <f>AC116/G122</f>
        <v>0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>
        <f>MATCH($D117,FAC_TOTALS_APTA!$A$2:$BQ$2,)</f>
        <v>23</v>
      </c>
      <c r="G117" s="36">
        <f>VLOOKUP(G103,FAC_TOTALS_APTA!$A$4:$BQ$126,$F117,FALSE)</f>
        <v>0</v>
      </c>
      <c r="H117" s="36">
        <f>VLOOKUP(H103,FAC_TOTALS_APTA!$A$4:$BQ$126,$F117,FALSE)</f>
        <v>0</v>
      </c>
      <c r="I117" s="32" t="str">
        <f t="shared" si="30"/>
        <v>-</v>
      </c>
      <c r="J117" s="33" t="str">
        <f t="shared" si="31"/>
        <v/>
      </c>
      <c r="K117" s="33" t="str">
        <f t="shared" si="32"/>
        <v>PER_CAPITA_TNC_TRIPS_MIDLOW_RAIL_FAC</v>
      </c>
      <c r="L117" s="9">
        <f>MATCH($K117,FAC_TOTALS_APTA!$A$2:$BO$2,)</f>
        <v>38</v>
      </c>
      <c r="M117" s="31">
        <f>IF(M103=0,0,VLOOKUP(M103,FAC_TOTALS_APTA!$A$4:$BQ$126,$L117,FALSE))</f>
        <v>0</v>
      </c>
      <c r="N117" s="31">
        <f>IF(N103=0,0,VLOOKUP(N103,FAC_TOTALS_APTA!$A$4:$BQ$126,$L117,FALSE))</f>
        <v>0</v>
      </c>
      <c r="O117" s="31">
        <f>IF(O103=0,0,VLOOKUP(O103,FAC_TOTALS_APTA!$A$4:$BQ$126,$L117,FALSE))</f>
        <v>0</v>
      </c>
      <c r="P117" s="31">
        <f>IF(P103=0,0,VLOOKUP(P103,FAC_TOTALS_APTA!$A$4:$BQ$126,$L117,FALSE))</f>
        <v>0</v>
      </c>
      <c r="Q117" s="31">
        <f>IF(Q103=0,0,VLOOKUP(Q103,FAC_TOTALS_APTA!$A$4:$BQ$126,$L117,FALSE))</f>
        <v>0</v>
      </c>
      <c r="R117" s="31">
        <f>IF(R103=0,0,VLOOKUP(R103,FAC_TOTALS_APTA!$A$4:$BQ$126,$L117,FALSE))</f>
        <v>0</v>
      </c>
      <c r="S117" s="31">
        <f>IF(S103=0,0,VLOOKUP(S103,FAC_TOTALS_APTA!$A$4:$BQ$126,$L117,FALSE))</f>
        <v>0</v>
      </c>
      <c r="T117" s="31">
        <f>IF(T103=0,0,VLOOKUP(T103,FAC_TOTALS_APTA!$A$4:$BQ$126,$L117,FALSE))</f>
        <v>0</v>
      </c>
      <c r="U117" s="31">
        <f>IF(U103=0,0,VLOOKUP(U103,FAC_TOTALS_APTA!$A$4:$BQ$126,$L117,FALSE))</f>
        <v>0</v>
      </c>
      <c r="V117" s="31">
        <f>IF(V103=0,0,VLOOKUP(V103,FAC_TOTALS_APTA!$A$4:$BQ$126,$L117,FALSE))</f>
        <v>0</v>
      </c>
      <c r="W117" s="31">
        <f>IF(W103=0,0,VLOOKUP(W103,FAC_TOTALS_APTA!$A$4:$BQ$126,$L117,FALSE))</f>
        <v>0</v>
      </c>
      <c r="X117" s="31">
        <f>IF(X103=0,0,VLOOKUP(X103,FAC_TOTALS_APTA!$A$4:$BQ$126,$L117,FALSE))</f>
        <v>0</v>
      </c>
      <c r="Y117" s="31">
        <f>IF(Y103=0,0,VLOOKUP(Y103,FAC_TOTALS_APTA!$A$4:$BQ$126,$L117,FALSE))</f>
        <v>0</v>
      </c>
      <c r="Z117" s="31">
        <f>IF(Z103=0,0,VLOOKUP(Z103,FAC_TOTALS_APTA!$A$4:$BQ$126,$L117,FALSE))</f>
        <v>0</v>
      </c>
      <c r="AA117" s="31">
        <f>IF(AA103=0,0,VLOOKUP(AA103,FAC_TOTALS_APTA!$A$4:$BQ$126,$L117,FALSE))</f>
        <v>0</v>
      </c>
      <c r="AB117" s="31">
        <f>IF(AB103=0,0,VLOOKUP(AB103,FAC_TOTALS_APTA!$A$4:$BQ$126,$L117,FALSE))</f>
        <v>0</v>
      </c>
      <c r="AC117" s="34">
        <f t="shared" si="33"/>
        <v>0</v>
      </c>
      <c r="AD117" s="35">
        <f>AC117/G122</f>
        <v>0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MATCH($D118,FAC_TOTALS_APTA!$A$2:$BQ$2,)</f>
        <v>24</v>
      </c>
      <c r="G118" s="36">
        <f>VLOOKUP(G103,FAC_TOTALS_APTA!$A$4:$BQ$126,$F118,FALSE)</f>
        <v>0</v>
      </c>
      <c r="H118" s="36">
        <f>VLOOKUP(H103,FAC_TOTALS_APTA!$A$4:$BQ$126,$F118,FALSE)</f>
        <v>1</v>
      </c>
      <c r="I118" s="32" t="str">
        <f t="shared" si="30"/>
        <v>-</v>
      </c>
      <c r="J118" s="33" t="str">
        <f t="shared" si="31"/>
        <v/>
      </c>
      <c r="K118" s="33" t="str">
        <f t="shared" si="32"/>
        <v>BIKE_SHARE_FAC</v>
      </c>
      <c r="L118" s="9">
        <f>MATCH($K118,FAC_TOTALS_APTA!$A$2:$BO$2,)</f>
        <v>39</v>
      </c>
      <c r="M118" s="31">
        <f>IF(M103=0,0,VLOOKUP(M103,FAC_TOTALS_APTA!$A$4:$BQ$126,$L118,FALSE))</f>
        <v>0</v>
      </c>
      <c r="N118" s="31">
        <f>IF(N103=0,0,VLOOKUP(N103,FAC_TOTALS_APTA!$A$4:$BQ$126,$L118,FALSE))</f>
        <v>0</v>
      </c>
      <c r="O118" s="31">
        <f>IF(O103=0,0,VLOOKUP(O103,FAC_TOTALS_APTA!$A$4:$BQ$126,$L118,FALSE))</f>
        <v>0</v>
      </c>
      <c r="P118" s="31">
        <f>IF(P103=0,0,VLOOKUP(P103,FAC_TOTALS_APTA!$A$4:$BQ$126,$L118,FALSE))</f>
        <v>0</v>
      </c>
      <c r="Q118" s="31">
        <f>IF(Q103=0,0,VLOOKUP(Q103,FAC_TOTALS_APTA!$A$4:$BQ$126,$L118,FALSE))</f>
        <v>0</v>
      </c>
      <c r="R118" s="31">
        <f>IF(R103=0,0,VLOOKUP(R103,FAC_TOTALS_APTA!$A$4:$BQ$126,$L118,FALSE))</f>
        <v>0</v>
      </c>
      <c r="S118" s="31">
        <f>IF(S103=0,0,VLOOKUP(S103,FAC_TOTALS_APTA!$A$4:$BQ$126,$L118,FALSE))</f>
        <v>0</v>
      </c>
      <c r="T118" s="31">
        <f>IF(T103=0,0,VLOOKUP(T103,FAC_TOTALS_APTA!$A$4:$BQ$126,$L118,FALSE))</f>
        <v>0</v>
      </c>
      <c r="U118" s="31">
        <f>IF(U103=0,0,VLOOKUP(U103,FAC_TOTALS_APTA!$A$4:$BQ$126,$L118,FALSE))</f>
        <v>0</v>
      </c>
      <c r="V118" s="31">
        <f>IF(V103=0,0,VLOOKUP(V103,FAC_TOTALS_APTA!$A$4:$BQ$126,$L118,FALSE))</f>
        <v>0</v>
      </c>
      <c r="W118" s="31">
        <f>IF(W103=0,0,VLOOKUP(W103,FAC_TOTALS_APTA!$A$4:$BQ$126,$L118,FALSE))</f>
        <v>-10012797.163272901</v>
      </c>
      <c r="X118" s="31">
        <f>IF(X103=0,0,VLOOKUP(X103,FAC_TOTALS_APTA!$A$4:$BQ$126,$L118,FALSE))</f>
        <v>0</v>
      </c>
      <c r="Y118" s="31">
        <f>IF(Y103=0,0,VLOOKUP(Y103,FAC_TOTALS_APTA!$A$4:$BQ$126,$L118,FALSE))</f>
        <v>0</v>
      </c>
      <c r="Z118" s="31">
        <f>IF(Z103=0,0,VLOOKUP(Z103,FAC_TOTALS_APTA!$A$4:$BQ$126,$L118,FALSE))</f>
        <v>0</v>
      </c>
      <c r="AA118" s="31">
        <f>IF(AA103=0,0,VLOOKUP(AA103,FAC_TOTALS_APTA!$A$4:$BQ$126,$L118,FALSE))</f>
        <v>0</v>
      </c>
      <c r="AB118" s="31">
        <f>IF(AB103=0,0,VLOOKUP(AB103,FAC_TOTALS_APTA!$A$4:$BQ$126,$L118,FALSE))</f>
        <v>0</v>
      </c>
      <c r="AC118" s="34">
        <f t="shared" si="33"/>
        <v>-10012797.163272901</v>
      </c>
      <c r="AD118" s="35">
        <f>AC118/G122</f>
        <v>-8.336994602279808E-3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MATCH($D119,FAC_TOTALS_APTA!$A$2:$BQ$2,)</f>
        <v>25</v>
      </c>
      <c r="G119" s="38">
        <f>VLOOKUP(G103,FAC_TOTALS_APTA!$A$4:$BQ$126,$F119,FALSE)</f>
        <v>0</v>
      </c>
      <c r="H119" s="38">
        <f>VLOOKUP(H103,FAC_TOTALS_APTA!$A$4:$BQ$126,$F119,FALSE)</f>
        <v>1</v>
      </c>
      <c r="I119" s="39" t="str">
        <f t="shared" si="30"/>
        <v>-</v>
      </c>
      <c r="J119" s="40" t="str">
        <f t="shared" si="31"/>
        <v/>
      </c>
      <c r="K119" s="40" t="str">
        <f t="shared" si="32"/>
        <v>scooter_flag_FAC</v>
      </c>
      <c r="L119" s="10">
        <f>MATCH($K119,FAC_TOTALS_APTA!$A$2:$BO$2,)</f>
        <v>40</v>
      </c>
      <c r="M119" s="41">
        <f>IF($M$11=0,0,VLOOKUP($M$11,FAC_TOTALS_APTA!$A$4:$BQ$126,$L119,FALSE))</f>
        <v>0</v>
      </c>
      <c r="N119" s="41">
        <f>IF($M$11=0,0,VLOOKUP($M$11,FAC_TOTALS_APTA!$A$4:$BQ$126,$L119,FALSE))</f>
        <v>0</v>
      </c>
      <c r="O119" s="41">
        <f>IF($M$11=0,0,VLOOKUP($M$11,FAC_TOTALS_APTA!$A$4:$BQ$126,$L119,FALSE))</f>
        <v>0</v>
      </c>
      <c r="P119" s="41">
        <f>IF($M$11=0,0,VLOOKUP($M$11,FAC_TOTALS_APTA!$A$4:$BQ$126,$L119,FALSE))</f>
        <v>0</v>
      </c>
      <c r="Q119" s="41">
        <f>IF($M$11=0,0,VLOOKUP($M$11,FAC_TOTALS_APTA!$A$4:$BQ$126,$L119,FALSE))</f>
        <v>0</v>
      </c>
      <c r="R119" s="41">
        <f>IF($M$11=0,0,VLOOKUP($M$11,FAC_TOTALS_APTA!$A$4:$BQ$126,$L119,FALSE))</f>
        <v>0</v>
      </c>
      <c r="S119" s="41">
        <f>IF($M$11=0,0,VLOOKUP($M$11,FAC_TOTALS_APTA!$A$4:$BQ$126,$L119,FALSE))</f>
        <v>0</v>
      </c>
      <c r="T119" s="41">
        <f>IF($M$11=0,0,VLOOKUP($M$11,FAC_TOTALS_APTA!$A$4:$BQ$126,$L119,FALSE))</f>
        <v>0</v>
      </c>
      <c r="U119" s="41">
        <f>IF($M$11=0,0,VLOOKUP($M$11,FAC_TOTALS_APTA!$A$4:$BQ$126,$L119,FALSE))</f>
        <v>0</v>
      </c>
      <c r="V119" s="41">
        <f>IF($M$11=0,0,VLOOKUP($M$11,FAC_TOTALS_APTA!$A$4:$BQ$126,$L119,FALSE))</f>
        <v>0</v>
      </c>
      <c r="W119" s="41">
        <f>IF($M$11=0,0,VLOOKUP($M$11,FAC_TOTALS_APTA!$A$4:$BQ$126,$L119,FALSE))</f>
        <v>0</v>
      </c>
      <c r="X119" s="41">
        <f>IF($M$11=0,0,VLOOKUP($M$11,FAC_TOTALS_APTA!$A$4:$BQ$126,$L119,FALSE))</f>
        <v>0</v>
      </c>
      <c r="Y119" s="41">
        <f>IF($M$11=0,0,VLOOKUP($M$11,FAC_TOTALS_APTA!$A$4:$BQ$126,$L119,FALSE))</f>
        <v>0</v>
      </c>
      <c r="Z119" s="41">
        <f>IF($M$11=0,0,VLOOKUP($M$11,FAC_TOTALS_APTA!$A$4:$BQ$126,$L119,FALSE))</f>
        <v>0</v>
      </c>
      <c r="AA119" s="41">
        <f>IF($M$11=0,0,VLOOKUP($M$11,FAC_TOTALS_APTA!$A$4:$BQ$126,$L119,FALSE))</f>
        <v>0</v>
      </c>
      <c r="AB119" s="41">
        <f>IF($M$11=0,0,VLOOKUP($M$11,FAC_TOTALS_APTA!$A$4:$BQ$126,$L119,FALSE))</f>
        <v>0</v>
      </c>
      <c r="AC119" s="42">
        <f t="shared" si="33"/>
        <v>0</v>
      </c>
      <c r="AD119" s="35">
        <f>AC119/G122</f>
        <v>0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32"/>
        <v>New_Reporter_FAC</v>
      </c>
      <c r="L120" s="47">
        <f>MATCH($K120,FAC_TOTALS_APTA!$A$2:$BO$2,)</f>
        <v>44</v>
      </c>
      <c r="M120" s="48">
        <f>IF(M103=0,0,VLOOKUP(M103,FAC_TOTALS_APTA!$A$4:$BQ$126,$L120,FALSE))</f>
        <v>0</v>
      </c>
      <c r="N120" s="48">
        <f>IF(N103=0,0,VLOOKUP(N103,FAC_TOTALS_APTA!$A$4:$BQ$126,$L120,FALSE))</f>
        <v>0</v>
      </c>
      <c r="O120" s="48">
        <f>IF(O103=0,0,VLOOKUP(O103,FAC_TOTALS_APTA!$A$4:$BQ$126,$L120,FALSE))</f>
        <v>0</v>
      </c>
      <c r="P120" s="48">
        <f>IF(P103=0,0,VLOOKUP(P103,FAC_TOTALS_APTA!$A$4:$BQ$126,$L120,FALSE))</f>
        <v>0</v>
      </c>
      <c r="Q120" s="48">
        <f>IF(Q103=0,0,VLOOKUP(Q103,FAC_TOTALS_APTA!$A$4:$BQ$126,$L120,FALSE))</f>
        <v>0</v>
      </c>
      <c r="R120" s="48">
        <f>IF(R103=0,0,VLOOKUP(R103,FAC_TOTALS_APTA!$A$4:$BQ$126,$L120,FALSE))</f>
        <v>0</v>
      </c>
      <c r="S120" s="48">
        <f>IF(S103=0,0,VLOOKUP(S103,FAC_TOTALS_APTA!$A$4:$BQ$126,$L120,FALSE))</f>
        <v>0</v>
      </c>
      <c r="T120" s="48">
        <f>IF(T103=0,0,VLOOKUP(T103,FAC_TOTALS_APTA!$A$4:$BQ$126,$L120,FALSE))</f>
        <v>0</v>
      </c>
      <c r="U120" s="48">
        <f>IF(U103=0,0,VLOOKUP(U103,FAC_TOTALS_APTA!$A$4:$BQ$126,$L120,FALSE))</f>
        <v>0</v>
      </c>
      <c r="V120" s="48">
        <f>IF(V103=0,0,VLOOKUP(V103,FAC_TOTALS_APTA!$A$4:$BQ$126,$L120,FALSE))</f>
        <v>0</v>
      </c>
      <c r="W120" s="48">
        <f>IF(W103=0,0,VLOOKUP(W103,FAC_TOTALS_APTA!$A$4:$BQ$126,$L120,FALSE))</f>
        <v>0</v>
      </c>
      <c r="X120" s="48">
        <f>IF(X103=0,0,VLOOKUP(X103,FAC_TOTALS_APTA!$A$4:$BQ$126,$L120,FALSE))</f>
        <v>0</v>
      </c>
      <c r="Y120" s="48">
        <f>IF(Y103=0,0,VLOOKUP(Y103,FAC_TOTALS_APTA!$A$4:$BQ$126,$L120,FALSE))</f>
        <v>0</v>
      </c>
      <c r="Z120" s="48">
        <f>IF(Z103=0,0,VLOOKUP(Z103,FAC_TOTALS_APTA!$A$4:$BQ$126,$L120,FALSE))</f>
        <v>0</v>
      </c>
      <c r="AA120" s="48">
        <f>IF(AA103=0,0,VLOOKUP(AA103,FAC_TOTALS_APTA!$A$4:$BQ$126,$L120,FALSE))</f>
        <v>0</v>
      </c>
      <c r="AB120" s="48">
        <f>IF(AB103=0,0,VLOOKUP(AB103,FAC_TOTALS_APTA!$A$4:$BQ$126,$L120,FALSE))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MATCH($D121,FAC_TOTALS_APTA!$A$2:$BO$2,)</f>
        <v>9</v>
      </c>
      <c r="G121" s="76">
        <f>VLOOKUP(G103,FAC_TOTALS_APTA!$A$4:$BQ$126,$F121,FALSE)</f>
        <v>1134186377.8857701</v>
      </c>
      <c r="H121" s="76">
        <f>VLOOKUP(H103,FAC_TOTALS_APTA!$A$4:$BO$126,$F121,FALSE)</f>
        <v>903241093.66407204</v>
      </c>
      <c r="I121" s="78">
        <f t="shared" ref="I121:I122" si="34">H121/G121-1</f>
        <v>-0.20362198728942749</v>
      </c>
      <c r="J121" s="33"/>
      <c r="K121" s="33"/>
      <c r="L121" s="9"/>
      <c r="M121" s="31">
        <f t="shared" ref="M121:AB121" si="35">SUM(M105:M110)</f>
        <v>-109243593.0230367</v>
      </c>
      <c r="N121" s="31">
        <f t="shared" si="35"/>
        <v>66333117.887819745</v>
      </c>
      <c r="O121" s="31">
        <f t="shared" si="35"/>
        <v>103064087.9678459</v>
      </c>
      <c r="P121" s="31">
        <f t="shared" si="35"/>
        <v>-340805364.21883249</v>
      </c>
      <c r="Q121" s="31">
        <f t="shared" si="35"/>
        <v>542565863.10033917</v>
      </c>
      <c r="R121" s="31">
        <f t="shared" si="35"/>
        <v>37600775.687678657</v>
      </c>
      <c r="S121" s="31">
        <f t="shared" si="35"/>
        <v>-65450032.459502265</v>
      </c>
      <c r="T121" s="31">
        <f t="shared" si="35"/>
        <v>-70133053.724358693</v>
      </c>
      <c r="U121" s="31">
        <f t="shared" si="35"/>
        <v>6321079.8972881138</v>
      </c>
      <c r="V121" s="31">
        <f t="shared" si="35"/>
        <v>11385516.66513519</v>
      </c>
      <c r="W121" s="31">
        <f t="shared" si="35"/>
        <v>-54250745.642791212</v>
      </c>
      <c r="X121" s="31">
        <f t="shared" si="35"/>
        <v>-3905358.7923056278</v>
      </c>
      <c r="Y121" s="31">
        <f t="shared" si="35"/>
        <v>-70940802.729317427</v>
      </c>
      <c r="Z121" s="31">
        <f t="shared" si="35"/>
        <v>-32525777.33330182</v>
      </c>
      <c r="AA121" s="31">
        <f t="shared" si="35"/>
        <v>-4576055.9858765574</v>
      </c>
      <c r="AB121" s="31">
        <f t="shared" si="35"/>
        <v>6756447.7894308046</v>
      </c>
      <c r="AC121" s="34">
        <f>H121-G121</f>
        <v>-230945284.22169805</v>
      </c>
      <c r="AD121" s="35">
        <f>I121</f>
        <v>-0.20362198728942749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MATCH($D122,FAC_TOTALS_APTA!$A$2:$BO$2,)</f>
        <v>7</v>
      </c>
      <c r="G122" s="77">
        <f>VLOOKUP(G103,FAC_TOTALS_APTA!$A$4:$BO$126,$F122,FALSE)</f>
        <v>1201007994</v>
      </c>
      <c r="H122" s="77">
        <f>VLOOKUP(H103,FAC_TOTALS_APTA!$A$4:$BO$126,$F122,FALSE)</f>
        <v>935808062.59999895</v>
      </c>
      <c r="I122" s="79">
        <f t="shared" si="34"/>
        <v>-0.22081445979118186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-265199931.40000105</v>
      </c>
      <c r="AD122" s="55">
        <f>I122</f>
        <v>-0.22081445979118186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-1.7192472501754374E-2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24"/>
  <sheetViews>
    <sheetView showGridLines="0" workbookViewId="0">
      <selection activeCell="C2" sqref="C2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VLOOKUP(G11,FAC_TOTALS_APTA!$A$4:$BQ$126,$F13,FALSE)</f>
        <v>65708211.559135802</v>
      </c>
      <c r="H13" s="31">
        <f>VLOOKUP(H11,FAC_TOTALS_APTA!$A$4:$BQ$126,$F13,FALSE)</f>
        <v>68599742.034241199</v>
      </c>
      <c r="I13" s="32">
        <f>IFERROR(H13/G13-1,"-")</f>
        <v>4.4005618270451574E-2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26</v>
      </c>
      <c r="M13" s="31">
        <f>IF(M11=0,0,VLOOKUP(M11,FAC_TOTALS_APTA!$A$4:$BQ$126,$L13,FALSE))</f>
        <v>27836545.475313101</v>
      </c>
      <c r="N13" s="31">
        <f>IF(N11=0,0,VLOOKUP(N11,FAC_TOTALS_APTA!$A$4:$BQ$126,$L13,FALSE))</f>
        <v>5144097.0243928405</v>
      </c>
      <c r="O13" s="31">
        <f>IF(O11=0,0,VLOOKUP(O11,FAC_TOTALS_APTA!$A$4:$BQ$126,$L13,FALSE))</f>
        <v>29380369.855749901</v>
      </c>
      <c r="P13" s="31">
        <f>IF(P11=0,0,VLOOKUP(P11,FAC_TOTALS_APTA!$A$4:$BQ$126,$L13,FALSE))</f>
        <v>28157747.4396821</v>
      </c>
      <c r="Q13" s="31">
        <f>IF(Q11=0,0,VLOOKUP(Q11,FAC_TOTALS_APTA!$A$4:$BQ$126,$L13,FALSE))</f>
        <v>14419083.819522601</v>
      </c>
      <c r="R13" s="31">
        <f>IF(R11=0,0,VLOOKUP(R11,FAC_TOTALS_APTA!$A$4:$BQ$126,$L13,FALSE))</f>
        <v>11072346.0594016</v>
      </c>
      <c r="S13" s="31">
        <f>IF(S11=0,0,VLOOKUP(S11,FAC_TOTALS_APTA!$A$4:$BQ$126,$L13,FALSE))</f>
        <v>0</v>
      </c>
      <c r="T13" s="31">
        <f>IF(T11=0,0,VLOOKUP(T11,FAC_TOTALS_APTA!$A$4:$BQ$126,$L13,FALSE))</f>
        <v>0</v>
      </c>
      <c r="U13" s="31">
        <f>IF(U11=0,0,VLOOKUP(U11,FAC_TOTALS_APTA!$A$4:$BQ$126,$L13,FALSE))</f>
        <v>0</v>
      </c>
      <c r="V13" s="31">
        <f>IF(V11=0,0,VLOOKUP(V11,FAC_TOTALS_APTA!$A$4:$BQ$126,$L13,FALSE))</f>
        <v>0</v>
      </c>
      <c r="W13" s="31">
        <f>IF(W11=0,0,VLOOKUP(W11,FAC_TOTALS_APTA!$A$4:$BQ$126,$L13,FALSE))</f>
        <v>0</v>
      </c>
      <c r="X13" s="31">
        <f>IF(X11=0,0,VLOOKUP(X11,FAC_TOTALS_APTA!$A$4:$BQ$126,$L13,FALSE))</f>
        <v>0</v>
      </c>
      <c r="Y13" s="31">
        <f>IF(Y11=0,0,VLOOKUP(Y11,FAC_TOTALS_APTA!$A$4:$BQ$126,$L13,FALSE))</f>
        <v>0</v>
      </c>
      <c r="Z13" s="31">
        <f>IF(Z11=0,0,VLOOKUP(Z11,FAC_TOTALS_APTA!$A$4:$BQ$126,$L13,FALSE))</f>
        <v>0</v>
      </c>
      <c r="AA13" s="31">
        <f>IF(AA11=0,0,VLOOKUP(AA11,FAC_TOTALS_APTA!$A$4:$BQ$126,$L13,FALSE))</f>
        <v>0</v>
      </c>
      <c r="AB13" s="31">
        <f>IF(AB11=0,0,VLOOKUP(AB11,FAC_TOTALS_APTA!$A$4:$BQ$126,$L13,FALSE))</f>
        <v>0</v>
      </c>
      <c r="AC13" s="34">
        <f>SUM(M13:AB13)</f>
        <v>116010189.67406215</v>
      </c>
      <c r="AD13" s="35">
        <f>AC13/G30</f>
        <v>4.5654303794750668E-2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MATCH($D14,FAC_TOTALS_APTA!$A$2:$BQ$2,)</f>
        <v>12</v>
      </c>
      <c r="G14" s="56">
        <f>VLOOKUP(G11,FAC_TOTALS_APTA!$A$4:$BQ$126,$F14,FALSE)</f>
        <v>1.0460835359221401</v>
      </c>
      <c r="H14" s="56">
        <f>VLOOKUP(H11,FAC_TOTALS_APTA!$A$4:$BQ$126,$F14,FALSE)</f>
        <v>1.0371709041946899</v>
      </c>
      <c r="I14" s="32">
        <f t="shared" ref="I14:I27" si="1">IFERROR(H14/G14-1,"-")</f>
        <v>-8.5200000013321286E-3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MATCH($K14,FAC_TOTALS_APTA!$A$2:$BO$2,)</f>
        <v>27</v>
      </c>
      <c r="M14" s="31">
        <f>IF(M11=0,0,VLOOKUP(M11,FAC_TOTALS_APTA!$A$4:$BQ$126,$L14,FALSE))</f>
        <v>-14624207.9711082</v>
      </c>
      <c r="N14" s="31">
        <f>IF(N11=0,0,VLOOKUP(N11,FAC_TOTALS_APTA!$A$4:$BQ$126,$L14,FALSE))</f>
        <v>-4038384.54765571</v>
      </c>
      <c r="O14" s="31">
        <f>IF(O11=0,0,VLOOKUP(O11,FAC_TOTALS_APTA!$A$4:$BQ$126,$L14,FALSE))</f>
        <v>-24264066.174848799</v>
      </c>
      <c r="P14" s="31">
        <f>IF(P11=0,0,VLOOKUP(P11,FAC_TOTALS_APTA!$A$4:$BQ$126,$L14,FALSE))</f>
        <v>-19275934.4682246</v>
      </c>
      <c r="Q14" s="31">
        <f>IF(Q11=0,0,VLOOKUP(Q11,FAC_TOTALS_APTA!$A$4:$BQ$126,$L14,FALSE))</f>
        <v>29655902.475775201</v>
      </c>
      <c r="R14" s="31">
        <f>IF(R11=0,0,VLOOKUP(R11,FAC_TOTALS_APTA!$A$4:$BQ$126,$L14,FALSE))</f>
        <v>24361717.644682199</v>
      </c>
      <c r="S14" s="31">
        <f>IF(S11=0,0,VLOOKUP(S11,FAC_TOTALS_APTA!$A$4:$BQ$126,$L14,FALSE))</f>
        <v>0</v>
      </c>
      <c r="T14" s="31">
        <f>IF(T11=0,0,VLOOKUP(T11,FAC_TOTALS_APTA!$A$4:$BQ$126,$L14,FALSE))</f>
        <v>0</v>
      </c>
      <c r="U14" s="31">
        <f>IF(U11=0,0,VLOOKUP(U11,FAC_TOTALS_APTA!$A$4:$BQ$126,$L14,FALSE))</f>
        <v>0</v>
      </c>
      <c r="V14" s="31">
        <f>IF(V11=0,0,VLOOKUP(V11,FAC_TOTALS_APTA!$A$4:$BQ$126,$L14,FALSE))</f>
        <v>0</v>
      </c>
      <c r="W14" s="31">
        <f>IF(W11=0,0,VLOOKUP(W11,FAC_TOTALS_APTA!$A$4:$BQ$126,$L14,FALSE))</f>
        <v>0</v>
      </c>
      <c r="X14" s="31">
        <f>IF(X11=0,0,VLOOKUP(X11,FAC_TOTALS_APTA!$A$4:$BQ$126,$L14,FALSE))</f>
        <v>0</v>
      </c>
      <c r="Y14" s="31">
        <f>IF(Y11=0,0,VLOOKUP(Y11,FAC_TOTALS_APTA!$A$4:$BQ$126,$L14,FALSE))</f>
        <v>0</v>
      </c>
      <c r="Z14" s="31">
        <f>IF(Z11=0,0,VLOOKUP(Z11,FAC_TOTALS_APTA!$A$4:$BQ$126,$L14,FALSE))</f>
        <v>0</v>
      </c>
      <c r="AA14" s="31">
        <f>IF(AA11=0,0,VLOOKUP(AA11,FAC_TOTALS_APTA!$A$4:$BQ$126,$L14,FALSE))</f>
        <v>0</v>
      </c>
      <c r="AB14" s="31">
        <f>IF(AB11=0,0,VLOOKUP(AB11,FAC_TOTALS_APTA!$A$4:$BQ$126,$L14,FALSE))</f>
        <v>0</v>
      </c>
      <c r="AC14" s="34">
        <f t="shared" ref="AC14:AC27" si="4">SUM(M14:AB14)</f>
        <v>-8184973.04137991</v>
      </c>
      <c r="AD14" s="35">
        <f>AC14/G30</f>
        <v>-3.221089861441291E-3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MATCH($D15,FAC_TOTALS_APTA!$A$2:$BQ$2,)</f>
        <v>13</v>
      </c>
      <c r="G15" s="31">
        <f>VLOOKUP(G11,FAC_TOTALS_APTA!$A$4:$BQ$126,$F15,FALSE)</f>
        <v>10440391.7151963</v>
      </c>
      <c r="H15" s="31">
        <f>VLOOKUP(H11,FAC_TOTALS_APTA!$A$4:$BQ$126,$F15,FALSE)</f>
        <v>11067475.5054726</v>
      </c>
      <c r="I15" s="32">
        <f t="shared" si="1"/>
        <v>6.006324354320558E-2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28</v>
      </c>
      <c r="M15" s="31">
        <f>IF(M11=0,0,VLOOKUP(M11,FAC_TOTALS_APTA!$A$4:$BQ$126,$L15,FALSE))</f>
        <v>8002899.9842127198</v>
      </c>
      <c r="N15" s="31">
        <f>IF(N11=0,0,VLOOKUP(N11,FAC_TOTALS_APTA!$A$4:$BQ$126,$L15,FALSE))</f>
        <v>9498894.67362516</v>
      </c>
      <c r="O15" s="31">
        <f>IF(O11=0,0,VLOOKUP(O11,FAC_TOTALS_APTA!$A$4:$BQ$126,$L15,FALSE))</f>
        <v>8198466.9847191498</v>
      </c>
      <c r="P15" s="31">
        <f>IF(P11=0,0,VLOOKUP(P11,FAC_TOTALS_APTA!$A$4:$BQ$126,$L15,FALSE))</f>
        <v>6180873.1495834095</v>
      </c>
      <c r="Q15" s="31">
        <f>IF(Q11=0,0,VLOOKUP(Q11,FAC_TOTALS_APTA!$A$4:$BQ$126,$L15,FALSE))</f>
        <v>7176216.4838991296</v>
      </c>
      <c r="R15" s="31">
        <f>IF(R11=0,0,VLOOKUP(R11,FAC_TOTALS_APTA!$A$4:$BQ$126,$L15,FALSE))</f>
        <v>5555753.2985878997</v>
      </c>
      <c r="S15" s="31">
        <f>IF(S11=0,0,VLOOKUP(S11,FAC_TOTALS_APTA!$A$4:$BQ$126,$L15,FALSE))</f>
        <v>0</v>
      </c>
      <c r="T15" s="31">
        <f>IF(T11=0,0,VLOOKUP(T11,FAC_TOTALS_APTA!$A$4:$BQ$126,$L15,FALSE))</f>
        <v>0</v>
      </c>
      <c r="U15" s="31">
        <f>IF(U11=0,0,VLOOKUP(U11,FAC_TOTALS_APTA!$A$4:$BQ$126,$L15,FALSE))</f>
        <v>0</v>
      </c>
      <c r="V15" s="31">
        <f>IF(V11=0,0,VLOOKUP(V11,FAC_TOTALS_APTA!$A$4:$BQ$126,$L15,FALSE))</f>
        <v>0</v>
      </c>
      <c r="W15" s="31">
        <f>IF(W11=0,0,VLOOKUP(W11,FAC_TOTALS_APTA!$A$4:$BQ$126,$L15,FALSE))</f>
        <v>0</v>
      </c>
      <c r="X15" s="31">
        <f>IF(X11=0,0,VLOOKUP(X11,FAC_TOTALS_APTA!$A$4:$BQ$126,$L15,FALSE))</f>
        <v>0</v>
      </c>
      <c r="Y15" s="31">
        <f>IF(Y11=0,0,VLOOKUP(Y11,FAC_TOTALS_APTA!$A$4:$BQ$126,$L15,FALSE))</f>
        <v>0</v>
      </c>
      <c r="Z15" s="31">
        <f>IF(Z11=0,0,VLOOKUP(Z11,FAC_TOTALS_APTA!$A$4:$BQ$126,$L15,FALSE))</f>
        <v>0</v>
      </c>
      <c r="AA15" s="31">
        <f>IF(AA11=0,0,VLOOKUP(AA11,FAC_TOTALS_APTA!$A$4:$BQ$126,$L15,FALSE))</f>
        <v>0</v>
      </c>
      <c r="AB15" s="31">
        <f>IF(AB11=0,0,VLOOKUP(AB11,FAC_TOTALS_APTA!$A$4:$BQ$126,$L15,FALSE))</f>
        <v>0</v>
      </c>
      <c r="AC15" s="34">
        <f t="shared" si="4"/>
        <v>44613104.574627474</v>
      </c>
      <c r="AD15" s="35">
        <f>AC15/G30</f>
        <v>1.7556908019885877E-2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MATCH($D16,FAC_TOTALS_APTA!$A$2:$BQ$2,)</f>
        <v>17</v>
      </c>
      <c r="G16" s="56">
        <f>VLOOKUP(G11,FAC_TOTALS_APTA!$A$4:$BQ$126,$F16,FALSE)</f>
        <v>0.58022821080305198</v>
      </c>
      <c r="H16" s="56">
        <f>VLOOKUP(H11,FAC_TOTALS_APTA!$A$4:$BQ$126,$F16,FALSE)</f>
        <v>0.57867197074522403</v>
      </c>
      <c r="I16" s="32">
        <f t="shared" si="1"/>
        <v>-2.682117189155786E-3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32</v>
      </c>
      <c r="M16" s="31">
        <f>IF(M11=0,0,VLOOKUP(M11,FAC_TOTALS_APTA!$A$4:$BQ$126,$L16,FALSE))</f>
        <v>57882.639958714899</v>
      </c>
      <c r="N16" s="31">
        <f>IF(N11=0,0,VLOOKUP(N11,FAC_TOTALS_APTA!$A$4:$BQ$126,$L16,FALSE))</f>
        <v>-1122179.0497492601</v>
      </c>
      <c r="O16" s="31">
        <f>IF(O11=0,0,VLOOKUP(O11,FAC_TOTALS_APTA!$A$4:$BQ$126,$L16,FALSE))</f>
        <v>809749.88359184703</v>
      </c>
      <c r="P16" s="31">
        <f>IF(P11=0,0,VLOOKUP(P11,FAC_TOTALS_APTA!$A$4:$BQ$126,$L16,FALSE))</f>
        <v>-750034.425516263</v>
      </c>
      <c r="Q16" s="31">
        <f>IF(Q11=0,0,VLOOKUP(Q11,FAC_TOTALS_APTA!$A$4:$BQ$126,$L16,FALSE))</f>
        <v>-1564542.49987041</v>
      </c>
      <c r="R16" s="31">
        <f>IF(R11=0,0,VLOOKUP(R11,FAC_TOTALS_APTA!$A$4:$BQ$126,$L16,FALSE))</f>
        <v>1187863.5267702099</v>
      </c>
      <c r="S16" s="31">
        <f>IF(S11=0,0,VLOOKUP(S11,FAC_TOTALS_APTA!$A$4:$BQ$126,$L16,FALSE))</f>
        <v>0</v>
      </c>
      <c r="T16" s="31">
        <f>IF(T11=0,0,VLOOKUP(T11,FAC_TOTALS_APTA!$A$4:$BQ$126,$L16,FALSE))</f>
        <v>0</v>
      </c>
      <c r="U16" s="31">
        <f>IF(U11=0,0,VLOOKUP(U11,FAC_TOTALS_APTA!$A$4:$BQ$126,$L16,FALSE))</f>
        <v>0</v>
      </c>
      <c r="V16" s="31">
        <f>IF(V11=0,0,VLOOKUP(V11,FAC_TOTALS_APTA!$A$4:$BQ$126,$L16,FALSE))</f>
        <v>0</v>
      </c>
      <c r="W16" s="31">
        <f>IF(W11=0,0,VLOOKUP(W11,FAC_TOTALS_APTA!$A$4:$BQ$126,$L16,FALSE))</f>
        <v>0</v>
      </c>
      <c r="X16" s="31">
        <f>IF(X11=0,0,VLOOKUP(X11,FAC_TOTALS_APTA!$A$4:$BQ$126,$L16,FALSE))</f>
        <v>0</v>
      </c>
      <c r="Y16" s="31">
        <f>IF(Y11=0,0,VLOOKUP(Y11,FAC_TOTALS_APTA!$A$4:$BQ$126,$L16,FALSE))</f>
        <v>0</v>
      </c>
      <c r="Z16" s="31">
        <f>IF(Z11=0,0,VLOOKUP(Z11,FAC_TOTALS_APTA!$A$4:$BQ$126,$L16,FALSE))</f>
        <v>0</v>
      </c>
      <c r="AA16" s="31">
        <f>IF(AA11=0,0,VLOOKUP(AA11,FAC_TOTALS_APTA!$A$4:$BQ$126,$L16,FALSE))</f>
        <v>0</v>
      </c>
      <c r="AB16" s="31">
        <f>IF(AB11=0,0,VLOOKUP(AB11,FAC_TOTALS_APTA!$A$4:$BQ$126,$L16,FALSE))</f>
        <v>0</v>
      </c>
      <c r="AC16" s="34">
        <f t="shared" si="4"/>
        <v>-1381259.9248151612</v>
      </c>
      <c r="AD16" s="35">
        <f>AC16/G30</f>
        <v>-5.4357690823709647E-4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MATCH($D17,FAC_TOTALS_APTA!$A$2:$BQ$2,)</f>
        <v>14</v>
      </c>
      <c r="G17" s="36">
        <f>VLOOKUP(G11,FAC_TOTALS_APTA!$A$4:$BQ$126,$F17,FALSE)</f>
        <v>4.1520688668658003</v>
      </c>
      <c r="H17" s="36">
        <f>VLOOKUP(H11,FAC_TOTALS_APTA!$A$4:$BQ$126,$F17,FALSE)</f>
        <v>3.0752085365548898</v>
      </c>
      <c r="I17" s="32">
        <f t="shared" si="1"/>
        <v>-0.25935512267256333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29</v>
      </c>
      <c r="M17" s="31">
        <f>IF(M11=0,0,VLOOKUP(M11,FAC_TOTALS_APTA!$A$4:$BQ$126,$L17,FALSE))</f>
        <v>-18963116.291937001</v>
      </c>
      <c r="N17" s="31">
        <f>IF(N11=0,0,VLOOKUP(N11,FAC_TOTALS_APTA!$A$4:$BQ$126,$L17,FALSE))</f>
        <v>-23632868.078000698</v>
      </c>
      <c r="O17" s="31">
        <f>IF(O11=0,0,VLOOKUP(O11,FAC_TOTALS_APTA!$A$4:$BQ$126,$L17,FALSE))</f>
        <v>-114002244.098085</v>
      </c>
      <c r="P17" s="31">
        <f>IF(P11=0,0,VLOOKUP(P11,FAC_TOTALS_APTA!$A$4:$BQ$126,$L17,FALSE))</f>
        <v>-48092763.7097857</v>
      </c>
      <c r="Q17" s="31">
        <f>IF(Q11=0,0,VLOOKUP(Q11,FAC_TOTALS_APTA!$A$4:$BQ$126,$L17,FALSE))</f>
        <v>31247241.4599737</v>
      </c>
      <c r="R17" s="31">
        <f>IF(R11=0,0,VLOOKUP(R11,FAC_TOTALS_APTA!$A$4:$BQ$126,$L17,FALSE))</f>
        <v>38380801.743198298</v>
      </c>
      <c r="S17" s="31">
        <f>IF(S11=0,0,VLOOKUP(S11,FAC_TOTALS_APTA!$A$4:$BQ$126,$L17,FALSE))</f>
        <v>0</v>
      </c>
      <c r="T17" s="31">
        <f>IF(T11=0,0,VLOOKUP(T11,FAC_TOTALS_APTA!$A$4:$BQ$126,$L17,FALSE))</f>
        <v>0</v>
      </c>
      <c r="U17" s="31">
        <f>IF(U11=0,0,VLOOKUP(U11,FAC_TOTALS_APTA!$A$4:$BQ$126,$L17,FALSE))</f>
        <v>0</v>
      </c>
      <c r="V17" s="31">
        <f>IF(V11=0,0,VLOOKUP(V11,FAC_TOTALS_APTA!$A$4:$BQ$126,$L17,FALSE))</f>
        <v>0</v>
      </c>
      <c r="W17" s="31">
        <f>IF(W11=0,0,VLOOKUP(W11,FAC_TOTALS_APTA!$A$4:$BQ$126,$L17,FALSE))</f>
        <v>0</v>
      </c>
      <c r="X17" s="31">
        <f>IF(X11=0,0,VLOOKUP(X11,FAC_TOTALS_APTA!$A$4:$BQ$126,$L17,FALSE))</f>
        <v>0</v>
      </c>
      <c r="Y17" s="31">
        <f>IF(Y11=0,0,VLOOKUP(Y11,FAC_TOTALS_APTA!$A$4:$BQ$126,$L17,FALSE))</f>
        <v>0</v>
      </c>
      <c r="Z17" s="31">
        <f>IF(Z11=0,0,VLOOKUP(Z11,FAC_TOTALS_APTA!$A$4:$BQ$126,$L17,FALSE))</f>
        <v>0</v>
      </c>
      <c r="AA17" s="31">
        <f>IF(AA11=0,0,VLOOKUP(AA11,FAC_TOTALS_APTA!$A$4:$BQ$126,$L17,FALSE))</f>
        <v>0</v>
      </c>
      <c r="AB17" s="31">
        <f>IF(AB11=0,0,VLOOKUP(AB11,FAC_TOTALS_APTA!$A$4:$BQ$126,$L17,FALSE))</f>
        <v>0</v>
      </c>
      <c r="AC17" s="34">
        <f t="shared" si="4"/>
        <v>-135062948.97463641</v>
      </c>
      <c r="AD17" s="35">
        <f>AC17/G30</f>
        <v>-5.3152269824118858E-2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MATCH($D18,FAC_TOTALS_APTA!$A$2:$BQ$2,)</f>
        <v>15</v>
      </c>
      <c r="G18" s="56">
        <f>VLOOKUP(G11,FAC_TOTALS_APTA!$A$4:$BQ$126,$F18,FALSE)</f>
        <v>31831.891723648801</v>
      </c>
      <c r="H18" s="56">
        <f>VLOOKUP(H11,FAC_TOTALS_APTA!$A$4:$BQ$126,$F18,FALSE)</f>
        <v>35926.598041289501</v>
      </c>
      <c r="I18" s="32">
        <f t="shared" si="1"/>
        <v>0.12863534323342241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30</v>
      </c>
      <c r="M18" s="31">
        <f>IF(M11=0,0,VLOOKUP(M11,FAC_TOTALS_APTA!$A$4:$BQ$126,$L18,FALSE))</f>
        <v>-5742612.8744262801</v>
      </c>
      <c r="N18" s="31">
        <f>IF(N11=0,0,VLOOKUP(N11,FAC_TOTALS_APTA!$A$4:$BQ$126,$L18,FALSE))</f>
        <v>-8351283.2965794299</v>
      </c>
      <c r="O18" s="31">
        <f>IF(O11=0,0,VLOOKUP(O11,FAC_TOTALS_APTA!$A$4:$BQ$126,$L18,FALSE))</f>
        <v>-32249080.703704402</v>
      </c>
      <c r="P18" s="31">
        <f>IF(P11=0,0,VLOOKUP(P11,FAC_TOTALS_APTA!$A$4:$BQ$126,$L18,FALSE))</f>
        <v>-20759137.958639599</v>
      </c>
      <c r="Q18" s="31">
        <f>IF(Q11=0,0,VLOOKUP(Q11,FAC_TOTALS_APTA!$A$4:$BQ$126,$L18,FALSE))</f>
        <v>-20527047.3610962</v>
      </c>
      <c r="R18" s="31">
        <f>IF(R11=0,0,VLOOKUP(R11,FAC_TOTALS_APTA!$A$4:$BQ$126,$L18,FALSE))</f>
        <v>-20875396.487652801</v>
      </c>
      <c r="S18" s="31">
        <f>IF(S11=0,0,VLOOKUP(S11,FAC_TOTALS_APTA!$A$4:$BQ$126,$L18,FALSE))</f>
        <v>0</v>
      </c>
      <c r="T18" s="31">
        <f>IF(T11=0,0,VLOOKUP(T11,FAC_TOTALS_APTA!$A$4:$BQ$126,$L18,FALSE))</f>
        <v>0</v>
      </c>
      <c r="U18" s="31">
        <f>IF(U11=0,0,VLOOKUP(U11,FAC_TOTALS_APTA!$A$4:$BQ$126,$L18,FALSE))</f>
        <v>0</v>
      </c>
      <c r="V18" s="31">
        <f>IF(V11=0,0,VLOOKUP(V11,FAC_TOTALS_APTA!$A$4:$BQ$126,$L18,FALSE))</f>
        <v>0</v>
      </c>
      <c r="W18" s="31">
        <f>IF(W11=0,0,VLOOKUP(W11,FAC_TOTALS_APTA!$A$4:$BQ$126,$L18,FALSE))</f>
        <v>0</v>
      </c>
      <c r="X18" s="31">
        <f>IF(X11=0,0,VLOOKUP(X11,FAC_TOTALS_APTA!$A$4:$BQ$126,$L18,FALSE))</f>
        <v>0</v>
      </c>
      <c r="Y18" s="31">
        <f>IF(Y11=0,0,VLOOKUP(Y11,FAC_TOTALS_APTA!$A$4:$BQ$126,$L18,FALSE))</f>
        <v>0</v>
      </c>
      <c r="Z18" s="31">
        <f>IF(Z11=0,0,VLOOKUP(Z11,FAC_TOTALS_APTA!$A$4:$BQ$126,$L18,FALSE))</f>
        <v>0</v>
      </c>
      <c r="AA18" s="31">
        <f>IF(AA11=0,0,VLOOKUP(AA11,FAC_TOTALS_APTA!$A$4:$BQ$126,$L18,FALSE))</f>
        <v>0</v>
      </c>
      <c r="AB18" s="31">
        <f>IF(AB11=0,0,VLOOKUP(AB11,FAC_TOTALS_APTA!$A$4:$BQ$126,$L18,FALSE))</f>
        <v>0</v>
      </c>
      <c r="AC18" s="34">
        <f t="shared" si="4"/>
        <v>-108504558.68209872</v>
      </c>
      <c r="AD18" s="35">
        <f>AC18/G30</f>
        <v>-4.2700560175839855E-2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MATCH($D19,FAC_TOTALS_APTA!$A$2:$BQ$2,)</f>
        <v>16</v>
      </c>
      <c r="G19" s="31">
        <f>VLOOKUP(G11,FAC_TOTALS_APTA!$A$4:$BQ$126,$F19,FALSE)</f>
        <v>9.8458994213150195</v>
      </c>
      <c r="H19" s="31">
        <f>VLOOKUP(H11,FAC_TOTALS_APTA!$A$4:$BQ$126,$F19,FALSE)</f>
        <v>9.0264491354279404</v>
      </c>
      <c r="I19" s="32">
        <f t="shared" si="1"/>
        <v>-8.3227570262710771E-2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31</v>
      </c>
      <c r="M19" s="31">
        <f>IF(M11=0,0,VLOOKUP(M11,FAC_TOTALS_APTA!$A$4:$BQ$126,$L19,FALSE))</f>
        <v>-4611821.6771250004</v>
      </c>
      <c r="N19" s="31">
        <f>IF(N11=0,0,VLOOKUP(N11,FAC_TOTALS_APTA!$A$4:$BQ$126,$L19,FALSE))</f>
        <v>-1137086.78352508</v>
      </c>
      <c r="O19" s="31">
        <f>IF(O11=0,0,VLOOKUP(O11,FAC_TOTALS_APTA!$A$4:$BQ$126,$L19,FALSE))</f>
        <v>-2274957.5456294399</v>
      </c>
      <c r="P19" s="31">
        <f>IF(P11=0,0,VLOOKUP(P11,FAC_TOTALS_APTA!$A$4:$BQ$126,$L19,FALSE))</f>
        <v>-2295784.2959053302</v>
      </c>
      <c r="Q19" s="31">
        <f>IF(Q11=0,0,VLOOKUP(Q11,FAC_TOTALS_APTA!$A$4:$BQ$126,$L19,FALSE))</f>
        <v>-2396630.5085976399</v>
      </c>
      <c r="R19" s="31">
        <f>IF(R11=0,0,VLOOKUP(R11,FAC_TOTALS_APTA!$A$4:$BQ$126,$L19,FALSE))</f>
        <v>-2187992.4094755999</v>
      </c>
      <c r="S19" s="31">
        <f>IF(S11=0,0,VLOOKUP(S11,FAC_TOTALS_APTA!$A$4:$BQ$126,$L19,FALSE))</f>
        <v>0</v>
      </c>
      <c r="T19" s="31">
        <f>IF(T11=0,0,VLOOKUP(T11,FAC_TOTALS_APTA!$A$4:$BQ$126,$L19,FALSE))</f>
        <v>0</v>
      </c>
      <c r="U19" s="31">
        <f>IF(U11=0,0,VLOOKUP(U11,FAC_TOTALS_APTA!$A$4:$BQ$126,$L19,FALSE))</f>
        <v>0</v>
      </c>
      <c r="V19" s="31">
        <f>IF(V11=0,0,VLOOKUP(V11,FAC_TOTALS_APTA!$A$4:$BQ$126,$L19,FALSE))</f>
        <v>0</v>
      </c>
      <c r="W19" s="31">
        <f>IF(W11=0,0,VLOOKUP(W11,FAC_TOTALS_APTA!$A$4:$BQ$126,$L19,FALSE))</f>
        <v>0</v>
      </c>
      <c r="X19" s="31">
        <f>IF(X11=0,0,VLOOKUP(X11,FAC_TOTALS_APTA!$A$4:$BQ$126,$L19,FALSE))</f>
        <v>0</v>
      </c>
      <c r="Y19" s="31">
        <f>IF(Y11=0,0,VLOOKUP(Y11,FAC_TOTALS_APTA!$A$4:$BQ$126,$L19,FALSE))</f>
        <v>0</v>
      </c>
      <c r="Z19" s="31">
        <f>IF(Z11=0,0,VLOOKUP(Z11,FAC_TOTALS_APTA!$A$4:$BQ$126,$L19,FALSE))</f>
        <v>0</v>
      </c>
      <c r="AA19" s="31">
        <f>IF(AA11=0,0,VLOOKUP(AA11,FAC_TOTALS_APTA!$A$4:$BQ$126,$L19,FALSE))</f>
        <v>0</v>
      </c>
      <c r="AB19" s="31">
        <f>IF(AB11=0,0,VLOOKUP(AB11,FAC_TOTALS_APTA!$A$4:$BQ$126,$L19,FALSE))</f>
        <v>0</v>
      </c>
      <c r="AC19" s="34">
        <f t="shared" si="4"/>
        <v>-14904273.220258091</v>
      </c>
      <c r="AD19" s="35">
        <f>AC19/G30</f>
        <v>-5.8653831990912184E-3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MATCH($D20,FAC_TOTALS_APTA!$A$2:$BQ$2,)</f>
        <v>18</v>
      </c>
      <c r="G20" s="36">
        <f>VLOOKUP(G11,FAC_TOTALS_APTA!$A$4:$BQ$126,$F20,FALSE)</f>
        <v>5.0009806032678998</v>
      </c>
      <c r="H20" s="36">
        <f>VLOOKUP(H11,FAC_TOTALS_APTA!$A$4:$BQ$126,$F20,FALSE)</f>
        <v>6.1101329652079004</v>
      </c>
      <c r="I20" s="32">
        <f t="shared" si="1"/>
        <v>0.22178697538143277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33</v>
      </c>
      <c r="M20" s="31">
        <f>IF(M11=0,0,VLOOKUP(M11,FAC_TOTALS_APTA!$A$4:$BQ$126,$L20,FALSE))</f>
        <v>600.84580818204597</v>
      </c>
      <c r="N20" s="31">
        <f>IF(N11=0,0,VLOOKUP(N11,FAC_TOTALS_APTA!$A$4:$BQ$126,$L20,FALSE))</f>
        <v>58499.993131924399</v>
      </c>
      <c r="O20" s="31">
        <f>IF(O11=0,0,VLOOKUP(O11,FAC_TOTALS_APTA!$A$4:$BQ$126,$L20,FALSE))</f>
        <v>48048.077217584498</v>
      </c>
      <c r="P20" s="31">
        <f>IF(P11=0,0,VLOOKUP(P11,FAC_TOTALS_APTA!$A$4:$BQ$126,$L20,FALSE))</f>
        <v>150994.81143435699</v>
      </c>
      <c r="Q20" s="31">
        <f>IF(Q11=0,0,VLOOKUP(Q11,FAC_TOTALS_APTA!$A$4:$BQ$126,$L20,FALSE))</f>
        <v>55676.487775792099</v>
      </c>
      <c r="R20" s="31">
        <f>IF(R11=0,0,VLOOKUP(R11,FAC_TOTALS_APTA!$A$4:$BQ$126,$L20,FALSE))</f>
        <v>74818.706859303493</v>
      </c>
      <c r="S20" s="31">
        <f>IF(S11=0,0,VLOOKUP(S11,FAC_TOTALS_APTA!$A$4:$BQ$126,$L20,FALSE))</f>
        <v>0</v>
      </c>
      <c r="T20" s="31">
        <f>IF(T11=0,0,VLOOKUP(T11,FAC_TOTALS_APTA!$A$4:$BQ$126,$L20,FALSE))</f>
        <v>0</v>
      </c>
      <c r="U20" s="31">
        <f>IF(U11=0,0,VLOOKUP(U11,FAC_TOTALS_APTA!$A$4:$BQ$126,$L20,FALSE))</f>
        <v>0</v>
      </c>
      <c r="V20" s="31">
        <f>IF(V11=0,0,VLOOKUP(V11,FAC_TOTALS_APTA!$A$4:$BQ$126,$L20,FALSE))</f>
        <v>0</v>
      </c>
      <c r="W20" s="31">
        <f>IF(W11=0,0,VLOOKUP(W11,FAC_TOTALS_APTA!$A$4:$BQ$126,$L20,FALSE))</f>
        <v>0</v>
      </c>
      <c r="X20" s="31">
        <f>IF(X11=0,0,VLOOKUP(X11,FAC_TOTALS_APTA!$A$4:$BQ$126,$L20,FALSE))</f>
        <v>0</v>
      </c>
      <c r="Y20" s="31">
        <f>IF(Y11=0,0,VLOOKUP(Y11,FAC_TOTALS_APTA!$A$4:$BQ$126,$L20,FALSE))</f>
        <v>0</v>
      </c>
      <c r="Z20" s="31">
        <f>IF(Z11=0,0,VLOOKUP(Z11,FAC_TOTALS_APTA!$A$4:$BQ$126,$L20,FALSE))</f>
        <v>0</v>
      </c>
      <c r="AA20" s="31">
        <f>IF(AA11=0,0,VLOOKUP(AA11,FAC_TOTALS_APTA!$A$4:$BQ$126,$L20,FALSE))</f>
        <v>0</v>
      </c>
      <c r="AB20" s="31">
        <f>IF(AB11=0,0,VLOOKUP(AB11,FAC_TOTALS_APTA!$A$4:$BQ$126,$L20,FALSE))</f>
        <v>0</v>
      </c>
      <c r="AC20" s="34">
        <f t="shared" si="4"/>
        <v>388638.92222714354</v>
      </c>
      <c r="AD20" s="35">
        <f>AC20/G30</f>
        <v>1.5294380150289094E-4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>
        <f>MATCH($D21,FAC_TOTALS_APTA!$A$2:$BQ$2,)</f>
        <v>19</v>
      </c>
      <c r="G21" s="36">
        <f>VLOOKUP(G11,FAC_TOTALS_APTA!$A$4:$BQ$126,$F21,FALSE)</f>
        <v>0.40331625125061599</v>
      </c>
      <c r="H21" s="36">
        <f>VLOOKUP(H11,FAC_TOTALS_APTA!$A$4:$BQ$126,$F21,FALSE)</f>
        <v>16.128389637840499</v>
      </c>
      <c r="I21" s="32">
        <f t="shared" si="1"/>
        <v>38.989436547198558</v>
      </c>
      <c r="J21" s="33" t="str">
        <f t="shared" si="2"/>
        <v/>
      </c>
      <c r="K21" s="33" t="str">
        <f t="shared" si="3"/>
        <v>PER_CAPITA_TNC_TRIPS_HINY_BUS_FAC</v>
      </c>
      <c r="L21" s="9">
        <f>MATCH($K21,FAC_TOTALS_APTA!$A$2:$BO$2,)</f>
        <v>34</v>
      </c>
      <c r="M21" s="31">
        <f>IF(M11=0,0,VLOOKUP(M11,FAC_TOTALS_APTA!$A$4:$BQ$126,$L21,FALSE))</f>
        <v>-1549295.6696701399</v>
      </c>
      <c r="N21" s="31">
        <f>IF(N11=0,0,VLOOKUP(N11,FAC_TOTALS_APTA!$A$4:$BQ$126,$L21,FALSE))</f>
        <v>-1847493.3596958199</v>
      </c>
      <c r="O21" s="31">
        <f>IF(O11=0,0,VLOOKUP(O11,FAC_TOTALS_APTA!$A$4:$BQ$126,$L21,FALSE))</f>
        <v>-2688107.79550413</v>
      </c>
      <c r="P21" s="31">
        <f>IF(P11=0,0,VLOOKUP(P11,FAC_TOTALS_APTA!$A$4:$BQ$126,$L21,FALSE))</f>
        <v>-5137574.5561757097</v>
      </c>
      <c r="Q21" s="31">
        <f>IF(Q11=0,0,VLOOKUP(Q11,FAC_TOTALS_APTA!$A$4:$BQ$126,$L21,FALSE))</f>
        <v>-6044318.64212853</v>
      </c>
      <c r="R21" s="31">
        <f>IF(R11=0,0,VLOOKUP(R11,FAC_TOTALS_APTA!$A$4:$BQ$126,$L21,FALSE))</f>
        <v>-6780170.8436432201</v>
      </c>
      <c r="S21" s="31">
        <f>IF(S11=0,0,VLOOKUP(S11,FAC_TOTALS_APTA!$A$4:$BQ$126,$L21,FALSE))</f>
        <v>0</v>
      </c>
      <c r="T21" s="31">
        <f>IF(T11=0,0,VLOOKUP(T11,FAC_TOTALS_APTA!$A$4:$BQ$126,$L21,FALSE))</f>
        <v>0</v>
      </c>
      <c r="U21" s="31">
        <f>IF(U11=0,0,VLOOKUP(U11,FAC_TOTALS_APTA!$A$4:$BQ$126,$L21,FALSE))</f>
        <v>0</v>
      </c>
      <c r="V21" s="31">
        <f>IF(V11=0,0,VLOOKUP(V11,FAC_TOTALS_APTA!$A$4:$BQ$126,$L21,FALSE))</f>
        <v>0</v>
      </c>
      <c r="W21" s="31">
        <f>IF(W11=0,0,VLOOKUP(W11,FAC_TOTALS_APTA!$A$4:$BQ$126,$L21,FALSE))</f>
        <v>0</v>
      </c>
      <c r="X21" s="31">
        <f>IF(X11=0,0,VLOOKUP(X11,FAC_TOTALS_APTA!$A$4:$BQ$126,$L21,FALSE))</f>
        <v>0</v>
      </c>
      <c r="Y21" s="31">
        <f>IF(Y11=0,0,VLOOKUP(Y11,FAC_TOTALS_APTA!$A$4:$BQ$126,$L21,FALSE))</f>
        <v>0</v>
      </c>
      <c r="Z21" s="31">
        <f>IF(Z11=0,0,VLOOKUP(Z11,FAC_TOTALS_APTA!$A$4:$BQ$126,$L21,FALSE))</f>
        <v>0</v>
      </c>
      <c r="AA21" s="31">
        <f>IF(AA11=0,0,VLOOKUP(AA11,FAC_TOTALS_APTA!$A$4:$BQ$126,$L21,FALSE))</f>
        <v>0</v>
      </c>
      <c r="AB21" s="31">
        <f>IF(AB11=0,0,VLOOKUP(AB11,FAC_TOTALS_APTA!$A$4:$BQ$126,$L21,FALSE))</f>
        <v>0</v>
      </c>
      <c r="AC21" s="34">
        <f t="shared" si="4"/>
        <v>-24046960.866817549</v>
      </c>
      <c r="AD21" s="35">
        <f>AC21/G30</f>
        <v>-9.4633692078138956E-3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MATCH($D22,FAC_TOTALS_APTA!$A$2:$BQ$2,)</f>
        <v>20</v>
      </c>
      <c r="G22" s="36">
        <f>VLOOKUP(G11,FAC_TOTALS_APTA!$A$4:$BQ$126,$F22,FALSE)</f>
        <v>0</v>
      </c>
      <c r="H22" s="36">
        <f>VLOOKUP(H11,FAC_TOTALS_APTA!$A$4:$BQ$126,$F22,FALSE)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MATCH($K22,FAC_TOTALS_APTA!$A$2:$BO$2,)</f>
        <v>35</v>
      </c>
      <c r="M22" s="31">
        <f>IF(M11=0,0,VLOOKUP(M11,FAC_TOTALS_APTA!$A$4:$BQ$126,$L22,FALSE))</f>
        <v>0</v>
      </c>
      <c r="N22" s="31">
        <f>IF(N11=0,0,VLOOKUP(N11,FAC_TOTALS_APTA!$A$4:$BQ$126,$L22,FALSE))</f>
        <v>0</v>
      </c>
      <c r="O22" s="31">
        <f>IF(O11=0,0,VLOOKUP(O11,FAC_TOTALS_APTA!$A$4:$BQ$126,$L22,FALSE))</f>
        <v>0</v>
      </c>
      <c r="P22" s="31">
        <f>IF(P11=0,0,VLOOKUP(P11,FAC_TOTALS_APTA!$A$4:$BQ$126,$L22,FALSE))</f>
        <v>0</v>
      </c>
      <c r="Q22" s="31">
        <f>IF(Q11=0,0,VLOOKUP(Q11,FAC_TOTALS_APTA!$A$4:$BQ$126,$L22,FALSE))</f>
        <v>0</v>
      </c>
      <c r="R22" s="31">
        <f>IF(R11=0,0,VLOOKUP(R11,FAC_TOTALS_APTA!$A$4:$BQ$126,$L22,FALSE))</f>
        <v>0</v>
      </c>
      <c r="S22" s="31">
        <f>IF(S11=0,0,VLOOKUP(S11,FAC_TOTALS_APTA!$A$4:$BQ$126,$L22,FALSE))</f>
        <v>0</v>
      </c>
      <c r="T22" s="31">
        <f>IF(T11=0,0,VLOOKUP(T11,FAC_TOTALS_APTA!$A$4:$BQ$126,$L22,FALSE))</f>
        <v>0</v>
      </c>
      <c r="U22" s="31">
        <f>IF(U11=0,0,VLOOKUP(U11,FAC_TOTALS_APTA!$A$4:$BQ$126,$L22,FALSE))</f>
        <v>0</v>
      </c>
      <c r="V22" s="31">
        <f>IF(V11=0,0,VLOOKUP(V11,FAC_TOTALS_APTA!$A$4:$BQ$126,$L22,FALSE))</f>
        <v>0</v>
      </c>
      <c r="W22" s="31">
        <f>IF(W11=0,0,VLOOKUP(W11,FAC_TOTALS_APTA!$A$4:$BQ$126,$L22,FALSE))</f>
        <v>0</v>
      </c>
      <c r="X22" s="31">
        <f>IF(X11=0,0,VLOOKUP(X11,FAC_TOTALS_APTA!$A$4:$BQ$126,$L22,FALSE))</f>
        <v>0</v>
      </c>
      <c r="Y22" s="31">
        <f>IF(Y11=0,0,VLOOKUP(Y11,FAC_TOTALS_APTA!$A$4:$BQ$126,$L22,FALSE))</f>
        <v>0</v>
      </c>
      <c r="Z22" s="31">
        <f>IF(Z11=0,0,VLOOKUP(Z11,FAC_TOTALS_APTA!$A$4:$BQ$126,$L22,FALSE))</f>
        <v>0</v>
      </c>
      <c r="AA22" s="31">
        <f>IF(AA11=0,0,VLOOKUP(AA11,FAC_TOTALS_APTA!$A$4:$BQ$126,$L22,FALSE))</f>
        <v>0</v>
      </c>
      <c r="AB22" s="31">
        <f>IF(AB11=0,0,VLOOKUP(AB11,FAC_TOTALS_APTA!$A$4:$BQ$126,$L22,FALSE))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MATCH($D23,FAC_TOTALS_APTA!$A$2:$BQ$2,)</f>
        <v>21</v>
      </c>
      <c r="G23" s="36">
        <f>VLOOKUP(G11,FAC_TOTALS_APTA!$A$4:$BQ$126,$F23,FALSE)</f>
        <v>0</v>
      </c>
      <c r="H23" s="36">
        <f>VLOOKUP(H11,FAC_TOTALS_APTA!$A$4:$BQ$126,$F23,FALSE)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MATCH($K23,FAC_TOTALS_APTA!$A$2:$BO$2,)</f>
        <v>36</v>
      </c>
      <c r="M23" s="31">
        <f>IF(M11=0,0,VLOOKUP(M11,FAC_TOTALS_APTA!$A$4:$BQ$126,$L23,FALSE))</f>
        <v>0</v>
      </c>
      <c r="N23" s="31">
        <f>IF(N11=0,0,VLOOKUP(N11,FAC_TOTALS_APTA!$A$4:$BQ$126,$L23,FALSE))</f>
        <v>0</v>
      </c>
      <c r="O23" s="31">
        <f>IF(O11=0,0,VLOOKUP(O11,FAC_TOTALS_APTA!$A$4:$BQ$126,$L23,FALSE))</f>
        <v>0</v>
      </c>
      <c r="P23" s="31">
        <f>IF(P11=0,0,VLOOKUP(P11,FAC_TOTALS_APTA!$A$4:$BQ$126,$L23,FALSE))</f>
        <v>0</v>
      </c>
      <c r="Q23" s="31">
        <f>IF(Q11=0,0,VLOOKUP(Q11,FAC_TOTALS_APTA!$A$4:$BQ$126,$L23,FALSE))</f>
        <v>0</v>
      </c>
      <c r="R23" s="31">
        <f>IF(R11=0,0,VLOOKUP(R11,FAC_TOTALS_APTA!$A$4:$BQ$126,$L23,FALSE))</f>
        <v>0</v>
      </c>
      <c r="S23" s="31">
        <f>IF(S11=0,0,VLOOKUP(S11,FAC_TOTALS_APTA!$A$4:$BQ$126,$L23,FALSE))</f>
        <v>0</v>
      </c>
      <c r="T23" s="31">
        <f>IF(T11=0,0,VLOOKUP(T11,FAC_TOTALS_APTA!$A$4:$BQ$126,$L23,FALSE))</f>
        <v>0</v>
      </c>
      <c r="U23" s="31">
        <f>IF(U11=0,0,VLOOKUP(U11,FAC_TOTALS_APTA!$A$4:$BQ$126,$L23,FALSE))</f>
        <v>0</v>
      </c>
      <c r="V23" s="31">
        <f>IF(V11=0,0,VLOOKUP(V11,FAC_TOTALS_APTA!$A$4:$BQ$126,$L23,FALSE))</f>
        <v>0</v>
      </c>
      <c r="W23" s="31">
        <f>IF(W11=0,0,VLOOKUP(W11,FAC_TOTALS_APTA!$A$4:$BQ$126,$L23,FALSE))</f>
        <v>0</v>
      </c>
      <c r="X23" s="31">
        <f>IF(X11=0,0,VLOOKUP(X11,FAC_TOTALS_APTA!$A$4:$BQ$126,$L23,FALSE))</f>
        <v>0</v>
      </c>
      <c r="Y23" s="31">
        <f>IF(Y11=0,0,VLOOKUP(Y11,FAC_TOTALS_APTA!$A$4:$BQ$126,$L23,FALSE))</f>
        <v>0</v>
      </c>
      <c r="Z23" s="31">
        <f>IF(Z11=0,0,VLOOKUP(Z11,FAC_TOTALS_APTA!$A$4:$BQ$126,$L23,FALSE))</f>
        <v>0</v>
      </c>
      <c r="AA23" s="31">
        <f>IF(AA11=0,0,VLOOKUP(AA11,FAC_TOTALS_APTA!$A$4:$BQ$126,$L23,FALSE))</f>
        <v>0</v>
      </c>
      <c r="AB23" s="31">
        <f>IF(AB11=0,0,VLOOKUP(AB11,FAC_TOTALS_APTA!$A$4:$BQ$126,$L23,FALSE))</f>
        <v>0</v>
      </c>
      <c r="AC23" s="34">
        <f t="shared" si="4"/>
        <v>0</v>
      </c>
      <c r="AD23" s="35">
        <f>AC23/G30</f>
        <v>0</v>
      </c>
      <c r="AE23" s="9"/>
    </row>
    <row r="24" spans="1:31" s="16" customFormat="1" ht="34" hidden="1" x14ac:dyDescent="0.2">
      <c r="A24" s="9"/>
      <c r="B24" s="14" t="s">
        <v>84</v>
      </c>
      <c r="C24" s="30"/>
      <c r="D24" s="6" t="s">
        <v>87</v>
      </c>
      <c r="E24" s="57">
        <v>2.8E-3</v>
      </c>
      <c r="F24" s="9">
        <f>MATCH($D24,FAC_TOTALS_APTA!$A$2:$BQ$2,)</f>
        <v>22</v>
      </c>
      <c r="G24" s="36">
        <f>VLOOKUP(G11,FAC_TOTALS_APTA!$A$4:$BQ$126,$F24,FALSE)</f>
        <v>0</v>
      </c>
      <c r="H24" s="36">
        <f>VLOOKUP(H11,FAC_TOTALS_APTA!$A$4:$BQ$126,$F24,FALSE)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PER_CAPITA_TNC_TRIPS_HINY_RAIL_FAC</v>
      </c>
      <c r="L24" s="9">
        <f>MATCH($K24,FAC_TOTALS_APTA!$A$2:$BO$2,)</f>
        <v>37</v>
      </c>
      <c r="M24" s="31">
        <f>IF(M11=0,0,VLOOKUP(M11,FAC_TOTALS_APTA!$A$4:$BQ$126,$L24,FALSE))</f>
        <v>0</v>
      </c>
      <c r="N24" s="31">
        <f>IF(N11=0,0,VLOOKUP(N11,FAC_TOTALS_APTA!$A$4:$BQ$126,$L24,FALSE))</f>
        <v>0</v>
      </c>
      <c r="O24" s="31">
        <f>IF(O11=0,0,VLOOKUP(O11,FAC_TOTALS_APTA!$A$4:$BQ$126,$L24,FALSE))</f>
        <v>0</v>
      </c>
      <c r="P24" s="31">
        <f>IF(P11=0,0,VLOOKUP(P11,FAC_TOTALS_APTA!$A$4:$BQ$126,$L24,FALSE))</f>
        <v>0</v>
      </c>
      <c r="Q24" s="31">
        <f>IF(Q11=0,0,VLOOKUP(Q11,FAC_TOTALS_APTA!$A$4:$BQ$126,$L24,FALSE))</f>
        <v>0</v>
      </c>
      <c r="R24" s="31">
        <f>IF(R11=0,0,VLOOKUP(R11,FAC_TOTALS_APTA!$A$4:$BQ$126,$L24,FALSE))</f>
        <v>0</v>
      </c>
      <c r="S24" s="31">
        <f>IF(S11=0,0,VLOOKUP(S11,FAC_TOTALS_APTA!$A$4:$BQ$126,$L24,FALSE))</f>
        <v>0</v>
      </c>
      <c r="T24" s="31">
        <f>IF(T11=0,0,VLOOKUP(T11,FAC_TOTALS_APTA!$A$4:$BQ$126,$L24,FALSE))</f>
        <v>0</v>
      </c>
      <c r="U24" s="31">
        <f>IF(U11=0,0,VLOOKUP(U11,FAC_TOTALS_APTA!$A$4:$BQ$126,$L24,FALSE))</f>
        <v>0</v>
      </c>
      <c r="V24" s="31">
        <f>IF(V11=0,0,VLOOKUP(V11,FAC_TOTALS_APTA!$A$4:$BQ$126,$L24,FALSE))</f>
        <v>0</v>
      </c>
      <c r="W24" s="31">
        <f>IF(W11=0,0,VLOOKUP(W11,FAC_TOTALS_APTA!$A$4:$BQ$126,$L24,FALSE))</f>
        <v>0</v>
      </c>
      <c r="X24" s="31">
        <f>IF(X11=0,0,VLOOKUP(X11,FAC_TOTALS_APTA!$A$4:$BQ$126,$L24,FALSE))</f>
        <v>0</v>
      </c>
      <c r="Y24" s="31">
        <f>IF(Y11=0,0,VLOOKUP(Y11,FAC_TOTALS_APTA!$A$4:$BQ$126,$L24,FALSE))</f>
        <v>0</v>
      </c>
      <c r="Z24" s="31">
        <f>IF(Z11=0,0,VLOOKUP(Z11,FAC_TOTALS_APTA!$A$4:$BQ$126,$L24,FALSE))</f>
        <v>0</v>
      </c>
      <c r="AA24" s="31">
        <f>IF(AA11=0,0,VLOOKUP(AA11,FAC_TOTALS_APTA!$A$4:$BQ$126,$L24,FALSE))</f>
        <v>0</v>
      </c>
      <c r="AB24" s="31">
        <f>IF(AB11=0,0,VLOOKUP(AB11,FAC_TOTALS_APTA!$A$4:$BQ$126,$L24,FALSE))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>
        <f>MATCH($D25,FAC_TOTALS_APTA!$A$2:$BQ$2,)</f>
        <v>23</v>
      </c>
      <c r="G25" s="36">
        <f>VLOOKUP(G11,FAC_TOTALS_APTA!$A$4:$BQ$126,$F25,FALSE)</f>
        <v>0</v>
      </c>
      <c r="H25" s="36">
        <f>VLOOKUP(H11,FAC_TOTALS_APTA!$A$4:$BQ$126,$F25,FALSE)</f>
        <v>0</v>
      </c>
      <c r="I25" s="32" t="str">
        <f t="shared" si="1"/>
        <v>-</v>
      </c>
      <c r="J25" s="33" t="str">
        <f t="shared" si="2"/>
        <v/>
      </c>
      <c r="K25" s="33" t="str">
        <f t="shared" si="3"/>
        <v>PER_CAPITA_TNC_TRIPS_MIDLOW_RAIL_FAC</v>
      </c>
      <c r="L25" s="9">
        <f>MATCH($K25,FAC_TOTALS_APTA!$A$2:$BO$2,)</f>
        <v>38</v>
      </c>
      <c r="M25" s="31">
        <f>IF(M11=0,0,VLOOKUP(M11,FAC_TOTALS_APTA!$A$4:$BQ$126,$L25,FALSE))</f>
        <v>0</v>
      </c>
      <c r="N25" s="31">
        <f>IF(N11=0,0,VLOOKUP(N11,FAC_TOTALS_APTA!$A$4:$BQ$126,$L25,FALSE))</f>
        <v>0</v>
      </c>
      <c r="O25" s="31">
        <f>IF(O11=0,0,VLOOKUP(O11,FAC_TOTALS_APTA!$A$4:$BQ$126,$L25,FALSE))</f>
        <v>0</v>
      </c>
      <c r="P25" s="31">
        <f>IF(P11=0,0,VLOOKUP(P11,FAC_TOTALS_APTA!$A$4:$BQ$126,$L25,FALSE))</f>
        <v>0</v>
      </c>
      <c r="Q25" s="31">
        <f>IF(Q11=0,0,VLOOKUP(Q11,FAC_TOTALS_APTA!$A$4:$BQ$126,$L25,FALSE))</f>
        <v>0</v>
      </c>
      <c r="R25" s="31">
        <f>IF(R11=0,0,VLOOKUP(R11,FAC_TOTALS_APTA!$A$4:$BQ$126,$L25,FALSE))</f>
        <v>0</v>
      </c>
      <c r="S25" s="31">
        <f>IF(S11=0,0,VLOOKUP(S11,FAC_TOTALS_APTA!$A$4:$BQ$126,$L25,FALSE))</f>
        <v>0</v>
      </c>
      <c r="T25" s="31">
        <f>IF(T11=0,0,VLOOKUP(T11,FAC_TOTALS_APTA!$A$4:$BQ$126,$L25,FALSE))</f>
        <v>0</v>
      </c>
      <c r="U25" s="31">
        <f>IF(U11=0,0,VLOOKUP(U11,FAC_TOTALS_APTA!$A$4:$BQ$126,$L25,FALSE))</f>
        <v>0</v>
      </c>
      <c r="V25" s="31">
        <f>IF(V11=0,0,VLOOKUP(V11,FAC_TOTALS_APTA!$A$4:$BQ$126,$L25,FALSE))</f>
        <v>0</v>
      </c>
      <c r="W25" s="31">
        <f>IF(W11=0,0,VLOOKUP(W11,FAC_TOTALS_APTA!$A$4:$BQ$126,$L25,FALSE))</f>
        <v>0</v>
      </c>
      <c r="X25" s="31">
        <f>IF(X11=0,0,VLOOKUP(X11,FAC_TOTALS_APTA!$A$4:$BQ$126,$L25,FALSE))</f>
        <v>0</v>
      </c>
      <c r="Y25" s="31">
        <f>IF(Y11=0,0,VLOOKUP(Y11,FAC_TOTALS_APTA!$A$4:$BQ$126,$L25,FALSE))</f>
        <v>0</v>
      </c>
      <c r="Z25" s="31">
        <f>IF(Z11=0,0,VLOOKUP(Z11,FAC_TOTALS_APTA!$A$4:$BQ$126,$L25,FALSE))</f>
        <v>0</v>
      </c>
      <c r="AA25" s="31">
        <f>IF(AA11=0,0,VLOOKUP(AA11,FAC_TOTALS_APTA!$A$4:$BQ$126,$L25,FALSE))</f>
        <v>0</v>
      </c>
      <c r="AB25" s="31">
        <f>IF(AB11=0,0,VLOOKUP(AB11,FAC_TOTALS_APTA!$A$4:$BQ$126,$L25,FALSE))</f>
        <v>0</v>
      </c>
      <c r="AC25" s="34">
        <f t="shared" si="4"/>
        <v>0</v>
      </c>
      <c r="AD25" s="35">
        <f>AC25/G30</f>
        <v>0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MATCH($D26,FAC_TOTALS_APTA!$A$2:$BQ$2,)</f>
        <v>24</v>
      </c>
      <c r="G26" s="36">
        <f>VLOOKUP(G11,FAC_TOTALS_APTA!$A$4:$BQ$126,$F26,FALSE)</f>
        <v>0.10790642337911099</v>
      </c>
      <c r="H26" s="36">
        <f>VLOOKUP(H11,FAC_TOTALS_APTA!$A$4:$BQ$126,$F26,FALSE)</f>
        <v>1</v>
      </c>
      <c r="I26" s="32">
        <f t="shared" si="1"/>
        <v>8.2672889035221644</v>
      </c>
      <c r="J26" s="33" t="str">
        <f t="shared" si="2"/>
        <v/>
      </c>
      <c r="K26" s="33" t="str">
        <f t="shared" si="3"/>
        <v>BIKE_SHARE_FAC</v>
      </c>
      <c r="L26" s="9">
        <f>MATCH($K26,FAC_TOTALS_APTA!$A$2:$BO$2,)</f>
        <v>39</v>
      </c>
      <c r="M26" s="31">
        <f>IF(M11=0,0,VLOOKUP(M11,FAC_TOTALS_APTA!$A$4:$BQ$126,$L26,FALSE))</f>
        <v>0</v>
      </c>
      <c r="N26" s="31">
        <f>IF(N11=0,0,VLOOKUP(N11,FAC_TOTALS_APTA!$A$4:$BQ$126,$L26,FALSE))</f>
        <v>-7009497.9276115103</v>
      </c>
      <c r="O26" s="31">
        <f>IF(O11=0,0,VLOOKUP(O11,FAC_TOTALS_APTA!$A$4:$BQ$126,$L26,FALSE))</f>
        <v>-5995388.2596848002</v>
      </c>
      <c r="P26" s="31">
        <f>IF(P11=0,0,VLOOKUP(P11,FAC_TOTALS_APTA!$A$4:$BQ$126,$L26,FALSE))</f>
        <v>-5815929.36495353</v>
      </c>
      <c r="Q26" s="31">
        <f>IF(Q11=0,0,VLOOKUP(Q11,FAC_TOTALS_APTA!$A$4:$BQ$126,$L26,FALSE))</f>
        <v>0</v>
      </c>
      <c r="R26" s="31">
        <f>IF(R11=0,0,VLOOKUP(R11,FAC_TOTALS_APTA!$A$4:$BQ$126,$L26,FALSE))</f>
        <v>-279434.759419907</v>
      </c>
      <c r="S26" s="31">
        <f>IF(S11=0,0,VLOOKUP(S11,FAC_TOTALS_APTA!$A$4:$BQ$126,$L26,FALSE))</f>
        <v>0</v>
      </c>
      <c r="T26" s="31">
        <f>IF(T11=0,0,VLOOKUP(T11,FAC_TOTALS_APTA!$A$4:$BQ$126,$L26,FALSE))</f>
        <v>0</v>
      </c>
      <c r="U26" s="31">
        <f>IF(U11=0,0,VLOOKUP(U11,FAC_TOTALS_APTA!$A$4:$BQ$126,$L26,FALSE))</f>
        <v>0</v>
      </c>
      <c r="V26" s="31">
        <f>IF(V11=0,0,VLOOKUP(V11,FAC_TOTALS_APTA!$A$4:$BQ$126,$L26,FALSE))</f>
        <v>0</v>
      </c>
      <c r="W26" s="31">
        <f>IF(W11=0,0,VLOOKUP(W11,FAC_TOTALS_APTA!$A$4:$BQ$126,$L26,FALSE))</f>
        <v>0</v>
      </c>
      <c r="X26" s="31">
        <f>IF(X11=0,0,VLOOKUP(X11,FAC_TOTALS_APTA!$A$4:$BQ$126,$L26,FALSE))</f>
        <v>0</v>
      </c>
      <c r="Y26" s="31">
        <f>IF(Y11=0,0,VLOOKUP(Y11,FAC_TOTALS_APTA!$A$4:$BQ$126,$L26,FALSE))</f>
        <v>0</v>
      </c>
      <c r="Z26" s="31">
        <f>IF(Z11=0,0,VLOOKUP(Z11,FAC_TOTALS_APTA!$A$4:$BQ$126,$L26,FALSE))</f>
        <v>0</v>
      </c>
      <c r="AA26" s="31">
        <f>IF(AA11=0,0,VLOOKUP(AA11,FAC_TOTALS_APTA!$A$4:$BQ$126,$L26,FALSE))</f>
        <v>0</v>
      </c>
      <c r="AB26" s="31">
        <f>IF(AB11=0,0,VLOOKUP(AB11,FAC_TOTALS_APTA!$A$4:$BQ$126,$L26,FALSE))</f>
        <v>0</v>
      </c>
      <c r="AC26" s="34">
        <f t="shared" si="4"/>
        <v>-19100250.311669748</v>
      </c>
      <c r="AD26" s="35">
        <f>AC26/G30</f>
        <v>-7.5166555001307585E-3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MATCH($D27,FAC_TOTALS_APTA!$A$2:$BQ$2,)</f>
        <v>25</v>
      </c>
      <c r="G27" s="38">
        <f>VLOOKUP(G11,FAC_TOTALS_APTA!$A$4:$BQ$126,$F27,FALSE)</f>
        <v>0</v>
      </c>
      <c r="H27" s="38">
        <f>VLOOKUP(H11,FAC_TOTALS_APTA!$A$4:$BQ$126,$F27,FALSE)</f>
        <v>0.46618381010091098</v>
      </c>
      <c r="I27" s="39" t="str">
        <f t="shared" si="1"/>
        <v>-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MATCH($K27,FAC_TOTALS_APTA!$A$2:$BO$2,)</f>
        <v>40</v>
      </c>
      <c r="M27" s="41">
        <f>IF($M$11=0,0,VLOOKUP($M$11,FAC_TOTALS_APTA!$A$4:$BQ$126,$L27,FALSE))</f>
        <v>0</v>
      </c>
      <c r="N27" s="41">
        <f>IF($M$11=0,0,VLOOKUP($M$11,FAC_TOTALS_APTA!$A$4:$BQ$126,$L27,FALSE))</f>
        <v>0</v>
      </c>
      <c r="O27" s="41">
        <f>IF($M$11=0,0,VLOOKUP($M$11,FAC_TOTALS_APTA!$A$4:$BQ$126,$L27,FALSE))</f>
        <v>0</v>
      </c>
      <c r="P27" s="41">
        <f>IF($M$11=0,0,VLOOKUP($M$11,FAC_TOTALS_APTA!$A$4:$BQ$126,$L27,FALSE))</f>
        <v>0</v>
      </c>
      <c r="Q27" s="41">
        <f>IF($M$11=0,0,VLOOKUP($M$11,FAC_TOTALS_APTA!$A$4:$BQ$126,$L27,FALSE))</f>
        <v>0</v>
      </c>
      <c r="R27" s="41">
        <f>IF($M$11=0,0,VLOOKUP($M$11,FAC_TOTALS_APTA!$A$4:$BQ$126,$L27,FALSE))</f>
        <v>0</v>
      </c>
      <c r="S27" s="41">
        <f>IF($M$11=0,0,VLOOKUP($M$11,FAC_TOTALS_APTA!$A$4:$BQ$126,$L27,FALSE))</f>
        <v>0</v>
      </c>
      <c r="T27" s="41">
        <f>IF($M$11=0,0,VLOOKUP($M$11,FAC_TOTALS_APTA!$A$4:$BQ$126,$L27,FALSE))</f>
        <v>0</v>
      </c>
      <c r="U27" s="41">
        <f>IF($M$11=0,0,VLOOKUP($M$11,FAC_TOTALS_APTA!$A$4:$BQ$126,$L27,FALSE))</f>
        <v>0</v>
      </c>
      <c r="V27" s="41">
        <f>IF($M$11=0,0,VLOOKUP($M$11,FAC_TOTALS_APTA!$A$4:$BQ$126,$L27,FALSE))</f>
        <v>0</v>
      </c>
      <c r="W27" s="41">
        <f>IF($M$11=0,0,VLOOKUP($M$11,FAC_TOTALS_APTA!$A$4:$BQ$126,$L27,FALSE))</f>
        <v>0</v>
      </c>
      <c r="X27" s="41">
        <f>IF($M$11=0,0,VLOOKUP($M$11,FAC_TOTALS_APTA!$A$4:$BQ$126,$L27,FALSE))</f>
        <v>0</v>
      </c>
      <c r="Y27" s="41">
        <f>IF($M$11=0,0,VLOOKUP($M$11,FAC_TOTALS_APTA!$A$4:$BQ$126,$L27,FALSE))</f>
        <v>0</v>
      </c>
      <c r="Z27" s="41">
        <f>IF($M$11=0,0,VLOOKUP($M$11,FAC_TOTALS_APTA!$A$4:$BQ$126,$L27,FALSE))</f>
        <v>0</v>
      </c>
      <c r="AA27" s="41">
        <f>IF($M$11=0,0,VLOOKUP($M$11,FAC_TOTALS_APTA!$A$4:$BQ$126,$L27,FALSE))</f>
        <v>0</v>
      </c>
      <c r="AB27" s="41">
        <f>IF($M$11=0,0,VLOOKUP($M$11,FAC_TOTALS_APTA!$A$4:$BQ$126,$L27,FALSE))</f>
        <v>0</v>
      </c>
      <c r="AC27" s="42">
        <f t="shared" si="4"/>
        <v>0</v>
      </c>
      <c r="AD27" s="43">
        <f>AC27/G30</f>
        <v>0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MATCH($K28,FAC_TOTALS_APTA!$A$2:$BO$2,)</f>
        <v>44</v>
      </c>
      <c r="M28" s="48">
        <f>IF(M11=0,0,VLOOKUP(M11,FAC_TOTALS_APTA!$A$4:$BQ$126,$L28,FALSE))</f>
        <v>0</v>
      </c>
      <c r="N28" s="48">
        <f>IF(N11=0,0,VLOOKUP(N11,FAC_TOTALS_APTA!$A$4:$BQ$126,$L28,FALSE))</f>
        <v>0</v>
      </c>
      <c r="O28" s="48">
        <f>IF(O11=0,0,VLOOKUP(O11,FAC_TOTALS_APTA!$A$4:$BQ$126,$L28,FALSE))</f>
        <v>0</v>
      </c>
      <c r="P28" s="48">
        <f>IF(P11=0,0,VLOOKUP(P11,FAC_TOTALS_APTA!$A$4:$BQ$126,$L28,FALSE))</f>
        <v>0</v>
      </c>
      <c r="Q28" s="48">
        <f>IF(Q11=0,0,VLOOKUP(Q11,FAC_TOTALS_APTA!$A$4:$BQ$126,$L28,FALSE))</f>
        <v>0</v>
      </c>
      <c r="R28" s="48">
        <f>IF(R11=0,0,VLOOKUP(R11,FAC_TOTALS_APTA!$A$4:$BQ$126,$L28,FALSE))</f>
        <v>0</v>
      </c>
      <c r="S28" s="48">
        <f>IF(S11=0,0,VLOOKUP(S11,FAC_TOTALS_APTA!$A$4:$BQ$126,$L28,FALSE))</f>
        <v>0</v>
      </c>
      <c r="T28" s="48">
        <f>IF(T11=0,0,VLOOKUP(T11,FAC_TOTALS_APTA!$A$4:$BQ$126,$L28,FALSE))</f>
        <v>0</v>
      </c>
      <c r="U28" s="48">
        <f>IF(U11=0,0,VLOOKUP(U11,FAC_TOTALS_APTA!$A$4:$BQ$126,$L28,FALSE))</f>
        <v>0</v>
      </c>
      <c r="V28" s="48">
        <f>IF(V11=0,0,VLOOKUP(V11,FAC_TOTALS_APTA!$A$4:$BQ$126,$L28,FALSE))</f>
        <v>0</v>
      </c>
      <c r="W28" s="48">
        <f>IF(W11=0,0,VLOOKUP(W11,FAC_TOTALS_APTA!$A$4:$BQ$126,$L28,FALSE))</f>
        <v>0</v>
      </c>
      <c r="X28" s="48">
        <f>IF(X11=0,0,VLOOKUP(X11,FAC_TOTALS_APTA!$A$4:$BQ$126,$L28,FALSE))</f>
        <v>0</v>
      </c>
      <c r="Y28" s="48">
        <f>IF(Y11=0,0,VLOOKUP(Y11,FAC_TOTALS_APTA!$A$4:$BQ$126,$L28,FALSE))</f>
        <v>0</v>
      </c>
      <c r="Z28" s="48">
        <f>IF(Z11=0,0,VLOOKUP(Z11,FAC_TOTALS_APTA!$A$4:$BQ$126,$L28,FALSE))</f>
        <v>0</v>
      </c>
      <c r="AA28" s="48">
        <f>IF(AA11=0,0,VLOOKUP(AA11,FAC_TOTALS_APTA!$A$4:$BQ$126,$L28,FALSE))</f>
        <v>0</v>
      </c>
      <c r="AB28" s="48">
        <f>IF(AB11=0,0,VLOOKUP(AB11,FAC_TOTALS_APTA!$A$4:$BQ$126,$L28,FALSE))</f>
        <v>0</v>
      </c>
      <c r="AC28" s="51">
        <f>SUM(M28:AB28)</f>
        <v>0</v>
      </c>
      <c r="AD28" s="52">
        <f>AC28/G30</f>
        <v>0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MATCH($D29,FAC_TOTALS_APTA!$A$2:$BO$2,)</f>
        <v>9</v>
      </c>
      <c r="G29" s="76">
        <f>VLOOKUP(G11,FAC_TOTALS_APTA!$A$4:$BQ$126,$F29,FALSE)</f>
        <v>2520559227.55619</v>
      </c>
      <c r="H29" s="76">
        <f>VLOOKUP(H11,FAC_TOTALS_APTA!$A$4:$BO$126,$F29,FALSE)</f>
        <v>2326599450.1199598</v>
      </c>
      <c r="I29" s="78">
        <f t="shared" ref="I29:I30" si="5">H29/G29-1</f>
        <v>-7.6951088994756112E-2</v>
      </c>
      <c r="J29" s="33"/>
      <c r="K29" s="33"/>
      <c r="L29" s="9"/>
      <c r="M29" s="31">
        <f t="shared" ref="M29:AB29" si="6">SUM(M13:M18)</f>
        <v>-3432609.0379869463</v>
      </c>
      <c r="N29" s="31">
        <f t="shared" si="6"/>
        <v>-22501723.273967098</v>
      </c>
      <c r="O29" s="31">
        <f t="shared" si="6"/>
        <v>-132126804.2525773</v>
      </c>
      <c r="P29" s="31">
        <f t="shared" si="6"/>
        <v>-54539249.972900651</v>
      </c>
      <c r="Q29" s="31">
        <f t="shared" si="6"/>
        <v>60406854.378204018</v>
      </c>
      <c r="R29" s="31">
        <f t="shared" si="6"/>
        <v>59683085.784987412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-193959777.43623018</v>
      </c>
      <c r="AD29" s="35">
        <f>I29</f>
        <v>-7.6951088994756112E-2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MATCH($D30,FAC_TOTALS_APTA!$A$2:$BO$2,)</f>
        <v>7</v>
      </c>
      <c r="G30" s="77">
        <f>VLOOKUP(G11,FAC_TOTALS_APTA!$A$4:$BO$126,$F30,FALSE)</f>
        <v>2541057031.46</v>
      </c>
      <c r="H30" s="77">
        <f>VLOOKUP(H11,FAC_TOTALS_APTA!$A$4:$BO$126,$F30,FALSE)</f>
        <v>2176386602.5599899</v>
      </c>
      <c r="I30" s="79">
        <f t="shared" si="5"/>
        <v>-0.1435113121764463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-364670428.90001011</v>
      </c>
      <c r="AD30" s="55">
        <f>I30</f>
        <v>-0.1435113121764463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-6.6560223181690192E-2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30</v>
      </c>
      <c r="C36" s="22">
        <v>0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7" t="s">
        <v>59</v>
      </c>
      <c r="H38" s="87"/>
      <c r="I38" s="87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 t="s">
        <v>63</v>
      </c>
      <c r="AD38" s="87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2012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0_2_2012</v>
      </c>
      <c r="H41" s="9" t="str">
        <f>CONCATENATE($C36,"_",$C37,"_",H39)</f>
        <v>0_2_2018</v>
      </c>
      <c r="I41" s="30"/>
      <c r="J41" s="9"/>
      <c r="K41" s="9"/>
      <c r="L41" s="9"/>
      <c r="M41" s="9" t="str">
        <f>IF($G39+M40&gt;$H39,0,CONCATENATE($C36,"_",$C37,"_",$G39+M40))</f>
        <v>0_2_2013</v>
      </c>
      <c r="N41" s="9" t="str">
        <f t="shared" ref="N41:AB41" si="7">IF($G39+N40&gt;$H39,0,CONCATENATE($C36,"_",$C37,"_",$G39+N40))</f>
        <v>0_2_2014</v>
      </c>
      <c r="O41" s="9" t="str">
        <f t="shared" si="7"/>
        <v>0_2_2015</v>
      </c>
      <c r="P41" s="9" t="str">
        <f t="shared" si="7"/>
        <v>0_2_2016</v>
      </c>
      <c r="Q41" s="9" t="str">
        <f t="shared" si="7"/>
        <v>0_2_2017</v>
      </c>
      <c r="R41" s="9" t="str">
        <f t="shared" si="7"/>
        <v>0_2_2018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MATCH($D43,FAC_TOTALS_APTA!$A$2:$BQ$2,)</f>
        <v>11</v>
      </c>
      <c r="G43" s="31">
        <f>VLOOKUP(G41,FAC_TOTALS_APTA!$A$4:$BQ$126,$F43,FALSE)</f>
        <v>11357279.463051001</v>
      </c>
      <c r="H43" s="31">
        <f>VLOOKUP(H41,FAC_TOTALS_APTA!$A$4:$BQ$126,$F43,FALSE)</f>
        <v>12674689.6485829</v>
      </c>
      <c r="I43" s="32">
        <f>IFERROR(H43/G43-1,"-")</f>
        <v>0.11599698588186302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MATCH($K43,FAC_TOTALS_APTA!$A$2:$BO$2,)</f>
        <v>26</v>
      </c>
      <c r="M43" s="31">
        <f>IF(M41=0,0,VLOOKUP(M41,FAC_TOTALS_APTA!$A$4:$BQ$126,$L43,FALSE))</f>
        <v>5329518.11958184</v>
      </c>
      <c r="N43" s="31">
        <f>IF(N41=0,0,VLOOKUP(N41,FAC_TOTALS_APTA!$A$4:$BQ$126,$L43,FALSE))</f>
        <v>11867664.498416601</v>
      </c>
      <c r="O43" s="31">
        <f>IF(O41=0,0,VLOOKUP(O41,FAC_TOTALS_APTA!$A$4:$BQ$126,$L43,FALSE))</f>
        <v>23566839.764587201</v>
      </c>
      <c r="P43" s="31">
        <f>IF(P41=0,0,VLOOKUP(P41,FAC_TOTALS_APTA!$A$4:$BQ$126,$L43,FALSE))</f>
        <v>22510050.8500081</v>
      </c>
      <c r="Q43" s="31">
        <f>IF(Q41=0,0,VLOOKUP(Q41,FAC_TOTALS_APTA!$A$4:$BQ$126,$L43,FALSE))</f>
        <v>6876884.4597890303</v>
      </c>
      <c r="R43" s="31">
        <f>IF(R41=0,0,VLOOKUP(R41,FAC_TOTALS_APTA!$A$4:$BQ$126,$L43,FALSE))</f>
        <v>12460603.078159699</v>
      </c>
      <c r="S43" s="31">
        <f>IF(S41=0,0,VLOOKUP(S41,FAC_TOTALS_APTA!$A$4:$BQ$126,$L43,FALSE))</f>
        <v>0</v>
      </c>
      <c r="T43" s="31">
        <f>IF(T41=0,0,VLOOKUP(T41,FAC_TOTALS_APTA!$A$4:$BQ$126,$L43,FALSE))</f>
        <v>0</v>
      </c>
      <c r="U43" s="31">
        <f>IF(U41=0,0,VLOOKUP(U41,FAC_TOTALS_APTA!$A$4:$BQ$126,$L43,FALSE))</f>
        <v>0</v>
      </c>
      <c r="V43" s="31">
        <f>IF(V41=0,0,VLOOKUP(V41,FAC_TOTALS_APTA!$A$4:$BQ$126,$L43,FALSE))</f>
        <v>0</v>
      </c>
      <c r="W43" s="31">
        <f>IF(W41=0,0,VLOOKUP(W41,FAC_TOTALS_APTA!$A$4:$BQ$126,$L43,FALSE))</f>
        <v>0</v>
      </c>
      <c r="X43" s="31">
        <f>IF(X41=0,0,VLOOKUP(X41,FAC_TOTALS_APTA!$A$4:$BQ$126,$L43,FALSE))</f>
        <v>0</v>
      </c>
      <c r="Y43" s="31">
        <f>IF(Y41=0,0,VLOOKUP(Y41,FAC_TOTALS_APTA!$A$4:$BQ$126,$L43,FALSE))</f>
        <v>0</v>
      </c>
      <c r="Z43" s="31">
        <f>IF(Z41=0,0,VLOOKUP(Z41,FAC_TOTALS_APTA!$A$4:$BQ$126,$L43,FALSE))</f>
        <v>0</v>
      </c>
      <c r="AA43" s="31">
        <f>IF(AA41=0,0,VLOOKUP(AA41,FAC_TOTALS_APTA!$A$4:$BQ$126,$L43,FALSE))</f>
        <v>0</v>
      </c>
      <c r="AB43" s="31">
        <f>IF(AB41=0,0,VLOOKUP(AB41,FAC_TOTALS_APTA!$A$4:$BQ$126,$L43,FALSE))</f>
        <v>0</v>
      </c>
      <c r="AC43" s="34">
        <f>SUM(M43:AB43)</f>
        <v>82611560.770542488</v>
      </c>
      <c r="AD43" s="35">
        <f>AC43/G60</f>
        <v>8.514759369159644E-2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MATCH($D44,FAC_TOTALS_APTA!$A$2:$BQ$2,)</f>
        <v>12</v>
      </c>
      <c r="G44" s="56">
        <f>VLOOKUP(G41,FAC_TOTALS_APTA!$A$4:$BQ$126,$F44,FALSE)</f>
        <v>0.99387579108550494</v>
      </c>
      <c r="H44" s="56">
        <f>VLOOKUP(H41,FAC_TOTALS_APTA!$A$4:$BQ$126,$F44,FALSE)</f>
        <v>1.0017040020310499</v>
      </c>
      <c r="I44" s="32">
        <f t="shared" ref="I44:I57" si="8">IFERROR(H44/G44-1,"-")</f>
        <v>7.8764479583459668E-3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MATCH($K44,FAC_TOTALS_APTA!$A$2:$BO$2,)</f>
        <v>27</v>
      </c>
      <c r="M44" s="31">
        <f>IF(M41=0,0,VLOOKUP(M41,FAC_TOTALS_APTA!$A$4:$BQ$126,$L44,FALSE))</f>
        <v>-9398003.9653673992</v>
      </c>
      <c r="N44" s="31">
        <f>IF(N41=0,0,VLOOKUP(N41,FAC_TOTALS_APTA!$A$4:$BQ$126,$L44,FALSE))</f>
        <v>4258812.2541100997</v>
      </c>
      <c r="O44" s="31">
        <f>IF(O41=0,0,VLOOKUP(O41,FAC_TOTALS_APTA!$A$4:$BQ$126,$L44,FALSE))</f>
        <v>-2316117.3298279699</v>
      </c>
      <c r="P44" s="31">
        <f>IF(P41=0,0,VLOOKUP(P41,FAC_TOTALS_APTA!$A$4:$BQ$126,$L44,FALSE))</f>
        <v>-4284200.3610416902</v>
      </c>
      <c r="Q44" s="31">
        <f>IF(Q41=0,0,VLOOKUP(Q41,FAC_TOTALS_APTA!$A$4:$BQ$126,$L44,FALSE))</f>
        <v>3220636.7519589802</v>
      </c>
      <c r="R44" s="31">
        <f>IF(R41=0,0,VLOOKUP(R41,FAC_TOTALS_APTA!$A$4:$BQ$126,$L44,FALSE))</f>
        <v>4411815.8069166699</v>
      </c>
      <c r="S44" s="31">
        <f>IF(S41=0,0,VLOOKUP(S41,FAC_TOTALS_APTA!$A$4:$BQ$126,$L44,FALSE))</f>
        <v>0</v>
      </c>
      <c r="T44" s="31">
        <f>IF(T41=0,0,VLOOKUP(T41,FAC_TOTALS_APTA!$A$4:$BQ$126,$L44,FALSE))</f>
        <v>0</v>
      </c>
      <c r="U44" s="31">
        <f>IF(U41=0,0,VLOOKUP(U41,FAC_TOTALS_APTA!$A$4:$BQ$126,$L44,FALSE))</f>
        <v>0</v>
      </c>
      <c r="V44" s="31">
        <f>IF(V41=0,0,VLOOKUP(V41,FAC_TOTALS_APTA!$A$4:$BQ$126,$L44,FALSE))</f>
        <v>0</v>
      </c>
      <c r="W44" s="31">
        <f>IF(W41=0,0,VLOOKUP(W41,FAC_TOTALS_APTA!$A$4:$BQ$126,$L44,FALSE))</f>
        <v>0</v>
      </c>
      <c r="X44" s="31">
        <f>IF(X41=0,0,VLOOKUP(X41,FAC_TOTALS_APTA!$A$4:$BQ$126,$L44,FALSE))</f>
        <v>0</v>
      </c>
      <c r="Y44" s="31">
        <f>IF(Y41=0,0,VLOOKUP(Y41,FAC_TOTALS_APTA!$A$4:$BQ$126,$L44,FALSE))</f>
        <v>0</v>
      </c>
      <c r="Z44" s="31">
        <f>IF(Z41=0,0,VLOOKUP(Z41,FAC_TOTALS_APTA!$A$4:$BQ$126,$L44,FALSE))</f>
        <v>0</v>
      </c>
      <c r="AA44" s="31">
        <f>IF(AA41=0,0,VLOOKUP(AA41,FAC_TOTALS_APTA!$A$4:$BQ$126,$L44,FALSE))</f>
        <v>0</v>
      </c>
      <c r="AB44" s="31">
        <f>IF(AB41=0,0,VLOOKUP(AB41,FAC_TOTALS_APTA!$A$4:$BQ$126,$L44,FALSE))</f>
        <v>0</v>
      </c>
      <c r="AC44" s="34">
        <f t="shared" ref="AC44:AC57" si="11">SUM(M44:AB44)</f>
        <v>-4107056.8432513094</v>
      </c>
      <c r="AD44" s="35">
        <f>AC44/G60</f>
        <v>-4.2331364290377977E-3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MATCH($D45,FAC_TOTALS_APTA!$A$2:$BQ$2,)</f>
        <v>13</v>
      </c>
      <c r="G45" s="31">
        <f>VLOOKUP(G41,FAC_TOTALS_APTA!$A$4:$BQ$126,$F45,FALSE)</f>
        <v>2575775.4154961901</v>
      </c>
      <c r="H45" s="31">
        <f>VLOOKUP(H41,FAC_TOTALS_APTA!$A$4:$BQ$126,$F45,FALSE)</f>
        <v>2777090.6100538201</v>
      </c>
      <c r="I45" s="32">
        <f t="shared" si="8"/>
        <v>7.8157122451939065E-2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MATCH($K45,FAC_TOTALS_APTA!$A$2:$BO$2,)</f>
        <v>28</v>
      </c>
      <c r="M45" s="31">
        <f>IF(M41=0,0,VLOOKUP(M41,FAC_TOTALS_APTA!$A$4:$BQ$126,$L45,FALSE))</f>
        <v>4288840.8346237801</v>
      </c>
      <c r="N45" s="31">
        <f>IF(N41=0,0,VLOOKUP(N41,FAC_TOTALS_APTA!$A$4:$BQ$126,$L45,FALSE))</f>
        <v>3243138.9701952501</v>
      </c>
      <c r="O45" s="31">
        <f>IF(O41=0,0,VLOOKUP(O41,FAC_TOTALS_APTA!$A$4:$BQ$126,$L45,FALSE))</f>
        <v>3177881.4759351299</v>
      </c>
      <c r="P45" s="31">
        <f>IF(P41=0,0,VLOOKUP(P41,FAC_TOTALS_APTA!$A$4:$BQ$126,$L45,FALSE))</f>
        <v>2960160.82917079</v>
      </c>
      <c r="Q45" s="31">
        <f>IF(Q41=0,0,VLOOKUP(Q41,FAC_TOTALS_APTA!$A$4:$BQ$126,$L45,FALSE))</f>
        <v>3005818.8297965601</v>
      </c>
      <c r="R45" s="31">
        <f>IF(R41=0,0,VLOOKUP(R41,FAC_TOTALS_APTA!$A$4:$BQ$126,$L45,FALSE))</f>
        <v>2608896.7169348402</v>
      </c>
      <c r="S45" s="31">
        <f>IF(S41=0,0,VLOOKUP(S41,FAC_TOTALS_APTA!$A$4:$BQ$126,$L45,FALSE))</f>
        <v>0</v>
      </c>
      <c r="T45" s="31">
        <f>IF(T41=0,0,VLOOKUP(T41,FAC_TOTALS_APTA!$A$4:$BQ$126,$L45,FALSE))</f>
        <v>0</v>
      </c>
      <c r="U45" s="31">
        <f>IF(U41=0,0,VLOOKUP(U41,FAC_TOTALS_APTA!$A$4:$BQ$126,$L45,FALSE))</f>
        <v>0</v>
      </c>
      <c r="V45" s="31">
        <f>IF(V41=0,0,VLOOKUP(V41,FAC_TOTALS_APTA!$A$4:$BQ$126,$L45,FALSE))</f>
        <v>0</v>
      </c>
      <c r="W45" s="31">
        <f>IF(W41=0,0,VLOOKUP(W41,FAC_TOTALS_APTA!$A$4:$BQ$126,$L45,FALSE))</f>
        <v>0</v>
      </c>
      <c r="X45" s="31">
        <f>IF(X41=0,0,VLOOKUP(X41,FAC_TOTALS_APTA!$A$4:$BQ$126,$L45,FALSE))</f>
        <v>0</v>
      </c>
      <c r="Y45" s="31">
        <f>IF(Y41=0,0,VLOOKUP(Y41,FAC_TOTALS_APTA!$A$4:$BQ$126,$L45,FALSE))</f>
        <v>0</v>
      </c>
      <c r="Z45" s="31">
        <f>IF(Z41=0,0,VLOOKUP(Z41,FAC_TOTALS_APTA!$A$4:$BQ$126,$L45,FALSE))</f>
        <v>0</v>
      </c>
      <c r="AA45" s="31">
        <f>IF(AA41=0,0,VLOOKUP(AA41,FAC_TOTALS_APTA!$A$4:$BQ$126,$L45,FALSE))</f>
        <v>0</v>
      </c>
      <c r="AB45" s="31">
        <f>IF(AB41=0,0,VLOOKUP(AB41,FAC_TOTALS_APTA!$A$4:$BQ$126,$L45,FALSE))</f>
        <v>0</v>
      </c>
      <c r="AC45" s="34">
        <f t="shared" si="11"/>
        <v>19284737.656656351</v>
      </c>
      <c r="AD45" s="35">
        <f>AC45/G60</f>
        <v>1.9876745955676511E-2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MATCH($D46,FAC_TOTALS_APTA!$A$2:$BQ$2,)</f>
        <v>17</v>
      </c>
      <c r="G46" s="56">
        <f>VLOOKUP(G41,FAC_TOTALS_APTA!$A$4:$BQ$126,$F46,FALSE)</f>
        <v>0.31863612625792198</v>
      </c>
      <c r="H46" s="56">
        <f>VLOOKUP(H41,FAC_TOTALS_APTA!$A$4:$BQ$126,$F46,FALSE)</f>
        <v>0.311519231940387</v>
      </c>
      <c r="I46" s="32">
        <f t="shared" si="8"/>
        <v>-2.2335490959911386E-2</v>
      </c>
      <c r="J46" s="33" t="str">
        <f t="shared" si="9"/>
        <v/>
      </c>
      <c r="K46" s="33" t="str">
        <f t="shared" si="10"/>
        <v>TSD_POP_EMP_PCT_FAC</v>
      </c>
      <c r="L46" s="9">
        <f>MATCH($K46,FAC_TOTALS_APTA!$A$2:$BO$2,)</f>
        <v>32</v>
      </c>
      <c r="M46" s="31">
        <f>IF(M41=0,0,VLOOKUP(M41,FAC_TOTALS_APTA!$A$4:$BQ$126,$L46,FALSE))</f>
        <v>-307443.91944683099</v>
      </c>
      <c r="N46" s="31">
        <f>IF(N41=0,0,VLOOKUP(N41,FAC_TOTALS_APTA!$A$4:$BQ$126,$L46,FALSE))</f>
        <v>-522250.342080709</v>
      </c>
      <c r="O46" s="31">
        <f>IF(O41=0,0,VLOOKUP(O41,FAC_TOTALS_APTA!$A$4:$BQ$126,$L46,FALSE))</f>
        <v>295027.625712829</v>
      </c>
      <c r="P46" s="31">
        <f>IF(P41=0,0,VLOOKUP(P41,FAC_TOTALS_APTA!$A$4:$BQ$126,$L46,FALSE))</f>
        <v>-1224945.7412566899</v>
      </c>
      <c r="Q46" s="31">
        <f>IF(Q41=0,0,VLOOKUP(Q41,FAC_TOTALS_APTA!$A$4:$BQ$126,$L46,FALSE))</f>
        <v>-436870.79973336199</v>
      </c>
      <c r="R46" s="31">
        <f>IF(R41=0,0,VLOOKUP(R41,FAC_TOTALS_APTA!$A$4:$BQ$126,$L46,FALSE))</f>
        <v>632414.50035853905</v>
      </c>
      <c r="S46" s="31">
        <f>IF(S41=0,0,VLOOKUP(S41,FAC_TOTALS_APTA!$A$4:$BQ$126,$L46,FALSE))</f>
        <v>0</v>
      </c>
      <c r="T46" s="31">
        <f>IF(T41=0,0,VLOOKUP(T41,FAC_TOTALS_APTA!$A$4:$BQ$126,$L46,FALSE))</f>
        <v>0</v>
      </c>
      <c r="U46" s="31">
        <f>IF(U41=0,0,VLOOKUP(U41,FAC_TOTALS_APTA!$A$4:$BQ$126,$L46,FALSE))</f>
        <v>0</v>
      </c>
      <c r="V46" s="31">
        <f>IF(V41=0,0,VLOOKUP(V41,FAC_TOTALS_APTA!$A$4:$BQ$126,$L46,FALSE))</f>
        <v>0</v>
      </c>
      <c r="W46" s="31">
        <f>IF(W41=0,0,VLOOKUP(W41,FAC_TOTALS_APTA!$A$4:$BQ$126,$L46,FALSE))</f>
        <v>0</v>
      </c>
      <c r="X46" s="31">
        <f>IF(X41=0,0,VLOOKUP(X41,FAC_TOTALS_APTA!$A$4:$BQ$126,$L46,FALSE))</f>
        <v>0</v>
      </c>
      <c r="Y46" s="31">
        <f>IF(Y41=0,0,VLOOKUP(Y41,FAC_TOTALS_APTA!$A$4:$BQ$126,$L46,FALSE))</f>
        <v>0</v>
      </c>
      <c r="Z46" s="31">
        <f>IF(Z41=0,0,VLOOKUP(Z41,FAC_TOTALS_APTA!$A$4:$BQ$126,$L46,FALSE))</f>
        <v>0</v>
      </c>
      <c r="AA46" s="31">
        <f>IF(AA41=0,0,VLOOKUP(AA41,FAC_TOTALS_APTA!$A$4:$BQ$126,$L46,FALSE))</f>
        <v>0</v>
      </c>
      <c r="AB46" s="31">
        <f>IF(AB41=0,0,VLOOKUP(AB41,FAC_TOTALS_APTA!$A$4:$BQ$126,$L46,FALSE))</f>
        <v>0</v>
      </c>
      <c r="AC46" s="34">
        <f t="shared" si="11"/>
        <v>-1564068.6764462236</v>
      </c>
      <c r="AD46" s="35">
        <f>AC46/G60</f>
        <v>-1.6120828964568362E-3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MATCH($D47,FAC_TOTALS_APTA!$A$2:$BQ$2,)</f>
        <v>14</v>
      </c>
      <c r="G47" s="36">
        <f>VLOOKUP(G41,FAC_TOTALS_APTA!$A$4:$BQ$126,$F47,FALSE)</f>
        <v>4.0209335601994098</v>
      </c>
      <c r="H47" s="36">
        <f>VLOOKUP(H41,FAC_TOTALS_APTA!$A$4:$BQ$126,$F47,FALSE)</f>
        <v>2.8363041321769402</v>
      </c>
      <c r="I47" s="32">
        <f t="shared" si="8"/>
        <v>-0.29461551907953443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MATCH($K47,FAC_TOTALS_APTA!$A$2:$BO$2,)</f>
        <v>29</v>
      </c>
      <c r="M47" s="31">
        <f>IF(M41=0,0,VLOOKUP(M41,FAC_TOTALS_APTA!$A$4:$BQ$126,$L47,FALSE))</f>
        <v>-6655922.4540149402</v>
      </c>
      <c r="N47" s="31">
        <f>IF(N41=0,0,VLOOKUP(N41,FAC_TOTALS_APTA!$A$4:$BQ$126,$L47,FALSE))</f>
        <v>-9417328.9418536406</v>
      </c>
      <c r="O47" s="31">
        <f>IF(O41=0,0,VLOOKUP(O41,FAC_TOTALS_APTA!$A$4:$BQ$126,$L47,FALSE))</f>
        <v>-46999247.1190501</v>
      </c>
      <c r="P47" s="31">
        <f>IF(P41=0,0,VLOOKUP(P41,FAC_TOTALS_APTA!$A$4:$BQ$126,$L47,FALSE))</f>
        <v>-16945069.673440799</v>
      </c>
      <c r="Q47" s="31">
        <f>IF(Q41=0,0,VLOOKUP(Q41,FAC_TOTALS_APTA!$A$4:$BQ$126,$L47,FALSE))</f>
        <v>11620086.516153499</v>
      </c>
      <c r="R47" s="31">
        <f>IF(R41=0,0,VLOOKUP(R41,FAC_TOTALS_APTA!$A$4:$BQ$126,$L47,FALSE))</f>
        <v>13488341.2807089</v>
      </c>
      <c r="S47" s="31">
        <f>IF(S41=0,0,VLOOKUP(S41,FAC_TOTALS_APTA!$A$4:$BQ$126,$L47,FALSE))</f>
        <v>0</v>
      </c>
      <c r="T47" s="31">
        <f>IF(T41=0,0,VLOOKUP(T41,FAC_TOTALS_APTA!$A$4:$BQ$126,$L47,FALSE))</f>
        <v>0</v>
      </c>
      <c r="U47" s="31">
        <f>IF(U41=0,0,VLOOKUP(U41,FAC_TOTALS_APTA!$A$4:$BQ$126,$L47,FALSE))</f>
        <v>0</v>
      </c>
      <c r="V47" s="31">
        <f>IF(V41=0,0,VLOOKUP(V41,FAC_TOTALS_APTA!$A$4:$BQ$126,$L47,FALSE))</f>
        <v>0</v>
      </c>
      <c r="W47" s="31">
        <f>IF(W41=0,0,VLOOKUP(W41,FAC_TOTALS_APTA!$A$4:$BQ$126,$L47,FALSE))</f>
        <v>0</v>
      </c>
      <c r="X47" s="31">
        <f>IF(X41=0,0,VLOOKUP(X41,FAC_TOTALS_APTA!$A$4:$BQ$126,$L47,FALSE))</f>
        <v>0</v>
      </c>
      <c r="Y47" s="31">
        <f>IF(Y41=0,0,VLOOKUP(Y41,FAC_TOTALS_APTA!$A$4:$BQ$126,$L47,FALSE))</f>
        <v>0</v>
      </c>
      <c r="Z47" s="31">
        <f>IF(Z41=0,0,VLOOKUP(Z41,FAC_TOTALS_APTA!$A$4:$BQ$126,$L47,FALSE))</f>
        <v>0</v>
      </c>
      <c r="AA47" s="31">
        <f>IF(AA41=0,0,VLOOKUP(AA41,FAC_TOTALS_APTA!$A$4:$BQ$126,$L47,FALSE))</f>
        <v>0</v>
      </c>
      <c r="AB47" s="31">
        <f>IF(AB41=0,0,VLOOKUP(AB41,FAC_TOTALS_APTA!$A$4:$BQ$126,$L47,FALSE))</f>
        <v>0</v>
      </c>
      <c r="AC47" s="34">
        <f t="shared" si="11"/>
        <v>-54909140.391497083</v>
      </c>
      <c r="AD47" s="35">
        <f>AC47/G60</f>
        <v>-5.6594756622455215E-2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MATCH($D48,FAC_TOTALS_APTA!$A$2:$BQ$2,)</f>
        <v>15</v>
      </c>
      <c r="G48" s="56">
        <f>VLOOKUP(G41,FAC_TOTALS_APTA!$A$4:$BQ$126,$F48,FALSE)</f>
        <v>28910.4623663887</v>
      </c>
      <c r="H48" s="56">
        <f>VLOOKUP(H41,FAC_TOTALS_APTA!$A$4:$BQ$126,$F48,FALSE)</f>
        <v>31455.754448191401</v>
      </c>
      <c r="I48" s="32">
        <f t="shared" si="8"/>
        <v>8.8040517980848998E-2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MATCH($K48,FAC_TOTALS_APTA!$A$2:$BO$2,)</f>
        <v>30</v>
      </c>
      <c r="M48" s="31">
        <f>IF(M41=0,0,VLOOKUP(M41,FAC_TOTALS_APTA!$A$4:$BQ$126,$L48,FALSE))</f>
        <v>-1616714.90308392</v>
      </c>
      <c r="N48" s="31">
        <f>IF(N41=0,0,VLOOKUP(N41,FAC_TOTALS_APTA!$A$4:$BQ$126,$L48,FALSE))</f>
        <v>-1244461.0219849199</v>
      </c>
      <c r="O48" s="31">
        <f>IF(O41=0,0,VLOOKUP(O41,FAC_TOTALS_APTA!$A$4:$BQ$126,$L48,FALSE))</f>
        <v>-13988703.783599</v>
      </c>
      <c r="P48" s="31">
        <f>IF(P41=0,0,VLOOKUP(P41,FAC_TOTALS_APTA!$A$4:$BQ$126,$L48,FALSE))</f>
        <v>-8573606.5354691297</v>
      </c>
      <c r="Q48" s="31">
        <f>IF(Q41=0,0,VLOOKUP(Q41,FAC_TOTALS_APTA!$A$4:$BQ$126,$L48,FALSE))</f>
        <v>-1705648.6031925399</v>
      </c>
      <c r="R48" s="31">
        <f>IF(R41=0,0,VLOOKUP(R41,FAC_TOTALS_APTA!$A$4:$BQ$126,$L48,FALSE))</f>
        <v>-4004516.02110691</v>
      </c>
      <c r="S48" s="31">
        <f>IF(S41=0,0,VLOOKUP(S41,FAC_TOTALS_APTA!$A$4:$BQ$126,$L48,FALSE))</f>
        <v>0</v>
      </c>
      <c r="T48" s="31">
        <f>IF(T41=0,0,VLOOKUP(T41,FAC_TOTALS_APTA!$A$4:$BQ$126,$L48,FALSE))</f>
        <v>0</v>
      </c>
      <c r="U48" s="31">
        <f>IF(U41=0,0,VLOOKUP(U41,FAC_TOTALS_APTA!$A$4:$BQ$126,$L48,FALSE))</f>
        <v>0</v>
      </c>
      <c r="V48" s="31">
        <f>IF(V41=0,0,VLOOKUP(V41,FAC_TOTALS_APTA!$A$4:$BQ$126,$L48,FALSE))</f>
        <v>0</v>
      </c>
      <c r="W48" s="31">
        <f>IF(W41=0,0,VLOOKUP(W41,FAC_TOTALS_APTA!$A$4:$BQ$126,$L48,FALSE))</f>
        <v>0</v>
      </c>
      <c r="X48" s="31">
        <f>IF(X41=0,0,VLOOKUP(X41,FAC_TOTALS_APTA!$A$4:$BQ$126,$L48,FALSE))</f>
        <v>0</v>
      </c>
      <c r="Y48" s="31">
        <f>IF(Y41=0,0,VLOOKUP(Y41,FAC_TOTALS_APTA!$A$4:$BQ$126,$L48,FALSE))</f>
        <v>0</v>
      </c>
      <c r="Z48" s="31">
        <f>IF(Z41=0,0,VLOOKUP(Z41,FAC_TOTALS_APTA!$A$4:$BQ$126,$L48,FALSE))</f>
        <v>0</v>
      </c>
      <c r="AA48" s="31">
        <f>IF(AA41=0,0,VLOOKUP(AA41,FAC_TOTALS_APTA!$A$4:$BQ$126,$L48,FALSE))</f>
        <v>0</v>
      </c>
      <c r="AB48" s="31">
        <f>IF(AB41=0,0,VLOOKUP(AB41,FAC_TOTALS_APTA!$A$4:$BQ$126,$L48,FALSE))</f>
        <v>0</v>
      </c>
      <c r="AC48" s="34">
        <f t="shared" si="11"/>
        <v>-31133650.868436422</v>
      </c>
      <c r="AD48" s="35">
        <f>AC48/G60</f>
        <v>-3.2089400436880709E-2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MATCH($D49,FAC_TOTALS_APTA!$A$2:$BQ$2,)</f>
        <v>16</v>
      </c>
      <c r="G49" s="31">
        <f>VLOOKUP(G41,FAC_TOTALS_APTA!$A$4:$BQ$126,$F49,FALSE)</f>
        <v>8.1903644230090595</v>
      </c>
      <c r="H49" s="31">
        <f>VLOOKUP(H41,FAC_TOTALS_APTA!$A$4:$BQ$126,$F49,FALSE)</f>
        <v>7.0987883290027298</v>
      </c>
      <c r="I49" s="32">
        <f t="shared" si="8"/>
        <v>-0.13327564411417181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MATCH($K49,FAC_TOTALS_APTA!$A$2:$BO$2,)</f>
        <v>31</v>
      </c>
      <c r="M49" s="31">
        <f>IF(M41=0,0,VLOOKUP(M41,FAC_TOTALS_APTA!$A$4:$BQ$126,$L49,FALSE))</f>
        <v>-1232528.34230867</v>
      </c>
      <c r="N49" s="31">
        <f>IF(N41=0,0,VLOOKUP(N41,FAC_TOTALS_APTA!$A$4:$BQ$126,$L49,FALSE))</f>
        <v>249563.31195019899</v>
      </c>
      <c r="O49" s="31">
        <f>IF(O41=0,0,VLOOKUP(O41,FAC_TOTALS_APTA!$A$4:$BQ$126,$L49,FALSE))</f>
        <v>-1390252.86725525</v>
      </c>
      <c r="P49" s="31">
        <f>IF(P41=0,0,VLOOKUP(P41,FAC_TOTALS_APTA!$A$4:$BQ$126,$L49,FALSE))</f>
        <v>-870172.81509587599</v>
      </c>
      <c r="Q49" s="31">
        <f>IF(Q41=0,0,VLOOKUP(Q41,FAC_TOTALS_APTA!$A$4:$BQ$126,$L49,FALSE))</f>
        <v>-1823891.6558002899</v>
      </c>
      <c r="R49" s="31">
        <f>IF(R41=0,0,VLOOKUP(R41,FAC_TOTALS_APTA!$A$4:$BQ$126,$L49,FALSE))</f>
        <v>-1473625.0721646301</v>
      </c>
      <c r="S49" s="31">
        <f>IF(S41=0,0,VLOOKUP(S41,FAC_TOTALS_APTA!$A$4:$BQ$126,$L49,FALSE))</f>
        <v>0</v>
      </c>
      <c r="T49" s="31">
        <f>IF(T41=0,0,VLOOKUP(T41,FAC_TOTALS_APTA!$A$4:$BQ$126,$L49,FALSE))</f>
        <v>0</v>
      </c>
      <c r="U49" s="31">
        <f>IF(U41=0,0,VLOOKUP(U41,FAC_TOTALS_APTA!$A$4:$BQ$126,$L49,FALSE))</f>
        <v>0</v>
      </c>
      <c r="V49" s="31">
        <f>IF(V41=0,0,VLOOKUP(V41,FAC_TOTALS_APTA!$A$4:$BQ$126,$L49,FALSE))</f>
        <v>0</v>
      </c>
      <c r="W49" s="31">
        <f>IF(W41=0,0,VLOOKUP(W41,FAC_TOTALS_APTA!$A$4:$BQ$126,$L49,FALSE))</f>
        <v>0</v>
      </c>
      <c r="X49" s="31">
        <f>IF(X41=0,0,VLOOKUP(X41,FAC_TOTALS_APTA!$A$4:$BQ$126,$L49,FALSE))</f>
        <v>0</v>
      </c>
      <c r="Y49" s="31">
        <f>IF(Y41=0,0,VLOOKUP(Y41,FAC_TOTALS_APTA!$A$4:$BQ$126,$L49,FALSE))</f>
        <v>0</v>
      </c>
      <c r="Z49" s="31">
        <f>IF(Z41=0,0,VLOOKUP(Z41,FAC_TOTALS_APTA!$A$4:$BQ$126,$L49,FALSE))</f>
        <v>0</v>
      </c>
      <c r="AA49" s="31">
        <f>IF(AA41=0,0,VLOOKUP(AA41,FAC_TOTALS_APTA!$A$4:$BQ$126,$L49,FALSE))</f>
        <v>0</v>
      </c>
      <c r="AB49" s="31">
        <f>IF(AB41=0,0,VLOOKUP(AB41,FAC_TOTALS_APTA!$A$4:$BQ$126,$L49,FALSE))</f>
        <v>0</v>
      </c>
      <c r="AC49" s="34">
        <f t="shared" si="11"/>
        <v>-6540907.4406745173</v>
      </c>
      <c r="AD49" s="35">
        <f>AC49/G60</f>
        <v>-6.7417020564449568E-3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MATCH($D50,FAC_TOTALS_APTA!$A$2:$BQ$2,)</f>
        <v>18</v>
      </c>
      <c r="G50" s="36">
        <f>VLOOKUP(G41,FAC_TOTALS_APTA!$A$4:$BQ$126,$F50,FALSE)</f>
        <v>4.1244225167356801</v>
      </c>
      <c r="H50" s="36">
        <f>VLOOKUP(H41,FAC_TOTALS_APTA!$A$4:$BQ$126,$F50,FALSE)</f>
        <v>5.4220772874824199</v>
      </c>
      <c r="I50" s="32">
        <f t="shared" si="8"/>
        <v>0.31462702123297093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MATCH($K50,FAC_TOTALS_APTA!$A$2:$BO$2,)</f>
        <v>33</v>
      </c>
      <c r="M50" s="31">
        <f>IF(M41=0,0,VLOOKUP(M41,FAC_TOTALS_APTA!$A$4:$BQ$126,$L50,FALSE))</f>
        <v>9215.9379204940906</v>
      </c>
      <c r="N50" s="31">
        <f>IF(N41=0,0,VLOOKUP(N41,FAC_TOTALS_APTA!$A$4:$BQ$126,$L50,FALSE))</f>
        <v>11502.119776059801</v>
      </c>
      <c r="O50" s="31">
        <f>IF(O41=0,0,VLOOKUP(O41,FAC_TOTALS_APTA!$A$4:$BQ$126,$L50,FALSE))</f>
        <v>19994.610425263902</v>
      </c>
      <c r="P50" s="31">
        <f>IF(P41=0,0,VLOOKUP(P41,FAC_TOTALS_APTA!$A$4:$BQ$126,$L50,FALSE))</f>
        <v>65972.5058468278</v>
      </c>
      <c r="Q50" s="31">
        <f>IF(Q41=0,0,VLOOKUP(Q41,FAC_TOTALS_APTA!$A$4:$BQ$126,$L50,FALSE))</f>
        <v>28377.095773283199</v>
      </c>
      <c r="R50" s="31">
        <f>IF(R41=0,0,VLOOKUP(R41,FAC_TOTALS_APTA!$A$4:$BQ$126,$L50,FALSE))</f>
        <v>34910.467913356202</v>
      </c>
      <c r="S50" s="31">
        <f>IF(S41=0,0,VLOOKUP(S41,FAC_TOTALS_APTA!$A$4:$BQ$126,$L50,FALSE))</f>
        <v>0</v>
      </c>
      <c r="T50" s="31">
        <f>IF(T41=0,0,VLOOKUP(T41,FAC_TOTALS_APTA!$A$4:$BQ$126,$L50,FALSE))</f>
        <v>0</v>
      </c>
      <c r="U50" s="31">
        <f>IF(U41=0,0,VLOOKUP(U41,FAC_TOTALS_APTA!$A$4:$BQ$126,$L50,FALSE))</f>
        <v>0</v>
      </c>
      <c r="V50" s="31">
        <f>IF(V41=0,0,VLOOKUP(V41,FAC_TOTALS_APTA!$A$4:$BQ$126,$L50,FALSE))</f>
        <v>0</v>
      </c>
      <c r="W50" s="31">
        <f>IF(W41=0,0,VLOOKUP(W41,FAC_TOTALS_APTA!$A$4:$BQ$126,$L50,FALSE))</f>
        <v>0</v>
      </c>
      <c r="X50" s="31">
        <f>IF(X41=0,0,VLOOKUP(X41,FAC_TOTALS_APTA!$A$4:$BQ$126,$L50,FALSE))</f>
        <v>0</v>
      </c>
      <c r="Y50" s="31">
        <f>IF(Y41=0,0,VLOOKUP(Y41,FAC_TOTALS_APTA!$A$4:$BQ$126,$L50,FALSE))</f>
        <v>0</v>
      </c>
      <c r="Z50" s="31">
        <f>IF(Z41=0,0,VLOOKUP(Z41,FAC_TOTALS_APTA!$A$4:$BQ$126,$L50,FALSE))</f>
        <v>0</v>
      </c>
      <c r="AA50" s="31">
        <f>IF(AA41=0,0,VLOOKUP(AA41,FAC_TOTALS_APTA!$A$4:$BQ$126,$L50,FALSE))</f>
        <v>0</v>
      </c>
      <c r="AB50" s="31">
        <f>IF(AB41=0,0,VLOOKUP(AB41,FAC_TOTALS_APTA!$A$4:$BQ$126,$L50,FALSE))</f>
        <v>0</v>
      </c>
      <c r="AC50" s="34">
        <f t="shared" si="11"/>
        <v>169972.73765528499</v>
      </c>
      <c r="AD50" s="35">
        <f>AC50/G60</f>
        <v>1.7519060854835223E-4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>
        <f>MATCH($D51,FAC_TOTALS_APTA!$A$2:$BQ$2,)</f>
        <v>19</v>
      </c>
      <c r="G51" s="36">
        <f>VLOOKUP(G41,FAC_TOTALS_APTA!$A$4:$BQ$126,$F51,FALSE)</f>
        <v>0</v>
      </c>
      <c r="H51" s="36">
        <f>VLOOKUP(H41,FAC_TOTALS_APTA!$A$4:$BQ$126,$F51,FALSE)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PER_CAPITA_TNC_TRIPS_HINY_BUS_FAC</v>
      </c>
      <c r="L51" s="9">
        <f>MATCH($K51,FAC_TOTALS_APTA!$A$2:$BO$2,)</f>
        <v>34</v>
      </c>
      <c r="M51" s="31">
        <f>IF(M41=0,0,VLOOKUP(M41,FAC_TOTALS_APTA!$A$4:$BQ$126,$L51,FALSE))</f>
        <v>0</v>
      </c>
      <c r="N51" s="31">
        <f>IF(N41=0,0,VLOOKUP(N41,FAC_TOTALS_APTA!$A$4:$BQ$126,$L51,FALSE))</f>
        <v>0</v>
      </c>
      <c r="O51" s="31">
        <f>IF(O41=0,0,VLOOKUP(O41,FAC_TOTALS_APTA!$A$4:$BQ$126,$L51,FALSE))</f>
        <v>0</v>
      </c>
      <c r="P51" s="31">
        <f>IF(P41=0,0,VLOOKUP(P41,FAC_TOTALS_APTA!$A$4:$BQ$126,$L51,FALSE))</f>
        <v>0</v>
      </c>
      <c r="Q51" s="31">
        <f>IF(Q41=0,0,VLOOKUP(Q41,FAC_TOTALS_APTA!$A$4:$BQ$126,$L51,FALSE))</f>
        <v>0</v>
      </c>
      <c r="R51" s="31">
        <f>IF(R41=0,0,VLOOKUP(R41,FAC_TOTALS_APTA!$A$4:$BQ$126,$L51,FALSE))</f>
        <v>0</v>
      </c>
      <c r="S51" s="31">
        <f>IF(S41=0,0,VLOOKUP(S41,FAC_TOTALS_APTA!$A$4:$BQ$126,$L51,FALSE))</f>
        <v>0</v>
      </c>
      <c r="T51" s="31">
        <f>IF(T41=0,0,VLOOKUP(T41,FAC_TOTALS_APTA!$A$4:$BQ$126,$L51,FALSE))</f>
        <v>0</v>
      </c>
      <c r="U51" s="31">
        <f>IF(U41=0,0,VLOOKUP(U41,FAC_TOTALS_APTA!$A$4:$BQ$126,$L51,FALSE))</f>
        <v>0</v>
      </c>
      <c r="V51" s="31">
        <f>IF(V41=0,0,VLOOKUP(V41,FAC_TOTALS_APTA!$A$4:$BQ$126,$L51,FALSE))</f>
        <v>0</v>
      </c>
      <c r="W51" s="31">
        <f>IF(W41=0,0,VLOOKUP(W41,FAC_TOTALS_APTA!$A$4:$BQ$126,$L51,FALSE))</f>
        <v>0</v>
      </c>
      <c r="X51" s="31">
        <f>IF(X41=0,0,VLOOKUP(X41,FAC_TOTALS_APTA!$A$4:$BQ$126,$L51,FALSE))</f>
        <v>0</v>
      </c>
      <c r="Y51" s="31">
        <f>IF(Y41=0,0,VLOOKUP(Y41,FAC_TOTALS_APTA!$A$4:$BQ$126,$L51,FALSE))</f>
        <v>0</v>
      </c>
      <c r="Z51" s="31">
        <f>IF(Z41=0,0,VLOOKUP(Z41,FAC_TOTALS_APTA!$A$4:$BQ$126,$L51,FALSE))</f>
        <v>0</v>
      </c>
      <c r="AA51" s="31">
        <f>IF(AA41=0,0,VLOOKUP(AA41,FAC_TOTALS_APTA!$A$4:$BQ$126,$L51,FALSE))</f>
        <v>0</v>
      </c>
      <c r="AB51" s="31">
        <f>IF(AB41=0,0,VLOOKUP(AB41,FAC_TOTALS_APTA!$A$4:$BQ$126,$L51,FALSE))</f>
        <v>0</v>
      </c>
      <c r="AC51" s="34">
        <f t="shared" si="11"/>
        <v>0</v>
      </c>
      <c r="AD51" s="35">
        <f>AC51/G60</f>
        <v>0</v>
      </c>
      <c r="AE51" s="9"/>
    </row>
    <row r="52" spans="1:31" s="16" customFormat="1" ht="34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MATCH($D52,FAC_TOTALS_APTA!$A$2:$BQ$2,)</f>
        <v>20</v>
      </c>
      <c r="G52" s="36">
        <f>VLOOKUP(G41,FAC_TOTALS_APTA!$A$4:$BQ$126,$F52,FALSE)</f>
        <v>0</v>
      </c>
      <c r="H52" s="36">
        <f>VLOOKUP(H41,FAC_TOTALS_APTA!$A$4:$BQ$126,$F52,FALSE)</f>
        <v>3.0120353362216101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PER_CAPITA_TNC_TRIPS_MID_OPEX_BUS_FAC</v>
      </c>
      <c r="L52" s="9">
        <f>MATCH($K52,FAC_TOTALS_APTA!$A$2:$BO$2,)</f>
        <v>35</v>
      </c>
      <c r="M52" s="31">
        <f>IF(M41=0,0,VLOOKUP(M41,FAC_TOTALS_APTA!$A$4:$BQ$126,$L52,FALSE))</f>
        <v>-1907804.6964076399</v>
      </c>
      <c r="N52" s="31">
        <f>IF(N41=0,0,VLOOKUP(N41,FAC_TOTALS_APTA!$A$4:$BQ$126,$L52,FALSE))</f>
        <v>-13078116.0648621</v>
      </c>
      <c r="O52" s="31">
        <f>IF(O41=0,0,VLOOKUP(O41,FAC_TOTALS_APTA!$A$4:$BQ$126,$L52,FALSE))</f>
        <v>-12884896.992178399</v>
      </c>
      <c r="P52" s="31">
        <f>IF(P41=0,0,VLOOKUP(P41,FAC_TOTALS_APTA!$A$4:$BQ$126,$L52,FALSE))</f>
        <v>-21552769.162902199</v>
      </c>
      <c r="Q52" s="31">
        <f>IF(Q41=0,0,VLOOKUP(Q41,FAC_TOTALS_APTA!$A$4:$BQ$126,$L52,FALSE))</f>
        <v>-29310187.729862198</v>
      </c>
      <c r="R52" s="31">
        <f>IF(R41=0,0,VLOOKUP(R41,FAC_TOTALS_APTA!$A$4:$BQ$126,$L52,FALSE))</f>
        <v>-30806555.338617999</v>
      </c>
      <c r="S52" s="31">
        <f>IF(S41=0,0,VLOOKUP(S41,FAC_TOTALS_APTA!$A$4:$BQ$126,$L52,FALSE))</f>
        <v>0</v>
      </c>
      <c r="T52" s="31">
        <f>IF(T41=0,0,VLOOKUP(T41,FAC_TOTALS_APTA!$A$4:$BQ$126,$L52,FALSE))</f>
        <v>0</v>
      </c>
      <c r="U52" s="31">
        <f>IF(U41=0,0,VLOOKUP(U41,FAC_TOTALS_APTA!$A$4:$BQ$126,$L52,FALSE))</f>
        <v>0</v>
      </c>
      <c r="V52" s="31">
        <f>IF(V41=0,0,VLOOKUP(V41,FAC_TOTALS_APTA!$A$4:$BQ$126,$L52,FALSE))</f>
        <v>0</v>
      </c>
      <c r="W52" s="31">
        <f>IF(W41=0,0,VLOOKUP(W41,FAC_TOTALS_APTA!$A$4:$BQ$126,$L52,FALSE))</f>
        <v>0</v>
      </c>
      <c r="X52" s="31">
        <f>IF(X41=0,0,VLOOKUP(X41,FAC_TOTALS_APTA!$A$4:$BQ$126,$L52,FALSE))</f>
        <v>0</v>
      </c>
      <c r="Y52" s="31">
        <f>IF(Y41=0,0,VLOOKUP(Y41,FAC_TOTALS_APTA!$A$4:$BQ$126,$L52,FALSE))</f>
        <v>0</v>
      </c>
      <c r="Z52" s="31">
        <f>IF(Z41=0,0,VLOOKUP(Z41,FAC_TOTALS_APTA!$A$4:$BQ$126,$L52,FALSE))</f>
        <v>0</v>
      </c>
      <c r="AA52" s="31">
        <f>IF(AA41=0,0,VLOOKUP(AA41,FAC_TOTALS_APTA!$A$4:$BQ$126,$L52,FALSE))</f>
        <v>0</v>
      </c>
      <c r="AB52" s="31">
        <f>IF(AB41=0,0,VLOOKUP(AB41,FAC_TOTALS_APTA!$A$4:$BQ$126,$L52,FALSE))</f>
        <v>0</v>
      </c>
      <c r="AC52" s="34">
        <f t="shared" si="11"/>
        <v>-109540329.98483053</v>
      </c>
      <c r="AD52" s="35">
        <f>AC52/G60</f>
        <v>-0.11290302983499122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MATCH($D53,FAC_TOTALS_APTA!$A$2:$BQ$2,)</f>
        <v>21</v>
      </c>
      <c r="G53" s="36">
        <f>VLOOKUP(G41,FAC_TOTALS_APTA!$A$4:$BQ$126,$F53,FALSE)</f>
        <v>0</v>
      </c>
      <c r="H53" s="36">
        <f>VLOOKUP(H41,FAC_TOTALS_APTA!$A$4:$BQ$126,$F53,FALSE)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PER_CAPITA_TNC_TRIPS_LOW_OPEX_BUS_FAC</v>
      </c>
      <c r="L53" s="9">
        <f>MATCH($K53,FAC_TOTALS_APTA!$A$2:$BO$2,)</f>
        <v>36</v>
      </c>
      <c r="M53" s="31">
        <f>IF(M41=0,0,VLOOKUP(M41,FAC_TOTALS_APTA!$A$4:$BQ$126,$L53,FALSE))</f>
        <v>0</v>
      </c>
      <c r="N53" s="31">
        <f>IF(N41=0,0,VLOOKUP(N41,FAC_TOTALS_APTA!$A$4:$BQ$126,$L53,FALSE))</f>
        <v>0</v>
      </c>
      <c r="O53" s="31">
        <f>IF(O41=0,0,VLOOKUP(O41,FAC_TOTALS_APTA!$A$4:$BQ$126,$L53,FALSE))</f>
        <v>0</v>
      </c>
      <c r="P53" s="31">
        <f>IF(P41=0,0,VLOOKUP(P41,FAC_TOTALS_APTA!$A$4:$BQ$126,$L53,FALSE))</f>
        <v>0</v>
      </c>
      <c r="Q53" s="31">
        <f>IF(Q41=0,0,VLOOKUP(Q41,FAC_TOTALS_APTA!$A$4:$BQ$126,$L53,FALSE))</f>
        <v>0</v>
      </c>
      <c r="R53" s="31">
        <f>IF(R41=0,0,VLOOKUP(R41,FAC_TOTALS_APTA!$A$4:$BQ$126,$L53,FALSE))</f>
        <v>0</v>
      </c>
      <c r="S53" s="31">
        <f>IF(S41=0,0,VLOOKUP(S41,FAC_TOTALS_APTA!$A$4:$BQ$126,$L53,FALSE))</f>
        <v>0</v>
      </c>
      <c r="T53" s="31">
        <f>IF(T41=0,0,VLOOKUP(T41,FAC_TOTALS_APTA!$A$4:$BQ$126,$L53,FALSE))</f>
        <v>0</v>
      </c>
      <c r="U53" s="31">
        <f>IF(U41=0,0,VLOOKUP(U41,FAC_TOTALS_APTA!$A$4:$BQ$126,$L53,FALSE))</f>
        <v>0</v>
      </c>
      <c r="V53" s="31">
        <f>IF(V41=0,0,VLOOKUP(V41,FAC_TOTALS_APTA!$A$4:$BQ$126,$L53,FALSE))</f>
        <v>0</v>
      </c>
      <c r="W53" s="31">
        <f>IF(W41=0,0,VLOOKUP(W41,FAC_TOTALS_APTA!$A$4:$BQ$126,$L53,FALSE))</f>
        <v>0</v>
      </c>
      <c r="X53" s="31">
        <f>IF(X41=0,0,VLOOKUP(X41,FAC_TOTALS_APTA!$A$4:$BQ$126,$L53,FALSE))</f>
        <v>0</v>
      </c>
      <c r="Y53" s="31">
        <f>IF(Y41=0,0,VLOOKUP(Y41,FAC_TOTALS_APTA!$A$4:$BQ$126,$L53,FALSE))</f>
        <v>0</v>
      </c>
      <c r="Z53" s="31">
        <f>IF(Z41=0,0,VLOOKUP(Z41,FAC_TOTALS_APTA!$A$4:$BQ$126,$L53,FALSE))</f>
        <v>0</v>
      </c>
      <c r="AA53" s="31">
        <f>IF(AA41=0,0,VLOOKUP(AA41,FAC_TOTALS_APTA!$A$4:$BQ$126,$L53,FALSE))</f>
        <v>0</v>
      </c>
      <c r="AB53" s="31">
        <f>IF(AB41=0,0,VLOOKUP(AB41,FAC_TOTALS_APTA!$A$4:$BQ$126,$L53,FALSE))</f>
        <v>0</v>
      </c>
      <c r="AC53" s="34">
        <f t="shared" si="11"/>
        <v>0</v>
      </c>
      <c r="AD53" s="35">
        <f>AC53/G60</f>
        <v>0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>
        <f>MATCH($D54,FAC_TOTALS_APTA!$A$2:$BQ$2,)</f>
        <v>22</v>
      </c>
      <c r="G54" s="36">
        <f>VLOOKUP(G41,FAC_TOTALS_APTA!$A$4:$BQ$126,$F54,FALSE)</f>
        <v>0</v>
      </c>
      <c r="H54" s="36">
        <f>VLOOKUP(H41,FAC_TOTALS_APTA!$A$4:$BQ$126,$F54,FALSE)</f>
        <v>0</v>
      </c>
      <c r="I54" s="32" t="str">
        <f t="shared" si="8"/>
        <v>-</v>
      </c>
      <c r="J54" s="33" t="str">
        <f t="shared" si="9"/>
        <v/>
      </c>
      <c r="K54" s="33" t="str">
        <f t="shared" si="10"/>
        <v>PER_CAPITA_TNC_TRIPS_HINY_RAIL_FAC</v>
      </c>
      <c r="L54" s="9">
        <f>MATCH($K54,FAC_TOTALS_APTA!$A$2:$BO$2,)</f>
        <v>37</v>
      </c>
      <c r="M54" s="31">
        <f>IF(M41=0,0,VLOOKUP(M41,FAC_TOTALS_APTA!$A$4:$BQ$126,$L54,FALSE))</f>
        <v>0</v>
      </c>
      <c r="N54" s="31">
        <f>IF(N41=0,0,VLOOKUP(N41,FAC_TOTALS_APTA!$A$4:$BQ$126,$L54,FALSE))</f>
        <v>0</v>
      </c>
      <c r="O54" s="31">
        <f>IF(O41=0,0,VLOOKUP(O41,FAC_TOTALS_APTA!$A$4:$BQ$126,$L54,FALSE))</f>
        <v>0</v>
      </c>
      <c r="P54" s="31">
        <f>IF(P41=0,0,VLOOKUP(P41,FAC_TOTALS_APTA!$A$4:$BQ$126,$L54,FALSE))</f>
        <v>0</v>
      </c>
      <c r="Q54" s="31">
        <f>IF(Q41=0,0,VLOOKUP(Q41,FAC_TOTALS_APTA!$A$4:$BQ$126,$L54,FALSE))</f>
        <v>0</v>
      </c>
      <c r="R54" s="31">
        <f>IF(R41=0,0,VLOOKUP(R41,FAC_TOTALS_APTA!$A$4:$BQ$126,$L54,FALSE))</f>
        <v>0</v>
      </c>
      <c r="S54" s="31">
        <f>IF(S41=0,0,VLOOKUP(S41,FAC_TOTALS_APTA!$A$4:$BQ$126,$L54,FALSE))</f>
        <v>0</v>
      </c>
      <c r="T54" s="31">
        <f>IF(T41=0,0,VLOOKUP(T41,FAC_TOTALS_APTA!$A$4:$BQ$126,$L54,FALSE))</f>
        <v>0</v>
      </c>
      <c r="U54" s="31">
        <f>IF(U41=0,0,VLOOKUP(U41,FAC_TOTALS_APTA!$A$4:$BQ$126,$L54,FALSE))</f>
        <v>0</v>
      </c>
      <c r="V54" s="31">
        <f>IF(V41=0,0,VLOOKUP(V41,FAC_TOTALS_APTA!$A$4:$BQ$126,$L54,FALSE))</f>
        <v>0</v>
      </c>
      <c r="W54" s="31">
        <f>IF(W41=0,0,VLOOKUP(W41,FAC_TOTALS_APTA!$A$4:$BQ$126,$L54,FALSE))</f>
        <v>0</v>
      </c>
      <c r="X54" s="31">
        <f>IF(X41=0,0,VLOOKUP(X41,FAC_TOTALS_APTA!$A$4:$BQ$126,$L54,FALSE))</f>
        <v>0</v>
      </c>
      <c r="Y54" s="31">
        <f>IF(Y41=0,0,VLOOKUP(Y41,FAC_TOTALS_APTA!$A$4:$BQ$126,$L54,FALSE))</f>
        <v>0</v>
      </c>
      <c r="Z54" s="31">
        <f>IF(Z41=0,0,VLOOKUP(Z41,FAC_TOTALS_APTA!$A$4:$BQ$126,$L54,FALSE))</f>
        <v>0</v>
      </c>
      <c r="AA54" s="31">
        <f>IF(AA41=0,0,VLOOKUP(AA41,FAC_TOTALS_APTA!$A$4:$BQ$126,$L54,FALSE))</f>
        <v>0</v>
      </c>
      <c r="AB54" s="31">
        <f>IF(AB41=0,0,VLOOKUP(AB41,FAC_TOTALS_APTA!$A$4:$BQ$126,$L54,FALSE))</f>
        <v>0</v>
      </c>
      <c r="AC54" s="34">
        <f t="shared" si="11"/>
        <v>0</v>
      </c>
      <c r="AD54" s="35">
        <f>AC54/G60</f>
        <v>0</v>
      </c>
      <c r="AE54" s="9"/>
    </row>
    <row r="55" spans="1:31" s="16" customFormat="1" ht="34" hidden="1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>
        <f>MATCH($D55,FAC_TOTALS_APTA!$A$2:$BQ$2,)</f>
        <v>23</v>
      </c>
      <c r="G55" s="36">
        <f>VLOOKUP(G41,FAC_TOTALS_APTA!$A$4:$BQ$126,$F55,FALSE)</f>
        <v>0</v>
      </c>
      <c r="H55" s="36">
        <f>VLOOKUP(H41,FAC_TOTALS_APTA!$A$4:$BQ$126,$F55,FALSE)</f>
        <v>0</v>
      </c>
      <c r="I55" s="32" t="str">
        <f t="shared" si="8"/>
        <v>-</v>
      </c>
      <c r="J55" s="33" t="str">
        <f t="shared" si="9"/>
        <v/>
      </c>
      <c r="K55" s="33" t="str">
        <f t="shared" si="10"/>
        <v>PER_CAPITA_TNC_TRIPS_MIDLOW_RAIL_FAC</v>
      </c>
      <c r="L55" s="9">
        <f>MATCH($K55,FAC_TOTALS_APTA!$A$2:$BO$2,)</f>
        <v>38</v>
      </c>
      <c r="M55" s="31">
        <f>IF(M41=0,0,VLOOKUP(M41,FAC_TOTALS_APTA!$A$4:$BQ$126,$L55,FALSE))</f>
        <v>0</v>
      </c>
      <c r="N55" s="31">
        <f>IF(N41=0,0,VLOOKUP(N41,FAC_TOTALS_APTA!$A$4:$BQ$126,$L55,FALSE))</f>
        <v>0</v>
      </c>
      <c r="O55" s="31">
        <f>IF(O41=0,0,VLOOKUP(O41,FAC_TOTALS_APTA!$A$4:$BQ$126,$L55,FALSE))</f>
        <v>0</v>
      </c>
      <c r="P55" s="31">
        <f>IF(P41=0,0,VLOOKUP(P41,FAC_TOTALS_APTA!$A$4:$BQ$126,$L55,FALSE))</f>
        <v>0</v>
      </c>
      <c r="Q55" s="31">
        <f>IF(Q41=0,0,VLOOKUP(Q41,FAC_TOTALS_APTA!$A$4:$BQ$126,$L55,FALSE))</f>
        <v>0</v>
      </c>
      <c r="R55" s="31">
        <f>IF(R41=0,0,VLOOKUP(R41,FAC_TOTALS_APTA!$A$4:$BQ$126,$L55,FALSE))</f>
        <v>0</v>
      </c>
      <c r="S55" s="31">
        <f>IF(S41=0,0,VLOOKUP(S41,FAC_TOTALS_APTA!$A$4:$BQ$126,$L55,FALSE))</f>
        <v>0</v>
      </c>
      <c r="T55" s="31">
        <f>IF(T41=0,0,VLOOKUP(T41,FAC_TOTALS_APTA!$A$4:$BQ$126,$L55,FALSE))</f>
        <v>0</v>
      </c>
      <c r="U55" s="31">
        <f>IF(U41=0,0,VLOOKUP(U41,FAC_TOTALS_APTA!$A$4:$BQ$126,$L55,FALSE))</f>
        <v>0</v>
      </c>
      <c r="V55" s="31">
        <f>IF(V41=0,0,VLOOKUP(V41,FAC_TOTALS_APTA!$A$4:$BQ$126,$L55,FALSE))</f>
        <v>0</v>
      </c>
      <c r="W55" s="31">
        <f>IF(W41=0,0,VLOOKUP(W41,FAC_TOTALS_APTA!$A$4:$BQ$126,$L55,FALSE))</f>
        <v>0</v>
      </c>
      <c r="X55" s="31">
        <f>IF(X41=0,0,VLOOKUP(X41,FAC_TOTALS_APTA!$A$4:$BQ$126,$L55,FALSE))</f>
        <v>0</v>
      </c>
      <c r="Y55" s="31">
        <f>IF(Y41=0,0,VLOOKUP(Y41,FAC_TOTALS_APTA!$A$4:$BQ$126,$L55,FALSE))</f>
        <v>0</v>
      </c>
      <c r="Z55" s="31">
        <f>IF(Z41=0,0,VLOOKUP(Z41,FAC_TOTALS_APTA!$A$4:$BQ$126,$L55,FALSE))</f>
        <v>0</v>
      </c>
      <c r="AA55" s="31">
        <f>IF(AA41=0,0,VLOOKUP(AA41,FAC_TOTALS_APTA!$A$4:$BQ$126,$L55,FALSE))</f>
        <v>0</v>
      </c>
      <c r="AB55" s="31">
        <f>IF(AB41=0,0,VLOOKUP(AB41,FAC_TOTALS_APTA!$A$4:$BQ$126,$L55,FALSE))</f>
        <v>0</v>
      </c>
      <c r="AC55" s="34">
        <f t="shared" si="11"/>
        <v>0</v>
      </c>
      <c r="AD55" s="35">
        <f>AC55/G60</f>
        <v>0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MATCH($D56,FAC_TOTALS_APTA!$A$2:$BQ$2,)</f>
        <v>24</v>
      </c>
      <c r="G56" s="36">
        <f>VLOOKUP(G41,FAC_TOTALS_APTA!$A$4:$BQ$126,$F56,FALSE)</f>
        <v>9.1194361467630006E-2</v>
      </c>
      <c r="H56" s="36">
        <f>VLOOKUP(H41,FAC_TOTALS_APTA!$A$4:$BQ$126,$F56,FALSE)</f>
        <v>0.825130747331004</v>
      </c>
      <c r="I56" s="32">
        <f t="shared" si="8"/>
        <v>8.0480456691819615</v>
      </c>
      <c r="J56" s="33" t="str">
        <f t="shared" si="9"/>
        <v/>
      </c>
      <c r="K56" s="33" t="str">
        <f t="shared" si="10"/>
        <v>BIKE_SHARE_FAC</v>
      </c>
      <c r="L56" s="9">
        <f>MATCH($K56,FAC_TOTALS_APTA!$A$2:$BO$2,)</f>
        <v>39</v>
      </c>
      <c r="M56" s="31">
        <f>IF(M41=0,0,VLOOKUP(M41,FAC_TOTALS_APTA!$A$4:$BQ$126,$L56,FALSE))</f>
        <v>-583698.28567769204</v>
      </c>
      <c r="N56" s="31">
        <f>IF(N41=0,0,VLOOKUP(N41,FAC_TOTALS_APTA!$A$4:$BQ$126,$L56,FALSE))</f>
        <v>-895345.19153229496</v>
      </c>
      <c r="O56" s="31">
        <f>IF(O41=0,0,VLOOKUP(O41,FAC_TOTALS_APTA!$A$4:$BQ$126,$L56,FALSE))</f>
        <v>-1952661.51459972</v>
      </c>
      <c r="P56" s="31">
        <f>IF(P41=0,0,VLOOKUP(P41,FAC_TOTALS_APTA!$A$4:$BQ$126,$L56,FALSE))</f>
        <v>-1260753.1772738099</v>
      </c>
      <c r="Q56" s="31">
        <f>IF(Q41=0,0,VLOOKUP(Q41,FAC_TOTALS_APTA!$A$4:$BQ$126,$L56,FALSE))</f>
        <v>-909878.27414454496</v>
      </c>
      <c r="R56" s="31">
        <f>IF(R41=0,0,VLOOKUP(R41,FAC_TOTALS_APTA!$A$4:$BQ$126,$L56,FALSE))</f>
        <v>-870357.22466798394</v>
      </c>
      <c r="S56" s="31">
        <f>IF(S41=0,0,VLOOKUP(S41,FAC_TOTALS_APTA!$A$4:$BQ$126,$L56,FALSE))</f>
        <v>0</v>
      </c>
      <c r="T56" s="31">
        <f>IF(T41=0,0,VLOOKUP(T41,FAC_TOTALS_APTA!$A$4:$BQ$126,$L56,FALSE))</f>
        <v>0</v>
      </c>
      <c r="U56" s="31">
        <f>IF(U41=0,0,VLOOKUP(U41,FAC_TOTALS_APTA!$A$4:$BQ$126,$L56,FALSE))</f>
        <v>0</v>
      </c>
      <c r="V56" s="31">
        <f>IF(V41=0,0,VLOOKUP(V41,FAC_TOTALS_APTA!$A$4:$BQ$126,$L56,FALSE))</f>
        <v>0</v>
      </c>
      <c r="W56" s="31">
        <f>IF(W41=0,0,VLOOKUP(W41,FAC_TOTALS_APTA!$A$4:$BQ$126,$L56,FALSE))</f>
        <v>0</v>
      </c>
      <c r="X56" s="31">
        <f>IF(X41=0,0,VLOOKUP(X41,FAC_TOTALS_APTA!$A$4:$BQ$126,$L56,FALSE))</f>
        <v>0</v>
      </c>
      <c r="Y56" s="31">
        <f>IF(Y41=0,0,VLOOKUP(Y41,FAC_TOTALS_APTA!$A$4:$BQ$126,$L56,FALSE))</f>
        <v>0</v>
      </c>
      <c r="Z56" s="31">
        <f>IF(Z41=0,0,VLOOKUP(Z41,FAC_TOTALS_APTA!$A$4:$BQ$126,$L56,FALSE))</f>
        <v>0</v>
      </c>
      <c r="AA56" s="31">
        <f>IF(AA41=0,0,VLOOKUP(AA41,FAC_TOTALS_APTA!$A$4:$BQ$126,$L56,FALSE))</f>
        <v>0</v>
      </c>
      <c r="AB56" s="31">
        <f>IF(AB41=0,0,VLOOKUP(AB41,FAC_TOTALS_APTA!$A$4:$BQ$126,$L56,FALSE))</f>
        <v>0</v>
      </c>
      <c r="AC56" s="34">
        <f t="shared" si="11"/>
        <v>-6472693.6678960463</v>
      </c>
      <c r="AD56" s="35">
        <f>AC56/G60</f>
        <v>-6.6713942380895478E-3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MATCH($D57,FAC_TOTALS_APTA!$A$2:$BQ$2,)</f>
        <v>25</v>
      </c>
      <c r="G57" s="38">
        <f>VLOOKUP(G41,FAC_TOTALS_APTA!$A$4:$BQ$126,$F57,FALSE)</f>
        <v>0</v>
      </c>
      <c r="H57" s="38">
        <f>VLOOKUP(H41,FAC_TOTALS_APTA!$A$4:$BQ$126,$F57,FALSE)</f>
        <v>0.41901162122882901</v>
      </c>
      <c r="I57" s="39" t="str">
        <f t="shared" si="8"/>
        <v>-</v>
      </c>
      <c r="J57" s="40" t="str">
        <f t="shared" si="9"/>
        <v/>
      </c>
      <c r="K57" s="40" t="str">
        <f t="shared" si="10"/>
        <v>scooter_flag_FAC</v>
      </c>
      <c r="L57" s="10">
        <f>MATCH($K57,FAC_TOTALS_APTA!$A$2:$BO$2,)</f>
        <v>40</v>
      </c>
      <c r="M57" s="41">
        <f>IF($M$11=0,0,VLOOKUP($M$11,FAC_TOTALS_APTA!$A$4:$BQ$126,$L57,FALSE))</f>
        <v>0</v>
      </c>
      <c r="N57" s="41">
        <f>IF($M$11=0,0,VLOOKUP($M$11,FAC_TOTALS_APTA!$A$4:$BQ$126,$L57,FALSE))</f>
        <v>0</v>
      </c>
      <c r="O57" s="41">
        <f>IF($M$11=0,0,VLOOKUP($M$11,FAC_TOTALS_APTA!$A$4:$BQ$126,$L57,FALSE))</f>
        <v>0</v>
      </c>
      <c r="P57" s="41">
        <f>IF($M$11=0,0,VLOOKUP($M$11,FAC_TOTALS_APTA!$A$4:$BQ$126,$L57,FALSE))</f>
        <v>0</v>
      </c>
      <c r="Q57" s="41">
        <f>IF($M$11=0,0,VLOOKUP($M$11,FAC_TOTALS_APTA!$A$4:$BQ$126,$L57,FALSE))</f>
        <v>0</v>
      </c>
      <c r="R57" s="41">
        <f>IF($M$11=0,0,VLOOKUP($M$11,FAC_TOTALS_APTA!$A$4:$BQ$126,$L57,FALSE))</f>
        <v>0</v>
      </c>
      <c r="S57" s="41">
        <f>IF($M$11=0,0,VLOOKUP($M$11,FAC_TOTALS_APTA!$A$4:$BQ$126,$L57,FALSE))</f>
        <v>0</v>
      </c>
      <c r="T57" s="41">
        <f>IF($M$11=0,0,VLOOKUP($M$11,FAC_TOTALS_APTA!$A$4:$BQ$126,$L57,FALSE))</f>
        <v>0</v>
      </c>
      <c r="U57" s="41">
        <f>IF($M$11=0,0,VLOOKUP($M$11,FAC_TOTALS_APTA!$A$4:$BQ$126,$L57,FALSE))</f>
        <v>0</v>
      </c>
      <c r="V57" s="41">
        <f>IF($M$11=0,0,VLOOKUP($M$11,FAC_TOTALS_APTA!$A$4:$BQ$126,$L57,FALSE))</f>
        <v>0</v>
      </c>
      <c r="W57" s="41">
        <f>IF($M$11=0,0,VLOOKUP($M$11,FAC_TOTALS_APTA!$A$4:$BQ$126,$L57,FALSE))</f>
        <v>0</v>
      </c>
      <c r="X57" s="41">
        <f>IF($M$11=0,0,VLOOKUP($M$11,FAC_TOTALS_APTA!$A$4:$BQ$126,$L57,FALSE))</f>
        <v>0</v>
      </c>
      <c r="Y57" s="41">
        <f>IF($M$11=0,0,VLOOKUP($M$11,FAC_TOTALS_APTA!$A$4:$BQ$126,$L57,FALSE))</f>
        <v>0</v>
      </c>
      <c r="Z57" s="41">
        <f>IF($M$11=0,0,VLOOKUP($M$11,FAC_TOTALS_APTA!$A$4:$BQ$126,$L57,FALSE))</f>
        <v>0</v>
      </c>
      <c r="AA57" s="41">
        <f>IF($M$11=0,0,VLOOKUP($M$11,FAC_TOTALS_APTA!$A$4:$BQ$126,$L57,FALSE))</f>
        <v>0</v>
      </c>
      <c r="AB57" s="41">
        <f>IF($M$11=0,0,VLOOKUP($M$11,FAC_TOTALS_APTA!$A$4:$BQ$126,$L57,FALSE))</f>
        <v>0</v>
      </c>
      <c r="AC57" s="42">
        <f t="shared" si="11"/>
        <v>0</v>
      </c>
      <c r="AD57" s="43">
        <f>AC57/G60</f>
        <v>0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MATCH($K58,FAC_TOTALS_APTA!$A$2:$BO$2,)</f>
        <v>44</v>
      </c>
      <c r="M58" s="48">
        <f>IF(M41=0,0,VLOOKUP(M41,FAC_TOTALS_APTA!$A$4:$BQ$126,$L58,FALSE))</f>
        <v>0</v>
      </c>
      <c r="N58" s="48">
        <f>IF(N41=0,0,VLOOKUP(N41,FAC_TOTALS_APTA!$A$4:$BQ$126,$L58,FALSE))</f>
        <v>0</v>
      </c>
      <c r="O58" s="48">
        <f>IF(O41=0,0,VLOOKUP(O41,FAC_TOTALS_APTA!$A$4:$BQ$126,$L58,FALSE))</f>
        <v>0</v>
      </c>
      <c r="P58" s="48">
        <f>IF(P41=0,0,VLOOKUP(P41,FAC_TOTALS_APTA!$A$4:$BQ$126,$L58,FALSE))</f>
        <v>0</v>
      </c>
      <c r="Q58" s="48">
        <f>IF(Q41=0,0,VLOOKUP(Q41,FAC_TOTALS_APTA!$A$4:$BQ$126,$L58,FALSE))</f>
        <v>0</v>
      </c>
      <c r="R58" s="48">
        <f>IF(R41=0,0,VLOOKUP(R41,FAC_TOTALS_APTA!$A$4:$BQ$126,$L58,FALSE))</f>
        <v>0</v>
      </c>
      <c r="S58" s="48">
        <f>IF(S41=0,0,VLOOKUP(S41,FAC_TOTALS_APTA!$A$4:$BQ$126,$L58,FALSE))</f>
        <v>0</v>
      </c>
      <c r="T58" s="48">
        <f>IF(T41=0,0,VLOOKUP(T41,FAC_TOTALS_APTA!$A$4:$BQ$126,$L58,FALSE))</f>
        <v>0</v>
      </c>
      <c r="U58" s="48">
        <f>IF(U41=0,0,VLOOKUP(U41,FAC_TOTALS_APTA!$A$4:$BQ$126,$L58,FALSE))</f>
        <v>0</v>
      </c>
      <c r="V58" s="48">
        <f>IF(V41=0,0,VLOOKUP(V41,FAC_TOTALS_APTA!$A$4:$BQ$126,$L58,FALSE))</f>
        <v>0</v>
      </c>
      <c r="W58" s="48">
        <f>IF(W41=0,0,VLOOKUP(W41,FAC_TOTALS_APTA!$A$4:$BQ$126,$L58,FALSE))</f>
        <v>0</v>
      </c>
      <c r="X58" s="48">
        <f>IF(X41=0,0,VLOOKUP(X41,FAC_TOTALS_APTA!$A$4:$BQ$126,$L58,FALSE))</f>
        <v>0</v>
      </c>
      <c r="Y58" s="48">
        <f>IF(Y41=0,0,VLOOKUP(Y41,FAC_TOTALS_APTA!$A$4:$BQ$126,$L58,FALSE))</f>
        <v>0</v>
      </c>
      <c r="Z58" s="48">
        <f>IF(Z41=0,0,VLOOKUP(Z41,FAC_TOTALS_APTA!$A$4:$BQ$126,$L58,FALSE))</f>
        <v>0</v>
      </c>
      <c r="AA58" s="48">
        <f>IF(AA41=0,0,VLOOKUP(AA41,FAC_TOTALS_APTA!$A$4:$BQ$126,$L58,FALSE))</f>
        <v>0</v>
      </c>
      <c r="AB58" s="48">
        <f>IF(AB41=0,0,VLOOKUP(AB41,FAC_TOTALS_APTA!$A$4:$BQ$126,$L58,FALSE))</f>
        <v>0</v>
      </c>
      <c r="AC58" s="51">
        <f>SUM(M58:AB58)</f>
        <v>0</v>
      </c>
      <c r="AD58" s="52">
        <f>AC58/G60</f>
        <v>0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MATCH($D59,FAC_TOTALS_APTA!$A$2:$BO$2,)</f>
        <v>9</v>
      </c>
      <c r="G59" s="76">
        <f>VLOOKUP(G41,FAC_TOTALS_APTA!$A$4:$BQ$126,$F59,FALSE)</f>
        <v>963998834.52398801</v>
      </c>
      <c r="H59" s="76">
        <f>VLOOKUP(H41,FAC_TOTALS_APTA!$A$4:$BO$126,$F59,FALSE)</f>
        <v>827609527.83973396</v>
      </c>
      <c r="I59" s="78">
        <f t="shared" ref="I59:I60" si="12">H59/G59-1</f>
        <v>-0.14148285433519392</v>
      </c>
      <c r="J59" s="33"/>
      <c r="K59" s="33"/>
      <c r="L59" s="9"/>
      <c r="M59" s="31">
        <f t="shared" ref="M59:AB59" si="13">SUM(M43:M48)</f>
        <v>-8359726.2877074704</v>
      </c>
      <c r="N59" s="31">
        <f t="shared" si="13"/>
        <v>8185575.4168026801</v>
      </c>
      <c r="O59" s="31">
        <f t="shared" si="13"/>
        <v>-36264319.36624191</v>
      </c>
      <c r="P59" s="31">
        <f t="shared" si="13"/>
        <v>-5557610.6320294216</v>
      </c>
      <c r="Q59" s="31">
        <f t="shared" si="13"/>
        <v>22580907.15477217</v>
      </c>
      <c r="R59" s="31">
        <f t="shared" si="13"/>
        <v>29597555.36197174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-136389306.68425405</v>
      </c>
      <c r="AD59" s="35">
        <f>I59</f>
        <v>-0.14148285433519392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MATCH($D60,FAC_TOTALS_APTA!$A$2:$BO$2,)</f>
        <v>7</v>
      </c>
      <c r="G60" s="77">
        <f>VLOOKUP(G41,FAC_TOTALS_APTA!$A$4:$BO$126,$F60,FALSE)</f>
        <v>970216035.34399998</v>
      </c>
      <c r="H60" s="77">
        <f>VLOOKUP(H41,FAC_TOTALS_APTA!$A$4:$BO$126,$F60,FALSE)</f>
        <v>809531783.59800005</v>
      </c>
      <c r="I60" s="79">
        <f t="shared" si="12"/>
        <v>-0.16561698208690989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-160684251.74599993</v>
      </c>
      <c r="AD60" s="55">
        <f>I60</f>
        <v>-0.16561698208690989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-2.4134127751715972E-2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30</v>
      </c>
      <c r="C67" s="22">
        <v>0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7" t="s">
        <v>59</v>
      </c>
      <c r="H69" s="87"/>
      <c r="I69" s="87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 t="s">
        <v>63</v>
      </c>
      <c r="AD69" s="87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2012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0_3_2012</v>
      </c>
      <c r="H72" s="9" t="str">
        <f>CONCATENATE($C67,"_",$C68,"_",H70)</f>
        <v>0_3_2018</v>
      </c>
      <c r="I72" s="30"/>
      <c r="J72" s="9"/>
      <c r="K72" s="9"/>
      <c r="L72" s="9"/>
      <c r="M72" s="9" t="str">
        <f>IF($G70+M71&gt;$H70,0,CONCATENATE($C67,"_",$C68,"_",$G70+M71))</f>
        <v>0_3_2013</v>
      </c>
      <c r="N72" s="9" t="str">
        <f t="shared" ref="N72:AB72" si="14">IF($G70+N71&gt;$H70,0,CONCATENATE($C67,"_",$C68,"_",$G70+N71))</f>
        <v>0_3_2014</v>
      </c>
      <c r="O72" s="9" t="str">
        <f t="shared" si="14"/>
        <v>0_3_2015</v>
      </c>
      <c r="P72" s="9" t="str">
        <f t="shared" si="14"/>
        <v>0_3_2016</v>
      </c>
      <c r="Q72" s="9" t="str">
        <f t="shared" si="14"/>
        <v>0_3_2017</v>
      </c>
      <c r="R72" s="9" t="str">
        <f t="shared" si="14"/>
        <v>0_3_2018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MATCH($D74,FAC_TOTALS_APTA!$A$2:$BQ$2,)</f>
        <v>11</v>
      </c>
      <c r="G74" s="31">
        <f>VLOOKUP(G72,FAC_TOTALS_APTA!$A$4:$BQ$126,$F74,FALSE)</f>
        <v>1930186.40809851</v>
      </c>
      <c r="H74" s="31">
        <f>VLOOKUP(H72,FAC_TOTALS_APTA!$A$4:$BQ$126,$F74,FALSE)</f>
        <v>2102749.2543792301</v>
      </c>
      <c r="I74" s="32">
        <f>IFERROR(H74/G74-1,"-")</f>
        <v>8.9402166317561704E-2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MATCH($K74,FAC_TOTALS_APTA!$A$2:$BO$2,)</f>
        <v>26</v>
      </c>
      <c r="M74" s="31">
        <f>IF(M72=0,0,VLOOKUP(M72,FAC_TOTALS_APTA!$A$4:$BQ$126,$L74,FALSE))</f>
        <v>1720488.50000653</v>
      </c>
      <c r="N74" s="31">
        <f>IF(N72=0,0,VLOOKUP(N72,FAC_TOTALS_APTA!$A$4:$BQ$126,$L74,FALSE))</f>
        <v>5979878.5257927701</v>
      </c>
      <c r="O74" s="31">
        <f>IF(O72=0,0,VLOOKUP(O72,FAC_TOTALS_APTA!$A$4:$BQ$126,$L74,FALSE))</f>
        <v>5144690.4709019</v>
      </c>
      <c r="P74" s="31">
        <f>IF(P72=0,0,VLOOKUP(P72,FAC_TOTALS_APTA!$A$4:$BQ$126,$L74,FALSE))</f>
        <v>3887374.8069669902</v>
      </c>
      <c r="Q74" s="31">
        <f>IF(Q72=0,0,VLOOKUP(Q72,FAC_TOTALS_APTA!$A$4:$BQ$126,$L74,FALSE))</f>
        <v>2870007.4004207202</v>
      </c>
      <c r="R74" s="31">
        <f>IF(R72=0,0,VLOOKUP(R72,FAC_TOTALS_APTA!$A$4:$BQ$126,$L74,FALSE))</f>
        <v>2312822.7850573398</v>
      </c>
      <c r="S74" s="31">
        <f>IF(S72=0,0,VLOOKUP(S72,FAC_TOTALS_APTA!$A$4:$BQ$126,$L74,FALSE))</f>
        <v>0</v>
      </c>
      <c r="T74" s="31">
        <f>IF(T72=0,0,VLOOKUP(T72,FAC_TOTALS_APTA!$A$4:$BQ$126,$L74,FALSE))</f>
        <v>0</v>
      </c>
      <c r="U74" s="31">
        <f>IF(U72=0,0,VLOOKUP(U72,FAC_TOTALS_APTA!$A$4:$BQ$126,$L74,FALSE))</f>
        <v>0</v>
      </c>
      <c r="V74" s="31">
        <f>IF(V72=0,0,VLOOKUP(V72,FAC_TOTALS_APTA!$A$4:$BQ$126,$L74,FALSE))</f>
        <v>0</v>
      </c>
      <c r="W74" s="31">
        <f>IF(W72=0,0,VLOOKUP(W72,FAC_TOTALS_APTA!$A$4:$BQ$126,$L74,FALSE))</f>
        <v>0</v>
      </c>
      <c r="X74" s="31">
        <f>IF(X72=0,0,VLOOKUP(X72,FAC_TOTALS_APTA!$A$4:$BQ$126,$L74,FALSE))</f>
        <v>0</v>
      </c>
      <c r="Y74" s="31">
        <f>IF(Y72=0,0,VLOOKUP(Y72,FAC_TOTALS_APTA!$A$4:$BQ$126,$L74,FALSE))</f>
        <v>0</v>
      </c>
      <c r="Z74" s="31">
        <f>IF(Z72=0,0,VLOOKUP(Z72,FAC_TOTALS_APTA!$A$4:$BQ$126,$L74,FALSE))</f>
        <v>0</v>
      </c>
      <c r="AA74" s="31">
        <f>IF(AA72=0,0,VLOOKUP(AA72,FAC_TOTALS_APTA!$A$4:$BQ$126,$L74,FALSE))</f>
        <v>0</v>
      </c>
      <c r="AB74" s="31">
        <f>IF(AB72=0,0,VLOOKUP(AB72,FAC_TOTALS_APTA!$A$4:$BQ$126,$L74,FALSE))</f>
        <v>0</v>
      </c>
      <c r="AC74" s="34">
        <f>SUM(M74:AB74)</f>
        <v>21915262.489146251</v>
      </c>
      <c r="AD74" s="35">
        <f>AC74/G91</f>
        <v>6.996408681768515E-2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MATCH($D75,FAC_TOTALS_APTA!$A$2:$BQ$2,)</f>
        <v>12</v>
      </c>
      <c r="G75" s="56">
        <f>VLOOKUP(G72,FAC_TOTALS_APTA!$A$4:$BQ$126,$F75,FALSE)</f>
        <v>0.84427364364268698</v>
      </c>
      <c r="H75" s="56">
        <f>VLOOKUP(H72,FAC_TOTALS_APTA!$A$4:$BQ$126,$F75,FALSE)</f>
        <v>0.97345931230146499</v>
      </c>
      <c r="I75" s="32">
        <f t="shared" ref="I75:I88" si="15">IFERROR(H75/G75-1,"-")</f>
        <v>0.15301397791052196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MATCH($K75,FAC_TOTALS_APTA!$A$2:$BO$2,)</f>
        <v>27</v>
      </c>
      <c r="M75" s="31">
        <f>IF(M72=0,0,VLOOKUP(M72,FAC_TOTALS_APTA!$A$4:$BQ$126,$L75,FALSE))</f>
        <v>-7569825.4423211301</v>
      </c>
      <c r="N75" s="31">
        <f>IF(N72=0,0,VLOOKUP(N72,FAC_TOTALS_APTA!$A$4:$BQ$126,$L75,FALSE))</f>
        <v>388991.20876584202</v>
      </c>
      <c r="O75" s="31">
        <f>IF(O72=0,0,VLOOKUP(O72,FAC_TOTALS_APTA!$A$4:$BQ$126,$L75,FALSE))</f>
        <v>-2328084.99631692</v>
      </c>
      <c r="P75" s="31">
        <f>IF(P72=0,0,VLOOKUP(P72,FAC_TOTALS_APTA!$A$4:$BQ$126,$L75,FALSE))</f>
        <v>-5608928.6426572399</v>
      </c>
      <c r="Q75" s="31">
        <f>IF(Q72=0,0,VLOOKUP(Q72,FAC_TOTALS_APTA!$A$4:$BQ$126,$L75,FALSE))</f>
        <v>691086.23328134394</v>
      </c>
      <c r="R75" s="31">
        <f>IF(R72=0,0,VLOOKUP(R72,FAC_TOTALS_APTA!$A$4:$BQ$126,$L75,FALSE))</f>
        <v>920637.80454487598</v>
      </c>
      <c r="S75" s="31">
        <f>IF(S72=0,0,VLOOKUP(S72,FAC_TOTALS_APTA!$A$4:$BQ$126,$L75,FALSE))</f>
        <v>0</v>
      </c>
      <c r="T75" s="31">
        <f>IF(T72=0,0,VLOOKUP(T72,FAC_TOTALS_APTA!$A$4:$BQ$126,$L75,FALSE))</f>
        <v>0</v>
      </c>
      <c r="U75" s="31">
        <f>IF(U72=0,0,VLOOKUP(U72,FAC_TOTALS_APTA!$A$4:$BQ$126,$L75,FALSE))</f>
        <v>0</v>
      </c>
      <c r="V75" s="31">
        <f>IF(V72=0,0,VLOOKUP(V72,FAC_TOTALS_APTA!$A$4:$BQ$126,$L75,FALSE))</f>
        <v>0</v>
      </c>
      <c r="W75" s="31">
        <f>IF(W72=0,0,VLOOKUP(W72,FAC_TOTALS_APTA!$A$4:$BQ$126,$L75,FALSE))</f>
        <v>0</v>
      </c>
      <c r="X75" s="31">
        <f>IF(X72=0,0,VLOOKUP(X72,FAC_TOTALS_APTA!$A$4:$BQ$126,$L75,FALSE))</f>
        <v>0</v>
      </c>
      <c r="Y75" s="31">
        <f>IF(Y72=0,0,VLOOKUP(Y72,FAC_TOTALS_APTA!$A$4:$BQ$126,$L75,FALSE))</f>
        <v>0</v>
      </c>
      <c r="Z75" s="31">
        <f>IF(Z72=0,0,VLOOKUP(Z72,FAC_TOTALS_APTA!$A$4:$BQ$126,$L75,FALSE))</f>
        <v>0</v>
      </c>
      <c r="AA75" s="31">
        <f>IF(AA72=0,0,VLOOKUP(AA72,FAC_TOTALS_APTA!$A$4:$BQ$126,$L75,FALSE))</f>
        <v>0</v>
      </c>
      <c r="AB75" s="31">
        <f>IF(AB72=0,0,VLOOKUP(AB72,FAC_TOTALS_APTA!$A$4:$BQ$126,$L75,FALSE))</f>
        <v>0</v>
      </c>
      <c r="AC75" s="34">
        <f t="shared" ref="AC75:AC88" si="18">SUM(M75:AB75)</f>
        <v>-13506123.834703228</v>
      </c>
      <c r="AD75" s="35">
        <f>AC75/G91</f>
        <v>-4.3118060803952307E-2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MATCH($D76,FAC_TOTALS_APTA!$A$2:$BQ$2,)</f>
        <v>13</v>
      </c>
      <c r="G76" s="31">
        <f>VLOOKUP(G72,FAC_TOTALS_APTA!$A$4:$BQ$126,$F76,FALSE)</f>
        <v>607080.14119744999</v>
      </c>
      <c r="H76" s="31">
        <f>VLOOKUP(H72,FAC_TOTALS_APTA!$A$4:$BQ$126,$F76,FALSE)</f>
        <v>639775.545328398</v>
      </c>
      <c r="I76" s="32">
        <f t="shared" si="15"/>
        <v>5.3856817102363452E-2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MATCH($K76,FAC_TOTALS_APTA!$A$2:$BO$2,)</f>
        <v>28</v>
      </c>
      <c r="M76" s="31">
        <f>IF(M72=0,0,VLOOKUP(M72,FAC_TOTALS_APTA!$A$4:$BQ$126,$L76,FALSE))</f>
        <v>990648.42358857195</v>
      </c>
      <c r="N76" s="31">
        <f>IF(N72=0,0,VLOOKUP(N72,FAC_TOTALS_APTA!$A$4:$BQ$126,$L76,FALSE))</f>
        <v>633050.48392055905</v>
      </c>
      <c r="O76" s="31">
        <f>IF(O72=0,0,VLOOKUP(O72,FAC_TOTALS_APTA!$A$4:$BQ$126,$L76,FALSE))</f>
        <v>736439.594640119</v>
      </c>
      <c r="P76" s="31">
        <f>IF(P72=0,0,VLOOKUP(P72,FAC_TOTALS_APTA!$A$4:$BQ$126,$L76,FALSE))</f>
        <v>669729.49560178001</v>
      </c>
      <c r="Q76" s="31">
        <f>IF(Q72=0,0,VLOOKUP(Q72,FAC_TOTALS_APTA!$A$4:$BQ$126,$L76,FALSE))</f>
        <v>568972.87217226601</v>
      </c>
      <c r="R76" s="31">
        <f>IF(R72=0,0,VLOOKUP(R72,FAC_TOTALS_APTA!$A$4:$BQ$126,$L76,FALSE))</f>
        <v>593326.11982833699</v>
      </c>
      <c r="S76" s="31">
        <f>IF(S72=0,0,VLOOKUP(S72,FAC_TOTALS_APTA!$A$4:$BQ$126,$L76,FALSE))</f>
        <v>0</v>
      </c>
      <c r="T76" s="31">
        <f>IF(T72=0,0,VLOOKUP(T72,FAC_TOTALS_APTA!$A$4:$BQ$126,$L76,FALSE))</f>
        <v>0</v>
      </c>
      <c r="U76" s="31">
        <f>IF(U72=0,0,VLOOKUP(U72,FAC_TOTALS_APTA!$A$4:$BQ$126,$L76,FALSE))</f>
        <v>0</v>
      </c>
      <c r="V76" s="31">
        <f>IF(V72=0,0,VLOOKUP(V72,FAC_TOTALS_APTA!$A$4:$BQ$126,$L76,FALSE))</f>
        <v>0</v>
      </c>
      <c r="W76" s="31">
        <f>IF(W72=0,0,VLOOKUP(W72,FAC_TOTALS_APTA!$A$4:$BQ$126,$L76,FALSE))</f>
        <v>0</v>
      </c>
      <c r="X76" s="31">
        <f>IF(X72=0,0,VLOOKUP(X72,FAC_TOTALS_APTA!$A$4:$BQ$126,$L76,FALSE))</f>
        <v>0</v>
      </c>
      <c r="Y76" s="31">
        <f>IF(Y72=0,0,VLOOKUP(Y72,FAC_TOTALS_APTA!$A$4:$BQ$126,$L76,FALSE))</f>
        <v>0</v>
      </c>
      <c r="Z76" s="31">
        <f>IF(Z72=0,0,VLOOKUP(Z72,FAC_TOTALS_APTA!$A$4:$BQ$126,$L76,FALSE))</f>
        <v>0</v>
      </c>
      <c r="AA76" s="31">
        <f>IF(AA72=0,0,VLOOKUP(AA72,FAC_TOTALS_APTA!$A$4:$BQ$126,$L76,FALSE))</f>
        <v>0</v>
      </c>
      <c r="AB76" s="31">
        <f>IF(AB72=0,0,VLOOKUP(AB72,FAC_TOTALS_APTA!$A$4:$BQ$126,$L76,FALSE))</f>
        <v>0</v>
      </c>
      <c r="AC76" s="34">
        <f t="shared" si="18"/>
        <v>4192166.9897516333</v>
      </c>
      <c r="AD76" s="35">
        <f>AC76/G91</f>
        <v>1.3383418764455928E-2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MATCH($D77,FAC_TOTALS_APTA!$A$2:$BQ$2,)</f>
        <v>17</v>
      </c>
      <c r="G77" s="56">
        <f>VLOOKUP(G72,FAC_TOTALS_APTA!$A$4:$BQ$126,$F77,FALSE)</f>
        <v>0.203292400516843</v>
      </c>
      <c r="H77" s="56">
        <f>VLOOKUP(H72,FAC_TOTALS_APTA!$A$4:$BQ$126,$F77,FALSE)</f>
        <v>0.19884655106648</v>
      </c>
      <c r="I77" s="32">
        <f t="shared" si="15"/>
        <v>-2.1869235834984679E-2</v>
      </c>
      <c r="J77" s="33" t="str">
        <f t="shared" si="16"/>
        <v/>
      </c>
      <c r="K77" s="33" t="str">
        <f t="shared" si="17"/>
        <v>TSD_POP_EMP_PCT_FAC</v>
      </c>
      <c r="L77" s="9">
        <f>MATCH($K77,FAC_TOTALS_APTA!$A$2:$BO$2,)</f>
        <v>32</v>
      </c>
      <c r="M77" s="31">
        <f>IF(M72=0,0,VLOOKUP(M72,FAC_TOTALS_APTA!$A$4:$BQ$126,$L77,FALSE))</f>
        <v>-40330.549322331899</v>
      </c>
      <c r="N77" s="31">
        <f>IF(N72=0,0,VLOOKUP(N72,FAC_TOTALS_APTA!$A$4:$BQ$126,$L77,FALSE))</f>
        <v>-301272.54937654902</v>
      </c>
      <c r="O77" s="31">
        <f>IF(O72=0,0,VLOOKUP(O72,FAC_TOTALS_APTA!$A$4:$BQ$126,$L77,FALSE))</f>
        <v>-349707.81206789601</v>
      </c>
      <c r="P77" s="31">
        <f>IF(P72=0,0,VLOOKUP(P72,FAC_TOTALS_APTA!$A$4:$BQ$126,$L77,FALSE))</f>
        <v>486855.51337485597</v>
      </c>
      <c r="Q77" s="31">
        <f>IF(Q72=0,0,VLOOKUP(Q72,FAC_TOTALS_APTA!$A$4:$BQ$126,$L77,FALSE))</f>
        <v>-68867.744432856096</v>
      </c>
      <c r="R77" s="31">
        <f>IF(R72=0,0,VLOOKUP(R72,FAC_TOTALS_APTA!$A$4:$BQ$126,$L77,FALSE))</f>
        <v>-113165.635831711</v>
      </c>
      <c r="S77" s="31">
        <f>IF(S72=0,0,VLOOKUP(S72,FAC_TOTALS_APTA!$A$4:$BQ$126,$L77,FALSE))</f>
        <v>0</v>
      </c>
      <c r="T77" s="31">
        <f>IF(T72=0,0,VLOOKUP(T72,FAC_TOTALS_APTA!$A$4:$BQ$126,$L77,FALSE))</f>
        <v>0</v>
      </c>
      <c r="U77" s="31">
        <f>IF(U72=0,0,VLOOKUP(U72,FAC_TOTALS_APTA!$A$4:$BQ$126,$L77,FALSE))</f>
        <v>0</v>
      </c>
      <c r="V77" s="31">
        <f>IF(V72=0,0,VLOOKUP(V72,FAC_TOTALS_APTA!$A$4:$BQ$126,$L77,FALSE))</f>
        <v>0</v>
      </c>
      <c r="W77" s="31">
        <f>IF(W72=0,0,VLOOKUP(W72,FAC_TOTALS_APTA!$A$4:$BQ$126,$L77,FALSE))</f>
        <v>0</v>
      </c>
      <c r="X77" s="31">
        <f>IF(X72=0,0,VLOOKUP(X72,FAC_TOTALS_APTA!$A$4:$BQ$126,$L77,FALSE))</f>
        <v>0</v>
      </c>
      <c r="Y77" s="31">
        <f>IF(Y72=0,0,VLOOKUP(Y72,FAC_TOTALS_APTA!$A$4:$BQ$126,$L77,FALSE))</f>
        <v>0</v>
      </c>
      <c r="Z77" s="31">
        <f>IF(Z72=0,0,VLOOKUP(Z72,FAC_TOTALS_APTA!$A$4:$BQ$126,$L77,FALSE))</f>
        <v>0</v>
      </c>
      <c r="AA77" s="31">
        <f>IF(AA72=0,0,VLOOKUP(AA72,FAC_TOTALS_APTA!$A$4:$BQ$126,$L77,FALSE))</f>
        <v>0</v>
      </c>
      <c r="AB77" s="31">
        <f>IF(AB72=0,0,VLOOKUP(AB72,FAC_TOTALS_APTA!$A$4:$BQ$126,$L77,FALSE))</f>
        <v>0</v>
      </c>
      <c r="AC77" s="34">
        <f t="shared" si="18"/>
        <v>-386488.777656488</v>
      </c>
      <c r="AD77" s="35">
        <f>AC77/G91</f>
        <v>-1.2338585680829299E-3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MATCH($D78,FAC_TOTALS_APTA!$A$2:$BQ$2,)</f>
        <v>14</v>
      </c>
      <c r="G78" s="36">
        <f>VLOOKUP(G72,FAC_TOTALS_APTA!$A$4:$BQ$126,$F78,FALSE)</f>
        <v>4.00064036192048</v>
      </c>
      <c r="H78" s="36">
        <f>VLOOKUP(H72,FAC_TOTALS_APTA!$A$4:$BQ$126,$F78,FALSE)</f>
        <v>2.81841862081265</v>
      </c>
      <c r="I78" s="32">
        <f t="shared" si="15"/>
        <v>-0.29550812723898845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MATCH($K78,FAC_TOTALS_APTA!$A$2:$BO$2,)</f>
        <v>29</v>
      </c>
      <c r="M78" s="31">
        <f>IF(M72=0,0,VLOOKUP(M72,FAC_TOTALS_APTA!$A$4:$BQ$126,$L78,FALSE))</f>
        <v>-2073275.71011031</v>
      </c>
      <c r="N78" s="31">
        <f>IF(N72=0,0,VLOOKUP(N72,FAC_TOTALS_APTA!$A$4:$BQ$126,$L78,FALSE))</f>
        <v>-3043155.87952284</v>
      </c>
      <c r="O78" s="31">
        <f>IF(O72=0,0,VLOOKUP(O72,FAC_TOTALS_APTA!$A$4:$BQ$126,$L78,FALSE))</f>
        <v>-16153260.034527199</v>
      </c>
      <c r="P78" s="31">
        <f>IF(P72=0,0,VLOOKUP(P72,FAC_TOTALS_APTA!$A$4:$BQ$126,$L78,FALSE))</f>
        <v>-5272679.7515598098</v>
      </c>
      <c r="Q78" s="31">
        <f>IF(Q72=0,0,VLOOKUP(Q72,FAC_TOTALS_APTA!$A$4:$BQ$126,$L78,FALSE))</f>
        <v>3785254.41124553</v>
      </c>
      <c r="R78" s="31">
        <f>IF(R72=0,0,VLOOKUP(R72,FAC_TOTALS_APTA!$A$4:$BQ$126,$L78,FALSE))</f>
        <v>4155728.2945664199</v>
      </c>
      <c r="S78" s="31">
        <f>IF(S72=0,0,VLOOKUP(S72,FAC_TOTALS_APTA!$A$4:$BQ$126,$L78,FALSE))</f>
        <v>0</v>
      </c>
      <c r="T78" s="31">
        <f>IF(T72=0,0,VLOOKUP(T72,FAC_TOTALS_APTA!$A$4:$BQ$126,$L78,FALSE))</f>
        <v>0</v>
      </c>
      <c r="U78" s="31">
        <f>IF(U72=0,0,VLOOKUP(U72,FAC_TOTALS_APTA!$A$4:$BQ$126,$L78,FALSE))</f>
        <v>0</v>
      </c>
      <c r="V78" s="31">
        <f>IF(V72=0,0,VLOOKUP(V72,FAC_TOTALS_APTA!$A$4:$BQ$126,$L78,FALSE))</f>
        <v>0</v>
      </c>
      <c r="W78" s="31">
        <f>IF(W72=0,0,VLOOKUP(W72,FAC_TOTALS_APTA!$A$4:$BQ$126,$L78,FALSE))</f>
        <v>0</v>
      </c>
      <c r="X78" s="31">
        <f>IF(X72=0,0,VLOOKUP(X72,FAC_TOTALS_APTA!$A$4:$BQ$126,$L78,FALSE))</f>
        <v>0</v>
      </c>
      <c r="Y78" s="31">
        <f>IF(Y72=0,0,VLOOKUP(Y72,FAC_TOTALS_APTA!$A$4:$BQ$126,$L78,FALSE))</f>
        <v>0</v>
      </c>
      <c r="Z78" s="31">
        <f>IF(Z72=0,0,VLOOKUP(Z72,FAC_TOTALS_APTA!$A$4:$BQ$126,$L78,FALSE))</f>
        <v>0</v>
      </c>
      <c r="AA78" s="31">
        <f>IF(AA72=0,0,VLOOKUP(AA72,FAC_TOTALS_APTA!$A$4:$BQ$126,$L78,FALSE))</f>
        <v>0</v>
      </c>
      <c r="AB78" s="31">
        <f>IF(AB72=0,0,VLOOKUP(AB72,FAC_TOTALS_APTA!$A$4:$BQ$126,$L78,FALSE))</f>
        <v>0</v>
      </c>
      <c r="AC78" s="34">
        <f t="shared" si="18"/>
        <v>-18601388.669908211</v>
      </c>
      <c r="AD78" s="35">
        <f>AC78/G91</f>
        <v>-5.938460342309422E-2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MATCH($D79,FAC_TOTALS_APTA!$A$2:$BQ$2,)</f>
        <v>15</v>
      </c>
      <c r="G79" s="56">
        <f>VLOOKUP(G72,FAC_TOTALS_APTA!$A$4:$BQ$126,$F79,FALSE)</f>
        <v>25856.047480622699</v>
      </c>
      <c r="H79" s="56">
        <f>VLOOKUP(H72,FAC_TOTALS_APTA!$A$4:$BQ$126,$F79,FALSE)</f>
        <v>28066.597469404998</v>
      </c>
      <c r="I79" s="32">
        <f t="shared" si="15"/>
        <v>8.5494505315978797E-2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MATCH($K79,FAC_TOTALS_APTA!$A$2:$BO$2,)</f>
        <v>30</v>
      </c>
      <c r="M79" s="31">
        <f>IF(M72=0,0,VLOOKUP(M72,FAC_TOTALS_APTA!$A$4:$BQ$126,$L79,FALSE))</f>
        <v>-7724.8896103503102</v>
      </c>
      <c r="N79" s="31">
        <f>IF(N72=0,0,VLOOKUP(N72,FAC_TOTALS_APTA!$A$4:$BQ$126,$L79,FALSE))</f>
        <v>-1681409.0966442099</v>
      </c>
      <c r="O79" s="31">
        <f>IF(O72=0,0,VLOOKUP(O72,FAC_TOTALS_APTA!$A$4:$BQ$126,$L79,FALSE))</f>
        <v>-3731069.5715642199</v>
      </c>
      <c r="P79" s="31">
        <f>IF(P72=0,0,VLOOKUP(P72,FAC_TOTALS_APTA!$A$4:$BQ$126,$L79,FALSE))</f>
        <v>-1414856.27469684</v>
      </c>
      <c r="Q79" s="31">
        <f>IF(Q72=0,0,VLOOKUP(Q72,FAC_TOTALS_APTA!$A$4:$BQ$126,$L79,FALSE))</f>
        <v>-1214965.81742298</v>
      </c>
      <c r="R79" s="31">
        <f>IF(R72=0,0,VLOOKUP(R72,FAC_TOTALS_APTA!$A$4:$BQ$126,$L79,FALSE))</f>
        <v>-1411758.9768265099</v>
      </c>
      <c r="S79" s="31">
        <f>IF(S72=0,0,VLOOKUP(S72,FAC_TOTALS_APTA!$A$4:$BQ$126,$L79,FALSE))</f>
        <v>0</v>
      </c>
      <c r="T79" s="31">
        <f>IF(T72=0,0,VLOOKUP(T72,FAC_TOTALS_APTA!$A$4:$BQ$126,$L79,FALSE))</f>
        <v>0</v>
      </c>
      <c r="U79" s="31">
        <f>IF(U72=0,0,VLOOKUP(U72,FAC_TOTALS_APTA!$A$4:$BQ$126,$L79,FALSE))</f>
        <v>0</v>
      </c>
      <c r="V79" s="31">
        <f>IF(V72=0,0,VLOOKUP(V72,FAC_TOTALS_APTA!$A$4:$BQ$126,$L79,FALSE))</f>
        <v>0</v>
      </c>
      <c r="W79" s="31">
        <f>IF(W72=0,0,VLOOKUP(W72,FAC_TOTALS_APTA!$A$4:$BQ$126,$L79,FALSE))</f>
        <v>0</v>
      </c>
      <c r="X79" s="31">
        <f>IF(X72=0,0,VLOOKUP(X72,FAC_TOTALS_APTA!$A$4:$BQ$126,$L79,FALSE))</f>
        <v>0</v>
      </c>
      <c r="Y79" s="31">
        <f>IF(Y72=0,0,VLOOKUP(Y72,FAC_TOTALS_APTA!$A$4:$BQ$126,$L79,FALSE))</f>
        <v>0</v>
      </c>
      <c r="Z79" s="31">
        <f>IF(Z72=0,0,VLOOKUP(Z72,FAC_TOTALS_APTA!$A$4:$BQ$126,$L79,FALSE))</f>
        <v>0</v>
      </c>
      <c r="AA79" s="31">
        <f>IF(AA72=0,0,VLOOKUP(AA72,FAC_TOTALS_APTA!$A$4:$BQ$126,$L79,FALSE))</f>
        <v>0</v>
      </c>
      <c r="AB79" s="31">
        <f>IF(AB72=0,0,VLOOKUP(AB72,FAC_TOTALS_APTA!$A$4:$BQ$126,$L79,FALSE))</f>
        <v>0</v>
      </c>
      <c r="AC79" s="34">
        <f t="shared" si="18"/>
        <v>-9461784.6267651096</v>
      </c>
      <c r="AD79" s="35">
        <f>AC79/G91</f>
        <v>-3.0206579611131164E-2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MATCH($D80,FAC_TOTALS_APTA!$A$2:$BQ$2,)</f>
        <v>16</v>
      </c>
      <c r="G80" s="31">
        <f>VLOOKUP(G72,FAC_TOTALS_APTA!$A$4:$BQ$126,$F80,FALSE)</f>
        <v>7.3287775472190999</v>
      </c>
      <c r="H80" s="31">
        <f>VLOOKUP(H72,FAC_TOTALS_APTA!$A$4:$BQ$126,$F80,FALSE)</f>
        <v>7.0107139777311902</v>
      </c>
      <c r="I80" s="32">
        <f t="shared" si="15"/>
        <v>-4.3399266445001916E-2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MATCH($K80,FAC_TOTALS_APTA!$A$2:$BO$2,)</f>
        <v>31</v>
      </c>
      <c r="M80" s="31">
        <f>IF(M72=0,0,VLOOKUP(M72,FAC_TOTALS_APTA!$A$4:$BQ$126,$L80,FALSE))</f>
        <v>95318.755014947397</v>
      </c>
      <c r="N80" s="31">
        <f>IF(N72=0,0,VLOOKUP(N72,FAC_TOTALS_APTA!$A$4:$BQ$126,$L80,FALSE))</f>
        <v>69791.539113398001</v>
      </c>
      <c r="O80" s="31">
        <f>IF(O72=0,0,VLOOKUP(O72,FAC_TOTALS_APTA!$A$4:$BQ$126,$L80,FALSE))</f>
        <v>-366486.80259930901</v>
      </c>
      <c r="P80" s="31">
        <f>IF(P72=0,0,VLOOKUP(P72,FAC_TOTALS_APTA!$A$4:$BQ$126,$L80,FALSE))</f>
        <v>-248592.170567158</v>
      </c>
      <c r="Q80" s="31">
        <f>IF(Q72=0,0,VLOOKUP(Q72,FAC_TOTALS_APTA!$A$4:$BQ$126,$L80,FALSE))</f>
        <v>-91849.592701667905</v>
      </c>
      <c r="R80" s="31">
        <f>IF(R72=0,0,VLOOKUP(R72,FAC_TOTALS_APTA!$A$4:$BQ$126,$L80,FALSE))</f>
        <v>-109795.364562754</v>
      </c>
      <c r="S80" s="31">
        <f>IF(S72=0,0,VLOOKUP(S72,FAC_TOTALS_APTA!$A$4:$BQ$126,$L80,FALSE))</f>
        <v>0</v>
      </c>
      <c r="T80" s="31">
        <f>IF(T72=0,0,VLOOKUP(T72,FAC_TOTALS_APTA!$A$4:$BQ$126,$L80,FALSE))</f>
        <v>0</v>
      </c>
      <c r="U80" s="31">
        <f>IF(U72=0,0,VLOOKUP(U72,FAC_TOTALS_APTA!$A$4:$BQ$126,$L80,FALSE))</f>
        <v>0</v>
      </c>
      <c r="V80" s="31">
        <f>IF(V72=0,0,VLOOKUP(V72,FAC_TOTALS_APTA!$A$4:$BQ$126,$L80,FALSE))</f>
        <v>0</v>
      </c>
      <c r="W80" s="31">
        <f>IF(W72=0,0,VLOOKUP(W72,FAC_TOTALS_APTA!$A$4:$BQ$126,$L80,FALSE))</f>
        <v>0</v>
      </c>
      <c r="X80" s="31">
        <f>IF(X72=0,0,VLOOKUP(X72,FAC_TOTALS_APTA!$A$4:$BQ$126,$L80,FALSE))</f>
        <v>0</v>
      </c>
      <c r="Y80" s="31">
        <f>IF(Y72=0,0,VLOOKUP(Y72,FAC_TOTALS_APTA!$A$4:$BQ$126,$L80,FALSE))</f>
        <v>0</v>
      </c>
      <c r="Z80" s="31">
        <f>IF(Z72=0,0,VLOOKUP(Z72,FAC_TOTALS_APTA!$A$4:$BQ$126,$L80,FALSE))</f>
        <v>0</v>
      </c>
      <c r="AA80" s="31">
        <f>IF(AA72=0,0,VLOOKUP(AA72,FAC_TOTALS_APTA!$A$4:$BQ$126,$L80,FALSE))</f>
        <v>0</v>
      </c>
      <c r="AB80" s="31">
        <f>IF(AB72=0,0,VLOOKUP(AB72,FAC_TOTALS_APTA!$A$4:$BQ$126,$L80,FALSE))</f>
        <v>0</v>
      </c>
      <c r="AC80" s="34">
        <f t="shared" si="18"/>
        <v>-651613.63630254357</v>
      </c>
      <c r="AD80" s="35">
        <f>AC80/G91</f>
        <v>-2.0802649771791393E-3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MATCH($D81,FAC_TOTALS_APTA!$A$2:$BQ$2,)</f>
        <v>18</v>
      </c>
      <c r="G81" s="36">
        <f>VLOOKUP(G72,FAC_TOTALS_APTA!$A$4:$BQ$126,$F81,FALSE)</f>
        <v>3.7958994447190002</v>
      </c>
      <c r="H81" s="36">
        <f>VLOOKUP(H72,FAC_TOTALS_APTA!$A$4:$BQ$126,$F81,FALSE)</f>
        <v>5.0971445390948</v>
      </c>
      <c r="I81" s="32">
        <f t="shared" si="15"/>
        <v>0.34280283588284766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MATCH($K81,FAC_TOTALS_APTA!$A$2:$BO$2,)</f>
        <v>33</v>
      </c>
      <c r="M81" s="31">
        <f>IF(M72=0,0,VLOOKUP(M72,FAC_TOTALS_APTA!$A$4:$BQ$126,$L81,FALSE))</f>
        <v>-3510.4423969434301</v>
      </c>
      <c r="N81" s="31">
        <f>IF(N72=0,0,VLOOKUP(N72,FAC_TOTALS_APTA!$A$4:$BQ$126,$L81,FALSE))</f>
        <v>7046.0985860930195</v>
      </c>
      <c r="O81" s="31">
        <f>IF(O72=0,0,VLOOKUP(O72,FAC_TOTALS_APTA!$A$4:$BQ$126,$L81,FALSE))</f>
        <v>666.40492552159697</v>
      </c>
      <c r="P81" s="31">
        <f>IF(P72=0,0,VLOOKUP(P72,FAC_TOTALS_APTA!$A$4:$BQ$126,$L81,FALSE))</f>
        <v>23330.359162585999</v>
      </c>
      <c r="Q81" s="31">
        <f>IF(Q72=0,0,VLOOKUP(Q72,FAC_TOTALS_APTA!$A$4:$BQ$126,$L81,FALSE))</f>
        <v>11822.491908031499</v>
      </c>
      <c r="R81" s="31">
        <f>IF(R72=0,0,VLOOKUP(R72,FAC_TOTALS_APTA!$A$4:$BQ$126,$L81,FALSE))</f>
        <v>14222.8280193971</v>
      </c>
      <c r="S81" s="31">
        <f>IF(S72=0,0,VLOOKUP(S72,FAC_TOTALS_APTA!$A$4:$BQ$126,$L81,FALSE))</f>
        <v>0</v>
      </c>
      <c r="T81" s="31">
        <f>IF(T72=0,0,VLOOKUP(T72,FAC_TOTALS_APTA!$A$4:$BQ$126,$L81,FALSE))</f>
        <v>0</v>
      </c>
      <c r="U81" s="31">
        <f>IF(U72=0,0,VLOOKUP(U72,FAC_TOTALS_APTA!$A$4:$BQ$126,$L81,FALSE))</f>
        <v>0</v>
      </c>
      <c r="V81" s="31">
        <f>IF(V72=0,0,VLOOKUP(V72,FAC_TOTALS_APTA!$A$4:$BQ$126,$L81,FALSE))</f>
        <v>0</v>
      </c>
      <c r="W81" s="31">
        <f>IF(W72=0,0,VLOOKUP(W72,FAC_TOTALS_APTA!$A$4:$BQ$126,$L81,FALSE))</f>
        <v>0</v>
      </c>
      <c r="X81" s="31">
        <f>IF(X72=0,0,VLOOKUP(X72,FAC_TOTALS_APTA!$A$4:$BQ$126,$L81,FALSE))</f>
        <v>0</v>
      </c>
      <c r="Y81" s="31">
        <f>IF(Y72=0,0,VLOOKUP(Y72,FAC_TOTALS_APTA!$A$4:$BQ$126,$L81,FALSE))</f>
        <v>0</v>
      </c>
      <c r="Z81" s="31">
        <f>IF(Z72=0,0,VLOOKUP(Z72,FAC_TOTALS_APTA!$A$4:$BQ$126,$L81,FALSE))</f>
        <v>0</v>
      </c>
      <c r="AA81" s="31">
        <f>IF(AA72=0,0,VLOOKUP(AA72,FAC_TOTALS_APTA!$A$4:$BQ$126,$L81,FALSE))</f>
        <v>0</v>
      </c>
      <c r="AB81" s="31">
        <f>IF(AB72=0,0,VLOOKUP(AB72,FAC_TOTALS_APTA!$A$4:$BQ$126,$L81,FALSE))</f>
        <v>0</v>
      </c>
      <c r="AC81" s="34">
        <f t="shared" si="18"/>
        <v>53577.740204685782</v>
      </c>
      <c r="AD81" s="35">
        <f>AC81/G91</f>
        <v>1.7104598537354989E-4</v>
      </c>
      <c r="AE81" s="9"/>
    </row>
    <row r="82" spans="1:31" s="16" customFormat="1" ht="34" hidden="1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>
        <f>MATCH($D82,FAC_TOTALS_APTA!$A$2:$BQ$2,)</f>
        <v>19</v>
      </c>
      <c r="G82" s="36">
        <f>VLOOKUP(G72,FAC_TOTALS_APTA!$A$4:$BQ$126,$F82,FALSE)</f>
        <v>0</v>
      </c>
      <c r="H82" s="36">
        <f>VLOOKUP(H72,FAC_TOTALS_APTA!$A$4:$BQ$126,$F82,FALSE)</f>
        <v>0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PER_CAPITA_TNC_TRIPS_HINY_BUS_FAC</v>
      </c>
      <c r="L82" s="9">
        <f>MATCH($K82,FAC_TOTALS_APTA!$A$2:$BO$2,)</f>
        <v>34</v>
      </c>
      <c r="M82" s="31">
        <f>IF(M72=0,0,VLOOKUP(M72,FAC_TOTALS_APTA!$A$4:$BQ$126,$L82,FALSE))</f>
        <v>0</v>
      </c>
      <c r="N82" s="31">
        <f>IF(N72=0,0,VLOOKUP(N72,FAC_TOTALS_APTA!$A$4:$BQ$126,$L82,FALSE))</f>
        <v>0</v>
      </c>
      <c r="O82" s="31">
        <f>IF(O72=0,0,VLOOKUP(O72,FAC_TOTALS_APTA!$A$4:$BQ$126,$L82,FALSE))</f>
        <v>0</v>
      </c>
      <c r="P82" s="31">
        <f>IF(P72=0,0,VLOOKUP(P72,FAC_TOTALS_APTA!$A$4:$BQ$126,$L82,FALSE))</f>
        <v>0</v>
      </c>
      <c r="Q82" s="31">
        <f>IF(Q72=0,0,VLOOKUP(Q72,FAC_TOTALS_APTA!$A$4:$BQ$126,$L82,FALSE))</f>
        <v>0</v>
      </c>
      <c r="R82" s="31">
        <f>IF(R72=0,0,VLOOKUP(R72,FAC_TOTALS_APTA!$A$4:$BQ$126,$L82,FALSE))</f>
        <v>0</v>
      </c>
      <c r="S82" s="31">
        <f>IF(S72=0,0,VLOOKUP(S72,FAC_TOTALS_APTA!$A$4:$BQ$126,$L82,FALSE))</f>
        <v>0</v>
      </c>
      <c r="T82" s="31">
        <f>IF(T72=0,0,VLOOKUP(T72,FAC_TOTALS_APTA!$A$4:$BQ$126,$L82,FALSE))</f>
        <v>0</v>
      </c>
      <c r="U82" s="31">
        <f>IF(U72=0,0,VLOOKUP(U72,FAC_TOTALS_APTA!$A$4:$BQ$126,$L82,FALSE))</f>
        <v>0</v>
      </c>
      <c r="V82" s="31">
        <f>IF(V72=0,0,VLOOKUP(V72,FAC_TOTALS_APTA!$A$4:$BQ$126,$L82,FALSE))</f>
        <v>0</v>
      </c>
      <c r="W82" s="31">
        <f>IF(W72=0,0,VLOOKUP(W72,FAC_TOTALS_APTA!$A$4:$BQ$126,$L82,FALSE))</f>
        <v>0</v>
      </c>
      <c r="X82" s="31">
        <f>IF(X72=0,0,VLOOKUP(X72,FAC_TOTALS_APTA!$A$4:$BQ$126,$L82,FALSE))</f>
        <v>0</v>
      </c>
      <c r="Y82" s="31">
        <f>IF(Y72=0,0,VLOOKUP(Y72,FAC_TOTALS_APTA!$A$4:$BQ$126,$L82,FALSE))</f>
        <v>0</v>
      </c>
      <c r="Z82" s="31">
        <f>IF(Z72=0,0,VLOOKUP(Z72,FAC_TOTALS_APTA!$A$4:$BQ$126,$L82,FALSE))</f>
        <v>0</v>
      </c>
      <c r="AA82" s="31">
        <f>IF(AA72=0,0,VLOOKUP(AA72,FAC_TOTALS_APTA!$A$4:$BQ$126,$L82,FALSE))</f>
        <v>0</v>
      </c>
      <c r="AB82" s="31">
        <f>IF(AB72=0,0,VLOOKUP(AB72,FAC_TOTALS_APTA!$A$4:$BQ$126,$L82,FALSE))</f>
        <v>0</v>
      </c>
      <c r="AC82" s="34">
        <f t="shared" si="18"/>
        <v>0</v>
      </c>
      <c r="AD82" s="35">
        <f>AC82/G91</f>
        <v>0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MATCH($D83,FAC_TOTALS_APTA!$A$2:$BQ$2,)</f>
        <v>20</v>
      </c>
      <c r="G83" s="36">
        <f>VLOOKUP(G72,FAC_TOTALS_APTA!$A$4:$BQ$126,$F83,FALSE)</f>
        <v>0</v>
      </c>
      <c r="H83" s="36">
        <f>VLOOKUP(H72,FAC_TOTALS_APTA!$A$4:$BQ$126,$F83,FALSE)</f>
        <v>0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PER_CAPITA_TNC_TRIPS_MID_OPEX_BUS_FAC</v>
      </c>
      <c r="L83" s="9">
        <f>MATCH($K83,FAC_TOTALS_APTA!$A$2:$BO$2,)</f>
        <v>35</v>
      </c>
      <c r="M83" s="31">
        <f>IF(M72=0,0,VLOOKUP(M72,FAC_TOTALS_APTA!$A$4:$BQ$126,$L83,FALSE))</f>
        <v>0</v>
      </c>
      <c r="N83" s="31">
        <f>IF(N72=0,0,VLOOKUP(N72,FAC_TOTALS_APTA!$A$4:$BQ$126,$L83,FALSE))</f>
        <v>0</v>
      </c>
      <c r="O83" s="31">
        <f>IF(O72=0,0,VLOOKUP(O72,FAC_TOTALS_APTA!$A$4:$BQ$126,$L83,FALSE))</f>
        <v>0</v>
      </c>
      <c r="P83" s="31">
        <f>IF(P72=0,0,VLOOKUP(P72,FAC_TOTALS_APTA!$A$4:$BQ$126,$L83,FALSE))</f>
        <v>0</v>
      </c>
      <c r="Q83" s="31">
        <f>IF(Q72=0,0,VLOOKUP(Q72,FAC_TOTALS_APTA!$A$4:$BQ$126,$L83,FALSE))</f>
        <v>0</v>
      </c>
      <c r="R83" s="31">
        <f>IF(R72=0,0,VLOOKUP(R72,FAC_TOTALS_APTA!$A$4:$BQ$126,$L83,FALSE))</f>
        <v>0</v>
      </c>
      <c r="S83" s="31">
        <f>IF(S72=0,0,VLOOKUP(S72,FAC_TOTALS_APTA!$A$4:$BQ$126,$L83,FALSE))</f>
        <v>0</v>
      </c>
      <c r="T83" s="31">
        <f>IF(T72=0,0,VLOOKUP(T72,FAC_TOTALS_APTA!$A$4:$BQ$126,$L83,FALSE))</f>
        <v>0</v>
      </c>
      <c r="U83" s="31">
        <f>IF(U72=0,0,VLOOKUP(U72,FAC_TOTALS_APTA!$A$4:$BQ$126,$L83,FALSE))</f>
        <v>0</v>
      </c>
      <c r="V83" s="31">
        <f>IF(V72=0,0,VLOOKUP(V72,FAC_TOTALS_APTA!$A$4:$BQ$126,$L83,FALSE))</f>
        <v>0</v>
      </c>
      <c r="W83" s="31">
        <f>IF(W72=0,0,VLOOKUP(W72,FAC_TOTALS_APTA!$A$4:$BQ$126,$L83,FALSE))</f>
        <v>0</v>
      </c>
      <c r="X83" s="31">
        <f>IF(X72=0,0,VLOOKUP(X72,FAC_TOTALS_APTA!$A$4:$BQ$126,$L83,FALSE))</f>
        <v>0</v>
      </c>
      <c r="Y83" s="31">
        <f>IF(Y72=0,0,VLOOKUP(Y72,FAC_TOTALS_APTA!$A$4:$BQ$126,$L83,FALSE))</f>
        <v>0</v>
      </c>
      <c r="Z83" s="31">
        <f>IF(Z72=0,0,VLOOKUP(Z72,FAC_TOTALS_APTA!$A$4:$BQ$126,$L83,FALSE))</f>
        <v>0</v>
      </c>
      <c r="AA83" s="31">
        <f>IF(AA72=0,0,VLOOKUP(AA72,FAC_TOTALS_APTA!$A$4:$BQ$126,$L83,FALSE))</f>
        <v>0</v>
      </c>
      <c r="AB83" s="31">
        <f>IF(AB72=0,0,VLOOKUP(AB72,FAC_TOTALS_APTA!$A$4:$BQ$126,$L83,FALSE))</f>
        <v>0</v>
      </c>
      <c r="AC83" s="34">
        <f t="shared" si="18"/>
        <v>0</v>
      </c>
      <c r="AD83" s="35">
        <f>AC83/G91</f>
        <v>0</v>
      </c>
      <c r="AE83" s="9"/>
    </row>
    <row r="84" spans="1:31" s="16" customFormat="1" ht="34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MATCH($D84,FAC_TOTALS_APTA!$A$2:$BQ$2,)</f>
        <v>21</v>
      </c>
      <c r="G84" s="36">
        <f>VLOOKUP(G72,FAC_TOTALS_APTA!$A$4:$BQ$126,$F84,FALSE)</f>
        <v>0</v>
      </c>
      <c r="H84" s="36">
        <f>VLOOKUP(H72,FAC_TOTALS_APTA!$A$4:$BQ$126,$F84,FALSE)</f>
        <v>2.8570797582450398</v>
      </c>
      <c r="I84" s="32" t="str">
        <f t="shared" si="15"/>
        <v>-</v>
      </c>
      <c r="J84" s="33" t="str">
        <f t="shared" si="16"/>
        <v/>
      </c>
      <c r="K84" s="33" t="str">
        <f t="shared" si="17"/>
        <v>PER_CAPITA_TNC_TRIPS_LOW_OPEX_BUS_FAC</v>
      </c>
      <c r="L84" s="9">
        <f>MATCH($K84,FAC_TOTALS_APTA!$A$2:$BO$2,)</f>
        <v>36</v>
      </c>
      <c r="M84" s="31">
        <f>IF(M72=0,0,VLOOKUP(M72,FAC_TOTALS_APTA!$A$4:$BQ$126,$L84,FALSE))</f>
        <v>0</v>
      </c>
      <c r="N84" s="31">
        <f>IF(N72=0,0,VLOOKUP(N72,FAC_TOTALS_APTA!$A$4:$BQ$126,$L84,FALSE))</f>
        <v>-908963.06299568899</v>
      </c>
      <c r="O84" s="31">
        <f>IF(O72=0,0,VLOOKUP(O72,FAC_TOTALS_APTA!$A$4:$BQ$126,$L84,FALSE))</f>
        <v>-1183138.99627773</v>
      </c>
      <c r="P84" s="31">
        <f>IF(P72=0,0,VLOOKUP(P72,FAC_TOTALS_APTA!$A$4:$BQ$126,$L84,FALSE))</f>
        <v>-2159738.3056497802</v>
      </c>
      <c r="Q84" s="31">
        <f>IF(Q72=0,0,VLOOKUP(Q72,FAC_TOTALS_APTA!$A$4:$BQ$126,$L84,FALSE))</f>
        <v>-2785944.15796025</v>
      </c>
      <c r="R84" s="31">
        <f>IF(R72=0,0,VLOOKUP(R72,FAC_TOTALS_APTA!$A$4:$BQ$126,$L84,FALSE))</f>
        <v>-2761157.74535301</v>
      </c>
      <c r="S84" s="31">
        <f>IF(S72=0,0,VLOOKUP(S72,FAC_TOTALS_APTA!$A$4:$BQ$126,$L84,FALSE))</f>
        <v>0</v>
      </c>
      <c r="T84" s="31">
        <f>IF(T72=0,0,VLOOKUP(T72,FAC_TOTALS_APTA!$A$4:$BQ$126,$L84,FALSE))</f>
        <v>0</v>
      </c>
      <c r="U84" s="31">
        <f>IF(U72=0,0,VLOOKUP(U72,FAC_TOTALS_APTA!$A$4:$BQ$126,$L84,FALSE))</f>
        <v>0</v>
      </c>
      <c r="V84" s="31">
        <f>IF(V72=0,0,VLOOKUP(V72,FAC_TOTALS_APTA!$A$4:$BQ$126,$L84,FALSE))</f>
        <v>0</v>
      </c>
      <c r="W84" s="31">
        <f>IF(W72=0,0,VLOOKUP(W72,FAC_TOTALS_APTA!$A$4:$BQ$126,$L84,FALSE))</f>
        <v>0</v>
      </c>
      <c r="X84" s="31">
        <f>IF(X72=0,0,VLOOKUP(X72,FAC_TOTALS_APTA!$A$4:$BQ$126,$L84,FALSE))</f>
        <v>0</v>
      </c>
      <c r="Y84" s="31">
        <f>IF(Y72=0,0,VLOOKUP(Y72,FAC_TOTALS_APTA!$A$4:$BQ$126,$L84,FALSE))</f>
        <v>0</v>
      </c>
      <c r="Z84" s="31">
        <f>IF(Z72=0,0,VLOOKUP(Z72,FAC_TOTALS_APTA!$A$4:$BQ$126,$L84,FALSE))</f>
        <v>0</v>
      </c>
      <c r="AA84" s="31">
        <f>IF(AA72=0,0,VLOOKUP(AA72,FAC_TOTALS_APTA!$A$4:$BQ$126,$L84,FALSE))</f>
        <v>0</v>
      </c>
      <c r="AB84" s="31">
        <f>IF(AB72=0,0,VLOOKUP(AB72,FAC_TOTALS_APTA!$A$4:$BQ$126,$L84,FALSE))</f>
        <v>0</v>
      </c>
      <c r="AC84" s="34">
        <f t="shared" si="18"/>
        <v>-9798942.2682364602</v>
      </c>
      <c r="AD84" s="35">
        <f>AC84/G91</f>
        <v>-3.1282949401857156E-2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>
        <f>MATCH($D85,FAC_TOTALS_APTA!$A$2:$BQ$2,)</f>
        <v>22</v>
      </c>
      <c r="G85" s="36">
        <f>VLOOKUP(G72,FAC_TOTALS_APTA!$A$4:$BQ$126,$F85,FALSE)</f>
        <v>0</v>
      </c>
      <c r="H85" s="36">
        <f>VLOOKUP(H72,FAC_TOTALS_APTA!$A$4:$BQ$126,$F85,FALSE)</f>
        <v>0</v>
      </c>
      <c r="I85" s="32" t="str">
        <f t="shared" si="15"/>
        <v>-</v>
      </c>
      <c r="J85" s="33" t="str">
        <f t="shared" si="16"/>
        <v/>
      </c>
      <c r="K85" s="33" t="str">
        <f t="shared" si="17"/>
        <v>PER_CAPITA_TNC_TRIPS_HINY_RAIL_FAC</v>
      </c>
      <c r="L85" s="9">
        <f>MATCH($K85,FAC_TOTALS_APTA!$A$2:$BO$2,)</f>
        <v>37</v>
      </c>
      <c r="M85" s="31">
        <f>IF(M72=0,0,VLOOKUP(M72,FAC_TOTALS_APTA!$A$4:$BQ$126,$L85,FALSE))</f>
        <v>0</v>
      </c>
      <c r="N85" s="31">
        <f>IF(N72=0,0,VLOOKUP(N72,FAC_TOTALS_APTA!$A$4:$BQ$126,$L85,FALSE))</f>
        <v>0</v>
      </c>
      <c r="O85" s="31">
        <f>IF(O72=0,0,VLOOKUP(O72,FAC_TOTALS_APTA!$A$4:$BQ$126,$L85,FALSE))</f>
        <v>0</v>
      </c>
      <c r="P85" s="31">
        <f>IF(P72=0,0,VLOOKUP(P72,FAC_TOTALS_APTA!$A$4:$BQ$126,$L85,FALSE))</f>
        <v>0</v>
      </c>
      <c r="Q85" s="31">
        <f>IF(Q72=0,0,VLOOKUP(Q72,FAC_TOTALS_APTA!$A$4:$BQ$126,$L85,FALSE))</f>
        <v>0</v>
      </c>
      <c r="R85" s="31">
        <f>IF(R72=0,0,VLOOKUP(R72,FAC_TOTALS_APTA!$A$4:$BQ$126,$L85,FALSE))</f>
        <v>0</v>
      </c>
      <c r="S85" s="31">
        <f>IF(S72=0,0,VLOOKUP(S72,FAC_TOTALS_APTA!$A$4:$BQ$126,$L85,FALSE))</f>
        <v>0</v>
      </c>
      <c r="T85" s="31">
        <f>IF(T72=0,0,VLOOKUP(T72,FAC_TOTALS_APTA!$A$4:$BQ$126,$L85,FALSE))</f>
        <v>0</v>
      </c>
      <c r="U85" s="31">
        <f>IF(U72=0,0,VLOOKUP(U72,FAC_TOTALS_APTA!$A$4:$BQ$126,$L85,FALSE))</f>
        <v>0</v>
      </c>
      <c r="V85" s="31">
        <f>IF(V72=0,0,VLOOKUP(V72,FAC_TOTALS_APTA!$A$4:$BQ$126,$L85,FALSE))</f>
        <v>0</v>
      </c>
      <c r="W85" s="31">
        <f>IF(W72=0,0,VLOOKUP(W72,FAC_TOTALS_APTA!$A$4:$BQ$126,$L85,FALSE))</f>
        <v>0</v>
      </c>
      <c r="X85" s="31">
        <f>IF(X72=0,0,VLOOKUP(X72,FAC_TOTALS_APTA!$A$4:$BQ$126,$L85,FALSE))</f>
        <v>0</v>
      </c>
      <c r="Y85" s="31">
        <f>IF(Y72=0,0,VLOOKUP(Y72,FAC_TOTALS_APTA!$A$4:$BQ$126,$L85,FALSE))</f>
        <v>0</v>
      </c>
      <c r="Z85" s="31">
        <f>IF(Z72=0,0,VLOOKUP(Z72,FAC_TOTALS_APTA!$A$4:$BQ$126,$L85,FALSE))</f>
        <v>0</v>
      </c>
      <c r="AA85" s="31">
        <f>IF(AA72=0,0,VLOOKUP(AA72,FAC_TOTALS_APTA!$A$4:$BQ$126,$L85,FALSE))</f>
        <v>0</v>
      </c>
      <c r="AB85" s="31">
        <f>IF(AB72=0,0,VLOOKUP(AB72,FAC_TOTALS_APTA!$A$4:$BQ$126,$L85,FALSE))</f>
        <v>0</v>
      </c>
      <c r="AC85" s="34">
        <f t="shared" si="18"/>
        <v>0</v>
      </c>
      <c r="AD85" s="35">
        <f>AC85/G91</f>
        <v>0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>
        <f>MATCH($D86,FAC_TOTALS_APTA!$A$2:$BQ$2,)</f>
        <v>23</v>
      </c>
      <c r="G86" s="36">
        <f>VLOOKUP(G72,FAC_TOTALS_APTA!$A$4:$BQ$126,$F86,FALSE)</f>
        <v>0</v>
      </c>
      <c r="H86" s="36">
        <f>VLOOKUP(H72,FAC_TOTALS_APTA!$A$4:$BQ$126,$F86,FALSE)</f>
        <v>0</v>
      </c>
      <c r="I86" s="32" t="str">
        <f t="shared" si="15"/>
        <v>-</v>
      </c>
      <c r="J86" s="33" t="str">
        <f t="shared" si="16"/>
        <v/>
      </c>
      <c r="K86" s="33" t="str">
        <f t="shared" si="17"/>
        <v>PER_CAPITA_TNC_TRIPS_MIDLOW_RAIL_FAC</v>
      </c>
      <c r="L86" s="9">
        <f>MATCH($K86,FAC_TOTALS_APTA!$A$2:$BO$2,)</f>
        <v>38</v>
      </c>
      <c r="M86" s="31">
        <f>IF(M72=0,0,VLOOKUP(M72,FAC_TOTALS_APTA!$A$4:$BQ$126,$L86,FALSE))</f>
        <v>0</v>
      </c>
      <c r="N86" s="31">
        <f>IF(N72=0,0,VLOOKUP(N72,FAC_TOTALS_APTA!$A$4:$BQ$126,$L86,FALSE))</f>
        <v>0</v>
      </c>
      <c r="O86" s="31">
        <f>IF(O72=0,0,VLOOKUP(O72,FAC_TOTALS_APTA!$A$4:$BQ$126,$L86,FALSE))</f>
        <v>0</v>
      </c>
      <c r="P86" s="31">
        <f>IF(P72=0,0,VLOOKUP(P72,FAC_TOTALS_APTA!$A$4:$BQ$126,$L86,FALSE))</f>
        <v>0</v>
      </c>
      <c r="Q86" s="31">
        <f>IF(Q72=0,0,VLOOKUP(Q72,FAC_TOTALS_APTA!$A$4:$BQ$126,$L86,FALSE))</f>
        <v>0</v>
      </c>
      <c r="R86" s="31">
        <f>IF(R72=0,0,VLOOKUP(R72,FAC_TOTALS_APTA!$A$4:$BQ$126,$L86,FALSE))</f>
        <v>0</v>
      </c>
      <c r="S86" s="31">
        <f>IF(S72=0,0,VLOOKUP(S72,FAC_TOTALS_APTA!$A$4:$BQ$126,$L86,FALSE))</f>
        <v>0</v>
      </c>
      <c r="T86" s="31">
        <f>IF(T72=0,0,VLOOKUP(T72,FAC_TOTALS_APTA!$A$4:$BQ$126,$L86,FALSE))</f>
        <v>0</v>
      </c>
      <c r="U86" s="31">
        <f>IF(U72=0,0,VLOOKUP(U72,FAC_TOTALS_APTA!$A$4:$BQ$126,$L86,FALSE))</f>
        <v>0</v>
      </c>
      <c r="V86" s="31">
        <f>IF(V72=0,0,VLOOKUP(V72,FAC_TOTALS_APTA!$A$4:$BQ$126,$L86,FALSE))</f>
        <v>0</v>
      </c>
      <c r="W86" s="31">
        <f>IF(W72=0,0,VLOOKUP(W72,FAC_TOTALS_APTA!$A$4:$BQ$126,$L86,FALSE))</f>
        <v>0</v>
      </c>
      <c r="X86" s="31">
        <f>IF(X72=0,0,VLOOKUP(X72,FAC_TOTALS_APTA!$A$4:$BQ$126,$L86,FALSE))</f>
        <v>0</v>
      </c>
      <c r="Y86" s="31">
        <f>IF(Y72=0,0,VLOOKUP(Y72,FAC_TOTALS_APTA!$A$4:$BQ$126,$L86,FALSE))</f>
        <v>0</v>
      </c>
      <c r="Z86" s="31">
        <f>IF(Z72=0,0,VLOOKUP(Z72,FAC_TOTALS_APTA!$A$4:$BQ$126,$L86,FALSE))</f>
        <v>0</v>
      </c>
      <c r="AA86" s="31">
        <f>IF(AA72=0,0,VLOOKUP(AA72,FAC_TOTALS_APTA!$A$4:$BQ$126,$L86,FALSE))</f>
        <v>0</v>
      </c>
      <c r="AB86" s="31">
        <f>IF(AB72=0,0,VLOOKUP(AB72,FAC_TOTALS_APTA!$A$4:$BQ$126,$L86,FALSE))</f>
        <v>0</v>
      </c>
      <c r="AC86" s="34">
        <f t="shared" si="18"/>
        <v>0</v>
      </c>
      <c r="AD86" s="35">
        <f>AC86/G91</f>
        <v>0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MATCH($D87,FAC_TOTALS_APTA!$A$2:$BQ$2,)</f>
        <v>24</v>
      </c>
      <c r="G87" s="36">
        <f>VLOOKUP(G72,FAC_TOTALS_APTA!$A$4:$BQ$126,$F87,FALSE)</f>
        <v>4.0234751939781301E-2</v>
      </c>
      <c r="H87" s="36">
        <f>VLOOKUP(H72,FAC_TOTALS_APTA!$A$4:$BQ$126,$F87,FALSE)</f>
        <v>0.55650265055866599</v>
      </c>
      <c r="I87" s="32">
        <f t="shared" si="15"/>
        <v>12.831392607852397</v>
      </c>
      <c r="J87" s="33" t="str">
        <f t="shared" si="16"/>
        <v/>
      </c>
      <c r="K87" s="33" t="str">
        <f t="shared" si="17"/>
        <v>BIKE_SHARE_FAC</v>
      </c>
      <c r="L87" s="9">
        <f>MATCH($K87,FAC_TOTALS_APTA!$A$2:$BO$2,)</f>
        <v>39</v>
      </c>
      <c r="M87" s="31">
        <f>IF(M72=0,0,VLOOKUP(M72,FAC_TOTALS_APTA!$A$4:$BQ$126,$L87,FALSE))</f>
        <v>0</v>
      </c>
      <c r="N87" s="31">
        <f>IF(N72=0,0,VLOOKUP(N72,FAC_TOTALS_APTA!$A$4:$BQ$126,$L87,FALSE))</f>
        <v>-61209.465111512101</v>
      </c>
      <c r="O87" s="31">
        <f>IF(O72=0,0,VLOOKUP(O72,FAC_TOTALS_APTA!$A$4:$BQ$126,$L87,FALSE))</f>
        <v>-152771.361066457</v>
      </c>
      <c r="P87" s="31">
        <f>IF(P72=0,0,VLOOKUP(P72,FAC_TOTALS_APTA!$A$4:$BQ$126,$L87,FALSE))</f>
        <v>-242001.55693999</v>
      </c>
      <c r="Q87" s="31">
        <f>IF(Q72=0,0,VLOOKUP(Q72,FAC_TOTALS_APTA!$A$4:$BQ$126,$L87,FALSE))</f>
        <v>-568133.91121175303</v>
      </c>
      <c r="R87" s="31">
        <f>IF(R72=0,0,VLOOKUP(R72,FAC_TOTALS_APTA!$A$4:$BQ$126,$L87,FALSE))</f>
        <v>-388301.629078948</v>
      </c>
      <c r="S87" s="31">
        <f>IF(S72=0,0,VLOOKUP(S72,FAC_TOTALS_APTA!$A$4:$BQ$126,$L87,FALSE))</f>
        <v>0</v>
      </c>
      <c r="T87" s="31">
        <f>IF(T72=0,0,VLOOKUP(T72,FAC_TOTALS_APTA!$A$4:$BQ$126,$L87,FALSE))</f>
        <v>0</v>
      </c>
      <c r="U87" s="31">
        <f>IF(U72=0,0,VLOOKUP(U72,FAC_TOTALS_APTA!$A$4:$BQ$126,$L87,FALSE))</f>
        <v>0</v>
      </c>
      <c r="V87" s="31">
        <f>IF(V72=0,0,VLOOKUP(V72,FAC_TOTALS_APTA!$A$4:$BQ$126,$L87,FALSE))</f>
        <v>0</v>
      </c>
      <c r="W87" s="31">
        <f>IF(W72=0,0,VLOOKUP(W72,FAC_TOTALS_APTA!$A$4:$BQ$126,$L87,FALSE))</f>
        <v>0</v>
      </c>
      <c r="X87" s="31">
        <f>IF(X72=0,0,VLOOKUP(X72,FAC_TOTALS_APTA!$A$4:$BQ$126,$L87,FALSE))</f>
        <v>0</v>
      </c>
      <c r="Y87" s="31">
        <f>IF(Y72=0,0,VLOOKUP(Y72,FAC_TOTALS_APTA!$A$4:$BQ$126,$L87,FALSE))</f>
        <v>0</v>
      </c>
      <c r="Z87" s="31">
        <f>IF(Z72=0,0,VLOOKUP(Z72,FAC_TOTALS_APTA!$A$4:$BQ$126,$L87,FALSE))</f>
        <v>0</v>
      </c>
      <c r="AA87" s="31">
        <f>IF(AA72=0,0,VLOOKUP(AA72,FAC_TOTALS_APTA!$A$4:$BQ$126,$L87,FALSE))</f>
        <v>0</v>
      </c>
      <c r="AB87" s="31">
        <f>IF(AB72=0,0,VLOOKUP(AB72,FAC_TOTALS_APTA!$A$4:$BQ$126,$L87,FALSE))</f>
        <v>0</v>
      </c>
      <c r="AC87" s="34">
        <f t="shared" si="18"/>
        <v>-1412417.9234086601</v>
      </c>
      <c r="AD87" s="35">
        <f>AC87/G91</f>
        <v>-4.5091191704940293E-3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MATCH($D88,FAC_TOTALS_APTA!$A$2:$BQ$2,)</f>
        <v>25</v>
      </c>
      <c r="G88" s="38">
        <f>VLOOKUP(G72,FAC_TOTALS_APTA!$A$4:$BQ$126,$F88,FALSE)</f>
        <v>0</v>
      </c>
      <c r="H88" s="38">
        <f>VLOOKUP(H72,FAC_TOTALS_APTA!$A$4:$BQ$126,$F88,FALSE)</f>
        <v>5.50520868955666E-2</v>
      </c>
      <c r="I88" s="39" t="str">
        <f t="shared" si="15"/>
        <v>-</v>
      </c>
      <c r="J88" s="40" t="str">
        <f t="shared" si="16"/>
        <v/>
      </c>
      <c r="K88" s="40" t="str">
        <f t="shared" si="17"/>
        <v>scooter_flag_FAC</v>
      </c>
      <c r="L88" s="10">
        <f>MATCH($K88,FAC_TOTALS_APTA!$A$2:$BO$2,)</f>
        <v>40</v>
      </c>
      <c r="M88" s="41">
        <f>IF($M$11=0,0,VLOOKUP($M$11,FAC_TOTALS_APTA!$A$4:$BQ$126,$L88,FALSE))</f>
        <v>0</v>
      </c>
      <c r="N88" s="41">
        <f>IF($M$11=0,0,VLOOKUP($M$11,FAC_TOTALS_APTA!$A$4:$BQ$126,$L88,FALSE))</f>
        <v>0</v>
      </c>
      <c r="O88" s="41">
        <f>IF($M$11=0,0,VLOOKUP($M$11,FAC_TOTALS_APTA!$A$4:$BQ$126,$L88,FALSE))</f>
        <v>0</v>
      </c>
      <c r="P88" s="41">
        <f>IF($M$11=0,0,VLOOKUP($M$11,FAC_TOTALS_APTA!$A$4:$BQ$126,$L88,FALSE))</f>
        <v>0</v>
      </c>
      <c r="Q88" s="41">
        <f>IF($M$11=0,0,VLOOKUP($M$11,FAC_TOTALS_APTA!$A$4:$BQ$126,$L88,FALSE))</f>
        <v>0</v>
      </c>
      <c r="R88" s="41">
        <f>IF($M$11=0,0,VLOOKUP($M$11,FAC_TOTALS_APTA!$A$4:$BQ$126,$L88,FALSE))</f>
        <v>0</v>
      </c>
      <c r="S88" s="41">
        <f>IF($M$11=0,0,VLOOKUP($M$11,FAC_TOTALS_APTA!$A$4:$BQ$126,$L88,FALSE))</f>
        <v>0</v>
      </c>
      <c r="T88" s="41">
        <f>IF($M$11=0,0,VLOOKUP($M$11,FAC_TOTALS_APTA!$A$4:$BQ$126,$L88,FALSE))</f>
        <v>0</v>
      </c>
      <c r="U88" s="41">
        <f>IF($M$11=0,0,VLOOKUP($M$11,FAC_TOTALS_APTA!$A$4:$BQ$126,$L88,FALSE))</f>
        <v>0</v>
      </c>
      <c r="V88" s="41">
        <f>IF($M$11=0,0,VLOOKUP($M$11,FAC_TOTALS_APTA!$A$4:$BQ$126,$L88,FALSE))</f>
        <v>0</v>
      </c>
      <c r="W88" s="41">
        <f>IF($M$11=0,0,VLOOKUP($M$11,FAC_TOTALS_APTA!$A$4:$BQ$126,$L88,FALSE))</f>
        <v>0</v>
      </c>
      <c r="X88" s="41">
        <f>IF($M$11=0,0,VLOOKUP($M$11,FAC_TOTALS_APTA!$A$4:$BQ$126,$L88,FALSE))</f>
        <v>0</v>
      </c>
      <c r="Y88" s="41">
        <f>IF($M$11=0,0,VLOOKUP($M$11,FAC_TOTALS_APTA!$A$4:$BQ$126,$L88,FALSE))</f>
        <v>0</v>
      </c>
      <c r="Z88" s="41">
        <f>IF($M$11=0,0,VLOOKUP($M$11,FAC_TOTALS_APTA!$A$4:$BQ$126,$L88,FALSE))</f>
        <v>0</v>
      </c>
      <c r="AA88" s="41">
        <f>IF($M$11=0,0,VLOOKUP($M$11,FAC_TOTALS_APTA!$A$4:$BQ$126,$L88,FALSE))</f>
        <v>0</v>
      </c>
      <c r="AB88" s="41">
        <f>IF($M$11=0,0,VLOOKUP($M$11,FAC_TOTALS_APTA!$A$4:$BQ$126,$L88,FALSE))</f>
        <v>0</v>
      </c>
      <c r="AC88" s="42">
        <f t="shared" si="18"/>
        <v>0</v>
      </c>
      <c r="AD88" s="43">
        <f>AC88/G91</f>
        <v>0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MATCH($K89,FAC_TOTALS_APTA!$A$2:$BO$2,)</f>
        <v>44</v>
      </c>
      <c r="M89" s="48">
        <f>IF(M72=0,0,VLOOKUP(M72,FAC_TOTALS_APTA!$A$4:$BQ$126,$L89,FALSE))</f>
        <v>1458240.1839999901</v>
      </c>
      <c r="N89" s="48">
        <f>IF(N72=0,0,VLOOKUP(N72,FAC_TOTALS_APTA!$A$4:$BQ$126,$L89,FALSE))</f>
        <v>0</v>
      </c>
      <c r="O89" s="48">
        <f>IF(O72=0,0,VLOOKUP(O72,FAC_TOTALS_APTA!$A$4:$BQ$126,$L89,FALSE))</f>
        <v>0</v>
      </c>
      <c r="P89" s="48">
        <f>IF(P72=0,0,VLOOKUP(P72,FAC_TOTALS_APTA!$A$4:$BQ$126,$L89,FALSE))</f>
        <v>0</v>
      </c>
      <c r="Q89" s="48">
        <f>IF(Q72=0,0,VLOOKUP(Q72,FAC_TOTALS_APTA!$A$4:$BQ$126,$L89,FALSE))</f>
        <v>0</v>
      </c>
      <c r="R89" s="48">
        <f>IF(R72=0,0,VLOOKUP(R72,FAC_TOTALS_APTA!$A$4:$BQ$126,$L89,FALSE))</f>
        <v>0</v>
      </c>
      <c r="S89" s="48">
        <f>IF(S72=0,0,VLOOKUP(S72,FAC_TOTALS_APTA!$A$4:$BQ$126,$L89,FALSE))</f>
        <v>0</v>
      </c>
      <c r="T89" s="48">
        <f>IF(T72=0,0,VLOOKUP(T72,FAC_TOTALS_APTA!$A$4:$BQ$126,$L89,FALSE))</f>
        <v>0</v>
      </c>
      <c r="U89" s="48">
        <f>IF(U72=0,0,VLOOKUP(U72,FAC_TOTALS_APTA!$A$4:$BQ$126,$L89,FALSE))</f>
        <v>0</v>
      </c>
      <c r="V89" s="48">
        <f>IF(V72=0,0,VLOOKUP(V72,FAC_TOTALS_APTA!$A$4:$BQ$126,$L89,FALSE))</f>
        <v>0</v>
      </c>
      <c r="W89" s="48">
        <f>IF(W72=0,0,VLOOKUP(W72,FAC_TOTALS_APTA!$A$4:$BQ$126,$L89,FALSE))</f>
        <v>0</v>
      </c>
      <c r="X89" s="48">
        <f>IF(X72=0,0,VLOOKUP(X72,FAC_TOTALS_APTA!$A$4:$BQ$126,$L89,FALSE))</f>
        <v>0</v>
      </c>
      <c r="Y89" s="48">
        <f>IF(Y72=0,0,VLOOKUP(Y72,FAC_TOTALS_APTA!$A$4:$BQ$126,$L89,FALSE))</f>
        <v>0</v>
      </c>
      <c r="Z89" s="48">
        <f>IF(Z72=0,0,VLOOKUP(Z72,FAC_TOTALS_APTA!$A$4:$BQ$126,$L89,FALSE))</f>
        <v>0</v>
      </c>
      <c r="AA89" s="48">
        <f>IF(AA72=0,0,VLOOKUP(AA72,FAC_TOTALS_APTA!$A$4:$BQ$126,$L89,FALSE))</f>
        <v>0</v>
      </c>
      <c r="AB89" s="48">
        <f>IF(AB72=0,0,VLOOKUP(AB72,FAC_TOTALS_APTA!$A$4:$BQ$126,$L89,FALSE))</f>
        <v>0</v>
      </c>
      <c r="AC89" s="51">
        <f>SUM(M89:AB89)</f>
        <v>1458240.1839999901</v>
      </c>
      <c r="AD89" s="52">
        <f>AC89/G91</f>
        <v>4.6554059247495248E-3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MATCH($D90,FAC_TOTALS_APTA!$A$2:$BO$2,)</f>
        <v>9</v>
      </c>
      <c r="G90" s="76">
        <f>VLOOKUP(G72,FAC_TOTALS_APTA!$A$4:$BQ$126,$F90,FALSE)</f>
        <v>303977758.99316502</v>
      </c>
      <c r="H90" s="76">
        <f>VLOOKUP(H72,FAC_TOTALS_APTA!$A$4:$BO$126,$F90,FALSE)</f>
        <v>277261119.55523098</v>
      </c>
      <c r="I90" s="78">
        <f t="shared" ref="I90:I91" si="19">H90/G90-1</f>
        <v>-8.789011250831269E-2</v>
      </c>
      <c r="J90" s="33"/>
      <c r="K90" s="33"/>
      <c r="L90" s="9"/>
      <c r="M90" s="31">
        <f t="shared" ref="M90:AB90" si="20">SUM(M74:M79)</f>
        <v>-6980019.6677690204</v>
      </c>
      <c r="N90" s="31">
        <f t="shared" si="20"/>
        <v>1976082.6929355722</v>
      </c>
      <c r="O90" s="31">
        <f t="shared" si="20"/>
        <v>-16680992.348934216</v>
      </c>
      <c r="P90" s="31">
        <f t="shared" si="20"/>
        <v>-7252504.852970263</v>
      </c>
      <c r="Q90" s="31">
        <f t="shared" si="20"/>
        <v>6631487.3552640229</v>
      </c>
      <c r="R90" s="31">
        <f t="shared" si="20"/>
        <v>6457590.3913387526</v>
      </c>
      <c r="S90" s="31">
        <f t="shared" si="20"/>
        <v>0</v>
      </c>
      <c r="T90" s="31">
        <f t="shared" si="20"/>
        <v>0</v>
      </c>
      <c r="U90" s="31">
        <f t="shared" si="20"/>
        <v>0</v>
      </c>
      <c r="V90" s="31">
        <f t="shared" si="20"/>
        <v>0</v>
      </c>
      <c r="W90" s="31">
        <f t="shared" si="20"/>
        <v>0</v>
      </c>
      <c r="X90" s="31">
        <f t="shared" si="20"/>
        <v>0</v>
      </c>
      <c r="Y90" s="31">
        <f t="shared" si="20"/>
        <v>0</v>
      </c>
      <c r="Z90" s="31">
        <f t="shared" si="20"/>
        <v>0</v>
      </c>
      <c r="AA90" s="31">
        <f t="shared" si="20"/>
        <v>0</v>
      </c>
      <c r="AB90" s="31">
        <f t="shared" si="20"/>
        <v>0</v>
      </c>
      <c r="AC90" s="34">
        <f>H90-G90</f>
        <v>-26716639.437934041</v>
      </c>
      <c r="AD90" s="35">
        <f>I90</f>
        <v>-8.789011250831269E-2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MATCH($D91,FAC_TOTALS_APTA!$A$2:$BO$2,)</f>
        <v>7</v>
      </c>
      <c r="G91" s="77">
        <f>VLOOKUP(G72,FAC_TOTALS_APTA!$A$4:$BO$126,$F91,FALSE)</f>
        <v>313235882.66439903</v>
      </c>
      <c r="H91" s="77">
        <f>VLOOKUP(H72,FAC_TOTALS_APTA!$A$4:$BO$126,$F91,FALSE)</f>
        <v>267797302.1002</v>
      </c>
      <c r="I91" s="79">
        <f t="shared" si="19"/>
        <v>-0.14506186257365006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-45438580.56419903</v>
      </c>
      <c r="AD91" s="55">
        <f>I91</f>
        <v>-0.14506186257365006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-5.7171750065337368E-2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30</v>
      </c>
      <c r="C98" s="22">
        <v>0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7" t="s">
        <v>59</v>
      </c>
      <c r="H100" s="87"/>
      <c r="I100" s="87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 t="s">
        <v>63</v>
      </c>
      <c r="AD100" s="87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2012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0_10_2012</v>
      </c>
      <c r="H103" s="9" t="str">
        <f>CONCATENATE($C98,"_",$C99,"_",H101)</f>
        <v>0_10_2018</v>
      </c>
      <c r="I103" s="30"/>
      <c r="J103" s="9"/>
      <c r="K103" s="9"/>
      <c r="L103" s="9"/>
      <c r="M103" s="9" t="str">
        <f>IF($G101+M102&gt;$H101,0,CONCATENATE($C98,"_",$C99,"_",$G101+M102))</f>
        <v>0_10_2013</v>
      </c>
      <c r="N103" s="9" t="str">
        <f t="shared" ref="N103:AB103" si="21">IF($G101+N102&gt;$H101,0,CONCATENATE($C98,"_",$C99,"_",$G101+N102))</f>
        <v>0_10_2014</v>
      </c>
      <c r="O103" s="9" t="str">
        <f t="shared" si="21"/>
        <v>0_10_2015</v>
      </c>
      <c r="P103" s="9" t="str">
        <f t="shared" si="21"/>
        <v>0_10_2016</v>
      </c>
      <c r="Q103" s="9" t="str">
        <f t="shared" si="21"/>
        <v>0_10_2017</v>
      </c>
      <c r="R103" s="9" t="str">
        <f t="shared" si="21"/>
        <v>0_10_2018</v>
      </c>
      <c r="S103" s="9">
        <f t="shared" si="21"/>
        <v>0</v>
      </c>
      <c r="T103" s="9">
        <f t="shared" si="21"/>
        <v>0</v>
      </c>
      <c r="U103" s="9">
        <f t="shared" si="21"/>
        <v>0</v>
      </c>
      <c r="V103" s="9">
        <f t="shared" si="21"/>
        <v>0</v>
      </c>
      <c r="W103" s="9">
        <f t="shared" si="21"/>
        <v>0</v>
      </c>
      <c r="X103" s="9">
        <f t="shared" si="21"/>
        <v>0</v>
      </c>
      <c r="Y103" s="9">
        <f t="shared" si="21"/>
        <v>0</v>
      </c>
      <c r="Z103" s="9">
        <f t="shared" si="21"/>
        <v>0</v>
      </c>
      <c r="AA103" s="9">
        <f t="shared" si="21"/>
        <v>0</v>
      </c>
      <c r="AB103" s="9">
        <f t="shared" si="21"/>
        <v>0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MATCH($D105,FAC_TOTALS_APTA!$A$2:$BQ$2,)</f>
        <v>11</v>
      </c>
      <c r="G105" s="31">
        <f>VLOOKUP(G103,FAC_TOTALS_APTA!$A$4:$BQ$126,$F105,FALSE)</f>
        <v>227959423.99999899</v>
      </c>
      <c r="H105" s="31">
        <f>VLOOKUP(H103,FAC_TOTALS_APTA!$A$4:$BQ$126,$F105,FALSE)</f>
        <v>230662401.5</v>
      </c>
      <c r="I105" s="32">
        <f>IFERROR(H105/G105-1,"-")</f>
        <v>1.1857274652532057E-2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MATCH($K105,FAC_TOTALS_APTA!$A$2:$BO$2,)</f>
        <v>26</v>
      </c>
      <c r="M105" s="31">
        <f>IF(M103=0,0,VLOOKUP(M103,FAC_TOTALS_APTA!$A$4:$BQ$126,$L105,FALSE))</f>
        <v>14940511.9133095</v>
      </c>
      <c r="N105" s="31">
        <f>IF(N103=0,0,VLOOKUP(N103,FAC_TOTALS_APTA!$A$4:$BQ$126,$L105,FALSE))</f>
        <v>-76864.795588887893</v>
      </c>
      <c r="O105" s="31">
        <f>IF(O103=0,0,VLOOKUP(O103,FAC_TOTALS_APTA!$A$4:$BQ$126,$L105,FALSE))</f>
        <v>2707302.0388000701</v>
      </c>
      <c r="P105" s="31">
        <f>IF(P103=0,0,VLOOKUP(P103,FAC_TOTALS_APTA!$A$4:$BQ$126,$L105,FALSE))</f>
        <v>-2274916.5589780002</v>
      </c>
      <c r="Q105" s="31">
        <f>IF(Q103=0,0,VLOOKUP(Q103,FAC_TOTALS_APTA!$A$4:$BQ$126,$L105,FALSE))</f>
        <v>-4102655.7298184298</v>
      </c>
      <c r="R105" s="31">
        <f>IF(R103=0,0,VLOOKUP(R103,FAC_TOTALS_APTA!$A$4:$BQ$126,$L105,FALSE))</f>
        <v>-905817.71436632902</v>
      </c>
      <c r="S105" s="31">
        <f>IF(S103=0,0,VLOOKUP(S103,FAC_TOTALS_APTA!$A$4:$BQ$126,$L105,FALSE))</f>
        <v>0</v>
      </c>
      <c r="T105" s="31">
        <f>IF(T103=0,0,VLOOKUP(T103,FAC_TOTALS_APTA!$A$4:$BQ$126,$L105,FALSE))</f>
        <v>0</v>
      </c>
      <c r="U105" s="31">
        <f>IF(U103=0,0,VLOOKUP(U103,FAC_TOTALS_APTA!$A$4:$BQ$126,$L105,FALSE))</f>
        <v>0</v>
      </c>
      <c r="V105" s="31">
        <f>IF(V103=0,0,VLOOKUP(V103,FAC_TOTALS_APTA!$A$4:$BQ$126,$L105,FALSE))</f>
        <v>0</v>
      </c>
      <c r="W105" s="31">
        <f>IF(W103=0,0,VLOOKUP(W103,FAC_TOTALS_APTA!$A$4:$BQ$126,$L105,FALSE))</f>
        <v>0</v>
      </c>
      <c r="X105" s="31">
        <f>IF(X103=0,0,VLOOKUP(X103,FAC_TOTALS_APTA!$A$4:$BQ$126,$L105,FALSE))</f>
        <v>0</v>
      </c>
      <c r="Y105" s="31">
        <f>IF(Y103=0,0,VLOOKUP(Y103,FAC_TOTALS_APTA!$A$4:$BQ$126,$L105,FALSE))</f>
        <v>0</v>
      </c>
      <c r="Z105" s="31">
        <f>IF(Z103=0,0,VLOOKUP(Z103,FAC_TOTALS_APTA!$A$4:$BQ$126,$L105,FALSE))</f>
        <v>0</v>
      </c>
      <c r="AA105" s="31">
        <f>IF(AA103=0,0,VLOOKUP(AA103,FAC_TOTALS_APTA!$A$4:$BQ$126,$L105,FALSE))</f>
        <v>0</v>
      </c>
      <c r="AB105" s="31">
        <f>IF(AB103=0,0,VLOOKUP(AB103,FAC_TOTALS_APTA!$A$4:$BQ$126,$L105,FALSE))</f>
        <v>0</v>
      </c>
      <c r="AC105" s="34">
        <f>SUM(M105:AB105)</f>
        <v>10287559.153357919</v>
      </c>
      <c r="AD105" s="35">
        <f>AC105/G122</f>
        <v>9.9621813689736421E-3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MATCH($D106,FAC_TOTALS_APTA!$A$2:$BQ$2,)</f>
        <v>12</v>
      </c>
      <c r="G106" s="56">
        <f>VLOOKUP(G103,FAC_TOTALS_APTA!$A$4:$BQ$126,$F106,FALSE)</f>
        <v>1.369100306</v>
      </c>
      <c r="H106" s="56">
        <f>VLOOKUP(H103,FAC_TOTALS_APTA!$A$4:$BQ$126,$F106,FALSE)</f>
        <v>1.7232403279999999</v>
      </c>
      <c r="I106" s="32">
        <f t="shared" ref="I106:I119" si="22">IFERROR(H106/G106-1,"-")</f>
        <v>0.25866623537223865</v>
      </c>
      <c r="J106" s="33" t="str">
        <f t="shared" ref="J106:J119" si="23">IF(C106="Log","_log","")</f>
        <v>_log</v>
      </c>
      <c r="K106" s="33" t="str">
        <f t="shared" ref="K106:K120" si="24">CONCATENATE(D106,J106,"_FAC")</f>
        <v>FARE_per_UPT_2018_log_FAC</v>
      </c>
      <c r="L106" s="9">
        <f>MATCH($K106,FAC_TOTALS_APTA!$A$2:$BO$2,)</f>
        <v>27</v>
      </c>
      <c r="M106" s="31">
        <f>IF(M103=0,0,VLOOKUP(M103,FAC_TOTALS_APTA!$A$4:$BQ$126,$L106,FALSE))</f>
        <v>-73383361.820457205</v>
      </c>
      <c r="N106" s="31">
        <f>IF(N103=0,0,VLOOKUP(N103,FAC_TOTALS_APTA!$A$4:$BQ$126,$L106,FALSE))</f>
        <v>1061366.1182116801</v>
      </c>
      <c r="O106" s="31">
        <f>IF(O103=0,0,VLOOKUP(O103,FAC_TOTALS_APTA!$A$4:$BQ$126,$L106,FALSE))</f>
        <v>-14346267.9472</v>
      </c>
      <c r="P106" s="31">
        <f>IF(P103=0,0,VLOOKUP(P103,FAC_TOTALS_APTA!$A$4:$BQ$126,$L106,FALSE))</f>
        <v>-1670818.1145439199</v>
      </c>
      <c r="Q106" s="31">
        <f>IF(Q103=0,0,VLOOKUP(Q103,FAC_TOTALS_APTA!$A$4:$BQ$126,$L106,FALSE))</f>
        <v>-11888716.1379837</v>
      </c>
      <c r="R106" s="31">
        <f>IF(R103=0,0,VLOOKUP(R103,FAC_TOTALS_APTA!$A$4:$BQ$126,$L106,FALSE))</f>
        <v>2562388.9397337199</v>
      </c>
      <c r="S106" s="31">
        <f>IF(S103=0,0,VLOOKUP(S103,FAC_TOTALS_APTA!$A$4:$BQ$126,$L106,FALSE))</f>
        <v>0</v>
      </c>
      <c r="T106" s="31">
        <f>IF(T103=0,0,VLOOKUP(T103,FAC_TOTALS_APTA!$A$4:$BQ$126,$L106,FALSE))</f>
        <v>0</v>
      </c>
      <c r="U106" s="31">
        <f>IF(U103=0,0,VLOOKUP(U103,FAC_TOTALS_APTA!$A$4:$BQ$126,$L106,FALSE))</f>
        <v>0</v>
      </c>
      <c r="V106" s="31">
        <f>IF(V103=0,0,VLOOKUP(V103,FAC_TOTALS_APTA!$A$4:$BQ$126,$L106,FALSE))</f>
        <v>0</v>
      </c>
      <c r="W106" s="31">
        <f>IF(W103=0,0,VLOOKUP(W103,FAC_TOTALS_APTA!$A$4:$BQ$126,$L106,FALSE))</f>
        <v>0</v>
      </c>
      <c r="X106" s="31">
        <f>IF(X103=0,0,VLOOKUP(X103,FAC_TOTALS_APTA!$A$4:$BQ$126,$L106,FALSE))</f>
        <v>0</v>
      </c>
      <c r="Y106" s="31">
        <f>IF(Y103=0,0,VLOOKUP(Y103,FAC_TOTALS_APTA!$A$4:$BQ$126,$L106,FALSE))</f>
        <v>0</v>
      </c>
      <c r="Z106" s="31">
        <f>IF(Z103=0,0,VLOOKUP(Z103,FAC_TOTALS_APTA!$A$4:$BQ$126,$L106,FALSE))</f>
        <v>0</v>
      </c>
      <c r="AA106" s="31">
        <f>IF(AA103=0,0,VLOOKUP(AA103,FAC_TOTALS_APTA!$A$4:$BQ$126,$L106,FALSE))</f>
        <v>0</v>
      </c>
      <c r="AB106" s="31">
        <f>IF(AB103=0,0,VLOOKUP(AB103,FAC_TOTALS_APTA!$A$4:$BQ$126,$L106,FALSE))</f>
        <v>0</v>
      </c>
      <c r="AC106" s="34">
        <f t="shared" ref="AC106:AC119" si="25">SUM(M106:AB106)</f>
        <v>-97665408.962239414</v>
      </c>
      <c r="AD106" s="35">
        <f>AC106/G122</f>
        <v>-9.457642022298679E-2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MATCH($D107,FAC_TOTALS_APTA!$A$2:$BQ$2,)</f>
        <v>13</v>
      </c>
      <c r="G107" s="31">
        <f>VLOOKUP(G103,FAC_TOTALS_APTA!$A$4:$BQ$126,$F107,FALSE)</f>
        <v>27909105.420000002</v>
      </c>
      <c r="H107" s="31">
        <f>VLOOKUP(H103,FAC_TOTALS_APTA!$A$4:$BQ$126,$F107,FALSE)</f>
        <v>29807700.839999899</v>
      </c>
      <c r="I107" s="32">
        <f t="shared" si="22"/>
        <v>6.8027813555046501E-2</v>
      </c>
      <c r="J107" s="33" t="str">
        <f t="shared" si="23"/>
        <v>_log</v>
      </c>
      <c r="K107" s="33" t="str">
        <f t="shared" si="24"/>
        <v>POP_EMP_log_FAC</v>
      </c>
      <c r="L107" s="9">
        <f>MATCH($K107,FAC_TOTALS_APTA!$A$2:$BO$2,)</f>
        <v>28</v>
      </c>
      <c r="M107" s="31">
        <f>IF(M103=0,0,VLOOKUP(M103,FAC_TOTALS_APTA!$A$4:$BQ$126,$L107,FALSE))</f>
        <v>8682195.45686277</v>
      </c>
      <c r="N107" s="31">
        <f>IF(N103=0,0,VLOOKUP(N103,FAC_TOTALS_APTA!$A$4:$BQ$126,$L107,FALSE))</f>
        <v>2725499.6520412401</v>
      </c>
      <c r="O107" s="31">
        <f>IF(O103=0,0,VLOOKUP(O103,FAC_TOTALS_APTA!$A$4:$BQ$126,$L107,FALSE))</f>
        <v>2444443.5199642298</v>
      </c>
      <c r="P107" s="31">
        <f>IF(P103=0,0,VLOOKUP(P103,FAC_TOTALS_APTA!$A$4:$BQ$126,$L107,FALSE))</f>
        <v>526217.71721631801</v>
      </c>
      <c r="Q107" s="31">
        <f>IF(Q103=0,0,VLOOKUP(Q103,FAC_TOTALS_APTA!$A$4:$BQ$126,$L107,FALSE))</f>
        <v>2039862.56048637</v>
      </c>
      <c r="R107" s="31">
        <f>IF(R103=0,0,VLOOKUP(R103,FAC_TOTALS_APTA!$A$4:$BQ$126,$L107,FALSE))</f>
        <v>1154302.0573380501</v>
      </c>
      <c r="S107" s="31">
        <f>IF(S103=0,0,VLOOKUP(S103,FAC_TOTALS_APTA!$A$4:$BQ$126,$L107,FALSE))</f>
        <v>0</v>
      </c>
      <c r="T107" s="31">
        <f>IF(T103=0,0,VLOOKUP(T103,FAC_TOTALS_APTA!$A$4:$BQ$126,$L107,FALSE))</f>
        <v>0</v>
      </c>
      <c r="U107" s="31">
        <f>IF(U103=0,0,VLOOKUP(U103,FAC_TOTALS_APTA!$A$4:$BQ$126,$L107,FALSE))</f>
        <v>0</v>
      </c>
      <c r="V107" s="31">
        <f>IF(V103=0,0,VLOOKUP(V103,FAC_TOTALS_APTA!$A$4:$BQ$126,$L107,FALSE))</f>
        <v>0</v>
      </c>
      <c r="W107" s="31">
        <f>IF(W103=0,0,VLOOKUP(W103,FAC_TOTALS_APTA!$A$4:$BQ$126,$L107,FALSE))</f>
        <v>0</v>
      </c>
      <c r="X107" s="31">
        <f>IF(X103=0,0,VLOOKUP(X103,FAC_TOTALS_APTA!$A$4:$BQ$126,$L107,FALSE))</f>
        <v>0</v>
      </c>
      <c r="Y107" s="31">
        <f>IF(Y103=0,0,VLOOKUP(Y103,FAC_TOTALS_APTA!$A$4:$BQ$126,$L107,FALSE))</f>
        <v>0</v>
      </c>
      <c r="Z107" s="31">
        <f>IF(Z103=0,0,VLOOKUP(Z103,FAC_TOTALS_APTA!$A$4:$BQ$126,$L107,FALSE))</f>
        <v>0</v>
      </c>
      <c r="AA107" s="31">
        <f>IF(AA103=0,0,VLOOKUP(AA103,FAC_TOTALS_APTA!$A$4:$BQ$126,$L107,FALSE))</f>
        <v>0</v>
      </c>
      <c r="AB107" s="31">
        <f>IF(AB103=0,0,VLOOKUP(AB103,FAC_TOTALS_APTA!$A$4:$BQ$126,$L107,FALSE))</f>
        <v>0</v>
      </c>
      <c r="AC107" s="34">
        <f t="shared" si="25"/>
        <v>17572520.963908978</v>
      </c>
      <c r="AD107" s="35">
        <f>AC107/G122</f>
        <v>1.7016732379654113E-2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MATCH($D108,FAC_TOTALS_APTA!$A$2:$BQ$2,)</f>
        <v>17</v>
      </c>
      <c r="G108" s="56">
        <f>VLOOKUP(G103,FAC_TOTALS_APTA!$A$4:$BQ$126,$F108,FALSE)</f>
        <v>0.478498674131415</v>
      </c>
      <c r="H108" s="56">
        <f>VLOOKUP(H103,FAC_TOTALS_APTA!$A$4:$BQ$126,$F108,FALSE)</f>
        <v>0.47627332414381301</v>
      </c>
      <c r="I108" s="32">
        <f t="shared" si="22"/>
        <v>-4.6506920664753926E-3</v>
      </c>
      <c r="J108" s="33" t="str">
        <f t="shared" si="23"/>
        <v/>
      </c>
      <c r="K108" s="33" t="str">
        <f t="shared" si="24"/>
        <v>TSD_POP_EMP_PCT_FAC</v>
      </c>
      <c r="L108" s="9">
        <f>MATCH($K108,FAC_TOTALS_APTA!$A$2:$BO$2,)</f>
        <v>32</v>
      </c>
      <c r="M108" s="31">
        <f>IF(M103=0,0,VLOOKUP(M103,FAC_TOTALS_APTA!$A$4:$BQ$126,$L108,FALSE))</f>
        <v>-101198.514496487</v>
      </c>
      <c r="N108" s="31">
        <f>IF(N103=0,0,VLOOKUP(N103,FAC_TOTALS_APTA!$A$4:$BQ$126,$L108,FALSE))</f>
        <v>-239151.36033142</v>
      </c>
      <c r="O108" s="31">
        <f>IF(O103=0,0,VLOOKUP(O103,FAC_TOTALS_APTA!$A$4:$BQ$126,$L108,FALSE))</f>
        <v>-609062.48681415198</v>
      </c>
      <c r="P108" s="31">
        <f>IF(P103=0,0,VLOOKUP(P103,FAC_TOTALS_APTA!$A$4:$BQ$126,$L108,FALSE))</f>
        <v>203667.15147007999</v>
      </c>
      <c r="Q108" s="31">
        <f>IF(Q103=0,0,VLOOKUP(Q103,FAC_TOTALS_APTA!$A$4:$BQ$126,$L108,FALSE))</f>
        <v>-235644.09937824699</v>
      </c>
      <c r="R108" s="31">
        <f>IF(R103=0,0,VLOOKUP(R103,FAC_TOTALS_APTA!$A$4:$BQ$126,$L108,FALSE))</f>
        <v>81493.420019044293</v>
      </c>
      <c r="S108" s="31">
        <f>IF(S103=0,0,VLOOKUP(S103,FAC_TOTALS_APTA!$A$4:$BQ$126,$L108,FALSE))</f>
        <v>0</v>
      </c>
      <c r="T108" s="31">
        <f>IF(T103=0,0,VLOOKUP(T103,FAC_TOTALS_APTA!$A$4:$BQ$126,$L108,FALSE))</f>
        <v>0</v>
      </c>
      <c r="U108" s="31">
        <f>IF(U103=0,0,VLOOKUP(U103,FAC_TOTALS_APTA!$A$4:$BQ$126,$L108,FALSE))</f>
        <v>0</v>
      </c>
      <c r="V108" s="31">
        <f>IF(V103=0,0,VLOOKUP(V103,FAC_TOTALS_APTA!$A$4:$BQ$126,$L108,FALSE))</f>
        <v>0</v>
      </c>
      <c r="W108" s="31">
        <f>IF(W103=0,0,VLOOKUP(W103,FAC_TOTALS_APTA!$A$4:$BQ$126,$L108,FALSE))</f>
        <v>0</v>
      </c>
      <c r="X108" s="31">
        <f>IF(X103=0,0,VLOOKUP(X103,FAC_TOTALS_APTA!$A$4:$BQ$126,$L108,FALSE))</f>
        <v>0</v>
      </c>
      <c r="Y108" s="31">
        <f>IF(Y103=0,0,VLOOKUP(Y103,FAC_TOTALS_APTA!$A$4:$BQ$126,$L108,FALSE))</f>
        <v>0</v>
      </c>
      <c r="Z108" s="31">
        <f>IF(Z103=0,0,VLOOKUP(Z103,FAC_TOTALS_APTA!$A$4:$BQ$126,$L108,FALSE))</f>
        <v>0</v>
      </c>
      <c r="AA108" s="31">
        <f>IF(AA103=0,0,VLOOKUP(AA103,FAC_TOTALS_APTA!$A$4:$BQ$126,$L108,FALSE))</f>
        <v>0</v>
      </c>
      <c r="AB108" s="31">
        <f>IF(AB103=0,0,VLOOKUP(AB103,FAC_TOTALS_APTA!$A$4:$BQ$126,$L108,FALSE))</f>
        <v>0</v>
      </c>
      <c r="AC108" s="34">
        <f t="shared" si="25"/>
        <v>-899895.88953118166</v>
      </c>
      <c r="AD108" s="35">
        <f>AC108/G122</f>
        <v>-8.7143373185633608E-4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MATCH($D109,FAC_TOTALS_APTA!$A$2:$BQ$2,)</f>
        <v>14</v>
      </c>
      <c r="G109" s="36">
        <f>VLOOKUP(G103,FAC_TOTALS_APTA!$A$4:$BQ$126,$F109,FALSE)</f>
        <v>4.1093000000000002</v>
      </c>
      <c r="H109" s="36">
        <f>VLOOKUP(H103,FAC_TOTALS_APTA!$A$4:$BQ$126,$F109,FALSE)</f>
        <v>2.9199999999999902</v>
      </c>
      <c r="I109" s="32">
        <f t="shared" si="22"/>
        <v>-0.28941668897379358</v>
      </c>
      <c r="J109" s="33" t="str">
        <f t="shared" si="23"/>
        <v>_log</v>
      </c>
      <c r="K109" s="33" t="str">
        <f t="shared" si="24"/>
        <v>GAS_PRICE_2018_log_FAC</v>
      </c>
      <c r="L109" s="9">
        <f>MATCH($K109,FAC_TOTALS_APTA!$A$2:$BO$2,)</f>
        <v>29</v>
      </c>
      <c r="M109" s="31">
        <f>IF(M103=0,0,VLOOKUP(M103,FAC_TOTALS_APTA!$A$4:$BQ$126,$L109,FALSE))</f>
        <v>-7497040.6159164403</v>
      </c>
      <c r="N109" s="31">
        <f>IF(N103=0,0,VLOOKUP(N103,FAC_TOTALS_APTA!$A$4:$BQ$126,$L109,FALSE))</f>
        <v>-8794041.6486046705</v>
      </c>
      <c r="O109" s="31">
        <f>IF(O103=0,0,VLOOKUP(O103,FAC_TOTALS_APTA!$A$4:$BQ$126,$L109,FALSE))</f>
        <v>-54256486.947215699</v>
      </c>
      <c r="P109" s="31">
        <f>IF(P103=0,0,VLOOKUP(P103,FAC_TOTALS_APTA!$A$4:$BQ$126,$L109,FALSE))</f>
        <v>-16858789.928378001</v>
      </c>
      <c r="Q109" s="31">
        <f>IF(Q103=0,0,VLOOKUP(Q103,FAC_TOTALS_APTA!$A$4:$BQ$126,$L109,FALSE))</f>
        <v>16568329.779931899</v>
      </c>
      <c r="R109" s="31">
        <f>IF(R103=0,0,VLOOKUP(R103,FAC_TOTALS_APTA!$A$4:$BQ$126,$L109,FALSE))</f>
        <v>12399060.3802961</v>
      </c>
      <c r="S109" s="31">
        <f>IF(S103=0,0,VLOOKUP(S103,FAC_TOTALS_APTA!$A$4:$BQ$126,$L109,FALSE))</f>
        <v>0</v>
      </c>
      <c r="T109" s="31">
        <f>IF(T103=0,0,VLOOKUP(T103,FAC_TOTALS_APTA!$A$4:$BQ$126,$L109,FALSE))</f>
        <v>0</v>
      </c>
      <c r="U109" s="31">
        <f>IF(U103=0,0,VLOOKUP(U103,FAC_TOTALS_APTA!$A$4:$BQ$126,$L109,FALSE))</f>
        <v>0</v>
      </c>
      <c r="V109" s="31">
        <f>IF(V103=0,0,VLOOKUP(V103,FAC_TOTALS_APTA!$A$4:$BQ$126,$L109,FALSE))</f>
        <v>0</v>
      </c>
      <c r="W109" s="31">
        <f>IF(W103=0,0,VLOOKUP(W103,FAC_TOTALS_APTA!$A$4:$BQ$126,$L109,FALSE))</f>
        <v>0</v>
      </c>
      <c r="X109" s="31">
        <f>IF(X103=0,0,VLOOKUP(X103,FAC_TOTALS_APTA!$A$4:$BQ$126,$L109,FALSE))</f>
        <v>0</v>
      </c>
      <c r="Y109" s="31">
        <f>IF(Y103=0,0,VLOOKUP(Y103,FAC_TOTALS_APTA!$A$4:$BQ$126,$L109,FALSE))</f>
        <v>0</v>
      </c>
      <c r="Z109" s="31">
        <f>IF(Z103=0,0,VLOOKUP(Z103,FAC_TOTALS_APTA!$A$4:$BQ$126,$L109,FALSE))</f>
        <v>0</v>
      </c>
      <c r="AA109" s="31">
        <f>IF(AA103=0,0,VLOOKUP(AA103,FAC_TOTALS_APTA!$A$4:$BQ$126,$L109,FALSE))</f>
        <v>0</v>
      </c>
      <c r="AB109" s="31">
        <f>IF(AB103=0,0,VLOOKUP(AB103,FAC_TOTALS_APTA!$A$4:$BQ$126,$L109,FALSE))</f>
        <v>0</v>
      </c>
      <c r="AC109" s="34">
        <f t="shared" si="25"/>
        <v>-58438968.979886815</v>
      </c>
      <c r="AD109" s="35">
        <f>AC109/G122</f>
        <v>-5.6590645002846003E-2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MATCH($D110,FAC_TOTALS_APTA!$A$2:$BQ$2,)</f>
        <v>15</v>
      </c>
      <c r="G110" s="56">
        <f>VLOOKUP(G103,FAC_TOTALS_APTA!$A$4:$BQ$126,$F110,FALSE)</f>
        <v>33963.31</v>
      </c>
      <c r="H110" s="56">
        <f>VLOOKUP(H103,FAC_TOTALS_APTA!$A$4:$BQ$126,$F110,FALSE)</f>
        <v>36801.5</v>
      </c>
      <c r="I110" s="32">
        <f t="shared" si="22"/>
        <v>8.3566354398319831E-2</v>
      </c>
      <c r="J110" s="33" t="str">
        <f t="shared" si="23"/>
        <v>_log</v>
      </c>
      <c r="K110" s="33" t="str">
        <f t="shared" si="24"/>
        <v>TOTAL_MED_INC_INDIV_2018_log_FAC</v>
      </c>
      <c r="L110" s="9">
        <f>MATCH($K110,FAC_TOTALS_APTA!$A$2:$BO$2,)</f>
        <v>30</v>
      </c>
      <c r="M110" s="31">
        <f>IF(M103=0,0,VLOOKUP(M103,FAC_TOTALS_APTA!$A$4:$BQ$126,$L110,FALSE))</f>
        <v>3108147.9379066499</v>
      </c>
      <c r="N110" s="31">
        <f>IF(N103=0,0,VLOOKUP(N103,FAC_TOTALS_APTA!$A$4:$BQ$126,$L110,FALSE))</f>
        <v>1417833.2419664301</v>
      </c>
      <c r="O110" s="31">
        <f>IF(O103=0,0,VLOOKUP(O103,FAC_TOTALS_APTA!$A$4:$BQ$126,$L110,FALSE))</f>
        <v>-6880730.9068518803</v>
      </c>
      <c r="P110" s="31">
        <f>IF(P103=0,0,VLOOKUP(P103,FAC_TOTALS_APTA!$A$4:$BQ$126,$L110,FALSE))</f>
        <v>-12451137.6000883</v>
      </c>
      <c r="Q110" s="31">
        <f>IF(Q103=0,0,VLOOKUP(Q103,FAC_TOTALS_APTA!$A$4:$BQ$126,$L110,FALSE))</f>
        <v>-6957232.3591144504</v>
      </c>
      <c r="R110" s="31">
        <f>IF(R103=0,0,VLOOKUP(R103,FAC_TOTALS_APTA!$A$4:$BQ$126,$L110,FALSE))</f>
        <v>-8534979.2935897801</v>
      </c>
      <c r="S110" s="31">
        <f>IF(S103=0,0,VLOOKUP(S103,FAC_TOTALS_APTA!$A$4:$BQ$126,$L110,FALSE))</f>
        <v>0</v>
      </c>
      <c r="T110" s="31">
        <f>IF(T103=0,0,VLOOKUP(T103,FAC_TOTALS_APTA!$A$4:$BQ$126,$L110,FALSE))</f>
        <v>0</v>
      </c>
      <c r="U110" s="31">
        <f>IF(U103=0,0,VLOOKUP(U103,FAC_TOTALS_APTA!$A$4:$BQ$126,$L110,FALSE))</f>
        <v>0</v>
      </c>
      <c r="V110" s="31">
        <f>IF(V103=0,0,VLOOKUP(V103,FAC_TOTALS_APTA!$A$4:$BQ$126,$L110,FALSE))</f>
        <v>0</v>
      </c>
      <c r="W110" s="31">
        <f>IF(W103=0,0,VLOOKUP(W103,FAC_TOTALS_APTA!$A$4:$BQ$126,$L110,FALSE))</f>
        <v>0</v>
      </c>
      <c r="X110" s="31">
        <f>IF(X103=0,0,VLOOKUP(X103,FAC_TOTALS_APTA!$A$4:$BQ$126,$L110,FALSE))</f>
        <v>0</v>
      </c>
      <c r="Y110" s="31">
        <f>IF(Y103=0,0,VLOOKUP(Y103,FAC_TOTALS_APTA!$A$4:$BQ$126,$L110,FALSE))</f>
        <v>0</v>
      </c>
      <c r="Z110" s="31">
        <f>IF(Z103=0,0,VLOOKUP(Z103,FAC_TOTALS_APTA!$A$4:$BQ$126,$L110,FALSE))</f>
        <v>0</v>
      </c>
      <c r="AA110" s="31">
        <f>IF(AA103=0,0,VLOOKUP(AA103,FAC_TOTALS_APTA!$A$4:$BQ$126,$L110,FALSE))</f>
        <v>0</v>
      </c>
      <c r="AB110" s="31">
        <f>IF(AB103=0,0,VLOOKUP(AB103,FAC_TOTALS_APTA!$A$4:$BQ$126,$L110,FALSE))</f>
        <v>0</v>
      </c>
      <c r="AC110" s="34">
        <f t="shared" si="25"/>
        <v>-30298098.979771331</v>
      </c>
      <c r="AD110" s="35">
        <f>AC110/G122</f>
        <v>-2.9339822271940617E-2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MATCH($D111,FAC_TOTALS_APTA!$A$2:$BQ$2,)</f>
        <v>16</v>
      </c>
      <c r="G111" s="31">
        <f>VLOOKUP(G103,FAC_TOTALS_APTA!$A$4:$BQ$126,$F111,FALSE)</f>
        <v>31.51</v>
      </c>
      <c r="H111" s="31">
        <f>VLOOKUP(H103,FAC_TOTALS_APTA!$A$4:$BQ$126,$F111,FALSE)</f>
        <v>30.01</v>
      </c>
      <c r="I111" s="32">
        <f t="shared" si="22"/>
        <v>-4.7603935258648034E-2</v>
      </c>
      <c r="J111" s="33" t="str">
        <f t="shared" si="23"/>
        <v/>
      </c>
      <c r="K111" s="33" t="str">
        <f t="shared" si="24"/>
        <v>PCT_HH_NO_VEH_FAC</v>
      </c>
      <c r="L111" s="9">
        <f>MATCH($K111,FAC_TOTALS_APTA!$A$2:$BO$2,)</f>
        <v>31</v>
      </c>
      <c r="M111" s="31">
        <f>IF(M103=0,0,VLOOKUP(M103,FAC_TOTALS_APTA!$A$4:$BQ$126,$L111,FALSE))</f>
        <v>-11587851.477014599</v>
      </c>
      <c r="N111" s="31">
        <f>IF(N103=0,0,VLOOKUP(N103,FAC_TOTALS_APTA!$A$4:$BQ$126,$L111,FALSE))</f>
        <v>1991099.0865224299</v>
      </c>
      <c r="O111" s="31">
        <f>IF(O103=0,0,VLOOKUP(O103,FAC_TOTALS_APTA!$A$4:$BQ$126,$L111,FALSE))</f>
        <v>-218733.43417083099</v>
      </c>
      <c r="P111" s="31">
        <f>IF(P103=0,0,VLOOKUP(P103,FAC_TOTALS_APTA!$A$4:$BQ$126,$L111,FALSE))</f>
        <v>-2063591.7599307101</v>
      </c>
      <c r="Q111" s="31">
        <f>IF(Q103=0,0,VLOOKUP(Q103,FAC_TOTALS_APTA!$A$4:$BQ$126,$L111,FALSE))</f>
        <v>856801.13786754594</v>
      </c>
      <c r="R111" s="31">
        <f>IF(R103=0,0,VLOOKUP(R103,FAC_TOTALS_APTA!$A$4:$BQ$126,$L111,FALSE))</f>
        <v>67329.812588853398</v>
      </c>
      <c r="S111" s="31">
        <f>IF(S103=0,0,VLOOKUP(S103,FAC_TOTALS_APTA!$A$4:$BQ$126,$L111,FALSE))</f>
        <v>0</v>
      </c>
      <c r="T111" s="31">
        <f>IF(T103=0,0,VLOOKUP(T103,FAC_TOTALS_APTA!$A$4:$BQ$126,$L111,FALSE))</f>
        <v>0</v>
      </c>
      <c r="U111" s="31">
        <f>IF(U103=0,0,VLOOKUP(U103,FAC_TOTALS_APTA!$A$4:$BQ$126,$L111,FALSE))</f>
        <v>0</v>
      </c>
      <c r="V111" s="31">
        <f>IF(V103=0,0,VLOOKUP(V103,FAC_TOTALS_APTA!$A$4:$BQ$126,$L111,FALSE))</f>
        <v>0</v>
      </c>
      <c r="W111" s="31">
        <f>IF(W103=0,0,VLOOKUP(W103,FAC_TOTALS_APTA!$A$4:$BQ$126,$L111,FALSE))</f>
        <v>0</v>
      </c>
      <c r="X111" s="31">
        <f>IF(X103=0,0,VLOOKUP(X103,FAC_TOTALS_APTA!$A$4:$BQ$126,$L111,FALSE))</f>
        <v>0</v>
      </c>
      <c r="Y111" s="31">
        <f>IF(Y103=0,0,VLOOKUP(Y103,FAC_TOTALS_APTA!$A$4:$BQ$126,$L111,FALSE))</f>
        <v>0</v>
      </c>
      <c r="Z111" s="31">
        <f>IF(Z103=0,0,VLOOKUP(Z103,FAC_TOTALS_APTA!$A$4:$BQ$126,$L111,FALSE))</f>
        <v>0</v>
      </c>
      <c r="AA111" s="31">
        <f>IF(AA103=0,0,VLOOKUP(AA103,FAC_TOTALS_APTA!$A$4:$BQ$126,$L111,FALSE))</f>
        <v>0</v>
      </c>
      <c r="AB111" s="31">
        <f>IF(AB103=0,0,VLOOKUP(AB103,FAC_TOTALS_APTA!$A$4:$BQ$126,$L111,FALSE))</f>
        <v>0</v>
      </c>
      <c r="AC111" s="34">
        <f t="shared" si="25"/>
        <v>-10954946.63413731</v>
      </c>
      <c r="AD111" s="35">
        <f>AC111/G122</f>
        <v>-1.0608460532747544E-2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MATCH($D112,FAC_TOTALS_APTA!$A$2:$BQ$2,)</f>
        <v>18</v>
      </c>
      <c r="G112" s="36">
        <f>VLOOKUP(G103,FAC_TOTALS_APTA!$A$4:$BQ$126,$F112,FALSE)</f>
        <v>4.0999999999999996</v>
      </c>
      <c r="H112" s="36">
        <f>VLOOKUP(H103,FAC_TOTALS_APTA!$A$4:$BQ$126,$F112,FALSE)</f>
        <v>4.5999999999999996</v>
      </c>
      <c r="I112" s="32">
        <f t="shared" si="22"/>
        <v>0.12195121951219523</v>
      </c>
      <c r="J112" s="33" t="str">
        <f t="shared" si="23"/>
        <v/>
      </c>
      <c r="K112" s="33" t="str">
        <f t="shared" si="24"/>
        <v>JTW_HOME_PCT_FAC</v>
      </c>
      <c r="L112" s="9">
        <f>MATCH($K112,FAC_TOTALS_APTA!$A$2:$BO$2,)</f>
        <v>33</v>
      </c>
      <c r="M112" s="31">
        <f>IF(M103=0,0,VLOOKUP(M103,FAC_TOTALS_APTA!$A$4:$BQ$126,$L112,FALSE))</f>
        <v>14676.060132635401</v>
      </c>
      <c r="N112" s="31">
        <f>IF(N103=0,0,VLOOKUP(N103,FAC_TOTALS_APTA!$A$4:$BQ$126,$L112,FALSE))</f>
        <v>0</v>
      </c>
      <c r="O112" s="31">
        <f>IF(O103=0,0,VLOOKUP(O103,FAC_TOTALS_APTA!$A$4:$BQ$126,$L112,FALSE))</f>
        <v>-14509.410437628499</v>
      </c>
      <c r="P112" s="31">
        <f>IF(P103=0,0,VLOOKUP(P103,FAC_TOTALS_APTA!$A$4:$BQ$126,$L112,FALSE))</f>
        <v>56697.018485287997</v>
      </c>
      <c r="Q112" s="31">
        <f>IF(Q103=0,0,VLOOKUP(Q103,FAC_TOTALS_APTA!$A$4:$BQ$126,$L112,FALSE))</f>
        <v>0</v>
      </c>
      <c r="R112" s="31">
        <f>IF(R103=0,0,VLOOKUP(R103,FAC_TOTALS_APTA!$A$4:$BQ$126,$L112,FALSE))</f>
        <v>13396.9948601618</v>
      </c>
      <c r="S112" s="31">
        <f>IF(S103=0,0,VLOOKUP(S103,FAC_TOTALS_APTA!$A$4:$BQ$126,$L112,FALSE))</f>
        <v>0</v>
      </c>
      <c r="T112" s="31">
        <f>IF(T103=0,0,VLOOKUP(T103,FAC_TOTALS_APTA!$A$4:$BQ$126,$L112,FALSE))</f>
        <v>0</v>
      </c>
      <c r="U112" s="31">
        <f>IF(U103=0,0,VLOOKUP(U103,FAC_TOTALS_APTA!$A$4:$BQ$126,$L112,FALSE))</f>
        <v>0</v>
      </c>
      <c r="V112" s="31">
        <f>IF(V103=0,0,VLOOKUP(V103,FAC_TOTALS_APTA!$A$4:$BQ$126,$L112,FALSE))</f>
        <v>0</v>
      </c>
      <c r="W112" s="31">
        <f>IF(W103=0,0,VLOOKUP(W103,FAC_TOTALS_APTA!$A$4:$BQ$126,$L112,FALSE))</f>
        <v>0</v>
      </c>
      <c r="X112" s="31">
        <f>IF(X103=0,0,VLOOKUP(X103,FAC_TOTALS_APTA!$A$4:$BQ$126,$L112,FALSE))</f>
        <v>0</v>
      </c>
      <c r="Y112" s="31">
        <f>IF(Y103=0,0,VLOOKUP(Y103,FAC_TOTALS_APTA!$A$4:$BQ$126,$L112,FALSE))</f>
        <v>0</v>
      </c>
      <c r="Z112" s="31">
        <f>IF(Z103=0,0,VLOOKUP(Z103,FAC_TOTALS_APTA!$A$4:$BQ$126,$L112,FALSE))</f>
        <v>0</v>
      </c>
      <c r="AA112" s="31">
        <f>IF(AA103=0,0,VLOOKUP(AA103,FAC_TOTALS_APTA!$A$4:$BQ$126,$L112,FALSE))</f>
        <v>0</v>
      </c>
      <c r="AB112" s="31">
        <f>IF(AB103=0,0,VLOOKUP(AB103,FAC_TOTALS_APTA!$A$4:$BQ$126,$L112,FALSE))</f>
        <v>0</v>
      </c>
      <c r="AC112" s="34">
        <f t="shared" si="25"/>
        <v>70260.663040456697</v>
      </c>
      <c r="AD112" s="35">
        <f>AC112/G122</f>
        <v>6.803843923316884E-5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>
        <f>MATCH($D113,FAC_TOTALS_APTA!$A$2:$BQ$2,)</f>
        <v>19</v>
      </c>
      <c r="G113" s="36">
        <f>VLOOKUP(G103,FAC_TOTALS_APTA!$A$4:$BQ$126,$F113,FALSE)</f>
        <v>0.34999999999999898</v>
      </c>
      <c r="H113" s="36">
        <f>VLOOKUP(H103,FAC_TOTALS_APTA!$A$4:$BQ$126,$F113,FALSE)</f>
        <v>12.309999999999899</v>
      </c>
      <c r="I113" s="32">
        <f t="shared" si="22"/>
        <v>34.171428571428386</v>
      </c>
      <c r="J113" s="33" t="str">
        <f t="shared" si="23"/>
        <v/>
      </c>
      <c r="K113" s="33" t="str">
        <f t="shared" si="24"/>
        <v>PER_CAPITA_TNC_TRIPS_HINY_BUS_FAC</v>
      </c>
      <c r="L113" s="9">
        <f>MATCH($K113,FAC_TOTALS_APTA!$A$2:$BO$2,)</f>
        <v>34</v>
      </c>
      <c r="M113" s="31">
        <f>IF(M103=0,0,VLOOKUP(M103,FAC_TOTALS_APTA!$A$4:$BQ$126,$L113,FALSE))</f>
        <v>-495775.31883731799</v>
      </c>
      <c r="N113" s="31">
        <f>IF(N103=0,0,VLOOKUP(N103,FAC_TOTALS_APTA!$A$4:$BQ$126,$L113,FALSE))</f>
        <v>-488793.50670656899</v>
      </c>
      <c r="O113" s="31">
        <f>IF(O103=0,0,VLOOKUP(O103,FAC_TOTALS_APTA!$A$4:$BQ$126,$L113,FALSE))</f>
        <v>-801945.44955938205</v>
      </c>
      <c r="P113" s="31">
        <f>IF(P103=0,0,VLOOKUP(P103,FAC_TOTALS_APTA!$A$4:$BQ$126,$L113,FALSE))</f>
        <v>-1541330.6404033899</v>
      </c>
      <c r="Q113" s="31">
        <f>IF(Q103=0,0,VLOOKUP(Q103,FAC_TOTALS_APTA!$A$4:$BQ$126,$L113,FALSE))</f>
        <v>-1917568.1334250199</v>
      </c>
      <c r="R113" s="31">
        <f>IF(R103=0,0,VLOOKUP(R103,FAC_TOTALS_APTA!$A$4:$BQ$126,$L113,FALSE))</f>
        <v>-2119897.0550064598</v>
      </c>
      <c r="S113" s="31">
        <f>IF(S103=0,0,VLOOKUP(S103,FAC_TOTALS_APTA!$A$4:$BQ$126,$L113,FALSE))</f>
        <v>0</v>
      </c>
      <c r="T113" s="31">
        <f>IF(T103=0,0,VLOOKUP(T103,FAC_TOTALS_APTA!$A$4:$BQ$126,$L113,FALSE))</f>
        <v>0</v>
      </c>
      <c r="U113" s="31">
        <f>IF(U103=0,0,VLOOKUP(U103,FAC_TOTALS_APTA!$A$4:$BQ$126,$L113,FALSE))</f>
        <v>0</v>
      </c>
      <c r="V113" s="31">
        <f>IF(V103=0,0,VLOOKUP(V103,FAC_TOTALS_APTA!$A$4:$BQ$126,$L113,FALSE))</f>
        <v>0</v>
      </c>
      <c r="W113" s="31">
        <f>IF(W103=0,0,VLOOKUP(W103,FAC_TOTALS_APTA!$A$4:$BQ$126,$L113,FALSE))</f>
        <v>0</v>
      </c>
      <c r="X113" s="31">
        <f>IF(X103=0,0,VLOOKUP(X103,FAC_TOTALS_APTA!$A$4:$BQ$126,$L113,FALSE))</f>
        <v>0</v>
      </c>
      <c r="Y113" s="31">
        <f>IF(Y103=0,0,VLOOKUP(Y103,FAC_TOTALS_APTA!$A$4:$BQ$126,$L113,FALSE))</f>
        <v>0</v>
      </c>
      <c r="Z113" s="31">
        <f>IF(Z103=0,0,VLOOKUP(Z103,FAC_TOTALS_APTA!$A$4:$BQ$126,$L113,FALSE))</f>
        <v>0</v>
      </c>
      <c r="AA113" s="31">
        <f>IF(AA103=0,0,VLOOKUP(AA103,FAC_TOTALS_APTA!$A$4:$BQ$126,$L113,FALSE))</f>
        <v>0</v>
      </c>
      <c r="AB113" s="31">
        <f>IF(AB103=0,0,VLOOKUP(AB103,FAC_TOTALS_APTA!$A$4:$BQ$126,$L113,FALSE))</f>
        <v>0</v>
      </c>
      <c r="AC113" s="34">
        <f t="shared" si="25"/>
        <v>-7365310.1039381381</v>
      </c>
      <c r="AD113" s="35">
        <f>AC113/G122</f>
        <v>-7.132358025879827E-3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MATCH($D114,FAC_TOTALS_APTA!$A$2:$BQ$2,)</f>
        <v>20</v>
      </c>
      <c r="G114" s="36">
        <f>VLOOKUP(G103,FAC_TOTALS_APTA!$A$4:$BQ$126,$F114,FALSE)</f>
        <v>0</v>
      </c>
      <c r="H114" s="36">
        <f>VLOOKUP(H103,FAC_TOTALS_APTA!$A$4:$BQ$126,$F114,FALSE)</f>
        <v>0</v>
      </c>
      <c r="I114" s="32" t="str">
        <f t="shared" si="22"/>
        <v>-</v>
      </c>
      <c r="J114" s="33" t="str">
        <f t="shared" si="23"/>
        <v/>
      </c>
      <c r="K114" s="33" t="str">
        <f t="shared" si="24"/>
        <v>PER_CAPITA_TNC_TRIPS_MID_OPEX_BUS_FAC</v>
      </c>
      <c r="L114" s="9">
        <f>MATCH($K114,FAC_TOTALS_APTA!$A$2:$BO$2,)</f>
        <v>35</v>
      </c>
      <c r="M114" s="31">
        <f>IF(M103=0,0,VLOOKUP(M103,FAC_TOTALS_APTA!$A$4:$BQ$126,$L114,FALSE))</f>
        <v>0</v>
      </c>
      <c r="N114" s="31">
        <f>IF(N103=0,0,VLOOKUP(N103,FAC_TOTALS_APTA!$A$4:$BQ$126,$L114,FALSE))</f>
        <v>0</v>
      </c>
      <c r="O114" s="31">
        <f>IF(O103=0,0,VLOOKUP(O103,FAC_TOTALS_APTA!$A$4:$BQ$126,$L114,FALSE))</f>
        <v>0</v>
      </c>
      <c r="P114" s="31">
        <f>IF(P103=0,0,VLOOKUP(P103,FAC_TOTALS_APTA!$A$4:$BQ$126,$L114,FALSE))</f>
        <v>0</v>
      </c>
      <c r="Q114" s="31">
        <f>IF(Q103=0,0,VLOOKUP(Q103,FAC_TOTALS_APTA!$A$4:$BQ$126,$L114,FALSE))</f>
        <v>0</v>
      </c>
      <c r="R114" s="31">
        <f>IF(R103=0,0,VLOOKUP(R103,FAC_TOTALS_APTA!$A$4:$BQ$126,$L114,FALSE))</f>
        <v>0</v>
      </c>
      <c r="S114" s="31">
        <f>IF(S103=0,0,VLOOKUP(S103,FAC_TOTALS_APTA!$A$4:$BQ$126,$L114,FALSE))</f>
        <v>0</v>
      </c>
      <c r="T114" s="31">
        <f>IF(T103=0,0,VLOOKUP(T103,FAC_TOTALS_APTA!$A$4:$BQ$126,$L114,FALSE))</f>
        <v>0</v>
      </c>
      <c r="U114" s="31">
        <f>IF(U103=0,0,VLOOKUP(U103,FAC_TOTALS_APTA!$A$4:$BQ$126,$L114,FALSE))</f>
        <v>0</v>
      </c>
      <c r="V114" s="31">
        <f>IF(V103=0,0,VLOOKUP(V103,FAC_TOTALS_APTA!$A$4:$BQ$126,$L114,FALSE))</f>
        <v>0</v>
      </c>
      <c r="W114" s="31">
        <f>IF(W103=0,0,VLOOKUP(W103,FAC_TOTALS_APTA!$A$4:$BQ$126,$L114,FALSE))</f>
        <v>0</v>
      </c>
      <c r="X114" s="31">
        <f>IF(X103=0,0,VLOOKUP(X103,FAC_TOTALS_APTA!$A$4:$BQ$126,$L114,FALSE))</f>
        <v>0</v>
      </c>
      <c r="Y114" s="31">
        <f>IF(Y103=0,0,VLOOKUP(Y103,FAC_TOTALS_APTA!$A$4:$BQ$126,$L114,FALSE))</f>
        <v>0</v>
      </c>
      <c r="Z114" s="31">
        <f>IF(Z103=0,0,VLOOKUP(Z103,FAC_TOTALS_APTA!$A$4:$BQ$126,$L114,FALSE))</f>
        <v>0</v>
      </c>
      <c r="AA114" s="31">
        <f>IF(AA103=0,0,VLOOKUP(AA103,FAC_TOTALS_APTA!$A$4:$BQ$126,$L114,FALSE))</f>
        <v>0</v>
      </c>
      <c r="AB114" s="31">
        <f>IF(AB103=0,0,VLOOKUP(AB103,FAC_TOTALS_APTA!$A$4:$BQ$126,$L114,FALSE))</f>
        <v>0</v>
      </c>
      <c r="AC114" s="34">
        <f t="shared" si="25"/>
        <v>0</v>
      </c>
      <c r="AD114" s="35">
        <f>AC114/G122</f>
        <v>0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MATCH($D115,FAC_TOTALS_APTA!$A$2:$BQ$2,)</f>
        <v>21</v>
      </c>
      <c r="G115" s="36">
        <f>VLOOKUP(G103,FAC_TOTALS_APTA!$A$4:$BQ$126,$F115,FALSE)</f>
        <v>0</v>
      </c>
      <c r="H115" s="36">
        <f>VLOOKUP(H103,FAC_TOTALS_APTA!$A$4:$BQ$126,$F115,FALSE)</f>
        <v>0</v>
      </c>
      <c r="I115" s="32" t="str">
        <f t="shared" si="22"/>
        <v>-</v>
      </c>
      <c r="J115" s="33" t="str">
        <f t="shared" si="23"/>
        <v/>
      </c>
      <c r="K115" s="33" t="str">
        <f t="shared" si="24"/>
        <v>PER_CAPITA_TNC_TRIPS_LOW_OPEX_BUS_FAC</v>
      </c>
      <c r="L115" s="9">
        <f>MATCH($K115,FAC_TOTALS_APTA!$A$2:$BO$2,)</f>
        <v>36</v>
      </c>
      <c r="M115" s="31">
        <f>IF(M103=0,0,VLOOKUP(M103,FAC_TOTALS_APTA!$A$4:$BQ$126,$L115,FALSE))</f>
        <v>0</v>
      </c>
      <c r="N115" s="31">
        <f>IF(N103=0,0,VLOOKUP(N103,FAC_TOTALS_APTA!$A$4:$BQ$126,$L115,FALSE))</f>
        <v>0</v>
      </c>
      <c r="O115" s="31">
        <f>IF(O103=0,0,VLOOKUP(O103,FAC_TOTALS_APTA!$A$4:$BQ$126,$L115,FALSE))</f>
        <v>0</v>
      </c>
      <c r="P115" s="31">
        <f>IF(P103=0,0,VLOOKUP(P103,FAC_TOTALS_APTA!$A$4:$BQ$126,$L115,FALSE))</f>
        <v>0</v>
      </c>
      <c r="Q115" s="31">
        <f>IF(Q103=0,0,VLOOKUP(Q103,FAC_TOTALS_APTA!$A$4:$BQ$126,$L115,FALSE))</f>
        <v>0</v>
      </c>
      <c r="R115" s="31">
        <f>IF(R103=0,0,VLOOKUP(R103,FAC_TOTALS_APTA!$A$4:$BQ$126,$L115,FALSE))</f>
        <v>0</v>
      </c>
      <c r="S115" s="31">
        <f>IF(S103=0,0,VLOOKUP(S103,FAC_TOTALS_APTA!$A$4:$BQ$126,$L115,FALSE))</f>
        <v>0</v>
      </c>
      <c r="T115" s="31">
        <f>IF(T103=0,0,VLOOKUP(T103,FAC_TOTALS_APTA!$A$4:$BQ$126,$L115,FALSE))</f>
        <v>0</v>
      </c>
      <c r="U115" s="31">
        <f>IF(U103=0,0,VLOOKUP(U103,FAC_TOTALS_APTA!$A$4:$BQ$126,$L115,FALSE))</f>
        <v>0</v>
      </c>
      <c r="V115" s="31">
        <f>IF(V103=0,0,VLOOKUP(V103,FAC_TOTALS_APTA!$A$4:$BQ$126,$L115,FALSE))</f>
        <v>0</v>
      </c>
      <c r="W115" s="31">
        <f>IF(W103=0,0,VLOOKUP(W103,FAC_TOTALS_APTA!$A$4:$BQ$126,$L115,FALSE))</f>
        <v>0</v>
      </c>
      <c r="X115" s="31">
        <f>IF(X103=0,0,VLOOKUP(X103,FAC_TOTALS_APTA!$A$4:$BQ$126,$L115,FALSE))</f>
        <v>0</v>
      </c>
      <c r="Y115" s="31">
        <f>IF(Y103=0,0,VLOOKUP(Y103,FAC_TOTALS_APTA!$A$4:$BQ$126,$L115,FALSE))</f>
        <v>0</v>
      </c>
      <c r="Z115" s="31">
        <f>IF(Z103=0,0,VLOOKUP(Z103,FAC_TOTALS_APTA!$A$4:$BQ$126,$L115,FALSE))</f>
        <v>0</v>
      </c>
      <c r="AA115" s="31">
        <f>IF(AA103=0,0,VLOOKUP(AA103,FAC_TOTALS_APTA!$A$4:$BQ$126,$L115,FALSE))</f>
        <v>0</v>
      </c>
      <c r="AB115" s="31">
        <f>IF(AB103=0,0,VLOOKUP(AB103,FAC_TOTALS_APTA!$A$4:$BQ$126,$L115,FALSE))</f>
        <v>0</v>
      </c>
      <c r="AC115" s="34">
        <f t="shared" si="25"/>
        <v>0</v>
      </c>
      <c r="AD115" s="35">
        <f>AC115/G122</f>
        <v>0</v>
      </c>
      <c r="AE115" s="9"/>
    </row>
    <row r="116" spans="1:31" s="16" customFormat="1" ht="34" hidden="1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>
        <f>MATCH($D116,FAC_TOTALS_APTA!$A$2:$BQ$2,)</f>
        <v>22</v>
      </c>
      <c r="G116" s="36">
        <f>VLOOKUP(G103,FAC_TOTALS_APTA!$A$4:$BQ$126,$F116,FALSE)</f>
        <v>0</v>
      </c>
      <c r="H116" s="36">
        <f>VLOOKUP(H103,FAC_TOTALS_APTA!$A$4:$BQ$126,$F116,FALSE)</f>
        <v>0</v>
      </c>
      <c r="I116" s="32" t="str">
        <f t="shared" si="22"/>
        <v>-</v>
      </c>
      <c r="J116" s="33" t="str">
        <f t="shared" si="23"/>
        <v/>
      </c>
      <c r="K116" s="33" t="str">
        <f t="shared" si="24"/>
        <v>PER_CAPITA_TNC_TRIPS_HINY_RAIL_FAC</v>
      </c>
      <c r="L116" s="9">
        <f>MATCH($K116,FAC_TOTALS_APTA!$A$2:$BO$2,)</f>
        <v>37</v>
      </c>
      <c r="M116" s="31">
        <f>IF(M103=0,0,VLOOKUP(M103,FAC_TOTALS_APTA!$A$4:$BQ$126,$L116,FALSE))</f>
        <v>0</v>
      </c>
      <c r="N116" s="31">
        <f>IF(N103=0,0,VLOOKUP(N103,FAC_TOTALS_APTA!$A$4:$BQ$126,$L116,FALSE))</f>
        <v>0</v>
      </c>
      <c r="O116" s="31">
        <f>IF(O103=0,0,VLOOKUP(O103,FAC_TOTALS_APTA!$A$4:$BQ$126,$L116,FALSE))</f>
        <v>0</v>
      </c>
      <c r="P116" s="31">
        <f>IF(P103=0,0,VLOOKUP(P103,FAC_TOTALS_APTA!$A$4:$BQ$126,$L116,FALSE))</f>
        <v>0</v>
      </c>
      <c r="Q116" s="31">
        <f>IF(Q103=0,0,VLOOKUP(Q103,FAC_TOTALS_APTA!$A$4:$BQ$126,$L116,FALSE))</f>
        <v>0</v>
      </c>
      <c r="R116" s="31">
        <f>IF(R103=0,0,VLOOKUP(R103,FAC_TOTALS_APTA!$A$4:$BQ$126,$L116,FALSE))</f>
        <v>0</v>
      </c>
      <c r="S116" s="31">
        <f>IF(S103=0,0,VLOOKUP(S103,FAC_TOTALS_APTA!$A$4:$BQ$126,$L116,FALSE))</f>
        <v>0</v>
      </c>
      <c r="T116" s="31">
        <f>IF(T103=0,0,VLOOKUP(T103,FAC_TOTALS_APTA!$A$4:$BQ$126,$L116,FALSE))</f>
        <v>0</v>
      </c>
      <c r="U116" s="31">
        <f>IF(U103=0,0,VLOOKUP(U103,FAC_TOTALS_APTA!$A$4:$BQ$126,$L116,FALSE))</f>
        <v>0</v>
      </c>
      <c r="V116" s="31">
        <f>IF(V103=0,0,VLOOKUP(V103,FAC_TOTALS_APTA!$A$4:$BQ$126,$L116,FALSE))</f>
        <v>0</v>
      </c>
      <c r="W116" s="31">
        <f>IF(W103=0,0,VLOOKUP(W103,FAC_TOTALS_APTA!$A$4:$BQ$126,$L116,FALSE))</f>
        <v>0</v>
      </c>
      <c r="X116" s="31">
        <f>IF(X103=0,0,VLOOKUP(X103,FAC_TOTALS_APTA!$A$4:$BQ$126,$L116,FALSE))</f>
        <v>0</v>
      </c>
      <c r="Y116" s="31">
        <f>IF(Y103=0,0,VLOOKUP(Y103,FAC_TOTALS_APTA!$A$4:$BQ$126,$L116,FALSE))</f>
        <v>0</v>
      </c>
      <c r="Z116" s="31">
        <f>IF(Z103=0,0,VLOOKUP(Z103,FAC_TOTALS_APTA!$A$4:$BQ$126,$L116,FALSE))</f>
        <v>0</v>
      </c>
      <c r="AA116" s="31">
        <f>IF(AA103=0,0,VLOOKUP(AA103,FAC_TOTALS_APTA!$A$4:$BQ$126,$L116,FALSE))</f>
        <v>0</v>
      </c>
      <c r="AB116" s="31">
        <f>IF(AB103=0,0,VLOOKUP(AB103,FAC_TOTALS_APTA!$A$4:$BQ$126,$L116,FALSE))</f>
        <v>0</v>
      </c>
      <c r="AC116" s="34">
        <f t="shared" si="25"/>
        <v>0</v>
      </c>
      <c r="AD116" s="35">
        <f>AC116/G122</f>
        <v>0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>
        <f>MATCH($D117,FAC_TOTALS_APTA!$A$2:$BQ$2,)</f>
        <v>23</v>
      </c>
      <c r="G117" s="36">
        <f>VLOOKUP(G103,FAC_TOTALS_APTA!$A$4:$BQ$126,$F117,FALSE)</f>
        <v>0</v>
      </c>
      <c r="H117" s="36">
        <f>VLOOKUP(H103,FAC_TOTALS_APTA!$A$4:$BQ$126,$F117,FALSE)</f>
        <v>0</v>
      </c>
      <c r="I117" s="32" t="str">
        <f t="shared" si="22"/>
        <v>-</v>
      </c>
      <c r="J117" s="33" t="str">
        <f t="shared" si="23"/>
        <v/>
      </c>
      <c r="K117" s="33" t="str">
        <f t="shared" si="24"/>
        <v>PER_CAPITA_TNC_TRIPS_MIDLOW_RAIL_FAC</v>
      </c>
      <c r="L117" s="9">
        <f>MATCH($K117,FAC_TOTALS_APTA!$A$2:$BO$2,)</f>
        <v>38</v>
      </c>
      <c r="M117" s="31">
        <f>IF(M103=0,0,VLOOKUP(M103,FAC_TOTALS_APTA!$A$4:$BQ$126,$L117,FALSE))</f>
        <v>0</v>
      </c>
      <c r="N117" s="31">
        <f>IF(N103=0,0,VLOOKUP(N103,FAC_TOTALS_APTA!$A$4:$BQ$126,$L117,FALSE))</f>
        <v>0</v>
      </c>
      <c r="O117" s="31">
        <f>IF(O103=0,0,VLOOKUP(O103,FAC_TOTALS_APTA!$A$4:$BQ$126,$L117,FALSE))</f>
        <v>0</v>
      </c>
      <c r="P117" s="31">
        <f>IF(P103=0,0,VLOOKUP(P103,FAC_TOTALS_APTA!$A$4:$BQ$126,$L117,FALSE))</f>
        <v>0</v>
      </c>
      <c r="Q117" s="31">
        <f>IF(Q103=0,0,VLOOKUP(Q103,FAC_TOTALS_APTA!$A$4:$BQ$126,$L117,FALSE))</f>
        <v>0</v>
      </c>
      <c r="R117" s="31">
        <f>IF(R103=0,0,VLOOKUP(R103,FAC_TOTALS_APTA!$A$4:$BQ$126,$L117,FALSE))</f>
        <v>0</v>
      </c>
      <c r="S117" s="31">
        <f>IF(S103=0,0,VLOOKUP(S103,FAC_TOTALS_APTA!$A$4:$BQ$126,$L117,FALSE))</f>
        <v>0</v>
      </c>
      <c r="T117" s="31">
        <f>IF(T103=0,0,VLOOKUP(T103,FAC_TOTALS_APTA!$A$4:$BQ$126,$L117,FALSE))</f>
        <v>0</v>
      </c>
      <c r="U117" s="31">
        <f>IF(U103=0,0,VLOOKUP(U103,FAC_TOTALS_APTA!$A$4:$BQ$126,$L117,FALSE))</f>
        <v>0</v>
      </c>
      <c r="V117" s="31">
        <f>IF(V103=0,0,VLOOKUP(V103,FAC_TOTALS_APTA!$A$4:$BQ$126,$L117,FALSE))</f>
        <v>0</v>
      </c>
      <c r="W117" s="31">
        <f>IF(W103=0,0,VLOOKUP(W103,FAC_TOTALS_APTA!$A$4:$BQ$126,$L117,FALSE))</f>
        <v>0</v>
      </c>
      <c r="X117" s="31">
        <f>IF(X103=0,0,VLOOKUP(X103,FAC_TOTALS_APTA!$A$4:$BQ$126,$L117,FALSE))</f>
        <v>0</v>
      </c>
      <c r="Y117" s="31">
        <f>IF(Y103=0,0,VLOOKUP(Y103,FAC_TOTALS_APTA!$A$4:$BQ$126,$L117,FALSE))</f>
        <v>0</v>
      </c>
      <c r="Z117" s="31">
        <f>IF(Z103=0,0,VLOOKUP(Z103,FAC_TOTALS_APTA!$A$4:$BQ$126,$L117,FALSE))</f>
        <v>0</v>
      </c>
      <c r="AA117" s="31">
        <f>IF(AA103=0,0,VLOOKUP(AA103,FAC_TOTALS_APTA!$A$4:$BQ$126,$L117,FALSE))</f>
        <v>0</v>
      </c>
      <c r="AB117" s="31">
        <f>IF(AB103=0,0,VLOOKUP(AB103,FAC_TOTALS_APTA!$A$4:$BQ$126,$L117,FALSE))</f>
        <v>0</v>
      </c>
      <c r="AC117" s="34">
        <f t="shared" si="25"/>
        <v>0</v>
      </c>
      <c r="AD117" s="35">
        <f>AC117/G122</f>
        <v>0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MATCH($D118,FAC_TOTALS_APTA!$A$2:$BQ$2,)</f>
        <v>24</v>
      </c>
      <c r="G118" s="36">
        <f>VLOOKUP(G103,FAC_TOTALS_APTA!$A$4:$BQ$126,$F118,FALSE)</f>
        <v>0</v>
      </c>
      <c r="H118" s="36">
        <f>VLOOKUP(H103,FAC_TOTALS_APTA!$A$4:$BQ$126,$F118,FALSE)</f>
        <v>1</v>
      </c>
      <c r="I118" s="32" t="str">
        <f t="shared" si="22"/>
        <v>-</v>
      </c>
      <c r="J118" s="33" t="str">
        <f t="shared" si="23"/>
        <v/>
      </c>
      <c r="K118" s="33" t="str">
        <f t="shared" si="24"/>
        <v>BIKE_SHARE_FAC</v>
      </c>
      <c r="L118" s="9">
        <f>MATCH($K118,FAC_TOTALS_APTA!$A$2:$BO$2,)</f>
        <v>39</v>
      </c>
      <c r="M118" s="31">
        <f>IF(M103=0,0,VLOOKUP(M103,FAC_TOTALS_APTA!$A$4:$BQ$126,$L118,FALSE))</f>
        <v>-10012797.163272901</v>
      </c>
      <c r="N118" s="31">
        <f>IF(N103=0,0,VLOOKUP(N103,FAC_TOTALS_APTA!$A$4:$BQ$126,$L118,FALSE))</f>
        <v>0</v>
      </c>
      <c r="O118" s="31">
        <f>IF(O103=0,0,VLOOKUP(O103,FAC_TOTALS_APTA!$A$4:$BQ$126,$L118,FALSE))</f>
        <v>0</v>
      </c>
      <c r="P118" s="31">
        <f>IF(P103=0,0,VLOOKUP(P103,FAC_TOTALS_APTA!$A$4:$BQ$126,$L118,FALSE))</f>
        <v>0</v>
      </c>
      <c r="Q118" s="31">
        <f>IF(Q103=0,0,VLOOKUP(Q103,FAC_TOTALS_APTA!$A$4:$BQ$126,$L118,FALSE))</f>
        <v>0</v>
      </c>
      <c r="R118" s="31">
        <f>IF(R103=0,0,VLOOKUP(R103,FAC_TOTALS_APTA!$A$4:$BQ$126,$L118,FALSE))</f>
        <v>0</v>
      </c>
      <c r="S118" s="31">
        <f>IF(S103=0,0,VLOOKUP(S103,FAC_TOTALS_APTA!$A$4:$BQ$126,$L118,FALSE))</f>
        <v>0</v>
      </c>
      <c r="T118" s="31">
        <f>IF(T103=0,0,VLOOKUP(T103,FAC_TOTALS_APTA!$A$4:$BQ$126,$L118,FALSE))</f>
        <v>0</v>
      </c>
      <c r="U118" s="31">
        <f>IF(U103=0,0,VLOOKUP(U103,FAC_TOTALS_APTA!$A$4:$BQ$126,$L118,FALSE))</f>
        <v>0</v>
      </c>
      <c r="V118" s="31">
        <f>IF(V103=0,0,VLOOKUP(V103,FAC_TOTALS_APTA!$A$4:$BQ$126,$L118,FALSE))</f>
        <v>0</v>
      </c>
      <c r="W118" s="31">
        <f>IF(W103=0,0,VLOOKUP(W103,FAC_TOTALS_APTA!$A$4:$BQ$126,$L118,FALSE))</f>
        <v>0</v>
      </c>
      <c r="X118" s="31">
        <f>IF(X103=0,0,VLOOKUP(X103,FAC_TOTALS_APTA!$A$4:$BQ$126,$L118,FALSE))</f>
        <v>0</v>
      </c>
      <c r="Y118" s="31">
        <f>IF(Y103=0,0,VLOOKUP(Y103,FAC_TOTALS_APTA!$A$4:$BQ$126,$L118,FALSE))</f>
        <v>0</v>
      </c>
      <c r="Z118" s="31">
        <f>IF(Z103=0,0,VLOOKUP(Z103,FAC_TOTALS_APTA!$A$4:$BQ$126,$L118,FALSE))</f>
        <v>0</v>
      </c>
      <c r="AA118" s="31">
        <f>IF(AA103=0,0,VLOOKUP(AA103,FAC_TOTALS_APTA!$A$4:$BQ$126,$L118,FALSE))</f>
        <v>0</v>
      </c>
      <c r="AB118" s="31">
        <f>IF(AB103=0,0,VLOOKUP(AB103,FAC_TOTALS_APTA!$A$4:$BQ$126,$L118,FALSE))</f>
        <v>0</v>
      </c>
      <c r="AC118" s="34">
        <f t="shared" si="25"/>
        <v>-10012797.163272901</v>
      </c>
      <c r="AD118" s="35">
        <f>AC118/G122</f>
        <v>-9.6961096275894245E-3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MATCH($D119,FAC_TOTALS_APTA!$A$2:$BQ$2,)</f>
        <v>25</v>
      </c>
      <c r="G119" s="38">
        <f>VLOOKUP(G103,FAC_TOTALS_APTA!$A$4:$BQ$126,$F119,FALSE)</f>
        <v>0</v>
      </c>
      <c r="H119" s="38">
        <f>VLOOKUP(H103,FAC_TOTALS_APTA!$A$4:$BQ$126,$F119,FALSE)</f>
        <v>1</v>
      </c>
      <c r="I119" s="39" t="str">
        <f t="shared" si="22"/>
        <v>-</v>
      </c>
      <c r="J119" s="40" t="str">
        <f t="shared" si="23"/>
        <v/>
      </c>
      <c r="K119" s="40" t="str">
        <f t="shared" si="24"/>
        <v>scooter_flag_FAC</v>
      </c>
      <c r="L119" s="10">
        <f>MATCH($K119,FAC_TOTALS_APTA!$A$2:$BO$2,)</f>
        <v>40</v>
      </c>
      <c r="M119" s="41">
        <f>IF($M$11=0,0,VLOOKUP($M$11,FAC_TOTALS_APTA!$A$4:$BQ$126,$L119,FALSE))</f>
        <v>0</v>
      </c>
      <c r="N119" s="41">
        <f>IF($M$11=0,0,VLOOKUP($M$11,FAC_TOTALS_APTA!$A$4:$BQ$126,$L119,FALSE))</f>
        <v>0</v>
      </c>
      <c r="O119" s="41">
        <f>IF($M$11=0,0,VLOOKUP($M$11,FAC_TOTALS_APTA!$A$4:$BQ$126,$L119,FALSE))</f>
        <v>0</v>
      </c>
      <c r="P119" s="41">
        <f>IF($M$11=0,0,VLOOKUP($M$11,FAC_TOTALS_APTA!$A$4:$BQ$126,$L119,FALSE))</f>
        <v>0</v>
      </c>
      <c r="Q119" s="41">
        <f>IF($M$11=0,0,VLOOKUP($M$11,FAC_TOTALS_APTA!$A$4:$BQ$126,$L119,FALSE))</f>
        <v>0</v>
      </c>
      <c r="R119" s="41">
        <f>IF($M$11=0,0,VLOOKUP($M$11,FAC_TOTALS_APTA!$A$4:$BQ$126,$L119,FALSE))</f>
        <v>0</v>
      </c>
      <c r="S119" s="41">
        <f>IF($M$11=0,0,VLOOKUP($M$11,FAC_TOTALS_APTA!$A$4:$BQ$126,$L119,FALSE))</f>
        <v>0</v>
      </c>
      <c r="T119" s="41">
        <f>IF($M$11=0,0,VLOOKUP($M$11,FAC_TOTALS_APTA!$A$4:$BQ$126,$L119,FALSE))</f>
        <v>0</v>
      </c>
      <c r="U119" s="41">
        <f>IF($M$11=0,0,VLOOKUP($M$11,FAC_TOTALS_APTA!$A$4:$BQ$126,$L119,FALSE))</f>
        <v>0</v>
      </c>
      <c r="V119" s="41">
        <f>IF($M$11=0,0,VLOOKUP($M$11,FAC_TOTALS_APTA!$A$4:$BQ$126,$L119,FALSE))</f>
        <v>0</v>
      </c>
      <c r="W119" s="41">
        <f>IF($M$11=0,0,VLOOKUP($M$11,FAC_TOTALS_APTA!$A$4:$BQ$126,$L119,FALSE))</f>
        <v>0</v>
      </c>
      <c r="X119" s="41">
        <f>IF($M$11=0,0,VLOOKUP($M$11,FAC_TOTALS_APTA!$A$4:$BQ$126,$L119,FALSE))</f>
        <v>0</v>
      </c>
      <c r="Y119" s="41">
        <f>IF($M$11=0,0,VLOOKUP($M$11,FAC_TOTALS_APTA!$A$4:$BQ$126,$L119,FALSE))</f>
        <v>0</v>
      </c>
      <c r="Z119" s="41">
        <f>IF($M$11=0,0,VLOOKUP($M$11,FAC_TOTALS_APTA!$A$4:$BQ$126,$L119,FALSE))</f>
        <v>0</v>
      </c>
      <c r="AA119" s="41">
        <f>IF($M$11=0,0,VLOOKUP($M$11,FAC_TOTALS_APTA!$A$4:$BQ$126,$L119,FALSE))</f>
        <v>0</v>
      </c>
      <c r="AB119" s="41">
        <f>IF($M$11=0,0,VLOOKUP($M$11,FAC_TOTALS_APTA!$A$4:$BQ$126,$L119,FALSE))</f>
        <v>0</v>
      </c>
      <c r="AC119" s="42">
        <f t="shared" si="25"/>
        <v>0</v>
      </c>
      <c r="AD119" s="35">
        <f>AC119/G122</f>
        <v>0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24"/>
        <v>New_Reporter_FAC</v>
      </c>
      <c r="L120" s="47">
        <f>MATCH($K120,FAC_TOTALS_APTA!$A$2:$BO$2,)</f>
        <v>44</v>
      </c>
      <c r="M120" s="48">
        <f>IF(M103=0,0,VLOOKUP(M103,FAC_TOTALS_APTA!$A$4:$BQ$126,$L120,FALSE))</f>
        <v>0</v>
      </c>
      <c r="N120" s="48">
        <f>IF(N103=0,0,VLOOKUP(N103,FAC_TOTALS_APTA!$A$4:$BQ$126,$L120,FALSE))</f>
        <v>0</v>
      </c>
      <c r="O120" s="48">
        <f>IF(O103=0,0,VLOOKUP(O103,FAC_TOTALS_APTA!$A$4:$BQ$126,$L120,FALSE))</f>
        <v>0</v>
      </c>
      <c r="P120" s="48">
        <f>IF(P103=0,0,VLOOKUP(P103,FAC_TOTALS_APTA!$A$4:$BQ$126,$L120,FALSE))</f>
        <v>0</v>
      </c>
      <c r="Q120" s="48">
        <f>IF(Q103=0,0,VLOOKUP(Q103,FAC_TOTALS_APTA!$A$4:$BQ$126,$L120,FALSE))</f>
        <v>0</v>
      </c>
      <c r="R120" s="48">
        <f>IF(R103=0,0,VLOOKUP(R103,FAC_TOTALS_APTA!$A$4:$BQ$126,$L120,FALSE))</f>
        <v>0</v>
      </c>
      <c r="S120" s="48">
        <f>IF(S103=0,0,VLOOKUP(S103,FAC_TOTALS_APTA!$A$4:$BQ$126,$L120,FALSE))</f>
        <v>0</v>
      </c>
      <c r="T120" s="48">
        <f>IF(T103=0,0,VLOOKUP(T103,FAC_TOTALS_APTA!$A$4:$BQ$126,$L120,FALSE))</f>
        <v>0</v>
      </c>
      <c r="U120" s="48">
        <f>IF(U103=0,0,VLOOKUP(U103,FAC_TOTALS_APTA!$A$4:$BQ$126,$L120,FALSE))</f>
        <v>0</v>
      </c>
      <c r="V120" s="48">
        <f>IF(V103=0,0,VLOOKUP(V103,FAC_TOTALS_APTA!$A$4:$BQ$126,$L120,FALSE))</f>
        <v>0</v>
      </c>
      <c r="W120" s="48">
        <f>IF(W103=0,0,VLOOKUP(W103,FAC_TOTALS_APTA!$A$4:$BQ$126,$L120,FALSE))</f>
        <v>0</v>
      </c>
      <c r="X120" s="48">
        <f>IF(X103=0,0,VLOOKUP(X103,FAC_TOTALS_APTA!$A$4:$BQ$126,$L120,FALSE))</f>
        <v>0</v>
      </c>
      <c r="Y120" s="48">
        <f>IF(Y103=0,0,VLOOKUP(Y103,FAC_TOTALS_APTA!$A$4:$BQ$126,$L120,FALSE))</f>
        <v>0</v>
      </c>
      <c r="Z120" s="48">
        <f>IF(Z103=0,0,VLOOKUP(Z103,FAC_TOTALS_APTA!$A$4:$BQ$126,$L120,FALSE))</f>
        <v>0</v>
      </c>
      <c r="AA120" s="48">
        <f>IF(AA103=0,0,VLOOKUP(AA103,FAC_TOTALS_APTA!$A$4:$BQ$126,$L120,FALSE))</f>
        <v>0</v>
      </c>
      <c r="AB120" s="48">
        <f>IF(AB103=0,0,VLOOKUP(AB103,FAC_TOTALS_APTA!$A$4:$BQ$126,$L120,FALSE))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MATCH($D121,FAC_TOTALS_APTA!$A$2:$BO$2,)</f>
        <v>9</v>
      </c>
      <c r="G121" s="76">
        <f>VLOOKUP(G103,FAC_TOTALS_APTA!$A$4:$BQ$126,$F121,FALSE)</f>
        <v>1137003120.85021</v>
      </c>
      <c r="H121" s="76">
        <f>VLOOKUP(H103,FAC_TOTALS_APTA!$A$4:$BO$126,$F121,FALSE)</f>
        <v>903241093.66407204</v>
      </c>
      <c r="I121" s="78">
        <f t="shared" ref="I121:I122" si="26">H121/G121-1</f>
        <v>-0.20559488615241361</v>
      </c>
      <c r="J121" s="33"/>
      <c r="K121" s="33"/>
      <c r="L121" s="9"/>
      <c r="M121" s="31">
        <f t="shared" ref="M121:AB121" si="27">SUM(M105:M110)</f>
        <v>-54250745.642791212</v>
      </c>
      <c r="N121" s="31">
        <f t="shared" si="27"/>
        <v>-3905358.7923056278</v>
      </c>
      <c r="O121" s="31">
        <f t="shared" si="27"/>
        <v>-70940802.729317427</v>
      </c>
      <c r="P121" s="31">
        <f t="shared" si="27"/>
        <v>-32525777.33330182</v>
      </c>
      <c r="Q121" s="31">
        <f t="shared" si="27"/>
        <v>-4576055.9858765574</v>
      </c>
      <c r="R121" s="31">
        <f t="shared" si="27"/>
        <v>6756447.7894308046</v>
      </c>
      <c r="S121" s="31">
        <f t="shared" si="27"/>
        <v>0</v>
      </c>
      <c r="T121" s="31">
        <f t="shared" si="27"/>
        <v>0</v>
      </c>
      <c r="U121" s="31">
        <f t="shared" si="27"/>
        <v>0</v>
      </c>
      <c r="V121" s="31">
        <f t="shared" si="27"/>
        <v>0</v>
      </c>
      <c r="W121" s="31">
        <f t="shared" si="27"/>
        <v>0</v>
      </c>
      <c r="X121" s="31">
        <f t="shared" si="27"/>
        <v>0</v>
      </c>
      <c r="Y121" s="31">
        <f t="shared" si="27"/>
        <v>0</v>
      </c>
      <c r="Z121" s="31">
        <f t="shared" si="27"/>
        <v>0</v>
      </c>
      <c r="AA121" s="31">
        <f t="shared" si="27"/>
        <v>0</v>
      </c>
      <c r="AB121" s="31">
        <f t="shared" si="27"/>
        <v>0</v>
      </c>
      <c r="AC121" s="34">
        <f>H121-G121</f>
        <v>-233762027.18613791</v>
      </c>
      <c r="AD121" s="35">
        <f>I121</f>
        <v>-0.20559488615241361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MATCH($D122,FAC_TOTALS_APTA!$A$2:$BO$2,)</f>
        <v>7</v>
      </c>
      <c r="G122" s="77">
        <f>VLOOKUP(G103,FAC_TOTALS_APTA!$A$4:$BO$126,$F122,FALSE)</f>
        <v>1032661299</v>
      </c>
      <c r="H122" s="77">
        <f>VLOOKUP(H103,FAC_TOTALS_APTA!$A$4:$BO$126,$F122,FALSE)</f>
        <v>935808062.59999895</v>
      </c>
      <c r="I122" s="79">
        <f t="shared" si="26"/>
        <v>-9.3789935280610415E-2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-96853236.400001049</v>
      </c>
      <c r="AD122" s="55">
        <f>I122</f>
        <v>-9.3789935280610415E-2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0.1118049508718032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24"/>
  <sheetViews>
    <sheetView showGridLines="0" workbookViewId="0">
      <selection activeCell="J1" sqref="J1:J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VLOOKUP(G11,FAC_TOTALS_APTA!$A$4:$BQ$126,$F13,FALSE)</f>
        <v>50740292.217438303</v>
      </c>
      <c r="H13" s="31">
        <f>VLOOKUP(H11,FAC_TOTALS_APTA!$A$4:$BQ$126,$F13,FALSE)</f>
        <v>70621306.110453904</v>
      </c>
      <c r="I13" s="32">
        <f>IFERROR(H13/G13-1,"-")</f>
        <v>0.39181906575979353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26</v>
      </c>
      <c r="M13" s="31">
        <f>IF(M11=0,0,VLOOKUP(M11,FAC_TOTALS_APTA!$A$4:$BQ$126,$L13,FALSE))</f>
        <v>66558193.692796104</v>
      </c>
      <c r="N13" s="31">
        <f>IF(N11=0,0,VLOOKUP(N11,FAC_TOTALS_APTA!$A$4:$BQ$126,$L13,FALSE))</f>
        <v>23030976.0345775</v>
      </c>
      <c r="O13" s="31">
        <f>IF(O11=0,0,VLOOKUP(O11,FAC_TOTALS_APTA!$A$4:$BQ$126,$L13,FALSE))</f>
        <v>-2723267.5752002802</v>
      </c>
      <c r="P13" s="31">
        <f>IF(P11=0,0,VLOOKUP(P11,FAC_TOTALS_APTA!$A$4:$BQ$126,$L13,FALSE))</f>
        <v>49397161.133523002</v>
      </c>
      <c r="Q13" s="31">
        <f>IF(Q11=0,0,VLOOKUP(Q11,FAC_TOTALS_APTA!$A$4:$BQ$126,$L13,FALSE))</f>
        <v>72971255.509155095</v>
      </c>
      <c r="R13" s="31">
        <f>IF(R11=0,0,VLOOKUP(R11,FAC_TOTALS_APTA!$A$4:$BQ$126,$L13,FALSE))</f>
        <v>36886900.359596603</v>
      </c>
      <c r="S13" s="31">
        <f>IF(S11=0,0,VLOOKUP(S11,FAC_TOTALS_APTA!$A$4:$BQ$126,$L13,FALSE))</f>
        <v>10018451.912032301</v>
      </c>
      <c r="T13" s="31">
        <f>IF(T11=0,0,VLOOKUP(T11,FAC_TOTALS_APTA!$A$4:$BQ$126,$L13,FALSE))</f>
        <v>53816996.796908997</v>
      </c>
      <c r="U13" s="31">
        <f>IF(U11=0,0,VLOOKUP(U11,FAC_TOTALS_APTA!$A$4:$BQ$126,$L13,FALSE))</f>
        <v>6626021.8841710901</v>
      </c>
      <c r="V13" s="31">
        <f>IF(V11=0,0,VLOOKUP(V11,FAC_TOTALS_APTA!$A$4:$BQ$126,$L13,FALSE))</f>
        <v>40982680.446766198</v>
      </c>
      <c r="W13" s="31">
        <f>IF(W11=0,0,VLOOKUP(W11,FAC_TOTALS_APTA!$A$4:$BQ$126,$L13,FALSE))</f>
        <v>38175144.084508002</v>
      </c>
      <c r="X13" s="31">
        <f>IF(X11=0,0,VLOOKUP(X11,FAC_TOTALS_APTA!$A$4:$BQ$126,$L13,FALSE))</f>
        <v>52711671.4034537</v>
      </c>
      <c r="Y13" s="31">
        <f>IF(Y11=0,0,VLOOKUP(Y11,FAC_TOTALS_APTA!$A$4:$BQ$126,$L13,FALSE))</f>
        <v>26496207.714567401</v>
      </c>
      <c r="Z13" s="31">
        <f>IF(Z11=0,0,VLOOKUP(Z11,FAC_TOTALS_APTA!$A$4:$BQ$126,$L13,FALSE))</f>
        <v>33624686.892604798</v>
      </c>
      <c r="AA13" s="31">
        <f>IF(AA11=0,0,VLOOKUP(AA11,FAC_TOTALS_APTA!$A$4:$BQ$126,$L13,FALSE))</f>
        <v>42590740.040560201</v>
      </c>
      <c r="AB13" s="31">
        <f>IF(AB11=0,0,VLOOKUP(AB11,FAC_TOTALS_APTA!$A$4:$BQ$126,$L13,FALSE))</f>
        <v>15897654.9504344</v>
      </c>
      <c r="AC13" s="34">
        <f>SUM(M13:AB13)</f>
        <v>567061475.28045523</v>
      </c>
      <c r="AD13" s="35">
        <f>AC13/G30</f>
        <v>0.53000589891807237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MATCH($D14,FAC_TOTALS_APTA!$A$2:$BQ$2,)</f>
        <v>12</v>
      </c>
      <c r="G14" s="56">
        <f>VLOOKUP(G11,FAC_TOTALS_APTA!$A$4:$BQ$126,$F14,FALSE)</f>
        <v>1.7132453925100699</v>
      </c>
      <c r="H14" s="56">
        <f>VLOOKUP(H11,FAC_TOTALS_APTA!$A$4:$BQ$126,$F14,FALSE)</f>
        <v>2.0770714924310698</v>
      </c>
      <c r="I14" s="32">
        <f t="shared" ref="I14:I27" si="1">IFERROR(H14/G14-1,"-")</f>
        <v>0.21236076367785217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MATCH($K14,FAC_TOTALS_APTA!$A$2:$BO$2,)</f>
        <v>27</v>
      </c>
      <c r="M14" s="31">
        <f>IF(M11=0,0,VLOOKUP(M11,FAC_TOTALS_APTA!$A$4:$BQ$126,$L14,FALSE))</f>
        <v>1225917.6524046101</v>
      </c>
      <c r="N14" s="31">
        <f>IF(N11=0,0,VLOOKUP(N11,FAC_TOTALS_APTA!$A$4:$BQ$126,$L14,FALSE))</f>
        <v>10788881.7478997</v>
      </c>
      <c r="O14" s="31">
        <f>IF(O11=0,0,VLOOKUP(O11,FAC_TOTALS_APTA!$A$4:$BQ$126,$L14,FALSE))</f>
        <v>-8011985.5220119599</v>
      </c>
      <c r="P14" s="31">
        <f>IF(P11=0,0,VLOOKUP(P11,FAC_TOTALS_APTA!$A$4:$BQ$126,$L14,FALSE))</f>
        <v>-20340390.454005301</v>
      </c>
      <c r="Q14" s="31">
        <f>IF(Q11=0,0,VLOOKUP(Q11,FAC_TOTALS_APTA!$A$4:$BQ$126,$L14,FALSE))</f>
        <v>6302126.3451287299</v>
      </c>
      <c r="R14" s="31">
        <f>IF(R11=0,0,VLOOKUP(R11,FAC_TOTALS_APTA!$A$4:$BQ$126,$L14,FALSE))</f>
        <v>-21544786.282201</v>
      </c>
      <c r="S14" s="31">
        <f>IF(S11=0,0,VLOOKUP(S11,FAC_TOTALS_APTA!$A$4:$BQ$126,$L14,FALSE))</f>
        <v>-47356860.228014298</v>
      </c>
      <c r="T14" s="31">
        <f>IF(T11=0,0,VLOOKUP(T11,FAC_TOTALS_APTA!$A$4:$BQ$126,$L14,FALSE))</f>
        <v>-1338479.8738876099</v>
      </c>
      <c r="U14" s="31">
        <f>IF(U11=0,0,VLOOKUP(U11,FAC_TOTALS_APTA!$A$4:$BQ$126,$L14,FALSE))</f>
        <v>-6055664.7869300796</v>
      </c>
      <c r="V14" s="31">
        <f>IF(V11=0,0,VLOOKUP(V11,FAC_TOTALS_APTA!$A$4:$BQ$126,$L14,FALSE))</f>
        <v>-3819047.4244921901</v>
      </c>
      <c r="W14" s="31">
        <f>IF(W11=0,0,VLOOKUP(W11,FAC_TOTALS_APTA!$A$4:$BQ$126,$L14,FALSE))</f>
        <v>-50786086.198504999</v>
      </c>
      <c r="X14" s="31">
        <f>IF(X11=0,0,VLOOKUP(X11,FAC_TOTALS_APTA!$A$4:$BQ$126,$L14,FALSE))</f>
        <v>10140959.0200774</v>
      </c>
      <c r="Y14" s="31">
        <f>IF(Y11=0,0,VLOOKUP(Y11,FAC_TOTALS_APTA!$A$4:$BQ$126,$L14,FALSE))</f>
        <v>-49696467.162972502</v>
      </c>
      <c r="Z14" s="31">
        <f>IF(Z11=0,0,VLOOKUP(Z11,FAC_TOTALS_APTA!$A$4:$BQ$126,$L14,FALSE))</f>
        <v>-15843462.281024899</v>
      </c>
      <c r="AA14" s="31">
        <f>IF(AA11=0,0,VLOOKUP(AA11,FAC_TOTALS_APTA!$A$4:$BQ$126,$L14,FALSE))</f>
        <v>12079096.1483601</v>
      </c>
      <c r="AB14" s="31">
        <f>IF(AB11=0,0,VLOOKUP(AB11,FAC_TOTALS_APTA!$A$4:$BQ$126,$L14,FALSE))</f>
        <v>832299.32539088395</v>
      </c>
      <c r="AC14" s="34">
        <f t="shared" ref="AC14:AC27" si="4">SUM(M14:AB14)</f>
        <v>-183423949.97478342</v>
      </c>
      <c r="AD14" s="35">
        <f>AC14/G30</f>
        <v>-0.17143780652954427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MATCH($D15,FAC_TOTALS_APTA!$A$2:$BQ$2,)</f>
        <v>13</v>
      </c>
      <c r="G15" s="31">
        <f>VLOOKUP(G11,FAC_TOTALS_APTA!$A$4:$BQ$126,$F15,FALSE)</f>
        <v>8927514.0518831294</v>
      </c>
      <c r="H15" s="31">
        <f>VLOOKUP(H11,FAC_TOTALS_APTA!$A$4:$BQ$126,$F15,FALSE)</f>
        <v>10291699.890126601</v>
      </c>
      <c r="I15" s="32">
        <f t="shared" si="1"/>
        <v>0.15280691022331316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28</v>
      </c>
      <c r="M15" s="31">
        <f>IF(M11=0,0,VLOOKUP(M11,FAC_TOTALS_APTA!$A$4:$BQ$126,$L15,FALSE))</f>
        <v>4853380.7854699502</v>
      </c>
      <c r="N15" s="31">
        <f>IF(N11=0,0,VLOOKUP(N11,FAC_TOTALS_APTA!$A$4:$BQ$126,$L15,FALSE))</f>
        <v>7284382.8606649404</v>
      </c>
      <c r="O15" s="31">
        <f>IF(O11=0,0,VLOOKUP(O11,FAC_TOTALS_APTA!$A$4:$BQ$126,$L15,FALSE))</f>
        <v>7929703.7092467602</v>
      </c>
      <c r="P15" s="31">
        <f>IF(P11=0,0,VLOOKUP(P11,FAC_TOTALS_APTA!$A$4:$BQ$126,$L15,FALSE))</f>
        <v>10732196.4505248</v>
      </c>
      <c r="Q15" s="31">
        <f>IF(Q11=0,0,VLOOKUP(Q11,FAC_TOTALS_APTA!$A$4:$BQ$126,$L15,FALSE))</f>
        <v>3064534.51007532</v>
      </c>
      <c r="R15" s="31">
        <f>IF(R11=0,0,VLOOKUP(R11,FAC_TOTALS_APTA!$A$4:$BQ$126,$L15,FALSE))</f>
        <v>2571513.4577902602</v>
      </c>
      <c r="S15" s="31">
        <f>IF(S11=0,0,VLOOKUP(S11,FAC_TOTALS_APTA!$A$4:$BQ$126,$L15,FALSE))</f>
        <v>-841570.23322086001</v>
      </c>
      <c r="T15" s="31">
        <f>IF(T11=0,0,VLOOKUP(T11,FAC_TOTALS_APTA!$A$4:$BQ$126,$L15,FALSE))</f>
        <v>1145285.9250934699</v>
      </c>
      <c r="U15" s="31">
        <f>IF(U11=0,0,VLOOKUP(U11,FAC_TOTALS_APTA!$A$4:$BQ$126,$L15,FALSE))</f>
        <v>4268629.0691020396</v>
      </c>
      <c r="V15" s="31">
        <f>IF(V11=0,0,VLOOKUP(V11,FAC_TOTALS_APTA!$A$4:$BQ$126,$L15,FALSE))</f>
        <v>5415031.2106322097</v>
      </c>
      <c r="W15" s="31">
        <f>IF(W11=0,0,VLOOKUP(W11,FAC_TOTALS_APTA!$A$4:$BQ$126,$L15,FALSE))</f>
        <v>4906291.8778118202</v>
      </c>
      <c r="X15" s="31">
        <f>IF(X11=0,0,VLOOKUP(X11,FAC_TOTALS_APTA!$A$4:$BQ$126,$L15,FALSE))</f>
        <v>5789523.2995698396</v>
      </c>
      <c r="Y15" s="31">
        <f>IF(Y11=0,0,VLOOKUP(Y11,FAC_TOTALS_APTA!$A$4:$BQ$126,$L15,FALSE))</f>
        <v>5361613.1131416503</v>
      </c>
      <c r="Z15" s="31">
        <f>IF(Z11=0,0,VLOOKUP(Z11,FAC_TOTALS_APTA!$A$4:$BQ$126,$L15,FALSE))</f>
        <v>4038889.95820058</v>
      </c>
      <c r="AA15" s="31">
        <f>IF(AA11=0,0,VLOOKUP(AA11,FAC_TOTALS_APTA!$A$4:$BQ$126,$L15,FALSE))</f>
        <v>4941898.0863167401</v>
      </c>
      <c r="AB15" s="31">
        <f>IF(AB11=0,0,VLOOKUP(AB11,FAC_TOTALS_APTA!$A$4:$BQ$126,$L15,FALSE))</f>
        <v>4312233.4273979403</v>
      </c>
      <c r="AC15" s="34">
        <f t="shared" si="4"/>
        <v>75773537.507817462</v>
      </c>
      <c r="AD15" s="35">
        <f>AC15/G30</f>
        <v>7.0821989522689185E-2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MATCH($D16,FAC_TOTALS_APTA!$A$2:$BQ$2,)</f>
        <v>17</v>
      </c>
      <c r="G16" s="56">
        <f>VLOOKUP(G11,FAC_TOTALS_APTA!$A$4:$BQ$126,$F16,FALSE)</f>
        <v>0.51516486358284896</v>
      </c>
      <c r="H16" s="56">
        <f>VLOOKUP(H11,FAC_TOTALS_APTA!$A$4:$BQ$126,$F16,FALSE)</f>
        <v>0.60568888765740103</v>
      </c>
      <c r="I16" s="32">
        <f t="shared" si="1"/>
        <v>0.17571855239695311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32</v>
      </c>
      <c r="M16" s="31">
        <f>IF(M11=0,0,VLOOKUP(M11,FAC_TOTALS_APTA!$A$4:$BQ$126,$L16,FALSE))</f>
        <v>-847978.944170014</v>
      </c>
      <c r="N16" s="31">
        <f>IF(N11=0,0,VLOOKUP(N11,FAC_TOTALS_APTA!$A$4:$BQ$126,$L16,FALSE))</f>
        <v>-744568.74177594599</v>
      </c>
      <c r="O16" s="31">
        <f>IF(O11=0,0,VLOOKUP(O11,FAC_TOTALS_APTA!$A$4:$BQ$126,$L16,FALSE))</f>
        <v>-812430.93771633005</v>
      </c>
      <c r="P16" s="31">
        <f>IF(P11=0,0,VLOOKUP(P11,FAC_TOTALS_APTA!$A$4:$BQ$126,$L16,FALSE))</f>
        <v>-1187965.6633924099</v>
      </c>
      <c r="Q16" s="31">
        <f>IF(Q11=0,0,VLOOKUP(Q11,FAC_TOTALS_APTA!$A$4:$BQ$126,$L16,FALSE))</f>
        <v>-2873735.9751808201</v>
      </c>
      <c r="R16" s="31">
        <f>IF(R11=0,0,VLOOKUP(R11,FAC_TOTALS_APTA!$A$4:$BQ$126,$L16,FALSE))</f>
        <v>2277848.9034457901</v>
      </c>
      <c r="S16" s="31">
        <f>IF(S11=0,0,VLOOKUP(S11,FAC_TOTALS_APTA!$A$4:$BQ$126,$L16,FALSE))</f>
        <v>340883.362971141</v>
      </c>
      <c r="T16" s="31">
        <f>IF(T11=0,0,VLOOKUP(T11,FAC_TOTALS_APTA!$A$4:$BQ$126,$L16,FALSE))</f>
        <v>61510416.643244199</v>
      </c>
      <c r="U16" s="31">
        <f>IF(U11=0,0,VLOOKUP(U11,FAC_TOTALS_APTA!$A$4:$BQ$126,$L16,FALSE))</f>
        <v>-2071625.74220655</v>
      </c>
      <c r="V16" s="31">
        <f>IF(V11=0,0,VLOOKUP(V11,FAC_TOTALS_APTA!$A$4:$BQ$126,$L16,FALSE))</f>
        <v>-2867262.33370374</v>
      </c>
      <c r="W16" s="31">
        <f>IF(W11=0,0,VLOOKUP(W11,FAC_TOTALS_APTA!$A$4:$BQ$126,$L16,FALSE))</f>
        <v>550457.07627543097</v>
      </c>
      <c r="X16" s="31">
        <f>IF(X11=0,0,VLOOKUP(X11,FAC_TOTALS_APTA!$A$4:$BQ$126,$L16,FALSE))</f>
        <v>-847827.30626433506</v>
      </c>
      <c r="Y16" s="31">
        <f>IF(Y11=0,0,VLOOKUP(Y11,FAC_TOTALS_APTA!$A$4:$BQ$126,$L16,FALSE))</f>
        <v>707348.51953799499</v>
      </c>
      <c r="Z16" s="31">
        <f>IF(Z11=0,0,VLOOKUP(Z11,FAC_TOTALS_APTA!$A$4:$BQ$126,$L16,FALSE))</f>
        <v>-336077.02992741403</v>
      </c>
      <c r="AA16" s="31">
        <f>IF(AA11=0,0,VLOOKUP(AA11,FAC_TOTALS_APTA!$A$4:$BQ$126,$L16,FALSE))</f>
        <v>-1111979.2204458199</v>
      </c>
      <c r="AB16" s="31">
        <f>IF(AB11=0,0,VLOOKUP(AB11,FAC_TOTALS_APTA!$A$4:$BQ$126,$L16,FALSE))</f>
        <v>811011.78281421994</v>
      </c>
      <c r="AC16" s="34">
        <f t="shared" si="4"/>
        <v>52496514.393505387</v>
      </c>
      <c r="AD16" s="35">
        <f>AC16/G30</f>
        <v>4.9066042244246127E-2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MATCH($D17,FAC_TOTALS_APTA!$A$2:$BQ$2,)</f>
        <v>14</v>
      </c>
      <c r="G17" s="36">
        <f>VLOOKUP(G11,FAC_TOTALS_APTA!$A$4:$BQ$126,$F17,FALSE)</f>
        <v>1.94994096951705</v>
      </c>
      <c r="H17" s="36">
        <f>VLOOKUP(H11,FAC_TOTALS_APTA!$A$4:$BQ$126,$F17,FALSE)</f>
        <v>2.9329873699500002</v>
      </c>
      <c r="I17" s="32">
        <f t="shared" si="1"/>
        <v>0.50414162059296874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29</v>
      </c>
      <c r="M17" s="31">
        <f>IF(M11=0,0,VLOOKUP(M11,FAC_TOTALS_APTA!$A$4:$BQ$126,$L17,FALSE))</f>
        <v>21005490.101872001</v>
      </c>
      <c r="N17" s="31">
        <f>IF(N11=0,0,VLOOKUP(N11,FAC_TOTALS_APTA!$A$4:$BQ$126,$L17,FALSE))</f>
        <v>27130811.889990401</v>
      </c>
      <c r="O17" s="31">
        <f>IF(O11=0,0,VLOOKUP(O11,FAC_TOTALS_APTA!$A$4:$BQ$126,$L17,FALSE))</f>
        <v>36678180.006549798</v>
      </c>
      <c r="P17" s="31">
        <f>IF(P11=0,0,VLOOKUP(P11,FAC_TOTALS_APTA!$A$4:$BQ$126,$L17,FALSE))</f>
        <v>22208417.466524299</v>
      </c>
      <c r="Q17" s="31">
        <f>IF(Q11=0,0,VLOOKUP(Q11,FAC_TOTALS_APTA!$A$4:$BQ$126,$L17,FALSE))</f>
        <v>12202239.146436101</v>
      </c>
      <c r="R17" s="31">
        <f>IF(R11=0,0,VLOOKUP(R11,FAC_TOTALS_APTA!$A$4:$BQ$126,$L17,FALSE))</f>
        <v>31194652.025948498</v>
      </c>
      <c r="S17" s="31">
        <f>IF(S11=0,0,VLOOKUP(S11,FAC_TOTALS_APTA!$A$4:$BQ$126,$L17,FALSE))</f>
        <v>-83019853.397871599</v>
      </c>
      <c r="T17" s="31">
        <f>IF(T11=0,0,VLOOKUP(T11,FAC_TOTALS_APTA!$A$4:$BQ$126,$L17,FALSE))</f>
        <v>39249266.974924497</v>
      </c>
      <c r="U17" s="31">
        <f>IF(U11=0,0,VLOOKUP(U11,FAC_TOTALS_APTA!$A$4:$BQ$126,$L17,FALSE))</f>
        <v>56640763.6514052</v>
      </c>
      <c r="V17" s="31">
        <f>IF(V11=0,0,VLOOKUP(V11,FAC_TOTALS_APTA!$A$4:$BQ$126,$L17,FALSE))</f>
        <v>2091342.3975953099</v>
      </c>
      <c r="W17" s="31">
        <f>IF(W11=0,0,VLOOKUP(W11,FAC_TOTALS_APTA!$A$4:$BQ$126,$L17,FALSE))</f>
        <v>-11723836.671876701</v>
      </c>
      <c r="X17" s="31">
        <f>IF(X11=0,0,VLOOKUP(X11,FAC_TOTALS_APTA!$A$4:$BQ$126,$L17,FALSE))</f>
        <v>-16079932.6344305</v>
      </c>
      <c r="Y17" s="31">
        <f>IF(Y11=0,0,VLOOKUP(Y11,FAC_TOTALS_APTA!$A$4:$BQ$126,$L17,FALSE))</f>
        <v>-85652844.7943317</v>
      </c>
      <c r="Z17" s="31">
        <f>IF(Z11=0,0,VLOOKUP(Z11,FAC_TOTALS_APTA!$A$4:$BQ$126,$L17,FALSE))</f>
        <v>-31870057.834568299</v>
      </c>
      <c r="AA17" s="31">
        <f>IF(AA11=0,0,VLOOKUP(AA11,FAC_TOTALS_APTA!$A$4:$BQ$126,$L17,FALSE))</f>
        <v>22661711.676182199</v>
      </c>
      <c r="AB17" s="31">
        <f>IF(AB11=0,0,VLOOKUP(AB11,FAC_TOTALS_APTA!$A$4:$BQ$126,$L17,FALSE))</f>
        <v>27126547.134417899</v>
      </c>
      <c r="AC17" s="34">
        <f t="shared" si="4"/>
        <v>69842897.138767391</v>
      </c>
      <c r="AD17" s="35">
        <f>AC17/G30</f>
        <v>6.5278896724146301E-2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MATCH($D18,FAC_TOTALS_APTA!$A$2:$BQ$2,)</f>
        <v>15</v>
      </c>
      <c r="G18" s="56">
        <f>VLOOKUP(G11,FAC_TOTALS_APTA!$A$4:$BQ$126,$F18,FALSE)</f>
        <v>43176.306881081997</v>
      </c>
      <c r="H18" s="56">
        <f>VLOOKUP(H11,FAC_TOTALS_APTA!$A$4:$BQ$126,$F18,FALSE)</f>
        <v>38881.041747275602</v>
      </c>
      <c r="I18" s="32">
        <f t="shared" si="1"/>
        <v>-9.9481994734672341E-2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30</v>
      </c>
      <c r="M18" s="31">
        <f>IF(M11=0,0,VLOOKUP(M11,FAC_TOTALS_APTA!$A$4:$BQ$126,$L18,FALSE))</f>
        <v>8662247.6072242893</v>
      </c>
      <c r="N18" s="31">
        <f>IF(N11=0,0,VLOOKUP(N11,FAC_TOTALS_APTA!$A$4:$BQ$126,$L18,FALSE))</f>
        <v>15962234.533317801</v>
      </c>
      <c r="O18" s="31">
        <f>IF(O11=0,0,VLOOKUP(O11,FAC_TOTALS_APTA!$A$4:$BQ$126,$L18,FALSE))</f>
        <v>15523771.634897299</v>
      </c>
      <c r="P18" s="31">
        <f>IF(P11=0,0,VLOOKUP(P11,FAC_TOTALS_APTA!$A$4:$BQ$126,$L18,FALSE))</f>
        <v>25508896.938880999</v>
      </c>
      <c r="Q18" s="31">
        <f>IF(Q11=0,0,VLOOKUP(Q11,FAC_TOTALS_APTA!$A$4:$BQ$126,$L18,FALSE))</f>
        <v>-7581398.3972476097</v>
      </c>
      <c r="R18" s="31">
        <f>IF(R11=0,0,VLOOKUP(R11,FAC_TOTALS_APTA!$A$4:$BQ$126,$L18,FALSE))</f>
        <v>557653.98191461095</v>
      </c>
      <c r="S18" s="31">
        <f>IF(S11=0,0,VLOOKUP(S11,FAC_TOTALS_APTA!$A$4:$BQ$126,$L18,FALSE))</f>
        <v>27094227.544290502</v>
      </c>
      <c r="T18" s="31">
        <f>IF(T11=0,0,VLOOKUP(T11,FAC_TOTALS_APTA!$A$4:$BQ$126,$L18,FALSE))</f>
        <v>14806614.3304471</v>
      </c>
      <c r="U18" s="31">
        <f>IF(U11=0,0,VLOOKUP(U11,FAC_TOTALS_APTA!$A$4:$BQ$126,$L18,FALSE))</f>
        <v>10319423.0419627</v>
      </c>
      <c r="V18" s="31">
        <f>IF(V11=0,0,VLOOKUP(V11,FAC_TOTALS_APTA!$A$4:$BQ$126,$L18,FALSE))</f>
        <v>5869558.4509421596</v>
      </c>
      <c r="W18" s="31">
        <f>IF(W11=0,0,VLOOKUP(W11,FAC_TOTALS_APTA!$A$4:$BQ$126,$L18,FALSE))</f>
        <v>-5600195.8157622498</v>
      </c>
      <c r="X18" s="31">
        <f>IF(X11=0,0,VLOOKUP(X11,FAC_TOTALS_APTA!$A$4:$BQ$126,$L18,FALSE))</f>
        <v>-3385031.1468003201</v>
      </c>
      <c r="Y18" s="31">
        <f>IF(Y11=0,0,VLOOKUP(Y11,FAC_TOTALS_APTA!$A$4:$BQ$126,$L18,FALSE))</f>
        <v>-19600932.295457199</v>
      </c>
      <c r="Z18" s="31">
        <f>IF(Z11=0,0,VLOOKUP(Z11,FAC_TOTALS_APTA!$A$4:$BQ$126,$L18,FALSE))</f>
        <v>-14319359.411304999</v>
      </c>
      <c r="AA18" s="31">
        <f>IF(AA11=0,0,VLOOKUP(AA11,FAC_TOTALS_APTA!$A$4:$BQ$126,$L18,FALSE))</f>
        <v>-14484686.5097387</v>
      </c>
      <c r="AB18" s="31">
        <f>IF(AB11=0,0,VLOOKUP(AB11,FAC_TOTALS_APTA!$A$4:$BQ$126,$L18,FALSE))</f>
        <v>-15309303.6359716</v>
      </c>
      <c r="AC18" s="34">
        <f t="shared" si="4"/>
        <v>44023720.851594768</v>
      </c>
      <c r="AD18" s="35">
        <f>AC18/G30</f>
        <v>4.1146917505069276E-2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MATCH($D19,FAC_TOTALS_APTA!$A$2:$BQ$2,)</f>
        <v>16</v>
      </c>
      <c r="G19" s="31">
        <f>VLOOKUP(G11,FAC_TOTALS_APTA!$A$4:$BQ$126,$F19,FALSE)</f>
        <v>11.1578924248098</v>
      </c>
      <c r="H19" s="31">
        <f>VLOOKUP(H11,FAC_TOTALS_APTA!$A$4:$BQ$126,$F19,FALSE)</f>
        <v>10.033631511663399</v>
      </c>
      <c r="I19" s="32">
        <f t="shared" si="1"/>
        <v>-0.10075925366035832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31</v>
      </c>
      <c r="M19" s="31">
        <f>IF(M11=0,0,VLOOKUP(M11,FAC_TOTALS_APTA!$A$4:$BQ$126,$L19,FALSE))</f>
        <v>-1291464.19356632</v>
      </c>
      <c r="N19" s="31">
        <f>IF(N11=0,0,VLOOKUP(N11,FAC_TOTALS_APTA!$A$4:$BQ$126,$L19,FALSE))</f>
        <v>-849419.25040224497</v>
      </c>
      <c r="O19" s="31">
        <f>IF(O11=0,0,VLOOKUP(O11,FAC_TOTALS_APTA!$A$4:$BQ$126,$L19,FALSE))</f>
        <v>-968007.55885659205</v>
      </c>
      <c r="P19" s="31">
        <f>IF(P11=0,0,VLOOKUP(P11,FAC_TOTALS_APTA!$A$4:$BQ$126,$L19,FALSE))</f>
        <v>-681670.52233590302</v>
      </c>
      <c r="Q19" s="31">
        <f>IF(Q11=0,0,VLOOKUP(Q11,FAC_TOTALS_APTA!$A$4:$BQ$126,$L19,FALSE))</f>
        <v>-1616028.4202497799</v>
      </c>
      <c r="R19" s="31">
        <f>IF(R11=0,0,VLOOKUP(R11,FAC_TOTALS_APTA!$A$4:$BQ$126,$L19,FALSE))</f>
        <v>1565648.18992316</v>
      </c>
      <c r="S19" s="31">
        <f>IF(S11=0,0,VLOOKUP(S11,FAC_TOTALS_APTA!$A$4:$BQ$126,$L19,FALSE))</f>
        <v>1512975.6506165101</v>
      </c>
      <c r="T19" s="31">
        <f>IF(T11=0,0,VLOOKUP(T11,FAC_TOTALS_APTA!$A$4:$BQ$126,$L19,FALSE))</f>
        <v>3146865.3958597099</v>
      </c>
      <c r="U19" s="31">
        <f>IF(U11=0,0,VLOOKUP(U11,FAC_TOTALS_APTA!$A$4:$BQ$126,$L19,FALSE))</f>
        <v>3384302.05158759</v>
      </c>
      <c r="V19" s="31">
        <f>IF(V11=0,0,VLOOKUP(V11,FAC_TOTALS_APTA!$A$4:$BQ$126,$L19,FALSE))</f>
        <v>-1330442.2994206799</v>
      </c>
      <c r="W19" s="31">
        <f>IF(W11=0,0,VLOOKUP(W11,FAC_TOTALS_APTA!$A$4:$BQ$126,$L19,FALSE))</f>
        <v>-4009197.2454760498</v>
      </c>
      <c r="X19" s="31">
        <f>IF(X11=0,0,VLOOKUP(X11,FAC_TOTALS_APTA!$A$4:$BQ$126,$L19,FALSE))</f>
        <v>-453056.63799082598</v>
      </c>
      <c r="Y19" s="31">
        <f>IF(Y11=0,0,VLOOKUP(Y11,FAC_TOTALS_APTA!$A$4:$BQ$126,$L19,FALSE))</f>
        <v>-148844.786414681</v>
      </c>
      <c r="Z19" s="31">
        <f>IF(Z11=0,0,VLOOKUP(Z11,FAC_TOTALS_APTA!$A$4:$BQ$126,$L19,FALSE))</f>
        <v>-1220951.90938945</v>
      </c>
      <c r="AA19" s="31">
        <f>IF(AA11=0,0,VLOOKUP(AA11,FAC_TOTALS_APTA!$A$4:$BQ$126,$L19,FALSE))</f>
        <v>-2022331.59498748</v>
      </c>
      <c r="AB19" s="31">
        <f>IF(AB11=0,0,VLOOKUP(AB11,FAC_TOTALS_APTA!$A$4:$BQ$126,$L19,FALSE))</f>
        <v>-1735084.94647352</v>
      </c>
      <c r="AC19" s="34">
        <f t="shared" si="4"/>
        <v>-6716708.0775765572</v>
      </c>
      <c r="AD19" s="35">
        <f>AC19/G30</f>
        <v>-6.2777936037104283E-3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MATCH($D20,FAC_TOTALS_APTA!$A$2:$BQ$2,)</f>
        <v>18</v>
      </c>
      <c r="G20" s="36">
        <f>VLOOKUP(G11,FAC_TOTALS_APTA!$A$4:$BQ$126,$F20,FALSE)</f>
        <v>3.9475414957497899</v>
      </c>
      <c r="H20" s="36">
        <f>VLOOKUP(H11,FAC_TOTALS_APTA!$A$4:$BQ$126,$F20,FALSE)</f>
        <v>6.1878226839308299</v>
      </c>
      <c r="I20" s="32">
        <f t="shared" si="1"/>
        <v>0.56751301806278409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33</v>
      </c>
      <c r="M20" s="31">
        <f>IF(M11=0,0,VLOOKUP(M11,FAC_TOTALS_APTA!$A$4:$BQ$126,$L20,FALSE))</f>
        <v>0</v>
      </c>
      <c r="N20" s="31">
        <f>IF(N11=0,0,VLOOKUP(N11,FAC_TOTALS_APTA!$A$4:$BQ$126,$L20,FALSE))</f>
        <v>0</v>
      </c>
      <c r="O20" s="31">
        <f>IF(O11=0,0,VLOOKUP(O11,FAC_TOTALS_APTA!$A$4:$BQ$126,$L20,FALSE))</f>
        <v>0</v>
      </c>
      <c r="P20" s="31">
        <f>IF(P11=0,0,VLOOKUP(P11,FAC_TOTALS_APTA!$A$4:$BQ$126,$L20,FALSE))</f>
        <v>53698.700221064697</v>
      </c>
      <c r="Q20" s="31">
        <f>IF(Q11=0,0,VLOOKUP(Q11,FAC_TOTALS_APTA!$A$4:$BQ$126,$L20,FALSE))</f>
        <v>45081.515131264001</v>
      </c>
      <c r="R20" s="31">
        <f>IF(R11=0,0,VLOOKUP(R11,FAC_TOTALS_APTA!$A$4:$BQ$126,$L20,FALSE))</f>
        <v>17993.6369935517</v>
      </c>
      <c r="S20" s="31">
        <f>IF(S11=0,0,VLOOKUP(S11,FAC_TOTALS_APTA!$A$4:$BQ$126,$L20,FALSE))</f>
        <v>39600.112627747403</v>
      </c>
      <c r="T20" s="31">
        <f>IF(T11=0,0,VLOOKUP(T11,FAC_TOTALS_APTA!$A$4:$BQ$126,$L20,FALSE))</f>
        <v>51928.701787437698</v>
      </c>
      <c r="U20" s="31">
        <f>IF(U11=0,0,VLOOKUP(U11,FAC_TOTALS_APTA!$A$4:$BQ$126,$L20,FALSE))</f>
        <v>-8728.48287697659</v>
      </c>
      <c r="V20" s="31">
        <f>IF(V11=0,0,VLOOKUP(V11,FAC_TOTALS_APTA!$A$4:$BQ$126,$L20,FALSE))</f>
        <v>14136.466543402899</v>
      </c>
      <c r="W20" s="31">
        <f>IF(W11=0,0,VLOOKUP(W11,FAC_TOTALS_APTA!$A$4:$BQ$126,$L20,FALSE))</f>
        <v>723.114402516209</v>
      </c>
      <c r="X20" s="31">
        <f>IF(X11=0,0,VLOOKUP(X11,FAC_TOTALS_APTA!$A$4:$BQ$126,$L20,FALSE))</f>
        <v>58546.543665718702</v>
      </c>
      <c r="Y20" s="31">
        <f>IF(Y11=0,0,VLOOKUP(Y11,FAC_TOTALS_APTA!$A$4:$BQ$126,$L20,FALSE))</f>
        <v>7744.2496619149997</v>
      </c>
      <c r="Z20" s="31">
        <f>IF(Z11=0,0,VLOOKUP(Z11,FAC_TOTALS_APTA!$A$4:$BQ$126,$L20,FALSE))</f>
        <v>122277.05768246501</v>
      </c>
      <c r="AA20" s="31">
        <f>IF(AA11=0,0,VLOOKUP(AA11,FAC_TOTALS_APTA!$A$4:$BQ$126,$L20,FALSE))</f>
        <v>36174.858704789498</v>
      </c>
      <c r="AB20" s="31">
        <f>IF(AB11=0,0,VLOOKUP(AB11,FAC_TOTALS_APTA!$A$4:$BQ$126,$L20,FALSE))</f>
        <v>56205.460709948296</v>
      </c>
      <c r="AC20" s="34">
        <f t="shared" si="4"/>
        <v>495381.93525484449</v>
      </c>
      <c r="AD20" s="35">
        <f>AC20/G30</f>
        <v>4.6301037779486698E-4</v>
      </c>
      <c r="AE20" s="9"/>
    </row>
    <row r="21" spans="1:31" s="16" customFormat="1" ht="34" hidden="1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>
        <f>MATCH($D21,FAC_TOTALS_APTA!$A$2:$BQ$2,)</f>
        <v>19</v>
      </c>
      <c r="G21" s="36">
        <f>VLOOKUP(G11,FAC_TOTALS_APTA!$A$4:$BQ$126,$F21,FALSE)</f>
        <v>0</v>
      </c>
      <c r="H21" s="36">
        <f>VLOOKUP(H11,FAC_TOTALS_APTA!$A$4:$BQ$126,$F21,FALSE)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PER_CAPITA_TNC_TRIPS_HINY_BUS_FAC</v>
      </c>
      <c r="L21" s="9">
        <f>MATCH($K21,FAC_TOTALS_APTA!$A$2:$BO$2,)</f>
        <v>34</v>
      </c>
      <c r="M21" s="31">
        <f>IF(M11=0,0,VLOOKUP(M11,FAC_TOTALS_APTA!$A$4:$BQ$126,$L21,FALSE))</f>
        <v>0</v>
      </c>
      <c r="N21" s="31">
        <f>IF(N11=0,0,VLOOKUP(N11,FAC_TOTALS_APTA!$A$4:$BQ$126,$L21,FALSE))</f>
        <v>0</v>
      </c>
      <c r="O21" s="31">
        <f>IF(O11=0,0,VLOOKUP(O11,FAC_TOTALS_APTA!$A$4:$BQ$126,$L21,FALSE))</f>
        <v>0</v>
      </c>
      <c r="P21" s="31">
        <f>IF(P11=0,0,VLOOKUP(P11,FAC_TOTALS_APTA!$A$4:$BQ$126,$L21,FALSE))</f>
        <v>0</v>
      </c>
      <c r="Q21" s="31">
        <f>IF(Q11=0,0,VLOOKUP(Q11,FAC_TOTALS_APTA!$A$4:$BQ$126,$L21,FALSE))</f>
        <v>0</v>
      </c>
      <c r="R21" s="31">
        <f>IF(R11=0,0,VLOOKUP(R11,FAC_TOTALS_APTA!$A$4:$BQ$126,$L21,FALSE))</f>
        <v>0</v>
      </c>
      <c r="S21" s="31">
        <f>IF(S11=0,0,VLOOKUP(S11,FAC_TOTALS_APTA!$A$4:$BQ$126,$L21,FALSE))</f>
        <v>0</v>
      </c>
      <c r="T21" s="31">
        <f>IF(T11=0,0,VLOOKUP(T11,FAC_TOTALS_APTA!$A$4:$BQ$126,$L21,FALSE))</f>
        <v>0</v>
      </c>
      <c r="U21" s="31">
        <f>IF(U11=0,0,VLOOKUP(U11,FAC_TOTALS_APTA!$A$4:$BQ$126,$L21,FALSE))</f>
        <v>0</v>
      </c>
      <c r="V21" s="31">
        <f>IF(V11=0,0,VLOOKUP(V11,FAC_TOTALS_APTA!$A$4:$BQ$126,$L21,FALSE))</f>
        <v>0</v>
      </c>
      <c r="W21" s="31">
        <f>IF(W11=0,0,VLOOKUP(W11,FAC_TOTALS_APTA!$A$4:$BQ$126,$L21,FALSE))</f>
        <v>0</v>
      </c>
      <c r="X21" s="31">
        <f>IF(X11=0,0,VLOOKUP(X11,FAC_TOTALS_APTA!$A$4:$BQ$126,$L21,FALSE))</f>
        <v>0</v>
      </c>
      <c r="Y21" s="31">
        <f>IF(Y11=0,0,VLOOKUP(Y11,FAC_TOTALS_APTA!$A$4:$BQ$126,$L21,FALSE))</f>
        <v>0</v>
      </c>
      <c r="Z21" s="31">
        <f>IF(Z11=0,0,VLOOKUP(Z11,FAC_TOTALS_APTA!$A$4:$BQ$126,$L21,FALSE))</f>
        <v>0</v>
      </c>
      <c r="AA21" s="31">
        <f>IF(AA11=0,0,VLOOKUP(AA11,FAC_TOTALS_APTA!$A$4:$BQ$126,$L21,FALSE))</f>
        <v>0</v>
      </c>
      <c r="AB21" s="31">
        <f>IF(AB11=0,0,VLOOKUP(AB11,FAC_TOTALS_APTA!$A$4:$BQ$126,$L21,FALSE))</f>
        <v>0</v>
      </c>
      <c r="AC21" s="34">
        <f t="shared" si="4"/>
        <v>0</v>
      </c>
      <c r="AD21" s="35">
        <f>AC21/G30</f>
        <v>0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MATCH($D22,FAC_TOTALS_APTA!$A$2:$BQ$2,)</f>
        <v>20</v>
      </c>
      <c r="G22" s="36">
        <f>VLOOKUP(G11,FAC_TOTALS_APTA!$A$4:$BQ$126,$F22,FALSE)</f>
        <v>0</v>
      </c>
      <c r="H22" s="36">
        <f>VLOOKUP(H11,FAC_TOTALS_APTA!$A$4:$BQ$126,$F22,FALSE)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MATCH($K22,FAC_TOTALS_APTA!$A$2:$BO$2,)</f>
        <v>35</v>
      </c>
      <c r="M22" s="31">
        <f>IF(M11=0,0,VLOOKUP(M11,FAC_TOTALS_APTA!$A$4:$BQ$126,$L22,FALSE))</f>
        <v>0</v>
      </c>
      <c r="N22" s="31">
        <f>IF(N11=0,0,VLOOKUP(N11,FAC_TOTALS_APTA!$A$4:$BQ$126,$L22,FALSE))</f>
        <v>0</v>
      </c>
      <c r="O22" s="31">
        <f>IF(O11=0,0,VLOOKUP(O11,FAC_TOTALS_APTA!$A$4:$BQ$126,$L22,FALSE))</f>
        <v>0</v>
      </c>
      <c r="P22" s="31">
        <f>IF(P11=0,0,VLOOKUP(P11,FAC_TOTALS_APTA!$A$4:$BQ$126,$L22,FALSE))</f>
        <v>0</v>
      </c>
      <c r="Q22" s="31">
        <f>IF(Q11=0,0,VLOOKUP(Q11,FAC_TOTALS_APTA!$A$4:$BQ$126,$L22,FALSE))</f>
        <v>0</v>
      </c>
      <c r="R22" s="31">
        <f>IF(R11=0,0,VLOOKUP(R11,FAC_TOTALS_APTA!$A$4:$BQ$126,$L22,FALSE))</f>
        <v>0</v>
      </c>
      <c r="S22" s="31">
        <f>IF(S11=0,0,VLOOKUP(S11,FAC_TOTALS_APTA!$A$4:$BQ$126,$L22,FALSE))</f>
        <v>0</v>
      </c>
      <c r="T22" s="31">
        <f>IF(T11=0,0,VLOOKUP(T11,FAC_TOTALS_APTA!$A$4:$BQ$126,$L22,FALSE))</f>
        <v>0</v>
      </c>
      <c r="U22" s="31">
        <f>IF(U11=0,0,VLOOKUP(U11,FAC_TOTALS_APTA!$A$4:$BQ$126,$L22,FALSE))</f>
        <v>0</v>
      </c>
      <c r="V22" s="31">
        <f>IF(V11=0,0,VLOOKUP(V11,FAC_TOTALS_APTA!$A$4:$BQ$126,$L22,FALSE))</f>
        <v>0</v>
      </c>
      <c r="W22" s="31">
        <f>IF(W11=0,0,VLOOKUP(W11,FAC_TOTALS_APTA!$A$4:$BQ$126,$L22,FALSE))</f>
        <v>0</v>
      </c>
      <c r="X22" s="31">
        <f>IF(X11=0,0,VLOOKUP(X11,FAC_TOTALS_APTA!$A$4:$BQ$126,$L22,FALSE))</f>
        <v>0</v>
      </c>
      <c r="Y22" s="31">
        <f>IF(Y11=0,0,VLOOKUP(Y11,FAC_TOTALS_APTA!$A$4:$BQ$126,$L22,FALSE))</f>
        <v>0</v>
      </c>
      <c r="Z22" s="31">
        <f>IF(Z11=0,0,VLOOKUP(Z11,FAC_TOTALS_APTA!$A$4:$BQ$126,$L22,FALSE))</f>
        <v>0</v>
      </c>
      <c r="AA22" s="31">
        <f>IF(AA11=0,0,VLOOKUP(AA11,FAC_TOTALS_APTA!$A$4:$BQ$126,$L22,FALSE))</f>
        <v>0</v>
      </c>
      <c r="AB22" s="31">
        <f>IF(AB11=0,0,VLOOKUP(AB11,FAC_TOTALS_APTA!$A$4:$BQ$126,$L22,FALSE))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MATCH($D23,FAC_TOTALS_APTA!$A$2:$BQ$2,)</f>
        <v>21</v>
      </c>
      <c r="G23" s="36">
        <f>VLOOKUP(G11,FAC_TOTALS_APTA!$A$4:$BQ$126,$F23,FALSE)</f>
        <v>0</v>
      </c>
      <c r="H23" s="36">
        <f>VLOOKUP(H11,FAC_TOTALS_APTA!$A$4:$BQ$126,$F23,FALSE)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MATCH($K23,FAC_TOTALS_APTA!$A$2:$BO$2,)</f>
        <v>36</v>
      </c>
      <c r="M23" s="31">
        <f>IF(M11=0,0,VLOOKUP(M11,FAC_TOTALS_APTA!$A$4:$BQ$126,$L23,FALSE))</f>
        <v>0</v>
      </c>
      <c r="N23" s="31">
        <f>IF(N11=0,0,VLOOKUP(N11,FAC_TOTALS_APTA!$A$4:$BQ$126,$L23,FALSE))</f>
        <v>0</v>
      </c>
      <c r="O23" s="31">
        <f>IF(O11=0,0,VLOOKUP(O11,FAC_TOTALS_APTA!$A$4:$BQ$126,$L23,FALSE))</f>
        <v>0</v>
      </c>
      <c r="P23" s="31">
        <f>IF(P11=0,0,VLOOKUP(P11,FAC_TOTALS_APTA!$A$4:$BQ$126,$L23,FALSE))</f>
        <v>0</v>
      </c>
      <c r="Q23" s="31">
        <f>IF(Q11=0,0,VLOOKUP(Q11,FAC_TOTALS_APTA!$A$4:$BQ$126,$L23,FALSE))</f>
        <v>0</v>
      </c>
      <c r="R23" s="31">
        <f>IF(R11=0,0,VLOOKUP(R11,FAC_TOTALS_APTA!$A$4:$BQ$126,$L23,FALSE))</f>
        <v>0</v>
      </c>
      <c r="S23" s="31">
        <f>IF(S11=0,0,VLOOKUP(S11,FAC_TOTALS_APTA!$A$4:$BQ$126,$L23,FALSE))</f>
        <v>0</v>
      </c>
      <c r="T23" s="31">
        <f>IF(T11=0,0,VLOOKUP(T11,FAC_TOTALS_APTA!$A$4:$BQ$126,$L23,FALSE))</f>
        <v>0</v>
      </c>
      <c r="U23" s="31">
        <f>IF(U11=0,0,VLOOKUP(U11,FAC_TOTALS_APTA!$A$4:$BQ$126,$L23,FALSE))</f>
        <v>0</v>
      </c>
      <c r="V23" s="31">
        <f>IF(V11=0,0,VLOOKUP(V11,FAC_TOTALS_APTA!$A$4:$BQ$126,$L23,FALSE))</f>
        <v>0</v>
      </c>
      <c r="W23" s="31">
        <f>IF(W11=0,0,VLOOKUP(W11,FAC_TOTALS_APTA!$A$4:$BQ$126,$L23,FALSE))</f>
        <v>0</v>
      </c>
      <c r="X23" s="31">
        <f>IF(X11=0,0,VLOOKUP(X11,FAC_TOTALS_APTA!$A$4:$BQ$126,$L23,FALSE))</f>
        <v>0</v>
      </c>
      <c r="Y23" s="31">
        <f>IF(Y11=0,0,VLOOKUP(Y11,FAC_TOTALS_APTA!$A$4:$BQ$126,$L23,FALSE))</f>
        <v>0</v>
      </c>
      <c r="Z23" s="31">
        <f>IF(Z11=0,0,VLOOKUP(Z11,FAC_TOTALS_APTA!$A$4:$BQ$126,$L23,FALSE))</f>
        <v>0</v>
      </c>
      <c r="AA23" s="31">
        <f>IF(AA11=0,0,VLOOKUP(AA11,FAC_TOTALS_APTA!$A$4:$BQ$126,$L23,FALSE))</f>
        <v>0</v>
      </c>
      <c r="AB23" s="31">
        <f>IF(AB11=0,0,VLOOKUP(AB11,FAC_TOTALS_APTA!$A$4:$BQ$126,$L23,FALSE))</f>
        <v>0</v>
      </c>
      <c r="AC23" s="34">
        <f t="shared" si="4"/>
        <v>0</v>
      </c>
      <c r="AD23" s="35">
        <f>AC23/G30</f>
        <v>0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87</v>
      </c>
      <c r="E24" s="57">
        <v>2.8E-3</v>
      </c>
      <c r="F24" s="9">
        <f>MATCH($D24,FAC_TOTALS_APTA!$A$2:$BQ$2,)</f>
        <v>22</v>
      </c>
      <c r="G24" s="36">
        <f>VLOOKUP(G11,FAC_TOTALS_APTA!$A$4:$BQ$126,$F24,FALSE)</f>
        <v>0</v>
      </c>
      <c r="H24" s="36">
        <f>VLOOKUP(H11,FAC_TOTALS_APTA!$A$4:$BQ$126,$F24,FALSE)</f>
        <v>17.8013023366277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PER_CAPITA_TNC_TRIPS_HINY_RAIL_FAC</v>
      </c>
      <c r="L24" s="9">
        <f>MATCH($K24,FAC_TOTALS_APTA!$A$2:$BO$2,)</f>
        <v>37</v>
      </c>
      <c r="M24" s="31">
        <f>IF(M11=0,0,VLOOKUP(M11,FAC_TOTALS_APTA!$A$4:$BQ$126,$L24,FALSE))</f>
        <v>0</v>
      </c>
      <c r="N24" s="31">
        <f>IF(N11=0,0,VLOOKUP(N11,FAC_TOTALS_APTA!$A$4:$BQ$126,$L24,FALSE))</f>
        <v>0</v>
      </c>
      <c r="O24" s="31">
        <f>IF(O11=0,0,VLOOKUP(O11,FAC_TOTALS_APTA!$A$4:$BQ$126,$L24,FALSE))</f>
        <v>0</v>
      </c>
      <c r="P24" s="31">
        <f>IF(P11=0,0,VLOOKUP(P11,FAC_TOTALS_APTA!$A$4:$BQ$126,$L24,FALSE))</f>
        <v>0</v>
      </c>
      <c r="Q24" s="31">
        <f>IF(Q11=0,0,VLOOKUP(Q11,FAC_TOTALS_APTA!$A$4:$BQ$126,$L24,FALSE))</f>
        <v>0</v>
      </c>
      <c r="R24" s="31">
        <f>IF(R11=0,0,VLOOKUP(R11,FAC_TOTALS_APTA!$A$4:$BQ$126,$L24,FALSE))</f>
        <v>0</v>
      </c>
      <c r="S24" s="31">
        <f>IF(S11=0,0,VLOOKUP(S11,FAC_TOTALS_APTA!$A$4:$BQ$126,$L24,FALSE))</f>
        <v>0</v>
      </c>
      <c r="T24" s="31">
        <f>IF(T11=0,0,VLOOKUP(T11,FAC_TOTALS_APTA!$A$4:$BQ$126,$L24,FALSE))</f>
        <v>0</v>
      </c>
      <c r="U24" s="31">
        <f>IF(U11=0,0,VLOOKUP(U11,FAC_TOTALS_APTA!$A$4:$BQ$126,$L24,FALSE))</f>
        <v>0</v>
      </c>
      <c r="V24" s="31">
        <f>IF(V11=0,0,VLOOKUP(V11,FAC_TOTALS_APTA!$A$4:$BQ$126,$L24,FALSE))</f>
        <v>2263758.8217269802</v>
      </c>
      <c r="W24" s="31">
        <f>IF(W11=0,0,VLOOKUP(W11,FAC_TOTALS_APTA!$A$4:$BQ$126,$L24,FALSE))</f>
        <v>5251135.4177238001</v>
      </c>
      <c r="X24" s="31">
        <f>IF(X11=0,0,VLOOKUP(X11,FAC_TOTALS_APTA!$A$4:$BQ$126,$L24,FALSE))</f>
        <v>5609163.8005247004</v>
      </c>
      <c r="Y24" s="31">
        <f>IF(Y11=0,0,VLOOKUP(Y11,FAC_TOTALS_APTA!$A$4:$BQ$126,$L24,FALSE))</f>
        <v>9096855.3733719792</v>
      </c>
      <c r="Z24" s="31">
        <f>IF(Z11=0,0,VLOOKUP(Z11,FAC_TOTALS_APTA!$A$4:$BQ$126,$L24,FALSE))</f>
        <v>17608780.298547301</v>
      </c>
      <c r="AA24" s="31">
        <f>IF(AA11=0,0,VLOOKUP(AA11,FAC_TOTALS_APTA!$A$4:$BQ$126,$L24,FALSE))</f>
        <v>21517606.460188001</v>
      </c>
      <c r="AB24" s="31">
        <f>IF(AB11=0,0,VLOOKUP(AB11,FAC_TOTALS_APTA!$A$4:$BQ$126,$L24,FALSE))</f>
        <v>24676912.203591499</v>
      </c>
      <c r="AC24" s="34">
        <f t="shared" si="4"/>
        <v>86024212.375674263</v>
      </c>
      <c r="AD24" s="35">
        <f>AC24/G30</f>
        <v>8.0402816972073465E-2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>
        <f>MATCH($D25,FAC_TOTALS_APTA!$A$2:$BQ$2,)</f>
        <v>23</v>
      </c>
      <c r="G25" s="36">
        <f>VLOOKUP(G11,FAC_TOTALS_APTA!$A$4:$BQ$126,$F25,FALSE)</f>
        <v>0</v>
      </c>
      <c r="H25" s="36">
        <f>VLOOKUP(H11,FAC_TOTALS_APTA!$A$4:$BQ$126,$F25,FALSE)</f>
        <v>0</v>
      </c>
      <c r="I25" s="32" t="str">
        <f t="shared" si="1"/>
        <v>-</v>
      </c>
      <c r="J25" s="33" t="str">
        <f t="shared" si="2"/>
        <v/>
      </c>
      <c r="K25" s="33" t="str">
        <f t="shared" si="3"/>
        <v>PER_CAPITA_TNC_TRIPS_MIDLOW_RAIL_FAC</v>
      </c>
      <c r="L25" s="9">
        <f>MATCH($K25,FAC_TOTALS_APTA!$A$2:$BO$2,)</f>
        <v>38</v>
      </c>
      <c r="M25" s="31">
        <f>IF(M11=0,0,VLOOKUP(M11,FAC_TOTALS_APTA!$A$4:$BQ$126,$L25,FALSE))</f>
        <v>0</v>
      </c>
      <c r="N25" s="31">
        <f>IF(N11=0,0,VLOOKUP(N11,FAC_TOTALS_APTA!$A$4:$BQ$126,$L25,FALSE))</f>
        <v>0</v>
      </c>
      <c r="O25" s="31">
        <f>IF(O11=0,0,VLOOKUP(O11,FAC_TOTALS_APTA!$A$4:$BQ$126,$L25,FALSE))</f>
        <v>0</v>
      </c>
      <c r="P25" s="31">
        <f>IF(P11=0,0,VLOOKUP(P11,FAC_TOTALS_APTA!$A$4:$BQ$126,$L25,FALSE))</f>
        <v>0</v>
      </c>
      <c r="Q25" s="31">
        <f>IF(Q11=0,0,VLOOKUP(Q11,FAC_TOTALS_APTA!$A$4:$BQ$126,$L25,FALSE))</f>
        <v>0</v>
      </c>
      <c r="R25" s="31">
        <f>IF(R11=0,0,VLOOKUP(R11,FAC_TOTALS_APTA!$A$4:$BQ$126,$L25,FALSE))</f>
        <v>0</v>
      </c>
      <c r="S25" s="31">
        <f>IF(S11=0,0,VLOOKUP(S11,FAC_TOTALS_APTA!$A$4:$BQ$126,$L25,FALSE))</f>
        <v>0</v>
      </c>
      <c r="T25" s="31">
        <f>IF(T11=0,0,VLOOKUP(T11,FAC_TOTALS_APTA!$A$4:$BQ$126,$L25,FALSE))</f>
        <v>0</v>
      </c>
      <c r="U25" s="31">
        <f>IF(U11=0,0,VLOOKUP(U11,FAC_TOTALS_APTA!$A$4:$BQ$126,$L25,FALSE))</f>
        <v>0</v>
      </c>
      <c r="V25" s="31">
        <f>IF(V11=0,0,VLOOKUP(V11,FAC_TOTALS_APTA!$A$4:$BQ$126,$L25,FALSE))</f>
        <v>0</v>
      </c>
      <c r="W25" s="31">
        <f>IF(W11=0,0,VLOOKUP(W11,FAC_TOTALS_APTA!$A$4:$BQ$126,$L25,FALSE))</f>
        <v>0</v>
      </c>
      <c r="X25" s="31">
        <f>IF(X11=0,0,VLOOKUP(X11,FAC_TOTALS_APTA!$A$4:$BQ$126,$L25,FALSE))</f>
        <v>0</v>
      </c>
      <c r="Y25" s="31">
        <f>IF(Y11=0,0,VLOOKUP(Y11,FAC_TOTALS_APTA!$A$4:$BQ$126,$L25,FALSE))</f>
        <v>0</v>
      </c>
      <c r="Z25" s="31">
        <f>IF(Z11=0,0,VLOOKUP(Z11,FAC_TOTALS_APTA!$A$4:$BQ$126,$L25,FALSE))</f>
        <v>0</v>
      </c>
      <c r="AA25" s="31">
        <f>IF(AA11=0,0,VLOOKUP(AA11,FAC_TOTALS_APTA!$A$4:$BQ$126,$L25,FALSE))</f>
        <v>0</v>
      </c>
      <c r="AB25" s="31">
        <f>IF(AB11=0,0,VLOOKUP(AB11,FAC_TOTALS_APTA!$A$4:$BQ$126,$L25,FALSE))</f>
        <v>0</v>
      </c>
      <c r="AC25" s="34">
        <f t="shared" si="4"/>
        <v>0</v>
      </c>
      <c r="AD25" s="35">
        <f>AC25/G30</f>
        <v>0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MATCH($D26,FAC_TOTALS_APTA!$A$2:$BQ$2,)</f>
        <v>24</v>
      </c>
      <c r="G26" s="36">
        <f>VLOOKUP(G11,FAC_TOTALS_APTA!$A$4:$BQ$126,$F26,FALSE)</f>
        <v>0</v>
      </c>
      <c r="H26" s="36">
        <f>VLOOKUP(H11,FAC_TOTALS_APTA!$A$4:$BQ$126,$F26,FALSE)</f>
        <v>1</v>
      </c>
      <c r="I26" s="32" t="str">
        <f t="shared" si="1"/>
        <v>-</v>
      </c>
      <c r="J26" s="33" t="str">
        <f t="shared" si="2"/>
        <v/>
      </c>
      <c r="K26" s="33" t="str">
        <f t="shared" si="3"/>
        <v>BIKE_SHARE_FAC</v>
      </c>
      <c r="L26" s="9">
        <f>MATCH($K26,FAC_TOTALS_APTA!$A$2:$BO$2,)</f>
        <v>39</v>
      </c>
      <c r="M26" s="31">
        <f>IF(M11=0,0,VLOOKUP(M11,FAC_TOTALS_APTA!$A$4:$BQ$126,$L26,FALSE))</f>
        <v>0</v>
      </c>
      <c r="N26" s="31">
        <f>IF(N11=0,0,VLOOKUP(N11,FAC_TOTALS_APTA!$A$4:$BQ$126,$L26,FALSE))</f>
        <v>0</v>
      </c>
      <c r="O26" s="31">
        <f>IF(O11=0,0,VLOOKUP(O11,FAC_TOTALS_APTA!$A$4:$BQ$126,$L26,FALSE))</f>
        <v>0</v>
      </c>
      <c r="P26" s="31">
        <f>IF(P11=0,0,VLOOKUP(P11,FAC_TOTALS_APTA!$A$4:$BQ$126,$L26,FALSE))</f>
        <v>0</v>
      </c>
      <c r="Q26" s="31">
        <f>IF(Q11=0,0,VLOOKUP(Q11,FAC_TOTALS_APTA!$A$4:$BQ$126,$L26,FALSE))</f>
        <v>0</v>
      </c>
      <c r="R26" s="31">
        <f>IF(R11=0,0,VLOOKUP(R11,FAC_TOTALS_APTA!$A$4:$BQ$126,$L26,FALSE))</f>
        <v>-2756071.2754656901</v>
      </c>
      <c r="S26" s="31">
        <f>IF(S11=0,0,VLOOKUP(S11,FAC_TOTALS_APTA!$A$4:$BQ$126,$L26,FALSE))</f>
        <v>0</v>
      </c>
      <c r="T26" s="31">
        <f>IF(T11=0,0,VLOOKUP(T11,FAC_TOTALS_APTA!$A$4:$BQ$126,$L26,FALSE))</f>
        <v>-287905.20991200802</v>
      </c>
      <c r="U26" s="31">
        <f>IF(U11=0,0,VLOOKUP(U11,FAC_TOTALS_APTA!$A$4:$BQ$126,$L26,FALSE))</f>
        <v>-2301216.9904304701</v>
      </c>
      <c r="V26" s="31">
        <f>IF(V11=0,0,VLOOKUP(V11,FAC_TOTALS_APTA!$A$4:$BQ$126,$L26,FALSE))</f>
        <v>-104600.62226703401</v>
      </c>
      <c r="W26" s="31">
        <f>IF(W11=0,0,VLOOKUP(W11,FAC_TOTALS_APTA!$A$4:$BQ$126,$L26,FALSE))</f>
        <v>0</v>
      </c>
      <c r="X26" s="31">
        <f>IF(X11=0,0,VLOOKUP(X11,FAC_TOTALS_APTA!$A$4:$BQ$126,$L26,FALSE))</f>
        <v>-3917497.5969548798</v>
      </c>
      <c r="Y26" s="31">
        <f>IF(Y11=0,0,VLOOKUP(Y11,FAC_TOTALS_APTA!$A$4:$BQ$126,$L26,FALSE))</f>
        <v>-5014197.0221133204</v>
      </c>
      <c r="Z26" s="31">
        <f>IF(Z11=0,0,VLOOKUP(Z11,FAC_TOTALS_APTA!$A$4:$BQ$126,$L26,FALSE))</f>
        <v>-1806645.86697292</v>
      </c>
      <c r="AA26" s="31">
        <f>IF(AA11=0,0,VLOOKUP(AA11,FAC_TOTALS_APTA!$A$4:$BQ$126,$L26,FALSE))</f>
        <v>0</v>
      </c>
      <c r="AB26" s="31">
        <f>IF(AB11=0,0,VLOOKUP(AB11,FAC_TOTALS_APTA!$A$4:$BQ$126,$L26,FALSE))</f>
        <v>-83932.744839891995</v>
      </c>
      <c r="AC26" s="34">
        <f t="shared" si="4"/>
        <v>-16272067.328956213</v>
      </c>
      <c r="AD26" s="35">
        <f>AC26/G30</f>
        <v>-1.5208741993402856E-2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MATCH($D27,FAC_TOTALS_APTA!$A$2:$BQ$2,)</f>
        <v>25</v>
      </c>
      <c r="G27" s="38">
        <f>VLOOKUP(G11,FAC_TOTALS_APTA!$A$4:$BQ$126,$F27,FALSE)</f>
        <v>0</v>
      </c>
      <c r="H27" s="38">
        <f>VLOOKUP(H11,FAC_TOTALS_APTA!$A$4:$BQ$126,$F27,FALSE)</f>
        <v>0.57219218117369197</v>
      </c>
      <c r="I27" s="39" t="str">
        <f t="shared" si="1"/>
        <v>-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MATCH($K27,FAC_TOTALS_APTA!$A$2:$BO$2,)</f>
        <v>40</v>
      </c>
      <c r="M27" s="41">
        <f>IF($M$11=0,0,VLOOKUP($M$11,FAC_TOTALS_APTA!$A$4:$BQ$126,$L27,FALSE))</f>
        <v>0</v>
      </c>
      <c r="N27" s="41">
        <f>IF($M$11=0,0,VLOOKUP($M$11,FAC_TOTALS_APTA!$A$4:$BQ$126,$L27,FALSE))</f>
        <v>0</v>
      </c>
      <c r="O27" s="41">
        <f>IF($M$11=0,0,VLOOKUP($M$11,FAC_TOTALS_APTA!$A$4:$BQ$126,$L27,FALSE))</f>
        <v>0</v>
      </c>
      <c r="P27" s="41">
        <f>IF($M$11=0,0,VLOOKUP($M$11,FAC_TOTALS_APTA!$A$4:$BQ$126,$L27,FALSE))</f>
        <v>0</v>
      </c>
      <c r="Q27" s="41">
        <f>IF($M$11=0,0,VLOOKUP($M$11,FAC_TOTALS_APTA!$A$4:$BQ$126,$L27,FALSE))</f>
        <v>0</v>
      </c>
      <c r="R27" s="41">
        <f>IF($M$11=0,0,VLOOKUP($M$11,FAC_TOTALS_APTA!$A$4:$BQ$126,$L27,FALSE))</f>
        <v>0</v>
      </c>
      <c r="S27" s="41">
        <f>IF($M$11=0,0,VLOOKUP($M$11,FAC_TOTALS_APTA!$A$4:$BQ$126,$L27,FALSE))</f>
        <v>0</v>
      </c>
      <c r="T27" s="41">
        <f>IF($M$11=0,0,VLOOKUP($M$11,FAC_TOTALS_APTA!$A$4:$BQ$126,$L27,FALSE))</f>
        <v>0</v>
      </c>
      <c r="U27" s="41">
        <f>IF($M$11=0,0,VLOOKUP($M$11,FAC_TOTALS_APTA!$A$4:$BQ$126,$L27,FALSE))</f>
        <v>0</v>
      </c>
      <c r="V27" s="41">
        <f>IF($M$11=0,0,VLOOKUP($M$11,FAC_TOTALS_APTA!$A$4:$BQ$126,$L27,FALSE))</f>
        <v>0</v>
      </c>
      <c r="W27" s="41">
        <f>IF($M$11=0,0,VLOOKUP($M$11,FAC_TOTALS_APTA!$A$4:$BQ$126,$L27,FALSE))</f>
        <v>0</v>
      </c>
      <c r="X27" s="41">
        <f>IF($M$11=0,0,VLOOKUP($M$11,FAC_TOTALS_APTA!$A$4:$BQ$126,$L27,FALSE))</f>
        <v>0</v>
      </c>
      <c r="Y27" s="41">
        <f>IF($M$11=0,0,VLOOKUP($M$11,FAC_TOTALS_APTA!$A$4:$BQ$126,$L27,FALSE))</f>
        <v>0</v>
      </c>
      <c r="Z27" s="41">
        <f>IF($M$11=0,0,VLOOKUP($M$11,FAC_TOTALS_APTA!$A$4:$BQ$126,$L27,FALSE))</f>
        <v>0</v>
      </c>
      <c r="AA27" s="41">
        <f>IF($M$11=0,0,VLOOKUP($M$11,FAC_TOTALS_APTA!$A$4:$BQ$126,$L27,FALSE))</f>
        <v>0</v>
      </c>
      <c r="AB27" s="41">
        <f>IF($M$11=0,0,VLOOKUP($M$11,FAC_TOTALS_APTA!$A$4:$BQ$126,$L27,FALSE))</f>
        <v>0</v>
      </c>
      <c r="AC27" s="42">
        <f t="shared" si="4"/>
        <v>0</v>
      </c>
      <c r="AD27" s="43">
        <f>AC27/G30</f>
        <v>0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MATCH($K28,FAC_TOTALS_APTA!$A$2:$BO$2,)</f>
        <v>44</v>
      </c>
      <c r="M28" s="48">
        <f>IF(M11=0,0,VLOOKUP(M11,FAC_TOTALS_APTA!$A$4:$BQ$126,$L28,FALSE))</f>
        <v>0</v>
      </c>
      <c r="N28" s="48">
        <f>IF(N11=0,0,VLOOKUP(N11,FAC_TOTALS_APTA!$A$4:$BQ$126,$L28,FALSE))</f>
        <v>7695887</v>
      </c>
      <c r="O28" s="48">
        <f>IF(O11=0,0,VLOOKUP(O11,FAC_TOTALS_APTA!$A$4:$BQ$126,$L28,FALSE))</f>
        <v>41519322.999999903</v>
      </c>
      <c r="P28" s="48">
        <f>IF(P11=0,0,VLOOKUP(P11,FAC_TOTALS_APTA!$A$4:$BQ$126,$L28,FALSE))</f>
        <v>0</v>
      </c>
      <c r="Q28" s="48">
        <f>IF(Q11=0,0,VLOOKUP(Q11,FAC_TOTALS_APTA!$A$4:$BQ$126,$L28,FALSE))</f>
        <v>0</v>
      </c>
      <c r="R28" s="48">
        <f>IF(R11=0,0,VLOOKUP(R11,FAC_TOTALS_APTA!$A$4:$BQ$126,$L28,FALSE))</f>
        <v>0</v>
      </c>
      <c r="S28" s="48">
        <f>IF(S11=0,0,VLOOKUP(S11,FAC_TOTALS_APTA!$A$4:$BQ$126,$L28,FALSE))</f>
        <v>11348341</v>
      </c>
      <c r="T28" s="48">
        <f>IF(T11=0,0,VLOOKUP(T11,FAC_TOTALS_APTA!$A$4:$BQ$126,$L28,FALSE))</f>
        <v>0</v>
      </c>
      <c r="U28" s="48">
        <f>IF(U11=0,0,VLOOKUP(U11,FAC_TOTALS_APTA!$A$4:$BQ$126,$L28,FALSE))</f>
        <v>0</v>
      </c>
      <c r="V28" s="48">
        <f>IF(V11=0,0,VLOOKUP(V11,FAC_TOTALS_APTA!$A$4:$BQ$126,$L28,FALSE))</f>
        <v>0</v>
      </c>
      <c r="W28" s="48">
        <f>IF(W11=0,0,VLOOKUP(W11,FAC_TOTALS_APTA!$A$4:$BQ$126,$L28,FALSE))</f>
        <v>0</v>
      </c>
      <c r="X28" s="48">
        <f>IF(X11=0,0,VLOOKUP(X11,FAC_TOTALS_APTA!$A$4:$BQ$126,$L28,FALSE))</f>
        <v>0</v>
      </c>
      <c r="Y28" s="48">
        <f>IF(Y11=0,0,VLOOKUP(Y11,FAC_TOTALS_APTA!$A$4:$BQ$126,$L28,FALSE))</f>
        <v>0</v>
      </c>
      <c r="Z28" s="48">
        <f>IF(Z11=0,0,VLOOKUP(Z11,FAC_TOTALS_APTA!$A$4:$BQ$126,$L28,FALSE))</f>
        <v>0</v>
      </c>
      <c r="AA28" s="48">
        <f>IF(AA11=0,0,VLOOKUP(AA11,FAC_TOTALS_APTA!$A$4:$BQ$126,$L28,FALSE))</f>
        <v>0</v>
      </c>
      <c r="AB28" s="48">
        <f>IF(AB11=0,0,VLOOKUP(AB11,FAC_TOTALS_APTA!$A$4:$BQ$126,$L28,FALSE))</f>
        <v>0</v>
      </c>
      <c r="AC28" s="51">
        <f>SUM(M28:AB28)</f>
        <v>60563550.999999903</v>
      </c>
      <c r="AD28" s="52">
        <f>AC28/G30</f>
        <v>5.6605924910610519E-2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MATCH($D29,FAC_TOTALS_APTA!$A$2:$BO$2,)</f>
        <v>9</v>
      </c>
      <c r="G29" s="76">
        <f>VLOOKUP(G11,FAC_TOTALS_APTA!$A$4:$BQ$126,$F29,FALSE)</f>
        <v>916955630.64086998</v>
      </c>
      <c r="H29" s="76">
        <f>VLOOKUP(H11,FAC_TOTALS_APTA!$A$4:$BO$126,$F29,FALSE)</f>
        <v>1773295102.5497799</v>
      </c>
      <c r="I29" s="78">
        <f t="shared" ref="I29:I30" si="5">H29/G29-1</f>
        <v>0.93389412016632178</v>
      </c>
      <c r="J29" s="33"/>
      <c r="K29" s="33"/>
      <c r="L29" s="9"/>
      <c r="M29" s="31">
        <f t="shared" ref="M29:AB29" si="6">SUM(M13:M18)</f>
        <v>101457250.89559694</v>
      </c>
      <c r="N29" s="31">
        <f t="shared" si="6"/>
        <v>83452718.324674398</v>
      </c>
      <c r="O29" s="31">
        <f t="shared" si="6"/>
        <v>48583971.315765291</v>
      </c>
      <c r="P29" s="31">
        <f t="shared" si="6"/>
        <v>86318315.872055382</v>
      </c>
      <c r="Q29" s="31">
        <f t="shared" si="6"/>
        <v>84085021.138366804</v>
      </c>
      <c r="R29" s="31">
        <f t="shared" si="6"/>
        <v>51943782.446494758</v>
      </c>
      <c r="S29" s="31">
        <f t="shared" si="6"/>
        <v>-93764721.039812818</v>
      </c>
      <c r="T29" s="31">
        <f t="shared" si="6"/>
        <v>169190100.79673067</v>
      </c>
      <c r="U29" s="31">
        <f t="shared" si="6"/>
        <v>69727547.117504403</v>
      </c>
      <c r="V29" s="31">
        <f t="shared" si="6"/>
        <v>47672302.747739948</v>
      </c>
      <c r="W29" s="31">
        <f t="shared" si="6"/>
        <v>-24478225.647548698</v>
      </c>
      <c r="X29" s="31">
        <f t="shared" si="6"/>
        <v>48329362.63560579</v>
      </c>
      <c r="Y29" s="31">
        <f t="shared" si="6"/>
        <v>-122385074.90551436</v>
      </c>
      <c r="Z29" s="31">
        <f t="shared" si="6"/>
        <v>-24705379.706020232</v>
      </c>
      <c r="AA29" s="31">
        <f t="shared" si="6"/>
        <v>66676780.221234724</v>
      </c>
      <c r="AB29" s="31">
        <f t="shared" si="6"/>
        <v>33670442.984483741</v>
      </c>
      <c r="AC29" s="34">
        <f>H29-G29</f>
        <v>856339471.90890992</v>
      </c>
      <c r="AD29" s="35">
        <f>I29</f>
        <v>0.93389412016632178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MATCH($D30,FAC_TOTALS_APTA!$A$2:$BO$2,)</f>
        <v>7</v>
      </c>
      <c r="G30" s="77">
        <f>VLOOKUP(G11,FAC_TOTALS_APTA!$A$4:$BO$126,$F30,FALSE)</f>
        <v>1069915403.65499</v>
      </c>
      <c r="H30" s="77">
        <f>VLOOKUP(H11,FAC_TOTALS_APTA!$A$4:$BO$126,$F30,FALSE)</f>
        <v>1636184633.7979901</v>
      </c>
      <c r="I30" s="79">
        <f t="shared" si="5"/>
        <v>0.52926542435835611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566269230.14300013</v>
      </c>
      <c r="AD30" s="55">
        <f>I30</f>
        <v>0.52926542435835611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-0.40462869580796568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78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7" t="s">
        <v>59</v>
      </c>
      <c r="H38" s="87"/>
      <c r="I38" s="87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 t="s">
        <v>63</v>
      </c>
      <c r="AD38" s="87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2002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1_2_2002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1_2_2003</v>
      </c>
      <c r="N41" s="9" t="str">
        <f t="shared" ref="N41:AB41" si="7">IF($G39+N40&gt;$H39,0,CONCATENATE($C36,"_",$C37,"_",$G39+N40))</f>
        <v>1_2_2004</v>
      </c>
      <c r="O41" s="9" t="str">
        <f t="shared" si="7"/>
        <v>1_2_2005</v>
      </c>
      <c r="P41" s="9" t="str">
        <f t="shared" si="7"/>
        <v>1_2_2006</v>
      </c>
      <c r="Q41" s="9" t="str">
        <f t="shared" si="7"/>
        <v>1_2_2007</v>
      </c>
      <c r="R41" s="9" t="str">
        <f t="shared" si="7"/>
        <v>1_2_2008</v>
      </c>
      <c r="S41" s="9" t="str">
        <f t="shared" si="7"/>
        <v>1_2_2009</v>
      </c>
      <c r="T41" s="9" t="str">
        <f t="shared" si="7"/>
        <v>1_2_2010</v>
      </c>
      <c r="U41" s="9" t="str">
        <f t="shared" si="7"/>
        <v>1_2_2011</v>
      </c>
      <c r="V41" s="9" t="str">
        <f t="shared" si="7"/>
        <v>1_2_2012</v>
      </c>
      <c r="W41" s="9" t="str">
        <f t="shared" si="7"/>
        <v>1_2_2013</v>
      </c>
      <c r="X41" s="9" t="str">
        <f t="shared" si="7"/>
        <v>1_2_2014</v>
      </c>
      <c r="Y41" s="9" t="str">
        <f t="shared" si="7"/>
        <v>1_2_2015</v>
      </c>
      <c r="Z41" s="9" t="str">
        <f t="shared" si="7"/>
        <v>1_2_2016</v>
      </c>
      <c r="AA41" s="9" t="str">
        <f t="shared" si="7"/>
        <v>1_2_2017</v>
      </c>
      <c r="AB41" s="9" t="str">
        <f t="shared" si="7"/>
        <v>1_2_2018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MATCH($D43,FAC_TOTALS_APTA!$A$2:$BQ$2,)</f>
        <v>11</v>
      </c>
      <c r="G43" s="31">
        <f>VLOOKUP(G41,FAC_TOTALS_APTA!$A$4:$BQ$126,$F43,FALSE)</f>
        <v>2962620.5000872598</v>
      </c>
      <c r="H43" s="31">
        <f>VLOOKUP(H41,FAC_TOTALS_APTA!$A$4:$BQ$126,$F43,FALSE)</f>
        <v>4711448.7649383796</v>
      </c>
      <c r="I43" s="32">
        <f>IFERROR(H43/G43-1,"-")</f>
        <v>0.59029776672361867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MATCH($K43,FAC_TOTALS_APTA!$A$2:$BO$2,)</f>
        <v>26</v>
      </c>
      <c r="M43" s="31">
        <f>IF(M41=0,0,VLOOKUP(M41,FAC_TOTALS_APTA!$A$4:$BQ$126,$L43,FALSE))</f>
        <v>1016203.40134112</v>
      </c>
      <c r="N43" s="31">
        <f>IF(N41=0,0,VLOOKUP(N41,FAC_TOTALS_APTA!$A$4:$BQ$126,$L43,FALSE))</f>
        <v>1268050.6519116501</v>
      </c>
      <c r="O43" s="31">
        <f>IF(O41=0,0,VLOOKUP(O41,FAC_TOTALS_APTA!$A$4:$BQ$126,$L43,FALSE))</f>
        <v>3310337.1358996499</v>
      </c>
      <c r="P43" s="31">
        <f>IF(P41=0,0,VLOOKUP(P41,FAC_TOTALS_APTA!$A$4:$BQ$126,$L43,FALSE))</f>
        <v>3442680.5330368401</v>
      </c>
      <c r="Q43" s="31">
        <f>IF(Q41=0,0,VLOOKUP(Q41,FAC_TOTALS_APTA!$A$4:$BQ$126,$L43,FALSE))</f>
        <v>4740957.5350869503</v>
      </c>
      <c r="R43" s="31">
        <f>IF(R41=0,0,VLOOKUP(R41,FAC_TOTALS_APTA!$A$4:$BQ$126,$L43,FALSE))</f>
        <v>9456979.2061216608</v>
      </c>
      <c r="S43" s="31">
        <f>IF(S41=0,0,VLOOKUP(S41,FAC_TOTALS_APTA!$A$4:$BQ$126,$L43,FALSE))</f>
        <v>468769.41889948602</v>
      </c>
      <c r="T43" s="31">
        <f>IF(T41=0,0,VLOOKUP(T41,FAC_TOTALS_APTA!$A$4:$BQ$126,$L43,FALSE))</f>
        <v>689844.97148655006</v>
      </c>
      <c r="U43" s="31">
        <f>IF(U41=0,0,VLOOKUP(U41,FAC_TOTALS_APTA!$A$4:$BQ$126,$L43,FALSE))</f>
        <v>4595665.1834824197</v>
      </c>
      <c r="V43" s="31">
        <f>IF(V41=0,0,VLOOKUP(V41,FAC_TOTALS_APTA!$A$4:$BQ$126,$L43,FALSE))</f>
        <v>5541030.2039576601</v>
      </c>
      <c r="W43" s="31">
        <f>IF(W41=0,0,VLOOKUP(W41,FAC_TOTALS_APTA!$A$4:$BQ$126,$L43,FALSE))</f>
        <v>9216642.2142682206</v>
      </c>
      <c r="X43" s="31">
        <f>IF(X41=0,0,VLOOKUP(X41,FAC_TOTALS_APTA!$A$4:$BQ$126,$L43,FALSE))</f>
        <v>1968495.73386016</v>
      </c>
      <c r="Y43" s="31">
        <f>IF(Y41=0,0,VLOOKUP(Y41,FAC_TOTALS_APTA!$A$4:$BQ$126,$L43,FALSE))</f>
        <v>979877.41600709304</v>
      </c>
      <c r="Z43" s="31">
        <f>IF(Z41=0,0,VLOOKUP(Z41,FAC_TOTALS_APTA!$A$4:$BQ$126,$L43,FALSE))</f>
        <v>2384444.1518599601</v>
      </c>
      <c r="AA43" s="31">
        <f>IF(AA41=0,0,VLOOKUP(AA41,FAC_TOTALS_APTA!$A$4:$BQ$126,$L43,FALSE))</f>
        <v>569172.08155332995</v>
      </c>
      <c r="AB43" s="31">
        <f>IF(AB41=0,0,VLOOKUP(AB41,FAC_TOTALS_APTA!$A$4:$BQ$126,$L43,FALSE))</f>
        <v>2991113.49561108</v>
      </c>
      <c r="AC43" s="34">
        <f>SUM(M43:AB43)</f>
        <v>52640263.33438383</v>
      </c>
      <c r="AD43" s="35">
        <f>AC43/G60</f>
        <v>1.1070564889729724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MATCH($D44,FAC_TOTALS_APTA!$A$2:$BQ$2,)</f>
        <v>12</v>
      </c>
      <c r="G44" s="56">
        <f>VLOOKUP(G41,FAC_TOTALS_APTA!$A$4:$BQ$126,$F44,FALSE)</f>
        <v>1.2225813885152299</v>
      </c>
      <c r="H44" s="56">
        <f>VLOOKUP(H41,FAC_TOTALS_APTA!$A$4:$BQ$126,$F44,FALSE)</f>
        <v>1.26586607517489</v>
      </c>
      <c r="I44" s="32">
        <f t="shared" ref="I44:I57" si="8">IFERROR(H44/G44-1,"-")</f>
        <v>3.5404339593478884E-2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MATCH($K44,FAC_TOTALS_APTA!$A$2:$BO$2,)</f>
        <v>27</v>
      </c>
      <c r="M44" s="31">
        <f>IF(M41=0,0,VLOOKUP(M41,FAC_TOTALS_APTA!$A$4:$BQ$126,$L44,FALSE))</f>
        <v>4272916.8616475398</v>
      </c>
      <c r="N44" s="31">
        <f>IF(N41=0,0,VLOOKUP(N41,FAC_TOTALS_APTA!$A$4:$BQ$126,$L44,FALSE))</f>
        <v>1210860.2850365101</v>
      </c>
      <c r="O44" s="31">
        <f>IF(O41=0,0,VLOOKUP(O41,FAC_TOTALS_APTA!$A$4:$BQ$126,$L44,FALSE))</f>
        <v>773414.55396257294</v>
      </c>
      <c r="P44" s="31">
        <f>IF(P41=0,0,VLOOKUP(P41,FAC_TOTALS_APTA!$A$4:$BQ$126,$L44,FALSE))</f>
        <v>516252.98386900499</v>
      </c>
      <c r="Q44" s="31">
        <f>IF(Q41=0,0,VLOOKUP(Q41,FAC_TOTALS_APTA!$A$4:$BQ$126,$L44,FALSE))</f>
        <v>-1479224.67742826</v>
      </c>
      <c r="R44" s="31">
        <f>IF(R41=0,0,VLOOKUP(R41,FAC_TOTALS_APTA!$A$4:$BQ$126,$L44,FALSE))</f>
        <v>-587397.02635866601</v>
      </c>
      <c r="S44" s="31">
        <f>IF(S41=0,0,VLOOKUP(S41,FAC_TOTALS_APTA!$A$4:$BQ$126,$L44,FALSE))</f>
        <v>-5244058.2876706896</v>
      </c>
      <c r="T44" s="31">
        <f>IF(T41=0,0,VLOOKUP(T41,FAC_TOTALS_APTA!$A$4:$BQ$126,$L44,FALSE))</f>
        <v>-502930.813879697</v>
      </c>
      <c r="U44" s="31">
        <f>IF(U41=0,0,VLOOKUP(U41,FAC_TOTALS_APTA!$A$4:$BQ$126,$L44,FALSE))</f>
        <v>-805984.645798543</v>
      </c>
      <c r="V44" s="31">
        <f>IF(V41=0,0,VLOOKUP(V41,FAC_TOTALS_APTA!$A$4:$BQ$126,$L44,FALSE))</f>
        <v>522628.73602883599</v>
      </c>
      <c r="W44" s="31">
        <f>IF(W41=0,0,VLOOKUP(W41,FAC_TOTALS_APTA!$A$4:$BQ$126,$L44,FALSE))</f>
        <v>-2050312.1635727901</v>
      </c>
      <c r="X44" s="31">
        <f>IF(X41=0,0,VLOOKUP(X41,FAC_TOTALS_APTA!$A$4:$BQ$126,$L44,FALSE))</f>
        <v>144396.35651364099</v>
      </c>
      <c r="Y44" s="31">
        <f>IF(Y41=0,0,VLOOKUP(Y41,FAC_TOTALS_APTA!$A$4:$BQ$126,$L44,FALSE))</f>
        <v>-764041.01432618697</v>
      </c>
      <c r="Z44" s="31">
        <f>IF(Z41=0,0,VLOOKUP(Z41,FAC_TOTALS_APTA!$A$4:$BQ$126,$L44,FALSE))</f>
        <v>1434827.1166298599</v>
      </c>
      <c r="AA44" s="31">
        <f>IF(AA41=0,0,VLOOKUP(AA41,FAC_TOTALS_APTA!$A$4:$BQ$126,$L44,FALSE))</f>
        <v>-178801.43044916299</v>
      </c>
      <c r="AB44" s="31">
        <f>IF(AB41=0,0,VLOOKUP(AB41,FAC_TOTALS_APTA!$A$4:$BQ$126,$L44,FALSE))</f>
        <v>662864.68544053705</v>
      </c>
      <c r="AC44" s="34">
        <f t="shared" ref="AC44:AC57" si="11">SUM(M44:AB44)</f>
        <v>-2074588.4803554951</v>
      </c>
      <c r="AD44" s="35">
        <f>AC44/G60</f>
        <v>-4.3629847072325867E-2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MATCH($D45,FAC_TOTALS_APTA!$A$2:$BQ$2,)</f>
        <v>13</v>
      </c>
      <c r="G45" s="31">
        <f>VLOOKUP(G41,FAC_TOTALS_APTA!$A$4:$BQ$126,$F45,FALSE)</f>
        <v>2768260.23772333</v>
      </c>
      <c r="H45" s="31">
        <f>VLOOKUP(H41,FAC_TOTALS_APTA!$A$4:$BQ$126,$F45,FALSE)</f>
        <v>3015744.4941639798</v>
      </c>
      <c r="I45" s="32">
        <f t="shared" si="8"/>
        <v>8.9400647044724835E-2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MATCH($K45,FAC_TOTALS_APTA!$A$2:$BO$2,)</f>
        <v>28</v>
      </c>
      <c r="M45" s="31">
        <f>IF(M41=0,0,VLOOKUP(M41,FAC_TOTALS_APTA!$A$4:$BQ$126,$L45,FALSE))</f>
        <v>226567.22920690401</v>
      </c>
      <c r="N45" s="31">
        <f>IF(N41=0,0,VLOOKUP(N41,FAC_TOTALS_APTA!$A$4:$BQ$126,$L45,FALSE))</f>
        <v>245580.55229559701</v>
      </c>
      <c r="O45" s="31">
        <f>IF(O41=0,0,VLOOKUP(O41,FAC_TOTALS_APTA!$A$4:$BQ$126,$L45,FALSE))</f>
        <v>310339.15486569202</v>
      </c>
      <c r="P45" s="31">
        <f>IF(P41=0,0,VLOOKUP(P41,FAC_TOTALS_APTA!$A$4:$BQ$126,$L45,FALSE))</f>
        <v>403517.04058444599</v>
      </c>
      <c r="Q45" s="31">
        <f>IF(Q41=0,0,VLOOKUP(Q41,FAC_TOTALS_APTA!$A$4:$BQ$126,$L45,FALSE))</f>
        <v>125151.262453295</v>
      </c>
      <c r="R45" s="31">
        <f>IF(R41=0,0,VLOOKUP(R41,FAC_TOTALS_APTA!$A$4:$BQ$126,$L45,FALSE))</f>
        <v>26535.964859646901</v>
      </c>
      <c r="S45" s="31">
        <f>IF(S41=0,0,VLOOKUP(S41,FAC_TOTALS_APTA!$A$4:$BQ$126,$L45,FALSE))</f>
        <v>-142364.018061443</v>
      </c>
      <c r="T45" s="31">
        <f>IF(T41=0,0,VLOOKUP(T41,FAC_TOTALS_APTA!$A$4:$BQ$126,$L45,FALSE))</f>
        <v>56458.340714843303</v>
      </c>
      <c r="U45" s="31">
        <f>IF(U41=0,0,VLOOKUP(U41,FAC_TOTALS_APTA!$A$4:$BQ$126,$L45,FALSE))</f>
        <v>124842.479897179</v>
      </c>
      <c r="V45" s="31">
        <f>IF(V41=0,0,VLOOKUP(V41,FAC_TOTALS_APTA!$A$4:$BQ$126,$L45,FALSE))</f>
        <v>199757.35179617</v>
      </c>
      <c r="W45" s="31">
        <f>IF(W41=0,0,VLOOKUP(W41,FAC_TOTALS_APTA!$A$4:$BQ$126,$L45,FALSE))</f>
        <v>298185.29102403799</v>
      </c>
      <c r="X45" s="31">
        <f>IF(X41=0,0,VLOOKUP(X41,FAC_TOTALS_APTA!$A$4:$BQ$126,$L45,FALSE))</f>
        <v>253646.98478025399</v>
      </c>
      <c r="Y45" s="31">
        <f>IF(Y41=0,0,VLOOKUP(Y41,FAC_TOTALS_APTA!$A$4:$BQ$126,$L45,FALSE))</f>
        <v>279822.18082703999</v>
      </c>
      <c r="Z45" s="31">
        <f>IF(Z41=0,0,VLOOKUP(Z41,FAC_TOTALS_APTA!$A$4:$BQ$126,$L45,FALSE))</f>
        <v>245323.28247556501</v>
      </c>
      <c r="AA45" s="31">
        <f>IF(AA41=0,0,VLOOKUP(AA41,FAC_TOTALS_APTA!$A$4:$BQ$126,$L45,FALSE))</f>
        <v>255000.98396985</v>
      </c>
      <c r="AB45" s="31">
        <f>IF(AB41=0,0,VLOOKUP(AB41,FAC_TOTALS_APTA!$A$4:$BQ$126,$L45,FALSE))</f>
        <v>227601.33131191699</v>
      </c>
      <c r="AC45" s="34">
        <f t="shared" si="11"/>
        <v>3135965.4130009944</v>
      </c>
      <c r="AD45" s="35">
        <f>AC45/G60</f>
        <v>6.5951244157053862E-2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MATCH($D46,FAC_TOTALS_APTA!$A$2:$BQ$2,)</f>
        <v>17</v>
      </c>
      <c r="G46" s="56">
        <f>VLOOKUP(G41,FAC_TOTALS_APTA!$A$4:$BQ$126,$F46,FALSE)</f>
        <v>0.32365849183725298</v>
      </c>
      <c r="H46" s="56">
        <f>VLOOKUP(H41,FAC_TOTALS_APTA!$A$4:$BQ$126,$F46,FALSE)</f>
        <v>0.29219186593364799</v>
      </c>
      <c r="I46" s="32">
        <f t="shared" si="8"/>
        <v>-9.7221691063887006E-2</v>
      </c>
      <c r="J46" s="33" t="str">
        <f t="shared" si="9"/>
        <v/>
      </c>
      <c r="K46" s="33" t="str">
        <f t="shared" si="10"/>
        <v>TSD_POP_EMP_PCT_FAC</v>
      </c>
      <c r="L46" s="9">
        <f>MATCH($K46,FAC_TOTALS_APTA!$A$2:$BO$2,)</f>
        <v>32</v>
      </c>
      <c r="M46" s="31">
        <f>IF(M41=0,0,VLOOKUP(M41,FAC_TOTALS_APTA!$A$4:$BQ$126,$L46,FALSE))</f>
        <v>-26180.034361699301</v>
      </c>
      <c r="N46" s="31">
        <f>IF(N41=0,0,VLOOKUP(N41,FAC_TOTALS_APTA!$A$4:$BQ$126,$L46,FALSE))</f>
        <v>-72679.336593567699</v>
      </c>
      <c r="O46" s="31">
        <f>IF(O41=0,0,VLOOKUP(O41,FAC_TOTALS_APTA!$A$4:$BQ$126,$L46,FALSE))</f>
        <v>-78451.201831406404</v>
      </c>
      <c r="P46" s="31">
        <f>IF(P41=0,0,VLOOKUP(P41,FAC_TOTALS_APTA!$A$4:$BQ$126,$L46,FALSE))</f>
        <v>-1255.5991788635899</v>
      </c>
      <c r="Q46" s="31">
        <f>IF(Q41=0,0,VLOOKUP(Q41,FAC_TOTALS_APTA!$A$4:$BQ$126,$L46,FALSE))</f>
        <v>-140752.86764585</v>
      </c>
      <c r="R46" s="31">
        <f>IF(R41=0,0,VLOOKUP(R41,FAC_TOTALS_APTA!$A$4:$BQ$126,$L46,FALSE))</f>
        <v>-16723.2886740102</v>
      </c>
      <c r="S46" s="31">
        <f>IF(S41=0,0,VLOOKUP(S41,FAC_TOTALS_APTA!$A$4:$BQ$126,$L46,FALSE))</f>
        <v>175508.009741218</v>
      </c>
      <c r="T46" s="31">
        <f>IF(T41=0,0,VLOOKUP(T41,FAC_TOTALS_APTA!$A$4:$BQ$126,$L46,FALSE))</f>
        <v>72186.401271191193</v>
      </c>
      <c r="U46" s="31">
        <f>IF(U41=0,0,VLOOKUP(U41,FAC_TOTALS_APTA!$A$4:$BQ$126,$L46,FALSE))</f>
        <v>-128913.659260553</v>
      </c>
      <c r="V46" s="31">
        <f>IF(V41=0,0,VLOOKUP(V41,FAC_TOTALS_APTA!$A$4:$BQ$126,$L46,FALSE))</f>
        <v>-257726.78441401699</v>
      </c>
      <c r="W46" s="31">
        <f>IF(W41=0,0,VLOOKUP(W41,FAC_TOTALS_APTA!$A$4:$BQ$126,$L46,FALSE))</f>
        <v>-51308.977202417198</v>
      </c>
      <c r="X46" s="31">
        <f>IF(X41=0,0,VLOOKUP(X41,FAC_TOTALS_APTA!$A$4:$BQ$126,$L46,FALSE))</f>
        <v>-53764.347048971496</v>
      </c>
      <c r="Y46" s="31">
        <f>IF(Y41=0,0,VLOOKUP(Y41,FAC_TOTALS_APTA!$A$4:$BQ$126,$L46,FALSE))</f>
        <v>-22940.4160906303</v>
      </c>
      <c r="Z46" s="31">
        <f>IF(Z41=0,0,VLOOKUP(Z41,FAC_TOTALS_APTA!$A$4:$BQ$126,$L46,FALSE))</f>
        <v>-110224.789867999</v>
      </c>
      <c r="AA46" s="31">
        <f>IF(AA41=0,0,VLOOKUP(AA41,FAC_TOTALS_APTA!$A$4:$BQ$126,$L46,FALSE))</f>
        <v>-77254.761148939695</v>
      </c>
      <c r="AB46" s="31">
        <f>IF(AB41=0,0,VLOOKUP(AB41,FAC_TOTALS_APTA!$A$4:$BQ$126,$L46,FALSE))</f>
        <v>86957.418081489595</v>
      </c>
      <c r="AC46" s="34">
        <f t="shared" si="11"/>
        <v>-703524.2342250261</v>
      </c>
      <c r="AD46" s="35">
        <f>AC46/G60</f>
        <v>-1.4795538990775322E-2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MATCH($D47,FAC_TOTALS_APTA!$A$2:$BQ$2,)</f>
        <v>14</v>
      </c>
      <c r="G47" s="36">
        <f>VLOOKUP(G41,FAC_TOTALS_APTA!$A$4:$BQ$126,$F47,FALSE)</f>
        <v>1.9579725613818899</v>
      </c>
      <c r="H47" s="36">
        <f>VLOOKUP(H41,FAC_TOTALS_APTA!$A$4:$BQ$126,$F47,FALSE)</f>
        <v>2.8728320563110699</v>
      </c>
      <c r="I47" s="32">
        <f t="shared" si="8"/>
        <v>0.46724837363578486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MATCH($K47,FAC_TOTALS_APTA!$A$2:$BO$2,)</f>
        <v>29</v>
      </c>
      <c r="M47" s="31">
        <f>IF(M41=0,0,VLOOKUP(M41,FAC_TOTALS_APTA!$A$4:$BQ$126,$L47,FALSE))</f>
        <v>902373.505053006</v>
      </c>
      <c r="N47" s="31">
        <f>IF(N41=0,0,VLOOKUP(N41,FAC_TOTALS_APTA!$A$4:$BQ$126,$L47,FALSE))</f>
        <v>961024.16011686705</v>
      </c>
      <c r="O47" s="31">
        <f>IF(O41=0,0,VLOOKUP(O41,FAC_TOTALS_APTA!$A$4:$BQ$126,$L47,FALSE))</f>
        <v>1427661.2980940901</v>
      </c>
      <c r="P47" s="31">
        <f>IF(P41=0,0,VLOOKUP(P41,FAC_TOTALS_APTA!$A$4:$BQ$126,$L47,FALSE))</f>
        <v>921686.80332332698</v>
      </c>
      <c r="Q47" s="31">
        <f>IF(Q41=0,0,VLOOKUP(Q41,FAC_TOTALS_APTA!$A$4:$BQ$126,$L47,FALSE))</f>
        <v>701727.62988940999</v>
      </c>
      <c r="R47" s="31">
        <f>IF(R41=0,0,VLOOKUP(R41,FAC_TOTALS_APTA!$A$4:$BQ$126,$L47,FALSE))</f>
        <v>1349190.4124891099</v>
      </c>
      <c r="S47" s="31">
        <f>IF(S41=0,0,VLOOKUP(S41,FAC_TOTALS_APTA!$A$4:$BQ$126,$L47,FALSE))</f>
        <v>-4568344.2764367396</v>
      </c>
      <c r="T47" s="31">
        <f>IF(T41=0,0,VLOOKUP(T41,FAC_TOTALS_APTA!$A$4:$BQ$126,$L47,FALSE))</f>
        <v>2017237.8555223499</v>
      </c>
      <c r="U47" s="31">
        <f>IF(U41=0,0,VLOOKUP(U41,FAC_TOTALS_APTA!$A$4:$BQ$126,$L47,FALSE))</f>
        <v>2592465.0255175498</v>
      </c>
      <c r="V47" s="31">
        <f>IF(V41=0,0,VLOOKUP(V41,FAC_TOTALS_APTA!$A$4:$BQ$126,$L47,FALSE))</f>
        <v>43173.829585181396</v>
      </c>
      <c r="W47" s="31">
        <f>IF(W41=0,0,VLOOKUP(W41,FAC_TOTALS_APTA!$A$4:$BQ$126,$L47,FALSE))</f>
        <v>-569815.90275228198</v>
      </c>
      <c r="X47" s="31">
        <f>IF(X41=0,0,VLOOKUP(X41,FAC_TOTALS_APTA!$A$4:$BQ$126,$L47,FALSE))</f>
        <v>-851113.46536079806</v>
      </c>
      <c r="Y47" s="31">
        <f>IF(Y41=0,0,VLOOKUP(Y41,FAC_TOTALS_APTA!$A$4:$BQ$126,$L47,FALSE))</f>
        <v>-4497066.6530757099</v>
      </c>
      <c r="Z47" s="31">
        <f>IF(Z41=0,0,VLOOKUP(Z41,FAC_TOTALS_APTA!$A$4:$BQ$126,$L47,FALSE))</f>
        <v>-1671455.9284703799</v>
      </c>
      <c r="AA47" s="31">
        <f>IF(AA41=0,0,VLOOKUP(AA41,FAC_TOTALS_APTA!$A$4:$BQ$126,$L47,FALSE))</f>
        <v>1218146.5515928699</v>
      </c>
      <c r="AB47" s="31">
        <f>IF(AB41=0,0,VLOOKUP(AB41,FAC_TOTALS_APTA!$A$4:$BQ$126,$L47,FALSE))</f>
        <v>1516799.16513349</v>
      </c>
      <c r="AC47" s="34">
        <f t="shared" si="11"/>
        <v>1493690.0102213414</v>
      </c>
      <c r="AD47" s="35">
        <f>AC47/G60</f>
        <v>3.1413201864617865E-2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MATCH($D48,FAC_TOTALS_APTA!$A$2:$BQ$2,)</f>
        <v>15</v>
      </c>
      <c r="G48" s="56">
        <f>VLOOKUP(G41,FAC_TOTALS_APTA!$A$4:$BQ$126,$F48,FALSE)</f>
        <v>35534.3786964147</v>
      </c>
      <c r="H48" s="56">
        <f>VLOOKUP(H41,FAC_TOTALS_APTA!$A$4:$BQ$126,$F48,FALSE)</f>
        <v>31758.584871931998</v>
      </c>
      <c r="I48" s="32">
        <f t="shared" si="8"/>
        <v>-0.10625748818463698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MATCH($K48,FAC_TOTALS_APTA!$A$2:$BO$2,)</f>
        <v>30</v>
      </c>
      <c r="M48" s="31">
        <f>IF(M41=0,0,VLOOKUP(M41,FAC_TOTALS_APTA!$A$4:$BQ$126,$L48,FALSE))</f>
        <v>355425.13554129901</v>
      </c>
      <c r="N48" s="31">
        <f>IF(N41=0,0,VLOOKUP(N41,FAC_TOTALS_APTA!$A$4:$BQ$126,$L48,FALSE))</f>
        <v>511923.73133948201</v>
      </c>
      <c r="O48" s="31">
        <f>IF(O41=0,0,VLOOKUP(O41,FAC_TOTALS_APTA!$A$4:$BQ$126,$L48,FALSE))</f>
        <v>500296.35529160901</v>
      </c>
      <c r="P48" s="31">
        <f>IF(P41=0,0,VLOOKUP(P41,FAC_TOTALS_APTA!$A$4:$BQ$126,$L48,FALSE))</f>
        <v>952428.39973269997</v>
      </c>
      <c r="Q48" s="31">
        <f>IF(Q41=0,0,VLOOKUP(Q41,FAC_TOTALS_APTA!$A$4:$BQ$126,$L48,FALSE))</f>
        <v>-395385.76685839298</v>
      </c>
      <c r="R48" s="31">
        <f>IF(R41=0,0,VLOOKUP(R41,FAC_TOTALS_APTA!$A$4:$BQ$126,$L48,FALSE))</f>
        <v>278566.71183271002</v>
      </c>
      <c r="S48" s="31">
        <f>IF(S41=0,0,VLOOKUP(S41,FAC_TOTALS_APTA!$A$4:$BQ$126,$L48,FALSE))</f>
        <v>1332069.83363932</v>
      </c>
      <c r="T48" s="31">
        <f>IF(T41=0,0,VLOOKUP(T41,FAC_TOTALS_APTA!$A$4:$BQ$126,$L48,FALSE))</f>
        <v>759033.45264876296</v>
      </c>
      <c r="U48" s="31">
        <f>IF(U41=0,0,VLOOKUP(U41,FAC_TOTALS_APTA!$A$4:$BQ$126,$L48,FALSE))</f>
        <v>612718.444130591</v>
      </c>
      <c r="V48" s="31">
        <f>IF(V41=0,0,VLOOKUP(V41,FAC_TOTALS_APTA!$A$4:$BQ$126,$L48,FALSE))</f>
        <v>418948.82368471997</v>
      </c>
      <c r="W48" s="31">
        <f>IF(W41=0,0,VLOOKUP(W41,FAC_TOTALS_APTA!$A$4:$BQ$126,$L48,FALSE))</f>
        <v>-689167.85326123296</v>
      </c>
      <c r="X48" s="31">
        <f>IF(X41=0,0,VLOOKUP(X41,FAC_TOTALS_APTA!$A$4:$BQ$126,$L48,FALSE))</f>
        <v>-75966.474015071697</v>
      </c>
      <c r="Y48" s="31">
        <f>IF(Y41=0,0,VLOOKUP(Y41,FAC_TOTALS_APTA!$A$4:$BQ$126,$L48,FALSE))</f>
        <v>-1742804.85605058</v>
      </c>
      <c r="Z48" s="31">
        <f>IF(Z41=0,0,VLOOKUP(Z41,FAC_TOTALS_APTA!$A$4:$BQ$126,$L48,FALSE))</f>
        <v>-691318.62651377905</v>
      </c>
      <c r="AA48" s="31">
        <f>IF(AA41=0,0,VLOOKUP(AA41,FAC_TOTALS_APTA!$A$4:$BQ$126,$L48,FALSE))</f>
        <v>136408.71726733699</v>
      </c>
      <c r="AB48" s="31">
        <f>IF(AB41=0,0,VLOOKUP(AB41,FAC_TOTALS_APTA!$A$4:$BQ$126,$L48,FALSE))</f>
        <v>-200550.23830812101</v>
      </c>
      <c r="AC48" s="34">
        <f t="shared" si="11"/>
        <v>2062625.7901013531</v>
      </c>
      <c r="AD48" s="35">
        <f>AC48/G60</f>
        <v>4.3378264480740093E-2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MATCH($D49,FAC_TOTALS_APTA!$A$2:$BQ$2,)</f>
        <v>16</v>
      </c>
      <c r="G49" s="31">
        <f>VLOOKUP(G41,FAC_TOTALS_APTA!$A$4:$BQ$126,$F49,FALSE)</f>
        <v>7.6732557818507896</v>
      </c>
      <c r="H49" s="31">
        <f>VLOOKUP(H41,FAC_TOTALS_APTA!$A$4:$BQ$126,$F49,FALSE)</f>
        <v>7.0949716059104304</v>
      </c>
      <c r="I49" s="32">
        <f t="shared" si="8"/>
        <v>-7.5363599543775028E-2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MATCH($K49,FAC_TOTALS_APTA!$A$2:$BO$2,)</f>
        <v>31</v>
      </c>
      <c r="M49" s="31">
        <f>IF(M41=0,0,VLOOKUP(M41,FAC_TOTALS_APTA!$A$4:$BQ$126,$L49,FALSE))</f>
        <v>14849.157983634201</v>
      </c>
      <c r="N49" s="31">
        <f>IF(N41=0,0,VLOOKUP(N41,FAC_TOTALS_APTA!$A$4:$BQ$126,$L49,FALSE))</f>
        <v>15748.4817203538</v>
      </c>
      <c r="O49" s="31">
        <f>IF(O41=0,0,VLOOKUP(O41,FAC_TOTALS_APTA!$A$4:$BQ$126,$L49,FALSE))</f>
        <v>8464.2045722753192</v>
      </c>
      <c r="P49" s="31">
        <f>IF(P41=0,0,VLOOKUP(P41,FAC_TOTALS_APTA!$A$4:$BQ$126,$L49,FALSE))</f>
        <v>47799.846883920698</v>
      </c>
      <c r="Q49" s="31">
        <f>IF(Q41=0,0,VLOOKUP(Q41,FAC_TOTALS_APTA!$A$4:$BQ$126,$L49,FALSE))</f>
        <v>-125589.510743541</v>
      </c>
      <c r="R49" s="31">
        <f>IF(R41=0,0,VLOOKUP(R41,FAC_TOTALS_APTA!$A$4:$BQ$126,$L49,FALSE))</f>
        <v>83898.853317202796</v>
      </c>
      <c r="S49" s="31">
        <f>IF(S41=0,0,VLOOKUP(S41,FAC_TOTALS_APTA!$A$4:$BQ$126,$L49,FALSE))</f>
        <v>208137.52544623299</v>
      </c>
      <c r="T49" s="31">
        <f>IF(T41=0,0,VLOOKUP(T41,FAC_TOTALS_APTA!$A$4:$BQ$126,$L49,FALSE))</f>
        <v>25381.7041615048</v>
      </c>
      <c r="U49" s="31">
        <f>IF(U41=0,0,VLOOKUP(U41,FAC_TOTALS_APTA!$A$4:$BQ$126,$L49,FALSE))</f>
        <v>250568.58007469101</v>
      </c>
      <c r="V49" s="31">
        <f>IF(V41=0,0,VLOOKUP(V41,FAC_TOTALS_APTA!$A$4:$BQ$126,$L49,FALSE))</f>
        <v>2748.3623765105699</v>
      </c>
      <c r="W49" s="31">
        <f>IF(W41=0,0,VLOOKUP(W41,FAC_TOTALS_APTA!$A$4:$BQ$126,$L49,FALSE))</f>
        <v>-101133.14555990401</v>
      </c>
      <c r="X49" s="31">
        <f>IF(X41=0,0,VLOOKUP(X41,FAC_TOTALS_APTA!$A$4:$BQ$126,$L49,FALSE))</f>
        <v>-5474.7777672116999</v>
      </c>
      <c r="Y49" s="31">
        <f>IF(Y41=0,0,VLOOKUP(Y41,FAC_TOTALS_APTA!$A$4:$BQ$126,$L49,FALSE))</f>
        <v>-138708.907272449</v>
      </c>
      <c r="Z49" s="31">
        <f>IF(Z41=0,0,VLOOKUP(Z41,FAC_TOTALS_APTA!$A$4:$BQ$126,$L49,FALSE))</f>
        <v>-200516.448826551</v>
      </c>
      <c r="AA49" s="31">
        <f>IF(AA41=0,0,VLOOKUP(AA41,FAC_TOTALS_APTA!$A$4:$BQ$126,$L49,FALSE))</f>
        <v>-157176.90487560499</v>
      </c>
      <c r="AB49" s="31">
        <f>IF(AB41=0,0,VLOOKUP(AB41,FAC_TOTALS_APTA!$A$4:$BQ$126,$L49,FALSE))</f>
        <v>-166809.98200121601</v>
      </c>
      <c r="AC49" s="34">
        <f t="shared" si="11"/>
        <v>-237812.96051015155</v>
      </c>
      <c r="AD49" s="35">
        <f>AC49/G60</f>
        <v>-5.0013500012768925E-3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MATCH($D50,FAC_TOTALS_APTA!$A$2:$BQ$2,)</f>
        <v>18</v>
      </c>
      <c r="G50" s="36">
        <f>VLOOKUP(G41,FAC_TOTALS_APTA!$A$4:$BQ$126,$F50,FALSE)</f>
        <v>3.5450752847825</v>
      </c>
      <c r="H50" s="36">
        <f>VLOOKUP(H41,FAC_TOTALS_APTA!$A$4:$BQ$126,$F50,FALSE)</f>
        <v>5.79903350338535</v>
      </c>
      <c r="I50" s="32">
        <f t="shared" si="8"/>
        <v>0.63579981736301439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MATCH($K50,FAC_TOTALS_APTA!$A$2:$BO$2,)</f>
        <v>33</v>
      </c>
      <c r="M50" s="31">
        <f>IF(M41=0,0,VLOOKUP(M41,FAC_TOTALS_APTA!$A$4:$BQ$126,$L50,FALSE))</f>
        <v>0</v>
      </c>
      <c r="N50" s="31">
        <f>IF(N41=0,0,VLOOKUP(N41,FAC_TOTALS_APTA!$A$4:$BQ$126,$L50,FALSE))</f>
        <v>0</v>
      </c>
      <c r="O50" s="31">
        <f>IF(O41=0,0,VLOOKUP(O41,FAC_TOTALS_APTA!$A$4:$BQ$126,$L50,FALSE))</f>
        <v>0</v>
      </c>
      <c r="P50" s="31">
        <f>IF(P41=0,0,VLOOKUP(P41,FAC_TOTALS_APTA!$A$4:$BQ$126,$L50,FALSE))</f>
        <v>598.69384150465805</v>
      </c>
      <c r="Q50" s="31">
        <f>IF(Q41=0,0,VLOOKUP(Q41,FAC_TOTALS_APTA!$A$4:$BQ$126,$L50,FALSE))</f>
        <v>3305.8142409883499</v>
      </c>
      <c r="R50" s="31">
        <f>IF(R41=0,0,VLOOKUP(R41,FAC_TOTALS_APTA!$A$4:$BQ$126,$L50,FALSE))</f>
        <v>-140.949107532852</v>
      </c>
      <c r="S50" s="31">
        <f>IF(S41=0,0,VLOOKUP(S41,FAC_TOTALS_APTA!$A$4:$BQ$126,$L50,FALSE))</f>
        <v>909.21258557255203</v>
      </c>
      <c r="T50" s="31">
        <f>IF(T41=0,0,VLOOKUP(T41,FAC_TOTALS_APTA!$A$4:$BQ$126,$L50,FALSE))</f>
        <v>-864.19835577979097</v>
      </c>
      <c r="U50" s="31">
        <f>IF(U41=0,0,VLOOKUP(U41,FAC_TOTALS_APTA!$A$4:$BQ$126,$L50,FALSE))</f>
        <v>1036.9342546340599</v>
      </c>
      <c r="V50" s="31">
        <f>IF(V41=0,0,VLOOKUP(V41,FAC_TOTALS_APTA!$A$4:$BQ$126,$L50,FALSE))</f>
        <v>3168.57120703179</v>
      </c>
      <c r="W50" s="31">
        <f>IF(W41=0,0,VLOOKUP(W41,FAC_TOTALS_APTA!$A$4:$BQ$126,$L50,FALSE))</f>
        <v>212.93382233414599</v>
      </c>
      <c r="X50" s="31">
        <f>IF(X41=0,0,VLOOKUP(X41,FAC_TOTALS_APTA!$A$4:$BQ$126,$L50,FALSE))</f>
        <v>860.89962196306499</v>
      </c>
      <c r="Y50" s="31">
        <f>IF(Y41=0,0,VLOOKUP(Y41,FAC_TOTALS_APTA!$A$4:$BQ$126,$L50,FALSE))</f>
        <v>2244.3244174649299</v>
      </c>
      <c r="Z50" s="31">
        <f>IF(Z41=0,0,VLOOKUP(Z41,FAC_TOTALS_APTA!$A$4:$BQ$126,$L50,FALSE))</f>
        <v>8518.9387649558103</v>
      </c>
      <c r="AA50" s="31">
        <f>IF(AA41=0,0,VLOOKUP(AA41,FAC_TOTALS_APTA!$A$4:$BQ$126,$L50,FALSE))</f>
        <v>4018.3074026024401</v>
      </c>
      <c r="AB50" s="31">
        <f>IF(AB41=0,0,VLOOKUP(AB41,FAC_TOTALS_APTA!$A$4:$BQ$126,$L50,FALSE))</f>
        <v>5047.2336375856503</v>
      </c>
      <c r="AC50" s="34">
        <f t="shared" si="11"/>
        <v>28916.716333324806</v>
      </c>
      <c r="AD50" s="35">
        <f>AC50/G60</f>
        <v>6.0813598619838065E-4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>
        <f>MATCH($D51,FAC_TOTALS_APTA!$A$2:$BQ$2,)</f>
        <v>19</v>
      </c>
      <c r="G51" s="36">
        <f>VLOOKUP(G41,FAC_TOTALS_APTA!$A$4:$BQ$126,$F51,FALSE)</f>
        <v>0</v>
      </c>
      <c r="H51" s="36">
        <f>VLOOKUP(H41,FAC_TOTALS_APTA!$A$4:$BQ$126,$F51,FALSE)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PER_CAPITA_TNC_TRIPS_HINY_BUS_FAC</v>
      </c>
      <c r="L51" s="9">
        <f>MATCH($K51,FAC_TOTALS_APTA!$A$2:$BO$2,)</f>
        <v>34</v>
      </c>
      <c r="M51" s="31">
        <f>IF(M41=0,0,VLOOKUP(M41,FAC_TOTALS_APTA!$A$4:$BQ$126,$L51,FALSE))</f>
        <v>0</v>
      </c>
      <c r="N51" s="31">
        <f>IF(N41=0,0,VLOOKUP(N41,FAC_TOTALS_APTA!$A$4:$BQ$126,$L51,FALSE))</f>
        <v>0</v>
      </c>
      <c r="O51" s="31">
        <f>IF(O41=0,0,VLOOKUP(O41,FAC_TOTALS_APTA!$A$4:$BQ$126,$L51,FALSE))</f>
        <v>0</v>
      </c>
      <c r="P51" s="31">
        <f>IF(P41=0,0,VLOOKUP(P41,FAC_TOTALS_APTA!$A$4:$BQ$126,$L51,FALSE))</f>
        <v>0</v>
      </c>
      <c r="Q51" s="31">
        <f>IF(Q41=0,0,VLOOKUP(Q41,FAC_TOTALS_APTA!$A$4:$BQ$126,$L51,FALSE))</f>
        <v>0</v>
      </c>
      <c r="R51" s="31">
        <f>IF(R41=0,0,VLOOKUP(R41,FAC_TOTALS_APTA!$A$4:$BQ$126,$L51,FALSE))</f>
        <v>0</v>
      </c>
      <c r="S51" s="31">
        <f>IF(S41=0,0,VLOOKUP(S41,FAC_TOTALS_APTA!$A$4:$BQ$126,$L51,FALSE))</f>
        <v>0</v>
      </c>
      <c r="T51" s="31">
        <f>IF(T41=0,0,VLOOKUP(T41,FAC_TOTALS_APTA!$A$4:$BQ$126,$L51,FALSE))</f>
        <v>0</v>
      </c>
      <c r="U51" s="31">
        <f>IF(U41=0,0,VLOOKUP(U41,FAC_TOTALS_APTA!$A$4:$BQ$126,$L51,FALSE))</f>
        <v>0</v>
      </c>
      <c r="V51" s="31">
        <f>IF(V41=0,0,VLOOKUP(V41,FAC_TOTALS_APTA!$A$4:$BQ$126,$L51,FALSE))</f>
        <v>0</v>
      </c>
      <c r="W51" s="31">
        <f>IF(W41=0,0,VLOOKUP(W41,FAC_TOTALS_APTA!$A$4:$BQ$126,$L51,FALSE))</f>
        <v>0</v>
      </c>
      <c r="X51" s="31">
        <f>IF(X41=0,0,VLOOKUP(X41,FAC_TOTALS_APTA!$A$4:$BQ$126,$L51,FALSE))</f>
        <v>0</v>
      </c>
      <c r="Y51" s="31">
        <f>IF(Y41=0,0,VLOOKUP(Y41,FAC_TOTALS_APTA!$A$4:$BQ$126,$L51,FALSE))</f>
        <v>0</v>
      </c>
      <c r="Z51" s="31">
        <f>IF(Z41=0,0,VLOOKUP(Z41,FAC_TOTALS_APTA!$A$4:$BQ$126,$L51,FALSE))</f>
        <v>0</v>
      </c>
      <c r="AA51" s="31">
        <f>IF(AA41=0,0,VLOOKUP(AA41,FAC_TOTALS_APTA!$A$4:$BQ$126,$L51,FALSE))</f>
        <v>0</v>
      </c>
      <c r="AB51" s="31">
        <f>IF(AB41=0,0,VLOOKUP(AB41,FAC_TOTALS_APTA!$A$4:$BQ$126,$L51,FALSE))</f>
        <v>0</v>
      </c>
      <c r="AC51" s="34">
        <f t="shared" si="11"/>
        <v>0</v>
      </c>
      <c r="AD51" s="35">
        <f>AC51/G60</f>
        <v>0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MATCH($D52,FAC_TOTALS_APTA!$A$2:$BQ$2,)</f>
        <v>20</v>
      </c>
      <c r="G52" s="36">
        <f>VLOOKUP(G41,FAC_TOTALS_APTA!$A$4:$BQ$126,$F52,FALSE)</f>
        <v>0</v>
      </c>
      <c r="H52" s="36">
        <f>VLOOKUP(H41,FAC_TOTALS_APTA!$A$4:$BQ$126,$F52,FALSE)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PER_CAPITA_TNC_TRIPS_MID_OPEX_BUS_FAC</v>
      </c>
      <c r="L52" s="9">
        <f>MATCH($K52,FAC_TOTALS_APTA!$A$2:$BO$2,)</f>
        <v>35</v>
      </c>
      <c r="M52" s="31">
        <f>IF(M41=0,0,VLOOKUP(M41,FAC_TOTALS_APTA!$A$4:$BQ$126,$L52,FALSE))</f>
        <v>0</v>
      </c>
      <c r="N52" s="31">
        <f>IF(N41=0,0,VLOOKUP(N41,FAC_TOTALS_APTA!$A$4:$BQ$126,$L52,FALSE))</f>
        <v>0</v>
      </c>
      <c r="O52" s="31">
        <f>IF(O41=0,0,VLOOKUP(O41,FAC_TOTALS_APTA!$A$4:$BQ$126,$L52,FALSE))</f>
        <v>0</v>
      </c>
      <c r="P52" s="31">
        <f>IF(P41=0,0,VLOOKUP(P41,FAC_TOTALS_APTA!$A$4:$BQ$126,$L52,FALSE))</f>
        <v>0</v>
      </c>
      <c r="Q52" s="31">
        <f>IF(Q41=0,0,VLOOKUP(Q41,FAC_TOTALS_APTA!$A$4:$BQ$126,$L52,FALSE))</f>
        <v>0</v>
      </c>
      <c r="R52" s="31">
        <f>IF(R41=0,0,VLOOKUP(R41,FAC_TOTALS_APTA!$A$4:$BQ$126,$L52,FALSE))</f>
        <v>0</v>
      </c>
      <c r="S52" s="31">
        <f>IF(S41=0,0,VLOOKUP(S41,FAC_TOTALS_APTA!$A$4:$BQ$126,$L52,FALSE))</f>
        <v>0</v>
      </c>
      <c r="T52" s="31">
        <f>IF(T41=0,0,VLOOKUP(T41,FAC_TOTALS_APTA!$A$4:$BQ$126,$L52,FALSE))</f>
        <v>0</v>
      </c>
      <c r="U52" s="31">
        <f>IF(U41=0,0,VLOOKUP(U41,FAC_TOTALS_APTA!$A$4:$BQ$126,$L52,FALSE))</f>
        <v>0</v>
      </c>
      <c r="V52" s="31">
        <f>IF(V41=0,0,VLOOKUP(V41,FAC_TOTALS_APTA!$A$4:$BQ$126,$L52,FALSE))</f>
        <v>0</v>
      </c>
      <c r="W52" s="31">
        <f>IF(W41=0,0,VLOOKUP(W41,FAC_TOTALS_APTA!$A$4:$BQ$126,$L52,FALSE))</f>
        <v>0</v>
      </c>
      <c r="X52" s="31">
        <f>IF(X41=0,0,VLOOKUP(X41,FAC_TOTALS_APTA!$A$4:$BQ$126,$L52,FALSE))</f>
        <v>0</v>
      </c>
      <c r="Y52" s="31">
        <f>IF(Y41=0,0,VLOOKUP(Y41,FAC_TOTALS_APTA!$A$4:$BQ$126,$L52,FALSE))</f>
        <v>0</v>
      </c>
      <c r="Z52" s="31">
        <f>IF(Z41=0,0,VLOOKUP(Z41,FAC_TOTALS_APTA!$A$4:$BQ$126,$L52,FALSE))</f>
        <v>0</v>
      </c>
      <c r="AA52" s="31">
        <f>IF(AA41=0,0,VLOOKUP(AA41,FAC_TOTALS_APTA!$A$4:$BQ$126,$L52,FALSE))</f>
        <v>0</v>
      </c>
      <c r="AB52" s="31">
        <f>IF(AB41=0,0,VLOOKUP(AB41,FAC_TOTALS_APTA!$A$4:$BQ$126,$L52,FALSE))</f>
        <v>0</v>
      </c>
      <c r="AC52" s="34">
        <f t="shared" si="11"/>
        <v>0</v>
      </c>
      <c r="AD52" s="35">
        <f>AC52/G60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MATCH($D53,FAC_TOTALS_APTA!$A$2:$BQ$2,)</f>
        <v>21</v>
      </c>
      <c r="G53" s="36">
        <f>VLOOKUP(G41,FAC_TOTALS_APTA!$A$4:$BQ$126,$F53,FALSE)</f>
        <v>0</v>
      </c>
      <c r="H53" s="36">
        <f>VLOOKUP(H41,FAC_TOTALS_APTA!$A$4:$BQ$126,$F53,FALSE)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PER_CAPITA_TNC_TRIPS_LOW_OPEX_BUS_FAC</v>
      </c>
      <c r="L53" s="9">
        <f>MATCH($K53,FAC_TOTALS_APTA!$A$2:$BO$2,)</f>
        <v>36</v>
      </c>
      <c r="M53" s="31">
        <f>IF(M41=0,0,VLOOKUP(M41,FAC_TOTALS_APTA!$A$4:$BQ$126,$L53,FALSE))</f>
        <v>0</v>
      </c>
      <c r="N53" s="31">
        <f>IF(N41=0,0,VLOOKUP(N41,FAC_TOTALS_APTA!$A$4:$BQ$126,$L53,FALSE))</f>
        <v>0</v>
      </c>
      <c r="O53" s="31">
        <f>IF(O41=0,0,VLOOKUP(O41,FAC_TOTALS_APTA!$A$4:$BQ$126,$L53,FALSE))</f>
        <v>0</v>
      </c>
      <c r="P53" s="31">
        <f>IF(P41=0,0,VLOOKUP(P41,FAC_TOTALS_APTA!$A$4:$BQ$126,$L53,FALSE))</f>
        <v>0</v>
      </c>
      <c r="Q53" s="31">
        <f>IF(Q41=0,0,VLOOKUP(Q41,FAC_TOTALS_APTA!$A$4:$BQ$126,$L53,FALSE))</f>
        <v>0</v>
      </c>
      <c r="R53" s="31">
        <f>IF(R41=0,0,VLOOKUP(R41,FAC_TOTALS_APTA!$A$4:$BQ$126,$L53,FALSE))</f>
        <v>0</v>
      </c>
      <c r="S53" s="31">
        <f>IF(S41=0,0,VLOOKUP(S41,FAC_TOTALS_APTA!$A$4:$BQ$126,$L53,FALSE))</f>
        <v>0</v>
      </c>
      <c r="T53" s="31">
        <f>IF(T41=0,0,VLOOKUP(T41,FAC_TOTALS_APTA!$A$4:$BQ$126,$L53,FALSE))</f>
        <v>0</v>
      </c>
      <c r="U53" s="31">
        <f>IF(U41=0,0,VLOOKUP(U41,FAC_TOTALS_APTA!$A$4:$BQ$126,$L53,FALSE))</f>
        <v>0</v>
      </c>
      <c r="V53" s="31">
        <f>IF(V41=0,0,VLOOKUP(V41,FAC_TOTALS_APTA!$A$4:$BQ$126,$L53,FALSE))</f>
        <v>0</v>
      </c>
      <c r="W53" s="31">
        <f>IF(W41=0,0,VLOOKUP(W41,FAC_TOTALS_APTA!$A$4:$BQ$126,$L53,FALSE))</f>
        <v>0</v>
      </c>
      <c r="X53" s="31">
        <f>IF(X41=0,0,VLOOKUP(X41,FAC_TOTALS_APTA!$A$4:$BQ$126,$L53,FALSE))</f>
        <v>0</v>
      </c>
      <c r="Y53" s="31">
        <f>IF(Y41=0,0,VLOOKUP(Y41,FAC_TOTALS_APTA!$A$4:$BQ$126,$L53,FALSE))</f>
        <v>0</v>
      </c>
      <c r="Z53" s="31">
        <f>IF(Z41=0,0,VLOOKUP(Z41,FAC_TOTALS_APTA!$A$4:$BQ$126,$L53,FALSE))</f>
        <v>0</v>
      </c>
      <c r="AA53" s="31">
        <f>IF(AA41=0,0,VLOOKUP(AA41,FAC_TOTALS_APTA!$A$4:$BQ$126,$L53,FALSE))</f>
        <v>0</v>
      </c>
      <c r="AB53" s="31">
        <f>IF(AB41=0,0,VLOOKUP(AB41,FAC_TOTALS_APTA!$A$4:$BQ$126,$L53,FALSE))</f>
        <v>0</v>
      </c>
      <c r="AC53" s="34">
        <f t="shared" si="11"/>
        <v>0</v>
      </c>
      <c r="AD53" s="35">
        <f>AC53/G60</f>
        <v>0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>
        <f>MATCH($D54,FAC_TOTALS_APTA!$A$2:$BQ$2,)</f>
        <v>22</v>
      </c>
      <c r="G54" s="36">
        <f>VLOOKUP(G41,FAC_TOTALS_APTA!$A$4:$BQ$126,$F54,FALSE)</f>
        <v>0</v>
      </c>
      <c r="H54" s="36">
        <f>VLOOKUP(H41,FAC_TOTALS_APTA!$A$4:$BQ$126,$F54,FALSE)</f>
        <v>0</v>
      </c>
      <c r="I54" s="32" t="str">
        <f t="shared" si="8"/>
        <v>-</v>
      </c>
      <c r="J54" s="33" t="str">
        <f t="shared" si="9"/>
        <v/>
      </c>
      <c r="K54" s="33" t="str">
        <f t="shared" si="10"/>
        <v>PER_CAPITA_TNC_TRIPS_HINY_RAIL_FAC</v>
      </c>
      <c r="L54" s="9">
        <f>MATCH($K54,FAC_TOTALS_APTA!$A$2:$BO$2,)</f>
        <v>37</v>
      </c>
      <c r="M54" s="31">
        <f>IF(M41=0,0,VLOOKUP(M41,FAC_TOTALS_APTA!$A$4:$BQ$126,$L54,FALSE))</f>
        <v>0</v>
      </c>
      <c r="N54" s="31">
        <f>IF(N41=0,0,VLOOKUP(N41,FAC_TOTALS_APTA!$A$4:$BQ$126,$L54,FALSE))</f>
        <v>0</v>
      </c>
      <c r="O54" s="31">
        <f>IF(O41=0,0,VLOOKUP(O41,FAC_TOTALS_APTA!$A$4:$BQ$126,$L54,FALSE))</f>
        <v>0</v>
      </c>
      <c r="P54" s="31">
        <f>IF(P41=0,0,VLOOKUP(P41,FAC_TOTALS_APTA!$A$4:$BQ$126,$L54,FALSE))</f>
        <v>0</v>
      </c>
      <c r="Q54" s="31">
        <f>IF(Q41=0,0,VLOOKUP(Q41,FAC_TOTALS_APTA!$A$4:$BQ$126,$L54,FALSE))</f>
        <v>0</v>
      </c>
      <c r="R54" s="31">
        <f>IF(R41=0,0,VLOOKUP(R41,FAC_TOTALS_APTA!$A$4:$BQ$126,$L54,FALSE))</f>
        <v>0</v>
      </c>
      <c r="S54" s="31">
        <f>IF(S41=0,0,VLOOKUP(S41,FAC_TOTALS_APTA!$A$4:$BQ$126,$L54,FALSE))</f>
        <v>0</v>
      </c>
      <c r="T54" s="31">
        <f>IF(T41=0,0,VLOOKUP(T41,FAC_TOTALS_APTA!$A$4:$BQ$126,$L54,FALSE))</f>
        <v>0</v>
      </c>
      <c r="U54" s="31">
        <f>IF(U41=0,0,VLOOKUP(U41,FAC_TOTALS_APTA!$A$4:$BQ$126,$L54,FALSE))</f>
        <v>0</v>
      </c>
      <c r="V54" s="31">
        <f>IF(V41=0,0,VLOOKUP(V41,FAC_TOTALS_APTA!$A$4:$BQ$126,$L54,FALSE))</f>
        <v>0</v>
      </c>
      <c r="W54" s="31">
        <f>IF(W41=0,0,VLOOKUP(W41,FAC_TOTALS_APTA!$A$4:$BQ$126,$L54,FALSE))</f>
        <v>0</v>
      </c>
      <c r="X54" s="31">
        <f>IF(X41=0,0,VLOOKUP(X41,FAC_TOTALS_APTA!$A$4:$BQ$126,$L54,FALSE))</f>
        <v>0</v>
      </c>
      <c r="Y54" s="31">
        <f>IF(Y41=0,0,VLOOKUP(Y41,FAC_TOTALS_APTA!$A$4:$BQ$126,$L54,FALSE))</f>
        <v>0</v>
      </c>
      <c r="Z54" s="31">
        <f>IF(Z41=0,0,VLOOKUP(Z41,FAC_TOTALS_APTA!$A$4:$BQ$126,$L54,FALSE))</f>
        <v>0</v>
      </c>
      <c r="AA54" s="31">
        <f>IF(AA41=0,0,VLOOKUP(AA41,FAC_TOTALS_APTA!$A$4:$BQ$126,$L54,FALSE))</f>
        <v>0</v>
      </c>
      <c r="AB54" s="31">
        <f>IF(AB41=0,0,VLOOKUP(AB41,FAC_TOTALS_APTA!$A$4:$BQ$126,$L54,FALSE))</f>
        <v>0</v>
      </c>
      <c r="AC54" s="34">
        <f t="shared" si="11"/>
        <v>0</v>
      </c>
      <c r="AD54" s="35">
        <f>AC54/G60</f>
        <v>0</v>
      </c>
      <c r="AE54" s="9"/>
    </row>
    <row r="55" spans="1:31" s="16" customFormat="1" ht="34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>
        <f>MATCH($D55,FAC_TOTALS_APTA!$A$2:$BQ$2,)</f>
        <v>23</v>
      </c>
      <c r="G55" s="36">
        <f>VLOOKUP(G41,FAC_TOTALS_APTA!$A$4:$BQ$126,$F55,FALSE)</f>
        <v>0</v>
      </c>
      <c r="H55" s="36">
        <f>VLOOKUP(H41,FAC_TOTALS_APTA!$A$4:$BQ$126,$F55,FALSE)</f>
        <v>2.8790566557786699</v>
      </c>
      <c r="I55" s="32" t="str">
        <f t="shared" si="8"/>
        <v>-</v>
      </c>
      <c r="J55" s="33" t="str">
        <f t="shared" si="9"/>
        <v/>
      </c>
      <c r="K55" s="33" t="str">
        <f t="shared" si="10"/>
        <v>PER_CAPITA_TNC_TRIPS_MIDLOW_RAIL_FAC</v>
      </c>
      <c r="L55" s="9">
        <f>MATCH($K55,FAC_TOTALS_APTA!$A$2:$BO$2,)</f>
        <v>38</v>
      </c>
      <c r="M55" s="31">
        <f>IF(M41=0,0,VLOOKUP(M41,FAC_TOTALS_APTA!$A$4:$BQ$126,$L55,FALSE))</f>
        <v>0</v>
      </c>
      <c r="N55" s="31">
        <f>IF(N41=0,0,VLOOKUP(N41,FAC_TOTALS_APTA!$A$4:$BQ$126,$L55,FALSE))</f>
        <v>0</v>
      </c>
      <c r="O55" s="31">
        <f>IF(O41=0,0,VLOOKUP(O41,FAC_TOTALS_APTA!$A$4:$BQ$126,$L55,FALSE))</f>
        <v>0</v>
      </c>
      <c r="P55" s="31">
        <f>IF(P41=0,0,VLOOKUP(P41,FAC_TOTALS_APTA!$A$4:$BQ$126,$L55,FALSE))</f>
        <v>0</v>
      </c>
      <c r="Q55" s="31">
        <f>IF(Q41=0,0,VLOOKUP(Q41,FAC_TOTALS_APTA!$A$4:$BQ$126,$L55,FALSE))</f>
        <v>0</v>
      </c>
      <c r="R55" s="31">
        <f>IF(R41=0,0,VLOOKUP(R41,FAC_TOTALS_APTA!$A$4:$BQ$126,$L55,FALSE))</f>
        <v>0</v>
      </c>
      <c r="S55" s="31">
        <f>IF(S41=0,0,VLOOKUP(S41,FAC_TOTALS_APTA!$A$4:$BQ$126,$L55,FALSE))</f>
        <v>0</v>
      </c>
      <c r="T55" s="31">
        <f>IF(T41=0,0,VLOOKUP(T41,FAC_TOTALS_APTA!$A$4:$BQ$126,$L55,FALSE))</f>
        <v>0</v>
      </c>
      <c r="U55" s="31">
        <f>IF(U41=0,0,VLOOKUP(U41,FAC_TOTALS_APTA!$A$4:$BQ$126,$L55,FALSE))</f>
        <v>0</v>
      </c>
      <c r="V55" s="31">
        <f>IF(V41=0,0,VLOOKUP(V41,FAC_TOTALS_APTA!$A$4:$BQ$126,$L55,FALSE))</f>
        <v>0</v>
      </c>
      <c r="W55" s="31">
        <f>IF(W41=0,0,VLOOKUP(W41,FAC_TOTALS_APTA!$A$4:$BQ$126,$L55,FALSE))</f>
        <v>27967.971348092</v>
      </c>
      <c r="X55" s="31">
        <f>IF(X41=0,0,VLOOKUP(X41,FAC_TOTALS_APTA!$A$4:$BQ$126,$L55,FALSE))</f>
        <v>149311.996668876</v>
      </c>
      <c r="Y55" s="31">
        <f>IF(Y41=0,0,VLOOKUP(Y41,FAC_TOTALS_APTA!$A$4:$BQ$126,$L55,FALSE))</f>
        <v>143036.66518141801</v>
      </c>
      <c r="Z55" s="31">
        <f>IF(Z41=0,0,VLOOKUP(Z41,FAC_TOTALS_APTA!$A$4:$BQ$126,$L55,FALSE))</f>
        <v>256618.49987281</v>
      </c>
      <c r="AA55" s="31">
        <f>IF(AA41=0,0,VLOOKUP(AA41,FAC_TOTALS_APTA!$A$4:$BQ$126,$L55,FALSE))</f>
        <v>312675.087255052</v>
      </c>
      <c r="AB55" s="31">
        <f>IF(AB41=0,0,VLOOKUP(AB41,FAC_TOTALS_APTA!$A$4:$BQ$126,$L55,FALSE))</f>
        <v>366100.34885692998</v>
      </c>
      <c r="AC55" s="34">
        <f t="shared" si="11"/>
        <v>1255710.569183178</v>
      </c>
      <c r="AD55" s="35">
        <f>AC55/G60</f>
        <v>2.6408350677420749E-2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MATCH($D56,FAC_TOTALS_APTA!$A$2:$BQ$2,)</f>
        <v>24</v>
      </c>
      <c r="G56" s="36">
        <f>VLOOKUP(G41,FAC_TOTALS_APTA!$A$4:$BQ$126,$F56,FALSE)</f>
        <v>0.31426638102022397</v>
      </c>
      <c r="H56" s="36">
        <f>VLOOKUP(H41,FAC_TOTALS_APTA!$A$4:$BQ$126,$F56,FALSE)</f>
        <v>0.84257587959054803</v>
      </c>
      <c r="I56" s="32">
        <f t="shared" si="8"/>
        <v>1.681088180209533</v>
      </c>
      <c r="J56" s="33" t="str">
        <f t="shared" si="9"/>
        <v/>
      </c>
      <c r="K56" s="33" t="str">
        <f t="shared" si="10"/>
        <v>BIKE_SHARE_FAC</v>
      </c>
      <c r="L56" s="9">
        <f>MATCH($K56,FAC_TOTALS_APTA!$A$2:$BO$2,)</f>
        <v>39</v>
      </c>
      <c r="M56" s="31">
        <f>IF(M41=0,0,VLOOKUP(M41,FAC_TOTALS_APTA!$A$4:$BQ$126,$L56,FALSE))</f>
        <v>0</v>
      </c>
      <c r="N56" s="31">
        <f>IF(N41=0,0,VLOOKUP(N41,FAC_TOTALS_APTA!$A$4:$BQ$126,$L56,FALSE))</f>
        <v>0</v>
      </c>
      <c r="O56" s="31">
        <f>IF(O41=0,0,VLOOKUP(O41,FAC_TOTALS_APTA!$A$4:$BQ$126,$L56,FALSE))</f>
        <v>0</v>
      </c>
      <c r="P56" s="31">
        <f>IF(P41=0,0,VLOOKUP(P41,FAC_TOTALS_APTA!$A$4:$BQ$126,$L56,FALSE))</f>
        <v>0</v>
      </c>
      <c r="Q56" s="31">
        <f>IF(Q41=0,0,VLOOKUP(Q41,FAC_TOTALS_APTA!$A$4:$BQ$126,$L56,FALSE))</f>
        <v>0</v>
      </c>
      <c r="R56" s="31">
        <f>IF(R41=0,0,VLOOKUP(R41,FAC_TOTALS_APTA!$A$4:$BQ$126,$L56,FALSE))</f>
        <v>0</v>
      </c>
      <c r="S56" s="31">
        <f>IF(S41=0,0,VLOOKUP(S41,FAC_TOTALS_APTA!$A$4:$BQ$126,$L56,FALSE))</f>
        <v>0</v>
      </c>
      <c r="T56" s="31">
        <f>IF(T41=0,0,VLOOKUP(T41,FAC_TOTALS_APTA!$A$4:$BQ$126,$L56,FALSE))</f>
        <v>0</v>
      </c>
      <c r="U56" s="31">
        <f>IF(U41=0,0,VLOOKUP(U41,FAC_TOTALS_APTA!$A$4:$BQ$126,$L56,FALSE))</f>
        <v>0</v>
      </c>
      <c r="V56" s="31">
        <f>IF(V41=0,0,VLOOKUP(V41,FAC_TOTALS_APTA!$A$4:$BQ$126,$L56,FALSE))</f>
        <v>-41877.302599451497</v>
      </c>
      <c r="W56" s="31">
        <f>IF(W41=0,0,VLOOKUP(W41,FAC_TOTALS_APTA!$A$4:$BQ$126,$L56,FALSE))</f>
        <v>-190712.804990137</v>
      </c>
      <c r="X56" s="31">
        <f>IF(X41=0,0,VLOOKUP(X41,FAC_TOTALS_APTA!$A$4:$BQ$126,$L56,FALSE))</f>
        <v>-2877.12660979463</v>
      </c>
      <c r="Y56" s="31">
        <f>IF(Y41=0,0,VLOOKUP(Y41,FAC_TOTALS_APTA!$A$4:$BQ$126,$L56,FALSE))</f>
        <v>-99656.022950313505</v>
      </c>
      <c r="Z56" s="31">
        <f>IF(Z41=0,0,VLOOKUP(Z41,FAC_TOTALS_APTA!$A$4:$BQ$126,$L56,FALSE))</f>
        <v>-73907.182573764294</v>
      </c>
      <c r="AA56" s="31">
        <f>IF(AA41=0,0,VLOOKUP(AA41,FAC_TOTALS_APTA!$A$4:$BQ$126,$L56,FALSE))</f>
        <v>-98611.2328195304</v>
      </c>
      <c r="AB56" s="31">
        <f>IF(AB41=0,0,VLOOKUP(AB41,FAC_TOTALS_APTA!$A$4:$BQ$126,$L56,FALSE))</f>
        <v>-21061.788571078599</v>
      </c>
      <c r="AC56" s="34">
        <f t="shared" si="11"/>
        <v>-528703.46111406991</v>
      </c>
      <c r="AD56" s="35">
        <f>AC56/G60</f>
        <v>-1.1118952685528998E-2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MATCH($D57,FAC_TOTALS_APTA!$A$2:$BQ$2,)</f>
        <v>25</v>
      </c>
      <c r="G57" s="38">
        <f>VLOOKUP(G41,FAC_TOTALS_APTA!$A$4:$BQ$126,$F57,FALSE)</f>
        <v>0</v>
      </c>
      <c r="H57" s="38">
        <f>VLOOKUP(H41,FAC_TOTALS_APTA!$A$4:$BQ$126,$F57,FALSE)</f>
        <v>0.54244263891990796</v>
      </c>
      <c r="I57" s="39" t="str">
        <f t="shared" si="8"/>
        <v>-</v>
      </c>
      <c r="J57" s="40" t="str">
        <f t="shared" si="9"/>
        <v/>
      </c>
      <c r="K57" s="40" t="str">
        <f t="shared" si="10"/>
        <v>scooter_flag_FAC</v>
      </c>
      <c r="L57" s="10">
        <f>MATCH($K57,FAC_TOTALS_APTA!$A$2:$BO$2,)</f>
        <v>40</v>
      </c>
      <c r="M57" s="41">
        <f>IF($M$11=0,0,VLOOKUP($M$11,FAC_TOTALS_APTA!$A$4:$BQ$126,$L57,FALSE))</f>
        <v>0</v>
      </c>
      <c r="N57" s="41">
        <f>IF($M$11=0,0,VLOOKUP($M$11,FAC_TOTALS_APTA!$A$4:$BQ$126,$L57,FALSE))</f>
        <v>0</v>
      </c>
      <c r="O57" s="41">
        <f>IF($M$11=0,0,VLOOKUP($M$11,FAC_TOTALS_APTA!$A$4:$BQ$126,$L57,FALSE))</f>
        <v>0</v>
      </c>
      <c r="P57" s="41">
        <f>IF($M$11=0,0,VLOOKUP($M$11,FAC_TOTALS_APTA!$A$4:$BQ$126,$L57,FALSE))</f>
        <v>0</v>
      </c>
      <c r="Q57" s="41">
        <f>IF($M$11=0,0,VLOOKUP($M$11,FAC_TOTALS_APTA!$A$4:$BQ$126,$L57,FALSE))</f>
        <v>0</v>
      </c>
      <c r="R57" s="41">
        <f>IF($M$11=0,0,VLOOKUP($M$11,FAC_TOTALS_APTA!$A$4:$BQ$126,$L57,FALSE))</f>
        <v>0</v>
      </c>
      <c r="S57" s="41">
        <f>IF($M$11=0,0,VLOOKUP($M$11,FAC_TOTALS_APTA!$A$4:$BQ$126,$L57,FALSE))</f>
        <v>0</v>
      </c>
      <c r="T57" s="41">
        <f>IF($M$11=0,0,VLOOKUP($M$11,FAC_TOTALS_APTA!$A$4:$BQ$126,$L57,FALSE))</f>
        <v>0</v>
      </c>
      <c r="U57" s="41">
        <f>IF($M$11=0,0,VLOOKUP($M$11,FAC_TOTALS_APTA!$A$4:$BQ$126,$L57,FALSE))</f>
        <v>0</v>
      </c>
      <c r="V57" s="41">
        <f>IF($M$11=0,0,VLOOKUP($M$11,FAC_TOTALS_APTA!$A$4:$BQ$126,$L57,FALSE))</f>
        <v>0</v>
      </c>
      <c r="W57" s="41">
        <f>IF($M$11=0,0,VLOOKUP($M$11,FAC_TOTALS_APTA!$A$4:$BQ$126,$L57,FALSE))</f>
        <v>0</v>
      </c>
      <c r="X57" s="41">
        <f>IF($M$11=0,0,VLOOKUP($M$11,FAC_TOTALS_APTA!$A$4:$BQ$126,$L57,FALSE))</f>
        <v>0</v>
      </c>
      <c r="Y57" s="41">
        <f>IF($M$11=0,0,VLOOKUP($M$11,FAC_TOTALS_APTA!$A$4:$BQ$126,$L57,FALSE))</f>
        <v>0</v>
      </c>
      <c r="Z57" s="41">
        <f>IF($M$11=0,0,VLOOKUP($M$11,FAC_TOTALS_APTA!$A$4:$BQ$126,$L57,FALSE))</f>
        <v>0</v>
      </c>
      <c r="AA57" s="41">
        <f>IF($M$11=0,0,VLOOKUP($M$11,FAC_TOTALS_APTA!$A$4:$BQ$126,$L57,FALSE))</f>
        <v>0</v>
      </c>
      <c r="AB57" s="41">
        <f>IF($M$11=0,0,VLOOKUP($M$11,FAC_TOTALS_APTA!$A$4:$BQ$126,$L57,FALSE))</f>
        <v>0</v>
      </c>
      <c r="AC57" s="42">
        <f t="shared" si="11"/>
        <v>0</v>
      </c>
      <c r="AD57" s="43">
        <f>AC57/G60</f>
        <v>0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MATCH($K58,FAC_TOTALS_APTA!$A$2:$BO$2,)</f>
        <v>44</v>
      </c>
      <c r="M58" s="48">
        <f>IF(M41=0,0,VLOOKUP(M41,FAC_TOTALS_APTA!$A$4:$BQ$126,$L58,FALSE))</f>
        <v>0</v>
      </c>
      <c r="N58" s="48">
        <f>IF(N41=0,0,VLOOKUP(N41,FAC_TOTALS_APTA!$A$4:$BQ$126,$L58,FALSE))</f>
        <v>0</v>
      </c>
      <c r="O58" s="48">
        <f>IF(O41=0,0,VLOOKUP(O41,FAC_TOTALS_APTA!$A$4:$BQ$126,$L58,FALSE))</f>
        <v>0</v>
      </c>
      <c r="P58" s="48">
        <f>IF(P41=0,0,VLOOKUP(P41,FAC_TOTALS_APTA!$A$4:$BQ$126,$L58,FALSE))</f>
        <v>673108.99999999895</v>
      </c>
      <c r="Q58" s="48">
        <f>IF(Q41=0,0,VLOOKUP(Q41,FAC_TOTALS_APTA!$A$4:$BQ$126,$L58,FALSE))</f>
        <v>1817976.4890000001</v>
      </c>
      <c r="R58" s="48">
        <f>IF(R41=0,0,VLOOKUP(R41,FAC_TOTALS_APTA!$A$4:$BQ$126,$L58,FALSE))</f>
        <v>4486638.5929999901</v>
      </c>
      <c r="S58" s="48">
        <f>IF(S41=0,0,VLOOKUP(S41,FAC_TOTALS_APTA!$A$4:$BQ$126,$L58,FALSE))</f>
        <v>1351087</v>
      </c>
      <c r="T58" s="48">
        <f>IF(T41=0,0,VLOOKUP(T41,FAC_TOTALS_APTA!$A$4:$BQ$126,$L58,FALSE))</f>
        <v>0</v>
      </c>
      <c r="U58" s="48">
        <f>IF(U41=0,0,VLOOKUP(U41,FAC_TOTALS_APTA!$A$4:$BQ$126,$L58,FALSE))</f>
        <v>469328</v>
      </c>
      <c r="V58" s="48">
        <f>IF(V41=0,0,VLOOKUP(V41,FAC_TOTALS_APTA!$A$4:$BQ$126,$L58,FALSE))</f>
        <v>1651310</v>
      </c>
      <c r="W58" s="48">
        <f>IF(W41=0,0,VLOOKUP(W41,FAC_TOTALS_APTA!$A$4:$BQ$126,$L58,FALSE))</f>
        <v>0</v>
      </c>
      <c r="X58" s="48">
        <f>IF(X41=0,0,VLOOKUP(X41,FAC_TOTALS_APTA!$A$4:$BQ$126,$L58,FALSE))</f>
        <v>0</v>
      </c>
      <c r="Y58" s="48">
        <f>IF(Y41=0,0,VLOOKUP(Y41,FAC_TOTALS_APTA!$A$4:$BQ$126,$L58,FALSE))</f>
        <v>1955601.15419999</v>
      </c>
      <c r="Z58" s="48">
        <f>IF(Z41=0,0,VLOOKUP(Z41,FAC_TOTALS_APTA!$A$4:$BQ$126,$L58,FALSE))</f>
        <v>0</v>
      </c>
      <c r="AA58" s="48">
        <f>IF(AA41=0,0,VLOOKUP(AA41,FAC_TOTALS_APTA!$A$4:$BQ$126,$L58,FALSE))</f>
        <v>2057323</v>
      </c>
      <c r="AB58" s="48">
        <f>IF(AB41=0,0,VLOOKUP(AB41,FAC_TOTALS_APTA!$A$4:$BQ$126,$L58,FALSE))</f>
        <v>67552.984799999904</v>
      </c>
      <c r="AC58" s="51">
        <f>SUM(M58:AB58)</f>
        <v>14529926.220999978</v>
      </c>
      <c r="AD58" s="52">
        <f>AC58/G60</f>
        <v>0.30557311244964447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MATCH($D59,FAC_TOTALS_APTA!$A$2:$BO$2,)</f>
        <v>9</v>
      </c>
      <c r="G59" s="76">
        <f>VLOOKUP(G41,FAC_TOTALS_APTA!$A$4:$BQ$126,$F59,FALSE)</f>
        <v>39748958.736858003</v>
      </c>
      <c r="H59" s="76">
        <f>VLOOKUP(H41,FAC_TOTALS_APTA!$A$4:$BO$126,$F59,FALSE)</f>
        <v>104465461.303092</v>
      </c>
      <c r="I59" s="78">
        <f t="shared" ref="I59:I60" si="12">H59/G59-1</f>
        <v>1.6281307642462681</v>
      </c>
      <c r="J59" s="33"/>
      <c r="K59" s="33"/>
      <c r="L59" s="9"/>
      <c r="M59" s="31">
        <f t="shared" ref="M59:AB59" si="13">SUM(M43:M48)</f>
        <v>6747306.0984281693</v>
      </c>
      <c r="N59" s="31">
        <f t="shared" si="13"/>
        <v>4124760.0441065384</v>
      </c>
      <c r="O59" s="31">
        <f t="shared" si="13"/>
        <v>6243597.2962822076</v>
      </c>
      <c r="P59" s="31">
        <f t="shared" si="13"/>
        <v>6235310.1613674536</v>
      </c>
      <c r="Q59" s="31">
        <f t="shared" si="13"/>
        <v>3552473.1154971523</v>
      </c>
      <c r="R59" s="31">
        <f t="shared" si="13"/>
        <v>10507151.980270453</v>
      </c>
      <c r="S59" s="31">
        <f t="shared" si="13"/>
        <v>-7978419.3198888488</v>
      </c>
      <c r="T59" s="31">
        <f t="shared" si="13"/>
        <v>3091830.2077640006</v>
      </c>
      <c r="U59" s="31">
        <f t="shared" si="13"/>
        <v>6990792.827968644</v>
      </c>
      <c r="V59" s="31">
        <f t="shared" si="13"/>
        <v>6467812.1606385512</v>
      </c>
      <c r="W59" s="31">
        <f t="shared" si="13"/>
        <v>6154222.6085035354</v>
      </c>
      <c r="X59" s="31">
        <f t="shared" si="13"/>
        <v>1385694.7887292139</v>
      </c>
      <c r="Y59" s="31">
        <f t="shared" si="13"/>
        <v>-5767153.3427089741</v>
      </c>
      <c r="Z59" s="31">
        <f t="shared" si="13"/>
        <v>1591595.2061132267</v>
      </c>
      <c r="AA59" s="31">
        <f t="shared" si="13"/>
        <v>1922672.1427852842</v>
      </c>
      <c r="AB59" s="31">
        <f t="shared" si="13"/>
        <v>5284785.8572703917</v>
      </c>
      <c r="AC59" s="34">
        <f>H59-G59</f>
        <v>64716502.566234</v>
      </c>
      <c r="AD59" s="35">
        <f>I59</f>
        <v>1.6281307642462681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MATCH($D60,FAC_TOTALS_APTA!$A$2:$BO$2,)</f>
        <v>7</v>
      </c>
      <c r="G60" s="77">
        <f>VLOOKUP(G41,FAC_TOTALS_APTA!$A$4:$BO$126,$F60,FALSE)</f>
        <v>47549753.656399898</v>
      </c>
      <c r="H60" s="77">
        <f>VLOOKUP(H41,FAC_TOTALS_APTA!$A$4:$BO$126,$F60,FALSE)</f>
        <v>86796528.468199894</v>
      </c>
      <c r="I60" s="79">
        <f t="shared" si="12"/>
        <v>0.82538334678664782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39246774.811799996</v>
      </c>
      <c r="AD60" s="55">
        <f>I60</f>
        <v>0.82538334678664782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-0.8027474174596203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78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7" t="s">
        <v>59</v>
      </c>
      <c r="H69" s="87"/>
      <c r="I69" s="87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 t="s">
        <v>63</v>
      </c>
      <c r="AD69" s="87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2002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1_3_2002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1_3_2003</v>
      </c>
      <c r="N72" s="9" t="str">
        <f t="shared" ref="N72:AB72" si="14">IF($G70+N71&gt;$H70,0,CONCATENATE($C67,"_",$C68,"_",$G70+N71))</f>
        <v>1_3_2004</v>
      </c>
      <c r="O72" s="9" t="str">
        <f t="shared" si="14"/>
        <v>1_3_2005</v>
      </c>
      <c r="P72" s="9" t="str">
        <f t="shared" si="14"/>
        <v>1_3_2006</v>
      </c>
      <c r="Q72" s="9" t="str">
        <f t="shared" si="14"/>
        <v>1_3_2007</v>
      </c>
      <c r="R72" s="9" t="str">
        <f t="shared" si="14"/>
        <v>1_3_2008</v>
      </c>
      <c r="S72" s="9" t="str">
        <f t="shared" si="14"/>
        <v>1_3_2009</v>
      </c>
      <c r="T72" s="9" t="str">
        <f t="shared" si="14"/>
        <v>1_3_2010</v>
      </c>
      <c r="U72" s="9" t="str">
        <f t="shared" si="14"/>
        <v>1_3_2011</v>
      </c>
      <c r="V72" s="9" t="str">
        <f t="shared" si="14"/>
        <v>1_3_2012</v>
      </c>
      <c r="W72" s="9" t="str">
        <f t="shared" si="14"/>
        <v>1_3_2013</v>
      </c>
      <c r="X72" s="9" t="str">
        <f t="shared" si="14"/>
        <v>1_3_2014</v>
      </c>
      <c r="Y72" s="9" t="str">
        <f t="shared" si="14"/>
        <v>1_3_2015</v>
      </c>
      <c r="Z72" s="9" t="str">
        <f t="shared" si="14"/>
        <v>1_3_2016</v>
      </c>
      <c r="AA72" s="9" t="str">
        <f t="shared" si="14"/>
        <v>1_3_2017</v>
      </c>
      <c r="AB72" s="9" t="str">
        <f t="shared" si="14"/>
        <v>1_3_2018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MATCH($D74,FAC_TOTALS_APTA!$A$2:$BQ$2,)</f>
        <v>11</v>
      </c>
      <c r="G74" s="31" t="e">
        <f>VLOOKUP(G72,FAC_TOTALS_APTA!$A$4:$BQ$126,$F74,FALSE)</f>
        <v>#N/A</v>
      </c>
      <c r="H74" s="31" t="e">
        <f>VLOOKUP(H72,FAC_TOTALS_APTA!$A$4:$BQ$126,$F74,FALSE)</f>
        <v>#N/A</v>
      </c>
      <c r="I74" s="32" t="str">
        <f>IFERROR(H74/G74-1,"-")</f>
        <v>-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MATCH($K74,FAC_TOTALS_APTA!$A$2:$BO$2,)</f>
        <v>26</v>
      </c>
      <c r="M74" s="31" t="e">
        <f>IF(M72=0,0,VLOOKUP(M72,FAC_TOTALS_APTA!$A$4:$BQ$126,$L74,FALSE))</f>
        <v>#N/A</v>
      </c>
      <c r="N74" s="31" t="e">
        <f>IF(N72=0,0,VLOOKUP(N72,FAC_TOTALS_APTA!$A$4:$BQ$126,$L74,FALSE))</f>
        <v>#N/A</v>
      </c>
      <c r="O74" s="31" t="e">
        <f>IF(O72=0,0,VLOOKUP(O72,FAC_TOTALS_APTA!$A$4:$BQ$126,$L74,FALSE))</f>
        <v>#N/A</v>
      </c>
      <c r="P74" s="31" t="e">
        <f>IF(P72=0,0,VLOOKUP(P72,FAC_TOTALS_APTA!$A$4:$BQ$126,$L74,FALSE))</f>
        <v>#N/A</v>
      </c>
      <c r="Q74" s="31" t="e">
        <f>IF(Q72=0,0,VLOOKUP(Q72,FAC_TOTALS_APTA!$A$4:$BQ$126,$L74,FALSE))</f>
        <v>#N/A</v>
      </c>
      <c r="R74" s="31" t="e">
        <f>IF(R72=0,0,VLOOKUP(R72,FAC_TOTALS_APTA!$A$4:$BQ$126,$L74,FALSE))</f>
        <v>#N/A</v>
      </c>
      <c r="S74" s="31" t="e">
        <f>IF(S72=0,0,VLOOKUP(S72,FAC_TOTALS_APTA!$A$4:$BQ$126,$L74,FALSE))</f>
        <v>#N/A</v>
      </c>
      <c r="T74" s="31" t="e">
        <f>IF(T72=0,0,VLOOKUP(T72,FAC_TOTALS_APTA!$A$4:$BQ$126,$L74,FALSE))</f>
        <v>#N/A</v>
      </c>
      <c r="U74" s="31" t="e">
        <f>IF(U72=0,0,VLOOKUP(U72,FAC_TOTALS_APTA!$A$4:$BQ$126,$L74,FALSE))</f>
        <v>#N/A</v>
      </c>
      <c r="V74" s="31" t="e">
        <f>IF(V72=0,0,VLOOKUP(V72,FAC_TOTALS_APTA!$A$4:$BQ$126,$L74,FALSE))</f>
        <v>#N/A</v>
      </c>
      <c r="W74" s="31" t="e">
        <f>IF(W72=0,0,VLOOKUP(W72,FAC_TOTALS_APTA!$A$4:$BQ$126,$L74,FALSE))</f>
        <v>#N/A</v>
      </c>
      <c r="X74" s="31" t="e">
        <f>IF(X72=0,0,VLOOKUP(X72,FAC_TOTALS_APTA!$A$4:$BQ$126,$L74,FALSE))</f>
        <v>#N/A</v>
      </c>
      <c r="Y74" s="31" t="e">
        <f>IF(Y72=0,0,VLOOKUP(Y72,FAC_TOTALS_APTA!$A$4:$BQ$126,$L74,FALSE))</f>
        <v>#N/A</v>
      </c>
      <c r="Z74" s="31" t="e">
        <f>IF(Z72=0,0,VLOOKUP(Z72,FAC_TOTALS_APTA!$A$4:$BQ$126,$L74,FALSE))</f>
        <v>#N/A</v>
      </c>
      <c r="AA74" s="31" t="e">
        <f>IF(AA72=0,0,VLOOKUP(AA72,FAC_TOTALS_APTA!$A$4:$BQ$126,$L74,FALSE))</f>
        <v>#N/A</v>
      </c>
      <c r="AB74" s="31" t="e">
        <f>IF(AB72=0,0,VLOOKUP(AB72,FAC_TOTALS_APTA!$A$4:$BQ$126,$L74,FALSE))</f>
        <v>#N/A</v>
      </c>
      <c r="AC74" s="34" t="e">
        <f>SUM(M74:AB74)</f>
        <v>#N/A</v>
      </c>
      <c r="AD74" s="35" t="e">
        <f>AC74/G91</f>
        <v>#N/A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MATCH($D75,FAC_TOTALS_APTA!$A$2:$BQ$2,)</f>
        <v>12</v>
      </c>
      <c r="G75" s="56" t="e">
        <f>VLOOKUP(G72,FAC_TOTALS_APTA!$A$4:$BQ$126,$F75,FALSE)</f>
        <v>#N/A</v>
      </c>
      <c r="H75" s="56" t="e">
        <f>VLOOKUP(H72,FAC_TOTALS_APTA!$A$4:$BQ$126,$F75,FALSE)</f>
        <v>#N/A</v>
      </c>
      <c r="I75" s="32" t="str">
        <f t="shared" ref="I75:I88" si="15">IFERROR(H75/G75-1,"-")</f>
        <v>-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MATCH($K75,FAC_TOTALS_APTA!$A$2:$BO$2,)</f>
        <v>27</v>
      </c>
      <c r="M75" s="31" t="e">
        <f>IF(M72=0,0,VLOOKUP(M72,FAC_TOTALS_APTA!$A$4:$BQ$126,$L75,FALSE))</f>
        <v>#N/A</v>
      </c>
      <c r="N75" s="31" t="e">
        <f>IF(N72=0,0,VLOOKUP(N72,FAC_TOTALS_APTA!$A$4:$BQ$126,$L75,FALSE))</f>
        <v>#N/A</v>
      </c>
      <c r="O75" s="31" t="e">
        <f>IF(O72=0,0,VLOOKUP(O72,FAC_TOTALS_APTA!$A$4:$BQ$126,$L75,FALSE))</f>
        <v>#N/A</v>
      </c>
      <c r="P75" s="31" t="e">
        <f>IF(P72=0,0,VLOOKUP(P72,FAC_TOTALS_APTA!$A$4:$BQ$126,$L75,FALSE))</f>
        <v>#N/A</v>
      </c>
      <c r="Q75" s="31" t="e">
        <f>IF(Q72=0,0,VLOOKUP(Q72,FAC_TOTALS_APTA!$A$4:$BQ$126,$L75,FALSE))</f>
        <v>#N/A</v>
      </c>
      <c r="R75" s="31" t="e">
        <f>IF(R72=0,0,VLOOKUP(R72,FAC_TOTALS_APTA!$A$4:$BQ$126,$L75,FALSE))</f>
        <v>#N/A</v>
      </c>
      <c r="S75" s="31" t="e">
        <f>IF(S72=0,0,VLOOKUP(S72,FAC_TOTALS_APTA!$A$4:$BQ$126,$L75,FALSE))</f>
        <v>#N/A</v>
      </c>
      <c r="T75" s="31" t="e">
        <f>IF(T72=0,0,VLOOKUP(T72,FAC_TOTALS_APTA!$A$4:$BQ$126,$L75,FALSE))</f>
        <v>#N/A</v>
      </c>
      <c r="U75" s="31" t="e">
        <f>IF(U72=0,0,VLOOKUP(U72,FAC_TOTALS_APTA!$A$4:$BQ$126,$L75,FALSE))</f>
        <v>#N/A</v>
      </c>
      <c r="V75" s="31" t="e">
        <f>IF(V72=0,0,VLOOKUP(V72,FAC_TOTALS_APTA!$A$4:$BQ$126,$L75,FALSE))</f>
        <v>#N/A</v>
      </c>
      <c r="W75" s="31" t="e">
        <f>IF(W72=0,0,VLOOKUP(W72,FAC_TOTALS_APTA!$A$4:$BQ$126,$L75,FALSE))</f>
        <v>#N/A</v>
      </c>
      <c r="X75" s="31" t="e">
        <f>IF(X72=0,0,VLOOKUP(X72,FAC_TOTALS_APTA!$A$4:$BQ$126,$L75,FALSE))</f>
        <v>#N/A</v>
      </c>
      <c r="Y75" s="31" t="e">
        <f>IF(Y72=0,0,VLOOKUP(Y72,FAC_TOTALS_APTA!$A$4:$BQ$126,$L75,FALSE))</f>
        <v>#N/A</v>
      </c>
      <c r="Z75" s="31" t="e">
        <f>IF(Z72=0,0,VLOOKUP(Z72,FAC_TOTALS_APTA!$A$4:$BQ$126,$L75,FALSE))</f>
        <v>#N/A</v>
      </c>
      <c r="AA75" s="31" t="e">
        <f>IF(AA72=0,0,VLOOKUP(AA72,FAC_TOTALS_APTA!$A$4:$BQ$126,$L75,FALSE))</f>
        <v>#N/A</v>
      </c>
      <c r="AB75" s="31" t="e">
        <f>IF(AB72=0,0,VLOOKUP(AB72,FAC_TOTALS_APTA!$A$4:$BQ$126,$L75,FALSE))</f>
        <v>#N/A</v>
      </c>
      <c r="AC75" s="34" t="e">
        <f t="shared" ref="AC75:AC88" si="18">SUM(M75:AB75)</f>
        <v>#N/A</v>
      </c>
      <c r="AD75" s="35" t="e">
        <f>AC75/G91</f>
        <v>#N/A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MATCH($D76,FAC_TOTALS_APTA!$A$2:$BQ$2,)</f>
        <v>13</v>
      </c>
      <c r="G76" s="31" t="e">
        <f>VLOOKUP(G72,FAC_TOTALS_APTA!$A$4:$BQ$126,$F76,FALSE)</f>
        <v>#N/A</v>
      </c>
      <c r="H76" s="31" t="e">
        <f>VLOOKUP(H72,FAC_TOTALS_APTA!$A$4:$BQ$126,$F76,FALSE)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MATCH($K76,FAC_TOTALS_APTA!$A$2:$BO$2,)</f>
        <v>28</v>
      </c>
      <c r="M76" s="31" t="e">
        <f>IF(M72=0,0,VLOOKUP(M72,FAC_TOTALS_APTA!$A$4:$BQ$126,$L76,FALSE))</f>
        <v>#N/A</v>
      </c>
      <c r="N76" s="31" t="e">
        <f>IF(N72=0,0,VLOOKUP(N72,FAC_TOTALS_APTA!$A$4:$BQ$126,$L76,FALSE))</f>
        <v>#N/A</v>
      </c>
      <c r="O76" s="31" t="e">
        <f>IF(O72=0,0,VLOOKUP(O72,FAC_TOTALS_APTA!$A$4:$BQ$126,$L76,FALSE))</f>
        <v>#N/A</v>
      </c>
      <c r="P76" s="31" t="e">
        <f>IF(P72=0,0,VLOOKUP(P72,FAC_TOTALS_APTA!$A$4:$BQ$126,$L76,FALSE))</f>
        <v>#N/A</v>
      </c>
      <c r="Q76" s="31" t="e">
        <f>IF(Q72=0,0,VLOOKUP(Q72,FAC_TOTALS_APTA!$A$4:$BQ$126,$L76,FALSE))</f>
        <v>#N/A</v>
      </c>
      <c r="R76" s="31" t="e">
        <f>IF(R72=0,0,VLOOKUP(R72,FAC_TOTALS_APTA!$A$4:$BQ$126,$L76,FALSE))</f>
        <v>#N/A</v>
      </c>
      <c r="S76" s="31" t="e">
        <f>IF(S72=0,0,VLOOKUP(S72,FAC_TOTALS_APTA!$A$4:$BQ$126,$L76,FALSE))</f>
        <v>#N/A</v>
      </c>
      <c r="T76" s="31" t="e">
        <f>IF(T72=0,0,VLOOKUP(T72,FAC_TOTALS_APTA!$A$4:$BQ$126,$L76,FALSE))</f>
        <v>#N/A</v>
      </c>
      <c r="U76" s="31" t="e">
        <f>IF(U72=0,0,VLOOKUP(U72,FAC_TOTALS_APTA!$A$4:$BQ$126,$L76,FALSE))</f>
        <v>#N/A</v>
      </c>
      <c r="V76" s="31" t="e">
        <f>IF(V72=0,0,VLOOKUP(V72,FAC_TOTALS_APTA!$A$4:$BQ$126,$L76,FALSE))</f>
        <v>#N/A</v>
      </c>
      <c r="W76" s="31" t="e">
        <f>IF(W72=0,0,VLOOKUP(W72,FAC_TOTALS_APTA!$A$4:$BQ$126,$L76,FALSE))</f>
        <v>#N/A</v>
      </c>
      <c r="X76" s="31" t="e">
        <f>IF(X72=0,0,VLOOKUP(X72,FAC_TOTALS_APTA!$A$4:$BQ$126,$L76,FALSE))</f>
        <v>#N/A</v>
      </c>
      <c r="Y76" s="31" t="e">
        <f>IF(Y72=0,0,VLOOKUP(Y72,FAC_TOTALS_APTA!$A$4:$BQ$126,$L76,FALSE))</f>
        <v>#N/A</v>
      </c>
      <c r="Z76" s="31" t="e">
        <f>IF(Z72=0,0,VLOOKUP(Z72,FAC_TOTALS_APTA!$A$4:$BQ$126,$L76,FALSE))</f>
        <v>#N/A</v>
      </c>
      <c r="AA76" s="31" t="e">
        <f>IF(AA72=0,0,VLOOKUP(AA72,FAC_TOTALS_APTA!$A$4:$BQ$126,$L76,FALSE))</f>
        <v>#N/A</v>
      </c>
      <c r="AB76" s="31" t="e">
        <f>IF(AB72=0,0,VLOOKUP(AB72,FAC_TOTALS_APTA!$A$4:$BQ$126,$L76,FALSE))</f>
        <v>#N/A</v>
      </c>
      <c r="AC76" s="34" t="e">
        <f t="shared" si="18"/>
        <v>#N/A</v>
      </c>
      <c r="AD76" s="35" t="e">
        <f>AC76/G91</f>
        <v>#N/A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MATCH($D77,FAC_TOTALS_APTA!$A$2:$BQ$2,)</f>
        <v>17</v>
      </c>
      <c r="G77" s="56" t="e">
        <f>VLOOKUP(G72,FAC_TOTALS_APTA!$A$4:$BQ$126,$F77,FALSE)</f>
        <v>#N/A</v>
      </c>
      <c r="H77" s="56" t="e">
        <f>VLOOKUP(H72,FAC_TOTALS_APTA!$A$4:$BQ$126,$F77,FALSE)</f>
        <v>#N/A</v>
      </c>
      <c r="I77" s="32" t="str">
        <f t="shared" si="15"/>
        <v>-</v>
      </c>
      <c r="J77" s="33" t="str">
        <f t="shared" si="16"/>
        <v/>
      </c>
      <c r="K77" s="33" t="str">
        <f t="shared" si="17"/>
        <v>TSD_POP_EMP_PCT_FAC</v>
      </c>
      <c r="L77" s="9">
        <f>MATCH($K77,FAC_TOTALS_APTA!$A$2:$BO$2,)</f>
        <v>32</v>
      </c>
      <c r="M77" s="31" t="e">
        <f>IF(M72=0,0,VLOOKUP(M72,FAC_TOTALS_APTA!$A$4:$BQ$126,$L77,FALSE))</f>
        <v>#N/A</v>
      </c>
      <c r="N77" s="31" t="e">
        <f>IF(N72=0,0,VLOOKUP(N72,FAC_TOTALS_APTA!$A$4:$BQ$126,$L77,FALSE))</f>
        <v>#N/A</v>
      </c>
      <c r="O77" s="31" t="e">
        <f>IF(O72=0,0,VLOOKUP(O72,FAC_TOTALS_APTA!$A$4:$BQ$126,$L77,FALSE))</f>
        <v>#N/A</v>
      </c>
      <c r="P77" s="31" t="e">
        <f>IF(P72=0,0,VLOOKUP(P72,FAC_TOTALS_APTA!$A$4:$BQ$126,$L77,FALSE))</f>
        <v>#N/A</v>
      </c>
      <c r="Q77" s="31" t="e">
        <f>IF(Q72=0,0,VLOOKUP(Q72,FAC_TOTALS_APTA!$A$4:$BQ$126,$L77,FALSE))</f>
        <v>#N/A</v>
      </c>
      <c r="R77" s="31" t="e">
        <f>IF(R72=0,0,VLOOKUP(R72,FAC_TOTALS_APTA!$A$4:$BQ$126,$L77,FALSE))</f>
        <v>#N/A</v>
      </c>
      <c r="S77" s="31" t="e">
        <f>IF(S72=0,0,VLOOKUP(S72,FAC_TOTALS_APTA!$A$4:$BQ$126,$L77,FALSE))</f>
        <v>#N/A</v>
      </c>
      <c r="T77" s="31" t="e">
        <f>IF(T72=0,0,VLOOKUP(T72,FAC_TOTALS_APTA!$A$4:$BQ$126,$L77,FALSE))</f>
        <v>#N/A</v>
      </c>
      <c r="U77" s="31" t="e">
        <f>IF(U72=0,0,VLOOKUP(U72,FAC_TOTALS_APTA!$A$4:$BQ$126,$L77,FALSE))</f>
        <v>#N/A</v>
      </c>
      <c r="V77" s="31" t="e">
        <f>IF(V72=0,0,VLOOKUP(V72,FAC_TOTALS_APTA!$A$4:$BQ$126,$L77,FALSE))</f>
        <v>#N/A</v>
      </c>
      <c r="W77" s="31" t="e">
        <f>IF(W72=0,0,VLOOKUP(W72,FAC_TOTALS_APTA!$A$4:$BQ$126,$L77,FALSE))</f>
        <v>#N/A</v>
      </c>
      <c r="X77" s="31" t="e">
        <f>IF(X72=0,0,VLOOKUP(X72,FAC_TOTALS_APTA!$A$4:$BQ$126,$L77,FALSE))</f>
        <v>#N/A</v>
      </c>
      <c r="Y77" s="31" t="e">
        <f>IF(Y72=0,0,VLOOKUP(Y72,FAC_TOTALS_APTA!$A$4:$BQ$126,$L77,FALSE))</f>
        <v>#N/A</v>
      </c>
      <c r="Z77" s="31" t="e">
        <f>IF(Z72=0,0,VLOOKUP(Z72,FAC_TOTALS_APTA!$A$4:$BQ$126,$L77,FALSE))</f>
        <v>#N/A</v>
      </c>
      <c r="AA77" s="31" t="e">
        <f>IF(AA72=0,0,VLOOKUP(AA72,FAC_TOTALS_APTA!$A$4:$BQ$126,$L77,FALSE))</f>
        <v>#N/A</v>
      </c>
      <c r="AB77" s="31" t="e">
        <f>IF(AB72=0,0,VLOOKUP(AB72,FAC_TOTALS_APTA!$A$4:$BQ$126,$L77,FALSE))</f>
        <v>#N/A</v>
      </c>
      <c r="AC77" s="34" t="e">
        <f t="shared" si="18"/>
        <v>#N/A</v>
      </c>
      <c r="AD77" s="35" t="e">
        <f>AC77/G91</f>
        <v>#N/A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MATCH($D78,FAC_TOTALS_APTA!$A$2:$BQ$2,)</f>
        <v>14</v>
      </c>
      <c r="G78" s="36" t="e">
        <f>VLOOKUP(G72,FAC_TOTALS_APTA!$A$4:$BQ$126,$F78,FALSE)</f>
        <v>#N/A</v>
      </c>
      <c r="H78" s="36" t="e">
        <f>VLOOKUP(H72,FAC_TOTALS_APTA!$A$4:$BQ$126,$F78,FALSE)</f>
        <v>#N/A</v>
      </c>
      <c r="I78" s="32" t="str">
        <f t="shared" si="15"/>
        <v>-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MATCH($K78,FAC_TOTALS_APTA!$A$2:$BO$2,)</f>
        <v>29</v>
      </c>
      <c r="M78" s="31" t="e">
        <f>IF(M72=0,0,VLOOKUP(M72,FAC_TOTALS_APTA!$A$4:$BQ$126,$L78,FALSE))</f>
        <v>#N/A</v>
      </c>
      <c r="N78" s="31" t="e">
        <f>IF(N72=0,0,VLOOKUP(N72,FAC_TOTALS_APTA!$A$4:$BQ$126,$L78,FALSE))</f>
        <v>#N/A</v>
      </c>
      <c r="O78" s="31" t="e">
        <f>IF(O72=0,0,VLOOKUP(O72,FAC_TOTALS_APTA!$A$4:$BQ$126,$L78,FALSE))</f>
        <v>#N/A</v>
      </c>
      <c r="P78" s="31" t="e">
        <f>IF(P72=0,0,VLOOKUP(P72,FAC_TOTALS_APTA!$A$4:$BQ$126,$L78,FALSE))</f>
        <v>#N/A</v>
      </c>
      <c r="Q78" s="31" t="e">
        <f>IF(Q72=0,0,VLOOKUP(Q72,FAC_TOTALS_APTA!$A$4:$BQ$126,$L78,FALSE))</f>
        <v>#N/A</v>
      </c>
      <c r="R78" s="31" t="e">
        <f>IF(R72=0,0,VLOOKUP(R72,FAC_TOTALS_APTA!$A$4:$BQ$126,$L78,FALSE))</f>
        <v>#N/A</v>
      </c>
      <c r="S78" s="31" t="e">
        <f>IF(S72=0,0,VLOOKUP(S72,FAC_TOTALS_APTA!$A$4:$BQ$126,$L78,FALSE))</f>
        <v>#N/A</v>
      </c>
      <c r="T78" s="31" t="e">
        <f>IF(T72=0,0,VLOOKUP(T72,FAC_TOTALS_APTA!$A$4:$BQ$126,$L78,FALSE))</f>
        <v>#N/A</v>
      </c>
      <c r="U78" s="31" t="e">
        <f>IF(U72=0,0,VLOOKUP(U72,FAC_TOTALS_APTA!$A$4:$BQ$126,$L78,FALSE))</f>
        <v>#N/A</v>
      </c>
      <c r="V78" s="31" t="e">
        <f>IF(V72=0,0,VLOOKUP(V72,FAC_TOTALS_APTA!$A$4:$BQ$126,$L78,FALSE))</f>
        <v>#N/A</v>
      </c>
      <c r="W78" s="31" t="e">
        <f>IF(W72=0,0,VLOOKUP(W72,FAC_TOTALS_APTA!$A$4:$BQ$126,$L78,FALSE))</f>
        <v>#N/A</v>
      </c>
      <c r="X78" s="31" t="e">
        <f>IF(X72=0,0,VLOOKUP(X72,FAC_TOTALS_APTA!$A$4:$BQ$126,$L78,FALSE))</f>
        <v>#N/A</v>
      </c>
      <c r="Y78" s="31" t="e">
        <f>IF(Y72=0,0,VLOOKUP(Y72,FAC_TOTALS_APTA!$A$4:$BQ$126,$L78,FALSE))</f>
        <v>#N/A</v>
      </c>
      <c r="Z78" s="31" t="e">
        <f>IF(Z72=0,0,VLOOKUP(Z72,FAC_TOTALS_APTA!$A$4:$BQ$126,$L78,FALSE))</f>
        <v>#N/A</v>
      </c>
      <c r="AA78" s="31" t="e">
        <f>IF(AA72=0,0,VLOOKUP(AA72,FAC_TOTALS_APTA!$A$4:$BQ$126,$L78,FALSE))</f>
        <v>#N/A</v>
      </c>
      <c r="AB78" s="31" t="e">
        <f>IF(AB72=0,0,VLOOKUP(AB72,FAC_TOTALS_APTA!$A$4:$BQ$126,$L78,FALSE))</f>
        <v>#N/A</v>
      </c>
      <c r="AC78" s="34" t="e">
        <f t="shared" si="18"/>
        <v>#N/A</v>
      </c>
      <c r="AD78" s="35" t="e">
        <f>AC78/G91</f>
        <v>#N/A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MATCH($D79,FAC_TOTALS_APTA!$A$2:$BQ$2,)</f>
        <v>15</v>
      </c>
      <c r="G79" s="56" t="e">
        <f>VLOOKUP(G72,FAC_TOTALS_APTA!$A$4:$BQ$126,$F79,FALSE)</f>
        <v>#N/A</v>
      </c>
      <c r="H79" s="56" t="e">
        <f>VLOOKUP(H72,FAC_TOTALS_APTA!$A$4:$BQ$126,$F79,FALSE)</f>
        <v>#N/A</v>
      </c>
      <c r="I79" s="32" t="str">
        <f t="shared" si="15"/>
        <v>-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MATCH($K79,FAC_TOTALS_APTA!$A$2:$BO$2,)</f>
        <v>30</v>
      </c>
      <c r="M79" s="31" t="e">
        <f>IF(M72=0,0,VLOOKUP(M72,FAC_TOTALS_APTA!$A$4:$BQ$126,$L79,FALSE))</f>
        <v>#N/A</v>
      </c>
      <c r="N79" s="31" t="e">
        <f>IF(N72=0,0,VLOOKUP(N72,FAC_TOTALS_APTA!$A$4:$BQ$126,$L79,FALSE))</f>
        <v>#N/A</v>
      </c>
      <c r="O79" s="31" t="e">
        <f>IF(O72=0,0,VLOOKUP(O72,FAC_TOTALS_APTA!$A$4:$BQ$126,$L79,FALSE))</f>
        <v>#N/A</v>
      </c>
      <c r="P79" s="31" t="e">
        <f>IF(P72=0,0,VLOOKUP(P72,FAC_TOTALS_APTA!$A$4:$BQ$126,$L79,FALSE))</f>
        <v>#N/A</v>
      </c>
      <c r="Q79" s="31" t="e">
        <f>IF(Q72=0,0,VLOOKUP(Q72,FAC_TOTALS_APTA!$A$4:$BQ$126,$L79,FALSE))</f>
        <v>#N/A</v>
      </c>
      <c r="R79" s="31" t="e">
        <f>IF(R72=0,0,VLOOKUP(R72,FAC_TOTALS_APTA!$A$4:$BQ$126,$L79,FALSE))</f>
        <v>#N/A</v>
      </c>
      <c r="S79" s="31" t="e">
        <f>IF(S72=0,0,VLOOKUP(S72,FAC_TOTALS_APTA!$A$4:$BQ$126,$L79,FALSE))</f>
        <v>#N/A</v>
      </c>
      <c r="T79" s="31" t="e">
        <f>IF(T72=0,0,VLOOKUP(T72,FAC_TOTALS_APTA!$A$4:$BQ$126,$L79,FALSE))</f>
        <v>#N/A</v>
      </c>
      <c r="U79" s="31" t="e">
        <f>IF(U72=0,0,VLOOKUP(U72,FAC_TOTALS_APTA!$A$4:$BQ$126,$L79,FALSE))</f>
        <v>#N/A</v>
      </c>
      <c r="V79" s="31" t="e">
        <f>IF(V72=0,0,VLOOKUP(V72,FAC_TOTALS_APTA!$A$4:$BQ$126,$L79,FALSE))</f>
        <v>#N/A</v>
      </c>
      <c r="W79" s="31" t="e">
        <f>IF(W72=0,0,VLOOKUP(W72,FAC_TOTALS_APTA!$A$4:$BQ$126,$L79,FALSE))</f>
        <v>#N/A</v>
      </c>
      <c r="X79" s="31" t="e">
        <f>IF(X72=0,0,VLOOKUP(X72,FAC_TOTALS_APTA!$A$4:$BQ$126,$L79,FALSE))</f>
        <v>#N/A</v>
      </c>
      <c r="Y79" s="31" t="e">
        <f>IF(Y72=0,0,VLOOKUP(Y72,FAC_TOTALS_APTA!$A$4:$BQ$126,$L79,FALSE))</f>
        <v>#N/A</v>
      </c>
      <c r="Z79" s="31" t="e">
        <f>IF(Z72=0,0,VLOOKUP(Z72,FAC_TOTALS_APTA!$A$4:$BQ$126,$L79,FALSE))</f>
        <v>#N/A</v>
      </c>
      <c r="AA79" s="31" t="e">
        <f>IF(AA72=0,0,VLOOKUP(AA72,FAC_TOTALS_APTA!$A$4:$BQ$126,$L79,FALSE))</f>
        <v>#N/A</v>
      </c>
      <c r="AB79" s="31" t="e">
        <f>IF(AB72=0,0,VLOOKUP(AB72,FAC_TOTALS_APTA!$A$4:$BQ$126,$L79,FALSE))</f>
        <v>#N/A</v>
      </c>
      <c r="AC79" s="34" t="e">
        <f t="shared" si="18"/>
        <v>#N/A</v>
      </c>
      <c r="AD79" s="35" t="e">
        <f>AC79/G91</f>
        <v>#N/A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MATCH($D80,FAC_TOTALS_APTA!$A$2:$BQ$2,)</f>
        <v>16</v>
      </c>
      <c r="G80" s="31" t="e">
        <f>VLOOKUP(G72,FAC_TOTALS_APTA!$A$4:$BQ$126,$F80,FALSE)</f>
        <v>#N/A</v>
      </c>
      <c r="H80" s="31" t="e">
        <f>VLOOKUP(H72,FAC_TOTALS_APTA!$A$4:$BQ$126,$F80,FALSE)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MATCH($K80,FAC_TOTALS_APTA!$A$2:$BO$2,)</f>
        <v>31</v>
      </c>
      <c r="M80" s="31" t="e">
        <f>IF(M72=0,0,VLOOKUP(M72,FAC_TOTALS_APTA!$A$4:$BQ$126,$L80,FALSE))</f>
        <v>#N/A</v>
      </c>
      <c r="N80" s="31" t="e">
        <f>IF(N72=0,0,VLOOKUP(N72,FAC_TOTALS_APTA!$A$4:$BQ$126,$L80,FALSE))</f>
        <v>#N/A</v>
      </c>
      <c r="O80" s="31" t="e">
        <f>IF(O72=0,0,VLOOKUP(O72,FAC_TOTALS_APTA!$A$4:$BQ$126,$L80,FALSE))</f>
        <v>#N/A</v>
      </c>
      <c r="P80" s="31" t="e">
        <f>IF(P72=0,0,VLOOKUP(P72,FAC_TOTALS_APTA!$A$4:$BQ$126,$L80,FALSE))</f>
        <v>#N/A</v>
      </c>
      <c r="Q80" s="31" t="e">
        <f>IF(Q72=0,0,VLOOKUP(Q72,FAC_TOTALS_APTA!$A$4:$BQ$126,$L80,FALSE))</f>
        <v>#N/A</v>
      </c>
      <c r="R80" s="31" t="e">
        <f>IF(R72=0,0,VLOOKUP(R72,FAC_TOTALS_APTA!$A$4:$BQ$126,$L80,FALSE))</f>
        <v>#N/A</v>
      </c>
      <c r="S80" s="31" t="e">
        <f>IF(S72=0,0,VLOOKUP(S72,FAC_TOTALS_APTA!$A$4:$BQ$126,$L80,FALSE))</f>
        <v>#N/A</v>
      </c>
      <c r="T80" s="31" t="e">
        <f>IF(T72=0,0,VLOOKUP(T72,FAC_TOTALS_APTA!$A$4:$BQ$126,$L80,FALSE))</f>
        <v>#N/A</v>
      </c>
      <c r="U80" s="31" t="e">
        <f>IF(U72=0,0,VLOOKUP(U72,FAC_TOTALS_APTA!$A$4:$BQ$126,$L80,FALSE))</f>
        <v>#N/A</v>
      </c>
      <c r="V80" s="31" t="e">
        <f>IF(V72=0,0,VLOOKUP(V72,FAC_TOTALS_APTA!$A$4:$BQ$126,$L80,FALSE))</f>
        <v>#N/A</v>
      </c>
      <c r="W80" s="31" t="e">
        <f>IF(W72=0,0,VLOOKUP(W72,FAC_TOTALS_APTA!$A$4:$BQ$126,$L80,FALSE))</f>
        <v>#N/A</v>
      </c>
      <c r="X80" s="31" t="e">
        <f>IF(X72=0,0,VLOOKUP(X72,FAC_TOTALS_APTA!$A$4:$BQ$126,$L80,FALSE))</f>
        <v>#N/A</v>
      </c>
      <c r="Y80" s="31" t="e">
        <f>IF(Y72=0,0,VLOOKUP(Y72,FAC_TOTALS_APTA!$A$4:$BQ$126,$L80,FALSE))</f>
        <v>#N/A</v>
      </c>
      <c r="Z80" s="31" t="e">
        <f>IF(Z72=0,0,VLOOKUP(Z72,FAC_TOTALS_APTA!$A$4:$BQ$126,$L80,FALSE))</f>
        <v>#N/A</v>
      </c>
      <c r="AA80" s="31" t="e">
        <f>IF(AA72=0,0,VLOOKUP(AA72,FAC_TOTALS_APTA!$A$4:$BQ$126,$L80,FALSE))</f>
        <v>#N/A</v>
      </c>
      <c r="AB80" s="31" t="e">
        <f>IF(AB72=0,0,VLOOKUP(AB72,FAC_TOTALS_APTA!$A$4:$BQ$126,$L80,FALSE))</f>
        <v>#N/A</v>
      </c>
      <c r="AC80" s="34" t="e">
        <f t="shared" si="18"/>
        <v>#N/A</v>
      </c>
      <c r="AD80" s="35" t="e">
        <f>AC80/G91</f>
        <v>#N/A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MATCH($D81,FAC_TOTALS_APTA!$A$2:$BQ$2,)</f>
        <v>18</v>
      </c>
      <c r="G81" s="36" t="e">
        <f>VLOOKUP(G72,FAC_TOTALS_APTA!$A$4:$BQ$126,$F81,FALSE)</f>
        <v>#N/A</v>
      </c>
      <c r="H81" s="36" t="e">
        <f>VLOOKUP(H72,FAC_TOTALS_APTA!$A$4:$BQ$126,$F81,FALSE)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MATCH($K81,FAC_TOTALS_APTA!$A$2:$BO$2,)</f>
        <v>33</v>
      </c>
      <c r="M81" s="31" t="e">
        <f>IF(M72=0,0,VLOOKUP(M72,FAC_TOTALS_APTA!$A$4:$BQ$126,$L81,FALSE))</f>
        <v>#N/A</v>
      </c>
      <c r="N81" s="31" t="e">
        <f>IF(N72=0,0,VLOOKUP(N72,FAC_TOTALS_APTA!$A$4:$BQ$126,$L81,FALSE))</f>
        <v>#N/A</v>
      </c>
      <c r="O81" s="31" t="e">
        <f>IF(O72=0,0,VLOOKUP(O72,FAC_TOTALS_APTA!$A$4:$BQ$126,$L81,FALSE))</f>
        <v>#N/A</v>
      </c>
      <c r="P81" s="31" t="e">
        <f>IF(P72=0,0,VLOOKUP(P72,FAC_TOTALS_APTA!$A$4:$BQ$126,$L81,FALSE))</f>
        <v>#N/A</v>
      </c>
      <c r="Q81" s="31" t="e">
        <f>IF(Q72=0,0,VLOOKUP(Q72,FAC_TOTALS_APTA!$A$4:$BQ$126,$L81,FALSE))</f>
        <v>#N/A</v>
      </c>
      <c r="R81" s="31" t="e">
        <f>IF(R72=0,0,VLOOKUP(R72,FAC_TOTALS_APTA!$A$4:$BQ$126,$L81,FALSE))</f>
        <v>#N/A</v>
      </c>
      <c r="S81" s="31" t="e">
        <f>IF(S72=0,0,VLOOKUP(S72,FAC_TOTALS_APTA!$A$4:$BQ$126,$L81,FALSE))</f>
        <v>#N/A</v>
      </c>
      <c r="T81" s="31" t="e">
        <f>IF(T72=0,0,VLOOKUP(T72,FAC_TOTALS_APTA!$A$4:$BQ$126,$L81,FALSE))</f>
        <v>#N/A</v>
      </c>
      <c r="U81" s="31" t="e">
        <f>IF(U72=0,0,VLOOKUP(U72,FAC_TOTALS_APTA!$A$4:$BQ$126,$L81,FALSE))</f>
        <v>#N/A</v>
      </c>
      <c r="V81" s="31" t="e">
        <f>IF(V72=0,0,VLOOKUP(V72,FAC_TOTALS_APTA!$A$4:$BQ$126,$L81,FALSE))</f>
        <v>#N/A</v>
      </c>
      <c r="W81" s="31" t="e">
        <f>IF(W72=0,0,VLOOKUP(W72,FAC_TOTALS_APTA!$A$4:$BQ$126,$L81,FALSE))</f>
        <v>#N/A</v>
      </c>
      <c r="X81" s="31" t="e">
        <f>IF(X72=0,0,VLOOKUP(X72,FAC_TOTALS_APTA!$A$4:$BQ$126,$L81,FALSE))</f>
        <v>#N/A</v>
      </c>
      <c r="Y81" s="31" t="e">
        <f>IF(Y72=0,0,VLOOKUP(Y72,FAC_TOTALS_APTA!$A$4:$BQ$126,$L81,FALSE))</f>
        <v>#N/A</v>
      </c>
      <c r="Z81" s="31" t="e">
        <f>IF(Z72=0,0,VLOOKUP(Z72,FAC_TOTALS_APTA!$A$4:$BQ$126,$L81,FALSE))</f>
        <v>#N/A</v>
      </c>
      <c r="AA81" s="31" t="e">
        <f>IF(AA72=0,0,VLOOKUP(AA72,FAC_TOTALS_APTA!$A$4:$BQ$126,$L81,FALSE))</f>
        <v>#N/A</v>
      </c>
      <c r="AB81" s="31" t="e">
        <f>IF(AB72=0,0,VLOOKUP(AB72,FAC_TOTALS_APTA!$A$4:$BQ$126,$L81,FALSE))</f>
        <v>#N/A</v>
      </c>
      <c r="AC81" s="34" t="e">
        <f t="shared" si="18"/>
        <v>#N/A</v>
      </c>
      <c r="AD81" s="35" t="e">
        <f>AC81/G91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>
        <f>MATCH($D82,FAC_TOTALS_APTA!$A$2:$BQ$2,)</f>
        <v>19</v>
      </c>
      <c r="G82" s="36" t="e">
        <f>VLOOKUP(G72,FAC_TOTALS_APTA!$A$4:$BQ$126,$F82,FALSE)</f>
        <v>#N/A</v>
      </c>
      <c r="H82" s="36" t="e">
        <f>VLOOKUP(H72,FAC_TOTALS_APTA!$A$4:$BQ$126,$F82,FALSE)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PER_CAPITA_TNC_TRIPS_HINY_BUS_FAC</v>
      </c>
      <c r="L82" s="9">
        <f>MATCH($K82,FAC_TOTALS_APTA!$A$2:$BO$2,)</f>
        <v>34</v>
      </c>
      <c r="M82" s="31" t="e">
        <f>IF(M72=0,0,VLOOKUP(M72,FAC_TOTALS_APTA!$A$4:$BQ$126,$L82,FALSE))</f>
        <v>#N/A</v>
      </c>
      <c r="N82" s="31" t="e">
        <f>IF(N72=0,0,VLOOKUP(N72,FAC_TOTALS_APTA!$A$4:$BQ$126,$L82,FALSE))</f>
        <v>#N/A</v>
      </c>
      <c r="O82" s="31" t="e">
        <f>IF(O72=0,0,VLOOKUP(O72,FAC_TOTALS_APTA!$A$4:$BQ$126,$L82,FALSE))</f>
        <v>#N/A</v>
      </c>
      <c r="P82" s="31" t="e">
        <f>IF(P72=0,0,VLOOKUP(P72,FAC_TOTALS_APTA!$A$4:$BQ$126,$L82,FALSE))</f>
        <v>#N/A</v>
      </c>
      <c r="Q82" s="31" t="e">
        <f>IF(Q72=0,0,VLOOKUP(Q72,FAC_TOTALS_APTA!$A$4:$BQ$126,$L82,FALSE))</f>
        <v>#N/A</v>
      </c>
      <c r="R82" s="31" t="e">
        <f>IF(R72=0,0,VLOOKUP(R72,FAC_TOTALS_APTA!$A$4:$BQ$126,$L82,FALSE))</f>
        <v>#N/A</v>
      </c>
      <c r="S82" s="31" t="e">
        <f>IF(S72=0,0,VLOOKUP(S72,FAC_TOTALS_APTA!$A$4:$BQ$126,$L82,FALSE))</f>
        <v>#N/A</v>
      </c>
      <c r="T82" s="31" t="e">
        <f>IF(T72=0,0,VLOOKUP(T72,FAC_TOTALS_APTA!$A$4:$BQ$126,$L82,FALSE))</f>
        <v>#N/A</v>
      </c>
      <c r="U82" s="31" t="e">
        <f>IF(U72=0,0,VLOOKUP(U72,FAC_TOTALS_APTA!$A$4:$BQ$126,$L82,FALSE))</f>
        <v>#N/A</v>
      </c>
      <c r="V82" s="31" t="e">
        <f>IF(V72=0,0,VLOOKUP(V72,FAC_TOTALS_APTA!$A$4:$BQ$126,$L82,FALSE))</f>
        <v>#N/A</v>
      </c>
      <c r="W82" s="31" t="e">
        <f>IF(W72=0,0,VLOOKUP(W72,FAC_TOTALS_APTA!$A$4:$BQ$126,$L82,FALSE))</f>
        <v>#N/A</v>
      </c>
      <c r="X82" s="31" t="e">
        <f>IF(X72=0,0,VLOOKUP(X72,FAC_TOTALS_APTA!$A$4:$BQ$126,$L82,FALSE))</f>
        <v>#N/A</v>
      </c>
      <c r="Y82" s="31" t="e">
        <f>IF(Y72=0,0,VLOOKUP(Y72,FAC_TOTALS_APTA!$A$4:$BQ$126,$L82,FALSE))</f>
        <v>#N/A</v>
      </c>
      <c r="Z82" s="31" t="e">
        <f>IF(Z72=0,0,VLOOKUP(Z72,FAC_TOTALS_APTA!$A$4:$BQ$126,$L82,FALSE))</f>
        <v>#N/A</v>
      </c>
      <c r="AA82" s="31" t="e">
        <f>IF(AA72=0,0,VLOOKUP(AA72,FAC_TOTALS_APTA!$A$4:$BQ$126,$L82,FALSE))</f>
        <v>#N/A</v>
      </c>
      <c r="AB82" s="31" t="e">
        <f>IF(AB72=0,0,VLOOKUP(AB72,FAC_TOTALS_APTA!$A$4:$BQ$126,$L82,FALSE))</f>
        <v>#N/A</v>
      </c>
      <c r="AC82" s="34" t="e">
        <f t="shared" si="18"/>
        <v>#N/A</v>
      </c>
      <c r="AD82" s="35" t="e">
        <f>AC82/G91</f>
        <v>#N/A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MATCH($D83,FAC_TOTALS_APTA!$A$2:$BQ$2,)</f>
        <v>20</v>
      </c>
      <c r="G83" s="36" t="e">
        <f>VLOOKUP(G72,FAC_TOTALS_APTA!$A$4:$BQ$126,$F83,FALSE)</f>
        <v>#N/A</v>
      </c>
      <c r="H83" s="36" t="e">
        <f>VLOOKUP(H72,FAC_TOTALS_APTA!$A$4:$BQ$126,$F83,FALSE)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PER_CAPITA_TNC_TRIPS_MID_OPEX_BUS_FAC</v>
      </c>
      <c r="L83" s="9">
        <f>MATCH($K83,FAC_TOTALS_APTA!$A$2:$BO$2,)</f>
        <v>35</v>
      </c>
      <c r="M83" s="31" t="e">
        <f>IF(M72=0,0,VLOOKUP(M72,FAC_TOTALS_APTA!$A$4:$BQ$126,$L83,FALSE))</f>
        <v>#N/A</v>
      </c>
      <c r="N83" s="31" t="e">
        <f>IF(N72=0,0,VLOOKUP(N72,FAC_TOTALS_APTA!$A$4:$BQ$126,$L83,FALSE))</f>
        <v>#N/A</v>
      </c>
      <c r="O83" s="31" t="e">
        <f>IF(O72=0,0,VLOOKUP(O72,FAC_TOTALS_APTA!$A$4:$BQ$126,$L83,FALSE))</f>
        <v>#N/A</v>
      </c>
      <c r="P83" s="31" t="e">
        <f>IF(P72=0,0,VLOOKUP(P72,FAC_TOTALS_APTA!$A$4:$BQ$126,$L83,FALSE))</f>
        <v>#N/A</v>
      </c>
      <c r="Q83" s="31" t="e">
        <f>IF(Q72=0,0,VLOOKUP(Q72,FAC_TOTALS_APTA!$A$4:$BQ$126,$L83,FALSE))</f>
        <v>#N/A</v>
      </c>
      <c r="R83" s="31" t="e">
        <f>IF(R72=0,0,VLOOKUP(R72,FAC_TOTALS_APTA!$A$4:$BQ$126,$L83,FALSE))</f>
        <v>#N/A</v>
      </c>
      <c r="S83" s="31" t="e">
        <f>IF(S72=0,0,VLOOKUP(S72,FAC_TOTALS_APTA!$A$4:$BQ$126,$L83,FALSE))</f>
        <v>#N/A</v>
      </c>
      <c r="T83" s="31" t="e">
        <f>IF(T72=0,0,VLOOKUP(T72,FAC_TOTALS_APTA!$A$4:$BQ$126,$L83,FALSE))</f>
        <v>#N/A</v>
      </c>
      <c r="U83" s="31" t="e">
        <f>IF(U72=0,0,VLOOKUP(U72,FAC_TOTALS_APTA!$A$4:$BQ$126,$L83,FALSE))</f>
        <v>#N/A</v>
      </c>
      <c r="V83" s="31" t="e">
        <f>IF(V72=0,0,VLOOKUP(V72,FAC_TOTALS_APTA!$A$4:$BQ$126,$L83,FALSE))</f>
        <v>#N/A</v>
      </c>
      <c r="W83" s="31" t="e">
        <f>IF(W72=0,0,VLOOKUP(W72,FAC_TOTALS_APTA!$A$4:$BQ$126,$L83,FALSE))</f>
        <v>#N/A</v>
      </c>
      <c r="X83" s="31" t="e">
        <f>IF(X72=0,0,VLOOKUP(X72,FAC_TOTALS_APTA!$A$4:$BQ$126,$L83,FALSE))</f>
        <v>#N/A</v>
      </c>
      <c r="Y83" s="31" t="e">
        <f>IF(Y72=0,0,VLOOKUP(Y72,FAC_TOTALS_APTA!$A$4:$BQ$126,$L83,FALSE))</f>
        <v>#N/A</v>
      </c>
      <c r="Z83" s="31" t="e">
        <f>IF(Z72=0,0,VLOOKUP(Z72,FAC_TOTALS_APTA!$A$4:$BQ$126,$L83,FALSE))</f>
        <v>#N/A</v>
      </c>
      <c r="AA83" s="31" t="e">
        <f>IF(AA72=0,0,VLOOKUP(AA72,FAC_TOTALS_APTA!$A$4:$BQ$126,$L83,FALSE))</f>
        <v>#N/A</v>
      </c>
      <c r="AB83" s="31" t="e">
        <f>IF(AB72=0,0,VLOOKUP(AB72,FAC_TOTALS_APTA!$A$4:$BQ$126,$L83,FALSE))</f>
        <v>#N/A</v>
      </c>
      <c r="AC83" s="34" t="e">
        <f t="shared" si="18"/>
        <v>#N/A</v>
      </c>
      <c r="AD83" s="35" t="e">
        <f>AC83/G91</f>
        <v>#N/A</v>
      </c>
      <c r="AE83" s="9"/>
    </row>
    <row r="84" spans="1:31" s="16" customFormat="1" ht="34" hidden="1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MATCH($D84,FAC_TOTALS_APTA!$A$2:$BQ$2,)</f>
        <v>21</v>
      </c>
      <c r="G84" s="36" t="e">
        <f>VLOOKUP(G72,FAC_TOTALS_APTA!$A$4:$BQ$126,$F84,FALSE)</f>
        <v>#N/A</v>
      </c>
      <c r="H84" s="36" t="e">
        <f>VLOOKUP(H72,FAC_TOTALS_APTA!$A$4:$BQ$126,$F84,FALSE)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PER_CAPITA_TNC_TRIPS_LOW_OPEX_BUS_FAC</v>
      </c>
      <c r="L84" s="9">
        <f>MATCH($K84,FAC_TOTALS_APTA!$A$2:$BO$2,)</f>
        <v>36</v>
      </c>
      <c r="M84" s="31" t="e">
        <f>IF(M72=0,0,VLOOKUP(M72,FAC_TOTALS_APTA!$A$4:$BQ$126,$L84,FALSE))</f>
        <v>#N/A</v>
      </c>
      <c r="N84" s="31" t="e">
        <f>IF(N72=0,0,VLOOKUP(N72,FAC_TOTALS_APTA!$A$4:$BQ$126,$L84,FALSE))</f>
        <v>#N/A</v>
      </c>
      <c r="O84" s="31" t="e">
        <f>IF(O72=0,0,VLOOKUP(O72,FAC_TOTALS_APTA!$A$4:$BQ$126,$L84,FALSE))</f>
        <v>#N/A</v>
      </c>
      <c r="P84" s="31" t="e">
        <f>IF(P72=0,0,VLOOKUP(P72,FAC_TOTALS_APTA!$A$4:$BQ$126,$L84,FALSE))</f>
        <v>#N/A</v>
      </c>
      <c r="Q84" s="31" t="e">
        <f>IF(Q72=0,0,VLOOKUP(Q72,FAC_TOTALS_APTA!$A$4:$BQ$126,$L84,FALSE))</f>
        <v>#N/A</v>
      </c>
      <c r="R84" s="31" t="e">
        <f>IF(R72=0,0,VLOOKUP(R72,FAC_TOTALS_APTA!$A$4:$BQ$126,$L84,FALSE))</f>
        <v>#N/A</v>
      </c>
      <c r="S84" s="31" t="e">
        <f>IF(S72=0,0,VLOOKUP(S72,FAC_TOTALS_APTA!$A$4:$BQ$126,$L84,FALSE))</f>
        <v>#N/A</v>
      </c>
      <c r="T84" s="31" t="e">
        <f>IF(T72=0,0,VLOOKUP(T72,FAC_TOTALS_APTA!$A$4:$BQ$126,$L84,FALSE))</f>
        <v>#N/A</v>
      </c>
      <c r="U84" s="31" t="e">
        <f>IF(U72=0,0,VLOOKUP(U72,FAC_TOTALS_APTA!$A$4:$BQ$126,$L84,FALSE))</f>
        <v>#N/A</v>
      </c>
      <c r="V84" s="31" t="e">
        <f>IF(V72=0,0,VLOOKUP(V72,FAC_TOTALS_APTA!$A$4:$BQ$126,$L84,FALSE))</f>
        <v>#N/A</v>
      </c>
      <c r="W84" s="31" t="e">
        <f>IF(W72=0,0,VLOOKUP(W72,FAC_TOTALS_APTA!$A$4:$BQ$126,$L84,FALSE))</f>
        <v>#N/A</v>
      </c>
      <c r="X84" s="31" t="e">
        <f>IF(X72=0,0,VLOOKUP(X72,FAC_TOTALS_APTA!$A$4:$BQ$126,$L84,FALSE))</f>
        <v>#N/A</v>
      </c>
      <c r="Y84" s="31" t="e">
        <f>IF(Y72=0,0,VLOOKUP(Y72,FAC_TOTALS_APTA!$A$4:$BQ$126,$L84,FALSE))</f>
        <v>#N/A</v>
      </c>
      <c r="Z84" s="31" t="e">
        <f>IF(Z72=0,0,VLOOKUP(Z72,FAC_TOTALS_APTA!$A$4:$BQ$126,$L84,FALSE))</f>
        <v>#N/A</v>
      </c>
      <c r="AA84" s="31" t="e">
        <f>IF(AA72=0,0,VLOOKUP(AA72,FAC_TOTALS_APTA!$A$4:$BQ$126,$L84,FALSE))</f>
        <v>#N/A</v>
      </c>
      <c r="AB84" s="31" t="e">
        <f>IF(AB72=0,0,VLOOKUP(AB72,FAC_TOTALS_APTA!$A$4:$BQ$126,$L84,FALSE))</f>
        <v>#N/A</v>
      </c>
      <c r="AC84" s="34" t="e">
        <f t="shared" si="18"/>
        <v>#N/A</v>
      </c>
      <c r="AD84" s="35" t="e">
        <f>AC84/G91</f>
        <v>#N/A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>
        <f>MATCH($D85,FAC_TOTALS_APTA!$A$2:$BQ$2,)</f>
        <v>22</v>
      </c>
      <c r="G85" s="36" t="e">
        <f>VLOOKUP(G72,FAC_TOTALS_APTA!$A$4:$BQ$126,$F85,FALSE)</f>
        <v>#N/A</v>
      </c>
      <c r="H85" s="36" t="e">
        <f>VLOOKUP(H72,FAC_TOTALS_APTA!$A$4:$BQ$126,$F85,FALSE)</f>
        <v>#N/A</v>
      </c>
      <c r="I85" s="32" t="str">
        <f t="shared" si="15"/>
        <v>-</v>
      </c>
      <c r="J85" s="33" t="str">
        <f t="shared" si="16"/>
        <v/>
      </c>
      <c r="K85" s="33" t="str">
        <f t="shared" si="17"/>
        <v>PER_CAPITA_TNC_TRIPS_HINY_RAIL_FAC</v>
      </c>
      <c r="L85" s="9">
        <f>MATCH($K85,FAC_TOTALS_APTA!$A$2:$BO$2,)</f>
        <v>37</v>
      </c>
      <c r="M85" s="31" t="e">
        <f>IF(M72=0,0,VLOOKUP(M72,FAC_TOTALS_APTA!$A$4:$BQ$126,$L85,FALSE))</f>
        <v>#N/A</v>
      </c>
      <c r="N85" s="31" t="e">
        <f>IF(N72=0,0,VLOOKUP(N72,FAC_TOTALS_APTA!$A$4:$BQ$126,$L85,FALSE))</f>
        <v>#N/A</v>
      </c>
      <c r="O85" s="31" t="e">
        <f>IF(O72=0,0,VLOOKUP(O72,FAC_TOTALS_APTA!$A$4:$BQ$126,$L85,FALSE))</f>
        <v>#N/A</v>
      </c>
      <c r="P85" s="31" t="e">
        <f>IF(P72=0,0,VLOOKUP(P72,FAC_TOTALS_APTA!$A$4:$BQ$126,$L85,FALSE))</f>
        <v>#N/A</v>
      </c>
      <c r="Q85" s="31" t="e">
        <f>IF(Q72=0,0,VLOOKUP(Q72,FAC_TOTALS_APTA!$A$4:$BQ$126,$L85,FALSE))</f>
        <v>#N/A</v>
      </c>
      <c r="R85" s="31" t="e">
        <f>IF(R72=0,0,VLOOKUP(R72,FAC_TOTALS_APTA!$A$4:$BQ$126,$L85,FALSE))</f>
        <v>#N/A</v>
      </c>
      <c r="S85" s="31" t="e">
        <f>IF(S72=0,0,VLOOKUP(S72,FAC_TOTALS_APTA!$A$4:$BQ$126,$L85,FALSE))</f>
        <v>#N/A</v>
      </c>
      <c r="T85" s="31" t="e">
        <f>IF(T72=0,0,VLOOKUP(T72,FAC_TOTALS_APTA!$A$4:$BQ$126,$L85,FALSE))</f>
        <v>#N/A</v>
      </c>
      <c r="U85" s="31" t="e">
        <f>IF(U72=0,0,VLOOKUP(U72,FAC_TOTALS_APTA!$A$4:$BQ$126,$L85,FALSE))</f>
        <v>#N/A</v>
      </c>
      <c r="V85" s="31" t="e">
        <f>IF(V72=0,0,VLOOKUP(V72,FAC_TOTALS_APTA!$A$4:$BQ$126,$L85,FALSE))</f>
        <v>#N/A</v>
      </c>
      <c r="W85" s="31" t="e">
        <f>IF(W72=0,0,VLOOKUP(W72,FAC_TOTALS_APTA!$A$4:$BQ$126,$L85,FALSE))</f>
        <v>#N/A</v>
      </c>
      <c r="X85" s="31" t="e">
        <f>IF(X72=0,0,VLOOKUP(X72,FAC_TOTALS_APTA!$A$4:$BQ$126,$L85,FALSE))</f>
        <v>#N/A</v>
      </c>
      <c r="Y85" s="31" t="e">
        <f>IF(Y72=0,0,VLOOKUP(Y72,FAC_TOTALS_APTA!$A$4:$BQ$126,$L85,FALSE))</f>
        <v>#N/A</v>
      </c>
      <c r="Z85" s="31" t="e">
        <f>IF(Z72=0,0,VLOOKUP(Z72,FAC_TOTALS_APTA!$A$4:$BQ$126,$L85,FALSE))</f>
        <v>#N/A</v>
      </c>
      <c r="AA85" s="31" t="e">
        <f>IF(AA72=0,0,VLOOKUP(AA72,FAC_TOTALS_APTA!$A$4:$BQ$126,$L85,FALSE))</f>
        <v>#N/A</v>
      </c>
      <c r="AB85" s="31" t="e">
        <f>IF(AB72=0,0,VLOOKUP(AB72,FAC_TOTALS_APTA!$A$4:$BQ$126,$L85,FALSE))</f>
        <v>#N/A</v>
      </c>
      <c r="AC85" s="34" t="e">
        <f t="shared" si="18"/>
        <v>#N/A</v>
      </c>
      <c r="AD85" s="35" t="e">
        <f>AC85/G91</f>
        <v>#N/A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>
        <f>MATCH($D86,FAC_TOTALS_APTA!$A$2:$BQ$2,)</f>
        <v>23</v>
      </c>
      <c r="G86" s="36" t="e">
        <f>VLOOKUP(G72,FAC_TOTALS_APTA!$A$4:$BQ$126,$F86,FALSE)</f>
        <v>#N/A</v>
      </c>
      <c r="H86" s="36" t="e">
        <f>VLOOKUP(H72,FAC_TOTALS_APTA!$A$4:$BQ$126,$F86,FALSE)</f>
        <v>#N/A</v>
      </c>
      <c r="I86" s="32" t="str">
        <f t="shared" si="15"/>
        <v>-</v>
      </c>
      <c r="J86" s="33" t="str">
        <f t="shared" si="16"/>
        <v/>
      </c>
      <c r="K86" s="33" t="str">
        <f t="shared" si="17"/>
        <v>PER_CAPITA_TNC_TRIPS_MIDLOW_RAIL_FAC</v>
      </c>
      <c r="L86" s="9">
        <f>MATCH($K86,FAC_TOTALS_APTA!$A$2:$BO$2,)</f>
        <v>38</v>
      </c>
      <c r="M86" s="31" t="e">
        <f>IF(M72=0,0,VLOOKUP(M72,FAC_TOTALS_APTA!$A$4:$BQ$126,$L86,FALSE))</f>
        <v>#N/A</v>
      </c>
      <c r="N86" s="31" t="e">
        <f>IF(N72=0,0,VLOOKUP(N72,FAC_TOTALS_APTA!$A$4:$BQ$126,$L86,FALSE))</f>
        <v>#N/A</v>
      </c>
      <c r="O86" s="31" t="e">
        <f>IF(O72=0,0,VLOOKUP(O72,FAC_TOTALS_APTA!$A$4:$BQ$126,$L86,FALSE))</f>
        <v>#N/A</v>
      </c>
      <c r="P86" s="31" t="e">
        <f>IF(P72=0,0,VLOOKUP(P72,FAC_TOTALS_APTA!$A$4:$BQ$126,$L86,FALSE))</f>
        <v>#N/A</v>
      </c>
      <c r="Q86" s="31" t="e">
        <f>IF(Q72=0,0,VLOOKUP(Q72,FAC_TOTALS_APTA!$A$4:$BQ$126,$L86,FALSE))</f>
        <v>#N/A</v>
      </c>
      <c r="R86" s="31" t="e">
        <f>IF(R72=0,0,VLOOKUP(R72,FAC_TOTALS_APTA!$A$4:$BQ$126,$L86,FALSE))</f>
        <v>#N/A</v>
      </c>
      <c r="S86" s="31" t="e">
        <f>IF(S72=0,0,VLOOKUP(S72,FAC_TOTALS_APTA!$A$4:$BQ$126,$L86,FALSE))</f>
        <v>#N/A</v>
      </c>
      <c r="T86" s="31" t="e">
        <f>IF(T72=0,0,VLOOKUP(T72,FAC_TOTALS_APTA!$A$4:$BQ$126,$L86,FALSE))</f>
        <v>#N/A</v>
      </c>
      <c r="U86" s="31" t="e">
        <f>IF(U72=0,0,VLOOKUP(U72,FAC_TOTALS_APTA!$A$4:$BQ$126,$L86,FALSE))</f>
        <v>#N/A</v>
      </c>
      <c r="V86" s="31" t="e">
        <f>IF(V72=0,0,VLOOKUP(V72,FAC_TOTALS_APTA!$A$4:$BQ$126,$L86,FALSE))</f>
        <v>#N/A</v>
      </c>
      <c r="W86" s="31" t="e">
        <f>IF(W72=0,0,VLOOKUP(W72,FAC_TOTALS_APTA!$A$4:$BQ$126,$L86,FALSE))</f>
        <v>#N/A</v>
      </c>
      <c r="X86" s="31" t="e">
        <f>IF(X72=0,0,VLOOKUP(X72,FAC_TOTALS_APTA!$A$4:$BQ$126,$L86,FALSE))</f>
        <v>#N/A</v>
      </c>
      <c r="Y86" s="31" t="e">
        <f>IF(Y72=0,0,VLOOKUP(Y72,FAC_TOTALS_APTA!$A$4:$BQ$126,$L86,FALSE))</f>
        <v>#N/A</v>
      </c>
      <c r="Z86" s="31" t="e">
        <f>IF(Z72=0,0,VLOOKUP(Z72,FAC_TOTALS_APTA!$A$4:$BQ$126,$L86,FALSE))</f>
        <v>#N/A</v>
      </c>
      <c r="AA86" s="31" t="e">
        <f>IF(AA72=0,0,VLOOKUP(AA72,FAC_TOTALS_APTA!$A$4:$BQ$126,$L86,FALSE))</f>
        <v>#N/A</v>
      </c>
      <c r="AB86" s="31" t="e">
        <f>IF(AB72=0,0,VLOOKUP(AB72,FAC_TOTALS_APTA!$A$4:$BQ$126,$L86,FALSE))</f>
        <v>#N/A</v>
      </c>
      <c r="AC86" s="34" t="e">
        <f t="shared" si="18"/>
        <v>#N/A</v>
      </c>
      <c r="AD86" s="35" t="e">
        <f>AC86/G91</f>
        <v>#N/A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MATCH($D87,FAC_TOTALS_APTA!$A$2:$BQ$2,)</f>
        <v>24</v>
      </c>
      <c r="G87" s="36" t="e">
        <f>VLOOKUP(G72,FAC_TOTALS_APTA!$A$4:$BQ$126,$F87,FALSE)</f>
        <v>#N/A</v>
      </c>
      <c r="H87" s="36" t="e">
        <f>VLOOKUP(H72,FAC_TOTALS_APTA!$A$4:$BQ$126,$F87,FALSE)</f>
        <v>#N/A</v>
      </c>
      <c r="I87" s="32" t="str">
        <f t="shared" si="15"/>
        <v>-</v>
      </c>
      <c r="J87" s="33" t="str">
        <f t="shared" si="16"/>
        <v/>
      </c>
      <c r="K87" s="33" t="str">
        <f t="shared" si="17"/>
        <v>BIKE_SHARE_FAC</v>
      </c>
      <c r="L87" s="9">
        <f>MATCH($K87,FAC_TOTALS_APTA!$A$2:$BO$2,)</f>
        <v>39</v>
      </c>
      <c r="M87" s="31" t="e">
        <f>IF(M72=0,0,VLOOKUP(M72,FAC_TOTALS_APTA!$A$4:$BQ$126,$L87,FALSE))</f>
        <v>#N/A</v>
      </c>
      <c r="N87" s="31" t="e">
        <f>IF(N72=0,0,VLOOKUP(N72,FAC_TOTALS_APTA!$A$4:$BQ$126,$L87,FALSE))</f>
        <v>#N/A</v>
      </c>
      <c r="O87" s="31" t="e">
        <f>IF(O72=0,0,VLOOKUP(O72,FAC_TOTALS_APTA!$A$4:$BQ$126,$L87,FALSE))</f>
        <v>#N/A</v>
      </c>
      <c r="P87" s="31" t="e">
        <f>IF(P72=0,0,VLOOKUP(P72,FAC_TOTALS_APTA!$A$4:$BQ$126,$L87,FALSE))</f>
        <v>#N/A</v>
      </c>
      <c r="Q87" s="31" t="e">
        <f>IF(Q72=0,0,VLOOKUP(Q72,FAC_TOTALS_APTA!$A$4:$BQ$126,$L87,FALSE))</f>
        <v>#N/A</v>
      </c>
      <c r="R87" s="31" t="e">
        <f>IF(R72=0,0,VLOOKUP(R72,FAC_TOTALS_APTA!$A$4:$BQ$126,$L87,FALSE))</f>
        <v>#N/A</v>
      </c>
      <c r="S87" s="31" t="e">
        <f>IF(S72=0,0,VLOOKUP(S72,FAC_TOTALS_APTA!$A$4:$BQ$126,$L87,FALSE))</f>
        <v>#N/A</v>
      </c>
      <c r="T87" s="31" t="e">
        <f>IF(T72=0,0,VLOOKUP(T72,FAC_TOTALS_APTA!$A$4:$BQ$126,$L87,FALSE))</f>
        <v>#N/A</v>
      </c>
      <c r="U87" s="31" t="e">
        <f>IF(U72=0,0,VLOOKUP(U72,FAC_TOTALS_APTA!$A$4:$BQ$126,$L87,FALSE))</f>
        <v>#N/A</v>
      </c>
      <c r="V87" s="31" t="e">
        <f>IF(V72=0,0,VLOOKUP(V72,FAC_TOTALS_APTA!$A$4:$BQ$126,$L87,FALSE))</f>
        <v>#N/A</v>
      </c>
      <c r="W87" s="31" t="e">
        <f>IF(W72=0,0,VLOOKUP(W72,FAC_TOTALS_APTA!$A$4:$BQ$126,$L87,FALSE))</f>
        <v>#N/A</v>
      </c>
      <c r="X87" s="31" t="e">
        <f>IF(X72=0,0,VLOOKUP(X72,FAC_TOTALS_APTA!$A$4:$BQ$126,$L87,FALSE))</f>
        <v>#N/A</v>
      </c>
      <c r="Y87" s="31" t="e">
        <f>IF(Y72=0,0,VLOOKUP(Y72,FAC_TOTALS_APTA!$A$4:$BQ$126,$L87,FALSE))</f>
        <v>#N/A</v>
      </c>
      <c r="Z87" s="31" t="e">
        <f>IF(Z72=0,0,VLOOKUP(Z72,FAC_TOTALS_APTA!$A$4:$BQ$126,$L87,FALSE))</f>
        <v>#N/A</v>
      </c>
      <c r="AA87" s="31" t="e">
        <f>IF(AA72=0,0,VLOOKUP(AA72,FAC_TOTALS_APTA!$A$4:$BQ$126,$L87,FALSE))</f>
        <v>#N/A</v>
      </c>
      <c r="AB87" s="31" t="e">
        <f>IF(AB72=0,0,VLOOKUP(AB72,FAC_TOTALS_APTA!$A$4:$BQ$126,$L87,FALSE))</f>
        <v>#N/A</v>
      </c>
      <c r="AC87" s="34" t="e">
        <f t="shared" si="18"/>
        <v>#N/A</v>
      </c>
      <c r="AD87" s="35" t="e">
        <f>AC87/G91</f>
        <v>#N/A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MATCH($D88,FAC_TOTALS_APTA!$A$2:$BQ$2,)</f>
        <v>25</v>
      </c>
      <c r="G88" s="38" t="e">
        <f>VLOOKUP(G72,FAC_TOTALS_APTA!$A$4:$BQ$126,$F88,FALSE)</f>
        <v>#N/A</v>
      </c>
      <c r="H88" s="38" t="e">
        <f>VLOOKUP(H72,FAC_TOTALS_APTA!$A$4:$BQ$126,$F88,FALSE)</f>
        <v>#N/A</v>
      </c>
      <c r="I88" s="39" t="str">
        <f t="shared" si="15"/>
        <v>-</v>
      </c>
      <c r="J88" s="40" t="str">
        <f t="shared" si="16"/>
        <v/>
      </c>
      <c r="K88" s="40" t="str">
        <f t="shared" si="17"/>
        <v>scooter_flag_FAC</v>
      </c>
      <c r="L88" s="10">
        <f>MATCH($K88,FAC_TOTALS_APTA!$A$2:$BO$2,)</f>
        <v>40</v>
      </c>
      <c r="M88" s="41">
        <f>IF($M$11=0,0,VLOOKUP($M$11,FAC_TOTALS_APTA!$A$4:$BQ$126,$L88,FALSE))</f>
        <v>0</v>
      </c>
      <c r="N88" s="41">
        <f>IF($M$11=0,0,VLOOKUP($M$11,FAC_TOTALS_APTA!$A$4:$BQ$126,$L88,FALSE))</f>
        <v>0</v>
      </c>
      <c r="O88" s="41">
        <f>IF($M$11=0,0,VLOOKUP($M$11,FAC_TOTALS_APTA!$A$4:$BQ$126,$L88,FALSE))</f>
        <v>0</v>
      </c>
      <c r="P88" s="41">
        <f>IF($M$11=0,0,VLOOKUP($M$11,FAC_TOTALS_APTA!$A$4:$BQ$126,$L88,FALSE))</f>
        <v>0</v>
      </c>
      <c r="Q88" s="41">
        <f>IF($M$11=0,0,VLOOKUP($M$11,FAC_TOTALS_APTA!$A$4:$BQ$126,$L88,FALSE))</f>
        <v>0</v>
      </c>
      <c r="R88" s="41">
        <f>IF($M$11=0,0,VLOOKUP($M$11,FAC_TOTALS_APTA!$A$4:$BQ$126,$L88,FALSE))</f>
        <v>0</v>
      </c>
      <c r="S88" s="41">
        <f>IF($M$11=0,0,VLOOKUP($M$11,FAC_TOTALS_APTA!$A$4:$BQ$126,$L88,FALSE))</f>
        <v>0</v>
      </c>
      <c r="T88" s="41">
        <f>IF($M$11=0,0,VLOOKUP($M$11,FAC_TOTALS_APTA!$A$4:$BQ$126,$L88,FALSE))</f>
        <v>0</v>
      </c>
      <c r="U88" s="41">
        <f>IF($M$11=0,0,VLOOKUP($M$11,FAC_TOTALS_APTA!$A$4:$BQ$126,$L88,FALSE))</f>
        <v>0</v>
      </c>
      <c r="V88" s="41">
        <f>IF($M$11=0,0,VLOOKUP($M$11,FAC_TOTALS_APTA!$A$4:$BQ$126,$L88,FALSE))</f>
        <v>0</v>
      </c>
      <c r="W88" s="41">
        <f>IF($M$11=0,0,VLOOKUP($M$11,FAC_TOTALS_APTA!$A$4:$BQ$126,$L88,FALSE))</f>
        <v>0</v>
      </c>
      <c r="X88" s="41">
        <f>IF($M$11=0,0,VLOOKUP($M$11,FAC_TOTALS_APTA!$A$4:$BQ$126,$L88,FALSE))</f>
        <v>0</v>
      </c>
      <c r="Y88" s="41">
        <f>IF($M$11=0,0,VLOOKUP($M$11,FAC_TOTALS_APTA!$A$4:$BQ$126,$L88,FALSE))</f>
        <v>0</v>
      </c>
      <c r="Z88" s="41">
        <f>IF($M$11=0,0,VLOOKUP($M$11,FAC_TOTALS_APTA!$A$4:$BQ$126,$L88,FALSE))</f>
        <v>0</v>
      </c>
      <c r="AA88" s="41">
        <f>IF($M$11=0,0,VLOOKUP($M$11,FAC_TOTALS_APTA!$A$4:$BQ$126,$L88,FALSE))</f>
        <v>0</v>
      </c>
      <c r="AB88" s="41">
        <f>IF($M$11=0,0,VLOOKUP($M$11,FAC_TOTALS_APTA!$A$4:$BQ$126,$L88,FALSE))</f>
        <v>0</v>
      </c>
      <c r="AC88" s="42">
        <f t="shared" si="18"/>
        <v>0</v>
      </c>
      <c r="AD88" s="43" t="e">
        <f>AC88/G91</f>
        <v>#N/A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MATCH($K89,FAC_TOTALS_APTA!$A$2:$BO$2,)</f>
        <v>44</v>
      </c>
      <c r="M89" s="48" t="e">
        <f>IF(M72=0,0,VLOOKUP(M72,FAC_TOTALS_APTA!$A$4:$BQ$126,$L89,FALSE))</f>
        <v>#N/A</v>
      </c>
      <c r="N89" s="48" t="e">
        <f>IF(N72=0,0,VLOOKUP(N72,FAC_TOTALS_APTA!$A$4:$BQ$126,$L89,FALSE))</f>
        <v>#N/A</v>
      </c>
      <c r="O89" s="48" t="e">
        <f>IF(O72=0,0,VLOOKUP(O72,FAC_TOTALS_APTA!$A$4:$BQ$126,$L89,FALSE))</f>
        <v>#N/A</v>
      </c>
      <c r="P89" s="48" t="e">
        <f>IF(P72=0,0,VLOOKUP(P72,FAC_TOTALS_APTA!$A$4:$BQ$126,$L89,FALSE))</f>
        <v>#N/A</v>
      </c>
      <c r="Q89" s="48" t="e">
        <f>IF(Q72=0,0,VLOOKUP(Q72,FAC_TOTALS_APTA!$A$4:$BQ$126,$L89,FALSE))</f>
        <v>#N/A</v>
      </c>
      <c r="R89" s="48" t="e">
        <f>IF(R72=0,0,VLOOKUP(R72,FAC_TOTALS_APTA!$A$4:$BQ$126,$L89,FALSE))</f>
        <v>#N/A</v>
      </c>
      <c r="S89" s="48" t="e">
        <f>IF(S72=0,0,VLOOKUP(S72,FAC_TOTALS_APTA!$A$4:$BQ$126,$L89,FALSE))</f>
        <v>#N/A</v>
      </c>
      <c r="T89" s="48" t="e">
        <f>IF(T72=0,0,VLOOKUP(T72,FAC_TOTALS_APTA!$A$4:$BQ$126,$L89,FALSE))</f>
        <v>#N/A</v>
      </c>
      <c r="U89" s="48" t="e">
        <f>IF(U72=0,0,VLOOKUP(U72,FAC_TOTALS_APTA!$A$4:$BQ$126,$L89,FALSE))</f>
        <v>#N/A</v>
      </c>
      <c r="V89" s="48" t="e">
        <f>IF(V72=0,0,VLOOKUP(V72,FAC_TOTALS_APTA!$A$4:$BQ$126,$L89,FALSE))</f>
        <v>#N/A</v>
      </c>
      <c r="W89" s="48" t="e">
        <f>IF(W72=0,0,VLOOKUP(W72,FAC_TOTALS_APTA!$A$4:$BQ$126,$L89,FALSE))</f>
        <v>#N/A</v>
      </c>
      <c r="X89" s="48" t="e">
        <f>IF(X72=0,0,VLOOKUP(X72,FAC_TOTALS_APTA!$A$4:$BQ$126,$L89,FALSE))</f>
        <v>#N/A</v>
      </c>
      <c r="Y89" s="48" t="e">
        <f>IF(Y72=0,0,VLOOKUP(Y72,FAC_TOTALS_APTA!$A$4:$BQ$126,$L89,FALSE))</f>
        <v>#N/A</v>
      </c>
      <c r="Z89" s="48" t="e">
        <f>IF(Z72=0,0,VLOOKUP(Z72,FAC_TOTALS_APTA!$A$4:$BQ$126,$L89,FALSE))</f>
        <v>#N/A</v>
      </c>
      <c r="AA89" s="48" t="e">
        <f>IF(AA72=0,0,VLOOKUP(AA72,FAC_TOTALS_APTA!$A$4:$BQ$126,$L89,FALSE))</f>
        <v>#N/A</v>
      </c>
      <c r="AB89" s="48" t="e">
        <f>IF(AB72=0,0,VLOOKUP(AB72,FAC_TOTALS_APTA!$A$4:$BQ$126,$L89,FALSE))</f>
        <v>#N/A</v>
      </c>
      <c r="AC89" s="51" t="e">
        <f>SUM(M89:AB89)</f>
        <v>#N/A</v>
      </c>
      <c r="AD89" s="52" t="e">
        <f>AC89/G91</f>
        <v>#N/A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MATCH($D90,FAC_TOTALS_APTA!$A$2:$BO$2,)</f>
        <v>9</v>
      </c>
      <c r="G90" s="76" t="e">
        <f>VLOOKUP(G72,FAC_TOTALS_APTA!$A$4:$BQ$126,$F90,FALSE)</f>
        <v>#N/A</v>
      </c>
      <c r="H90" s="76" t="e">
        <f>VLOOKUP(H72,FAC_TOTALS_APTA!$A$4:$BO$126,$F90,FALSE)</f>
        <v>#N/A</v>
      </c>
      <c r="I90" s="78" t="e">
        <f t="shared" ref="I90:I91" si="19">H90/G90-1</f>
        <v>#N/A</v>
      </c>
      <c r="J90" s="33"/>
      <c r="K90" s="33"/>
      <c r="L90" s="9"/>
      <c r="M90" s="31" t="e">
        <f t="shared" ref="M90:AB90" si="20">SUM(M74:M79)</f>
        <v>#N/A</v>
      </c>
      <c r="N90" s="31" t="e">
        <f t="shared" si="20"/>
        <v>#N/A</v>
      </c>
      <c r="O90" s="31" t="e">
        <f t="shared" si="20"/>
        <v>#N/A</v>
      </c>
      <c r="P90" s="31" t="e">
        <f t="shared" si="20"/>
        <v>#N/A</v>
      </c>
      <c r="Q90" s="31" t="e">
        <f t="shared" si="20"/>
        <v>#N/A</v>
      </c>
      <c r="R90" s="31" t="e">
        <f t="shared" si="20"/>
        <v>#N/A</v>
      </c>
      <c r="S90" s="31" t="e">
        <f t="shared" si="20"/>
        <v>#N/A</v>
      </c>
      <c r="T90" s="31" t="e">
        <f t="shared" si="20"/>
        <v>#N/A</v>
      </c>
      <c r="U90" s="31" t="e">
        <f t="shared" si="20"/>
        <v>#N/A</v>
      </c>
      <c r="V90" s="31" t="e">
        <f t="shared" si="20"/>
        <v>#N/A</v>
      </c>
      <c r="W90" s="31" t="e">
        <f t="shared" si="20"/>
        <v>#N/A</v>
      </c>
      <c r="X90" s="31" t="e">
        <f t="shared" si="20"/>
        <v>#N/A</v>
      </c>
      <c r="Y90" s="31" t="e">
        <f t="shared" si="20"/>
        <v>#N/A</v>
      </c>
      <c r="Z90" s="31" t="e">
        <f t="shared" si="20"/>
        <v>#N/A</v>
      </c>
      <c r="AA90" s="31" t="e">
        <f t="shared" si="20"/>
        <v>#N/A</v>
      </c>
      <c r="AB90" s="31" t="e">
        <f t="shared" si="20"/>
        <v>#N/A</v>
      </c>
      <c r="AC90" s="34" t="e">
        <f>H90-G90</f>
        <v>#N/A</v>
      </c>
      <c r="AD90" s="35" t="e">
        <f>I90</f>
        <v>#N/A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MATCH($D91,FAC_TOTALS_APTA!$A$2:$BO$2,)</f>
        <v>7</v>
      </c>
      <c r="G91" s="77" t="e">
        <f>VLOOKUP(G72,FAC_TOTALS_APTA!$A$4:$BO$126,$F91,FALSE)</f>
        <v>#N/A</v>
      </c>
      <c r="H91" s="77" t="e">
        <f>VLOOKUP(H72,FAC_TOTALS_APTA!$A$4:$BO$126,$F91,FALSE)</f>
        <v>#N/A</v>
      </c>
      <c r="I91" s="79" t="e">
        <f t="shared" si="19"/>
        <v>#N/A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 t="e">
        <f>H91-G91</f>
        <v>#N/A</v>
      </c>
      <c r="AD91" s="55" t="e">
        <f>I91</f>
        <v>#N/A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 t="e">
        <f>AD91-AD90</f>
        <v>#N/A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78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7" t="s">
        <v>59</v>
      </c>
      <c r="H100" s="87"/>
      <c r="I100" s="87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 t="s">
        <v>63</v>
      </c>
      <c r="AD100" s="87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2002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1_10_2002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1_10_2003</v>
      </c>
      <c r="N103" s="9" t="str">
        <f t="shared" ref="N103:AB103" si="21">IF($G101+N102&gt;$H101,0,CONCATENATE($C98,"_",$C99,"_",$G101+N102))</f>
        <v>1_10_2004</v>
      </c>
      <c r="O103" s="9" t="str">
        <f t="shared" si="21"/>
        <v>1_10_2005</v>
      </c>
      <c r="P103" s="9" t="str">
        <f t="shared" si="21"/>
        <v>1_10_2006</v>
      </c>
      <c r="Q103" s="9" t="str">
        <f t="shared" si="21"/>
        <v>1_10_2007</v>
      </c>
      <c r="R103" s="9" t="str">
        <f t="shared" si="21"/>
        <v>1_10_2008</v>
      </c>
      <c r="S103" s="9" t="str">
        <f t="shared" si="21"/>
        <v>1_10_2009</v>
      </c>
      <c r="T103" s="9" t="str">
        <f t="shared" si="21"/>
        <v>1_10_2010</v>
      </c>
      <c r="U103" s="9" t="str">
        <f t="shared" si="21"/>
        <v>1_10_2011</v>
      </c>
      <c r="V103" s="9" t="str">
        <f t="shared" si="21"/>
        <v>1_10_2012</v>
      </c>
      <c r="W103" s="9" t="str">
        <f t="shared" si="21"/>
        <v>1_10_2013</v>
      </c>
      <c r="X103" s="9" t="str">
        <f t="shared" si="21"/>
        <v>1_10_2014</v>
      </c>
      <c r="Y103" s="9" t="str">
        <f t="shared" si="21"/>
        <v>1_10_2015</v>
      </c>
      <c r="Z103" s="9" t="str">
        <f t="shared" si="21"/>
        <v>1_10_2016</v>
      </c>
      <c r="AA103" s="9" t="str">
        <f t="shared" si="21"/>
        <v>1_10_2017</v>
      </c>
      <c r="AB103" s="9" t="str">
        <f t="shared" si="21"/>
        <v>1_10_2018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MATCH($D105,FAC_TOTALS_APTA!$A$2:$BQ$2,)</f>
        <v>11</v>
      </c>
      <c r="G105" s="31">
        <f>VLOOKUP(G103,FAC_TOTALS_APTA!$A$4:$BQ$126,$F105,FALSE)</f>
        <v>474570591.5</v>
      </c>
      <c r="H105" s="31">
        <f>VLOOKUP(H103,FAC_TOTALS_APTA!$A$4:$BQ$126,$F105,FALSE)</f>
        <v>560645667.79999995</v>
      </c>
      <c r="I105" s="32">
        <f>IFERROR(H105/G105-1,"-")</f>
        <v>0.18137465287922283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MATCH($K105,FAC_TOTALS_APTA!$A$2:$BO$2,)</f>
        <v>26</v>
      </c>
      <c r="M105" s="31">
        <f>IF(M103=0,0,VLOOKUP(M103,FAC_TOTALS_APTA!$A$4:$BQ$126,$L105,FALSE))</f>
        <v>100104839.004798</v>
      </c>
      <c r="N105" s="31">
        <f>IF(N103=0,0,VLOOKUP(N103,FAC_TOTALS_APTA!$A$4:$BQ$126,$L105,FALSE))</f>
        <v>58886673.050127797</v>
      </c>
      <c r="O105" s="31">
        <f>IF(O103=0,0,VLOOKUP(O103,FAC_TOTALS_APTA!$A$4:$BQ$126,$L105,FALSE))</f>
        <v>20195823.159308001</v>
      </c>
      <c r="P105" s="31">
        <f>IF(P103=0,0,VLOOKUP(P103,FAC_TOTALS_APTA!$A$4:$BQ$126,$L105,FALSE))</f>
        <v>46068042.026040502</v>
      </c>
      <c r="Q105" s="31">
        <f>IF(Q103=0,0,VLOOKUP(Q103,FAC_TOTALS_APTA!$A$4:$BQ$126,$L105,FALSE))</f>
        <v>12315775.2387695</v>
      </c>
      <c r="R105" s="31">
        <f>IF(R103=0,0,VLOOKUP(R103,FAC_TOTALS_APTA!$A$4:$BQ$126,$L105,FALSE))</f>
        <v>62818089.370558701</v>
      </c>
      <c r="S105" s="31">
        <f>IF(S103=0,0,VLOOKUP(S103,FAC_TOTALS_APTA!$A$4:$BQ$126,$L105,FALSE))</f>
        <v>15446960.034763999</v>
      </c>
      <c r="T105" s="31">
        <f>IF(T103=0,0,VLOOKUP(T103,FAC_TOTALS_APTA!$A$4:$BQ$126,$L105,FALSE))</f>
        <v>-38252588.220922202</v>
      </c>
      <c r="U105" s="31">
        <f>IF(U103=0,0,VLOOKUP(U103,FAC_TOTALS_APTA!$A$4:$BQ$126,$L105,FALSE))</f>
        <v>-40072261.438683599</v>
      </c>
      <c r="V105" s="31">
        <f>IF(V103=0,0,VLOOKUP(V103,FAC_TOTALS_APTA!$A$4:$BQ$126,$L105,FALSE))</f>
        <v>-2035108.9827441201</v>
      </c>
      <c r="W105" s="31">
        <f>IF(W103=0,0,VLOOKUP(W103,FAC_TOTALS_APTA!$A$4:$BQ$126,$L105,FALSE))</f>
        <v>53031375.316393301</v>
      </c>
      <c r="X105" s="31">
        <f>IF(X103=0,0,VLOOKUP(X103,FAC_TOTALS_APTA!$A$4:$BQ$126,$L105,FALSE))</f>
        <v>30724983.090795401</v>
      </c>
      <c r="Y105" s="31">
        <f>IF(Y103=0,0,VLOOKUP(Y103,FAC_TOTALS_APTA!$A$4:$BQ$126,$L105,FALSE))</f>
        <v>5423329.5310300598</v>
      </c>
      <c r="Z105" s="31">
        <f>IF(Z103=0,0,VLOOKUP(Z103,FAC_TOTALS_APTA!$A$4:$BQ$126,$L105,FALSE))</f>
        <v>-2301015.7313450198</v>
      </c>
      <c r="AA105" s="31">
        <f>IF(AA103=0,0,VLOOKUP(AA103,FAC_TOTALS_APTA!$A$4:$BQ$126,$L105,FALSE))</f>
        <v>14354344.9659773</v>
      </c>
      <c r="AB105" s="31">
        <f>IF(AB103=0,0,VLOOKUP(AB103,FAC_TOTALS_APTA!$A$4:$BQ$126,$L105,FALSE))</f>
        <v>-20499410.706155799</v>
      </c>
      <c r="AC105" s="34">
        <f>SUM(M105:AB105)</f>
        <v>316209849.70871186</v>
      </c>
      <c r="AD105" s="35">
        <f>AC105/G122</f>
        <v>0.15588677690913444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MATCH($D106,FAC_TOTALS_APTA!$A$2:$BQ$2,)</f>
        <v>12</v>
      </c>
      <c r="G106" s="56">
        <f>VLOOKUP(G103,FAC_TOTALS_APTA!$A$4:$BQ$126,$F106,FALSE)</f>
        <v>1.7610024580000001</v>
      </c>
      <c r="H106" s="56">
        <f>VLOOKUP(H103,FAC_TOTALS_APTA!$A$4:$BQ$126,$F106,FALSE)</f>
        <v>1.9555512669999999</v>
      </c>
      <c r="I106" s="32">
        <f t="shared" ref="I106:I119" si="22">IFERROR(H106/G106-1,"-")</f>
        <v>0.11047617118090347</v>
      </c>
      <c r="J106" s="33" t="str">
        <f t="shared" ref="J106:J119" si="23">IF(C106="Log","_log","")</f>
        <v>_log</v>
      </c>
      <c r="K106" s="33" t="str">
        <f t="shared" ref="K106:K120" si="24">CONCATENATE(D106,J106,"_FAC")</f>
        <v>FARE_per_UPT_2018_log_FAC</v>
      </c>
      <c r="L106" s="9">
        <f>MATCH($K106,FAC_TOTALS_APTA!$A$2:$BO$2,)</f>
        <v>27</v>
      </c>
      <c r="M106" s="31">
        <f>IF(M103=0,0,VLOOKUP(M103,FAC_TOTALS_APTA!$A$4:$BQ$126,$L106,FALSE))</f>
        <v>-82466686.628789797</v>
      </c>
      <c r="N106" s="31">
        <f>IF(N103=0,0,VLOOKUP(N103,FAC_TOTALS_APTA!$A$4:$BQ$126,$L106,FALSE))</f>
        <v>13147576.678148501</v>
      </c>
      <c r="O106" s="31">
        <f>IF(O103=0,0,VLOOKUP(O103,FAC_TOTALS_APTA!$A$4:$BQ$126,$L106,FALSE))</f>
        <v>164218386.73782301</v>
      </c>
      <c r="P106" s="31">
        <f>IF(P103=0,0,VLOOKUP(P103,FAC_TOTALS_APTA!$A$4:$BQ$126,$L106,FALSE))</f>
        <v>14298088.5019699</v>
      </c>
      <c r="Q106" s="31">
        <f>IF(Q103=0,0,VLOOKUP(Q103,FAC_TOTALS_APTA!$A$4:$BQ$126,$L106,FALSE))</f>
        <v>45952302.317004301</v>
      </c>
      <c r="R106" s="31">
        <f>IF(R103=0,0,VLOOKUP(R103,FAC_TOTALS_APTA!$A$4:$BQ$126,$L106,FALSE))</f>
        <v>-18961607.4677561</v>
      </c>
      <c r="S106" s="31">
        <f>IF(S103=0,0,VLOOKUP(S103,FAC_TOTALS_APTA!$A$4:$BQ$126,$L106,FALSE))</f>
        <v>-63090048.877565198</v>
      </c>
      <c r="T106" s="31">
        <f>IF(T103=0,0,VLOOKUP(T103,FAC_TOTALS_APTA!$A$4:$BQ$126,$L106,FALSE))</f>
        <v>-1057882.7105074499</v>
      </c>
      <c r="U106" s="31">
        <f>IF(U103=0,0,VLOOKUP(U103,FAC_TOTALS_APTA!$A$4:$BQ$126,$L106,FALSE))</f>
        <v>-76355450.944242701</v>
      </c>
      <c r="V106" s="31">
        <f>IF(V103=0,0,VLOOKUP(V103,FAC_TOTALS_APTA!$A$4:$BQ$126,$L106,FALSE))</f>
        <v>31972503.269043799</v>
      </c>
      <c r="W106" s="31">
        <f>IF(W103=0,0,VLOOKUP(W103,FAC_TOTALS_APTA!$A$4:$BQ$126,$L106,FALSE))</f>
        <v>-45816515.088115498</v>
      </c>
      <c r="X106" s="31">
        <f>IF(X103=0,0,VLOOKUP(X103,FAC_TOTALS_APTA!$A$4:$BQ$126,$L106,FALSE))</f>
        <v>7065946.66292339</v>
      </c>
      <c r="Y106" s="31">
        <f>IF(Y103=0,0,VLOOKUP(Y103,FAC_TOTALS_APTA!$A$4:$BQ$126,$L106,FALSE))</f>
        <v>-104171429.121493</v>
      </c>
      <c r="Z106" s="31">
        <f>IF(Z103=0,0,VLOOKUP(Z103,FAC_TOTALS_APTA!$A$4:$BQ$126,$L106,FALSE))</f>
        <v>-7271697.5748548899</v>
      </c>
      <c r="AA106" s="31">
        <f>IF(AA103=0,0,VLOOKUP(AA103,FAC_TOTALS_APTA!$A$4:$BQ$126,$L106,FALSE))</f>
        <v>-2931665.2388394899</v>
      </c>
      <c r="AB106" s="31">
        <f>IF(AB103=0,0,VLOOKUP(AB103,FAC_TOTALS_APTA!$A$4:$BQ$126,$L106,FALSE))</f>
        <v>-42517635.626824699</v>
      </c>
      <c r="AC106" s="34">
        <f t="shared" ref="AC106:AC119" si="25">SUM(M106:AB106)</f>
        <v>-167985815.11207595</v>
      </c>
      <c r="AD106" s="35">
        <f>AC106/G122</f>
        <v>-8.2814521142836564E-2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MATCH($D107,FAC_TOTALS_APTA!$A$2:$BQ$2,)</f>
        <v>13</v>
      </c>
      <c r="G107" s="31">
        <f>VLOOKUP(G103,FAC_TOTALS_APTA!$A$4:$BQ$126,$F107,FALSE)</f>
        <v>25697520.3899999</v>
      </c>
      <c r="H107" s="31">
        <f>VLOOKUP(H103,FAC_TOTALS_APTA!$A$4:$BQ$126,$F107,FALSE)</f>
        <v>29807700.839999899</v>
      </c>
      <c r="I107" s="32">
        <f t="shared" si="22"/>
        <v>0.15994463230777156</v>
      </c>
      <c r="J107" s="33" t="str">
        <f t="shared" si="23"/>
        <v>_log</v>
      </c>
      <c r="K107" s="33" t="str">
        <f t="shared" si="24"/>
        <v>POP_EMP_log_FAC</v>
      </c>
      <c r="L107" s="9">
        <f>MATCH($K107,FAC_TOTALS_APTA!$A$2:$BO$2,)</f>
        <v>28</v>
      </c>
      <c r="M107" s="31">
        <f>IF(M103=0,0,VLOOKUP(M103,FAC_TOTALS_APTA!$A$4:$BQ$126,$L107,FALSE))</f>
        <v>7073690.5187392896</v>
      </c>
      <c r="N107" s="31">
        <f>IF(N103=0,0,VLOOKUP(N103,FAC_TOTALS_APTA!$A$4:$BQ$126,$L107,FALSE))</f>
        <v>10386013.8682533</v>
      </c>
      <c r="O107" s="31">
        <f>IF(O103=0,0,VLOOKUP(O103,FAC_TOTALS_APTA!$A$4:$BQ$126,$L107,FALSE))</f>
        <v>10685709.346892901</v>
      </c>
      <c r="P107" s="31">
        <f>IF(P103=0,0,VLOOKUP(P103,FAC_TOTALS_APTA!$A$4:$BQ$126,$L107,FALSE))</f>
        <v>13771960.3596096</v>
      </c>
      <c r="Q107" s="31">
        <f>IF(Q103=0,0,VLOOKUP(Q103,FAC_TOTALS_APTA!$A$4:$BQ$126,$L107,FALSE))</f>
        <v>1452549.80898814</v>
      </c>
      <c r="R107" s="31">
        <f>IF(R103=0,0,VLOOKUP(R103,FAC_TOTALS_APTA!$A$4:$BQ$126,$L107,FALSE))</f>
        <v>6272818.9703772301</v>
      </c>
      <c r="S107" s="31">
        <f>IF(S103=0,0,VLOOKUP(S103,FAC_TOTALS_APTA!$A$4:$BQ$126,$L107,FALSE))</f>
        <v>-5871301.7028164901</v>
      </c>
      <c r="T107" s="31">
        <f>IF(T103=0,0,VLOOKUP(T103,FAC_TOTALS_APTA!$A$4:$BQ$126,$L107,FALSE))</f>
        <v>-4642246.7300539203</v>
      </c>
      <c r="U107" s="31">
        <f>IF(U103=0,0,VLOOKUP(U103,FAC_TOTALS_APTA!$A$4:$BQ$126,$L107,FALSE))</f>
        <v>3435191.5089725102</v>
      </c>
      <c r="V107" s="31">
        <f>IF(V103=0,0,VLOOKUP(V103,FAC_TOTALS_APTA!$A$4:$BQ$126,$L107,FALSE))</f>
        <v>6126971.3264216399</v>
      </c>
      <c r="W107" s="31">
        <f>IF(W103=0,0,VLOOKUP(W103,FAC_TOTALS_APTA!$A$4:$BQ$126,$L107,FALSE))</f>
        <v>24630050.2387699</v>
      </c>
      <c r="X107" s="31">
        <f>IF(X103=0,0,VLOOKUP(X103,FAC_TOTALS_APTA!$A$4:$BQ$126,$L107,FALSE))</f>
        <v>8002629.1567074703</v>
      </c>
      <c r="Y107" s="31">
        <f>IF(Y103=0,0,VLOOKUP(Y103,FAC_TOTALS_APTA!$A$4:$BQ$126,$L107,FALSE))</f>
        <v>7511788.21555355</v>
      </c>
      <c r="Z107" s="31">
        <f>IF(Z103=0,0,VLOOKUP(Z103,FAC_TOTALS_APTA!$A$4:$BQ$126,$L107,FALSE))</f>
        <v>1609248.8542290099</v>
      </c>
      <c r="AA107" s="31">
        <f>IF(AA103=0,0,VLOOKUP(AA103,FAC_TOTALS_APTA!$A$4:$BQ$126,$L107,FALSE))</f>
        <v>6271844.0909792697</v>
      </c>
      <c r="AB107" s="31">
        <f>IF(AB103=0,0,VLOOKUP(AB103,FAC_TOTALS_APTA!$A$4:$BQ$126,$L107,FALSE))</f>
        <v>3787833.10161399</v>
      </c>
      <c r="AC107" s="34">
        <f t="shared" si="25"/>
        <v>100504750.93323736</v>
      </c>
      <c r="AD107" s="35">
        <f>AC107/G122</f>
        <v>4.9547355028536431E-2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MATCH($D108,FAC_TOTALS_APTA!$A$2:$BQ$2,)</f>
        <v>17</v>
      </c>
      <c r="G108" s="56">
        <f>VLOOKUP(G103,FAC_TOTALS_APTA!$A$4:$BQ$126,$F108,FALSE)</f>
        <v>0.50002661492511502</v>
      </c>
      <c r="H108" s="56">
        <f>VLOOKUP(H103,FAC_TOTALS_APTA!$A$4:$BQ$126,$F108,FALSE)</f>
        <v>0.47627332414381301</v>
      </c>
      <c r="I108" s="32">
        <f t="shared" si="22"/>
        <v>-4.75040529289813E-2</v>
      </c>
      <c r="J108" s="33" t="str">
        <f t="shared" si="23"/>
        <v/>
      </c>
      <c r="K108" s="33" t="str">
        <f t="shared" si="24"/>
        <v>TSD_POP_EMP_PCT_FAC</v>
      </c>
      <c r="L108" s="9">
        <f>MATCH($K108,FAC_TOTALS_APTA!$A$2:$BO$2,)</f>
        <v>32</v>
      </c>
      <c r="M108" s="31">
        <f>IF(M103=0,0,VLOOKUP(M103,FAC_TOTALS_APTA!$A$4:$BQ$126,$L108,FALSE))</f>
        <v>-421117.97459686099</v>
      </c>
      <c r="N108" s="31">
        <f>IF(N103=0,0,VLOOKUP(N103,FAC_TOTALS_APTA!$A$4:$BQ$126,$L108,FALSE))</f>
        <v>-4176934.3603263502</v>
      </c>
      <c r="O108" s="31">
        <f>IF(O103=0,0,VLOOKUP(O103,FAC_TOTALS_APTA!$A$4:$BQ$126,$L108,FALSE))</f>
        <v>-3294302.0365488599</v>
      </c>
      <c r="P108" s="31">
        <f>IF(P103=0,0,VLOOKUP(P103,FAC_TOTALS_APTA!$A$4:$BQ$126,$L108,FALSE))</f>
        <v>2741893.13918145</v>
      </c>
      <c r="Q108" s="31">
        <f>IF(Q103=0,0,VLOOKUP(Q103,FAC_TOTALS_APTA!$A$4:$BQ$126,$L108,FALSE))</f>
        <v>-4754808.9517613603</v>
      </c>
      <c r="R108" s="31">
        <f>IF(R103=0,0,VLOOKUP(R103,FAC_TOTALS_APTA!$A$4:$BQ$126,$L108,FALSE))</f>
        <v>-1424004.6046046701</v>
      </c>
      <c r="S108" s="31">
        <f>IF(S103=0,0,VLOOKUP(S103,FAC_TOTALS_APTA!$A$4:$BQ$126,$L108,FALSE))</f>
        <v>-2459030.0399332601</v>
      </c>
      <c r="T108" s="31">
        <f>IF(T103=0,0,VLOOKUP(T103,FAC_TOTALS_APTA!$A$4:$BQ$126,$L108,FALSE))</f>
        <v>10296648.110060601</v>
      </c>
      <c r="U108" s="31">
        <f>IF(U103=0,0,VLOOKUP(U103,FAC_TOTALS_APTA!$A$4:$BQ$126,$L108,FALSE))</f>
        <v>-2851721.5578292599</v>
      </c>
      <c r="V108" s="31">
        <f>IF(V103=0,0,VLOOKUP(V103,FAC_TOTALS_APTA!$A$4:$BQ$126,$L108,FALSE))</f>
        <v>-14968837.7195969</v>
      </c>
      <c r="W108" s="31">
        <f>IF(W103=0,0,VLOOKUP(W103,FAC_TOTALS_APTA!$A$4:$BQ$126,$L108,FALSE))</f>
        <v>-287084.58690217102</v>
      </c>
      <c r="X108" s="31">
        <f>IF(X103=0,0,VLOOKUP(X103,FAC_TOTALS_APTA!$A$4:$BQ$126,$L108,FALSE))</f>
        <v>-702197.722762916</v>
      </c>
      <c r="Y108" s="31">
        <f>IF(Y103=0,0,VLOOKUP(Y103,FAC_TOTALS_APTA!$A$4:$BQ$126,$L108,FALSE))</f>
        <v>-1871652.33052847</v>
      </c>
      <c r="Z108" s="31">
        <f>IF(Z103=0,0,VLOOKUP(Z103,FAC_TOTALS_APTA!$A$4:$BQ$126,$L108,FALSE))</f>
        <v>622843.20619440801</v>
      </c>
      <c r="AA108" s="31">
        <f>IF(AA103=0,0,VLOOKUP(AA103,FAC_TOTALS_APTA!$A$4:$BQ$126,$L108,FALSE))</f>
        <v>-724520.897087891</v>
      </c>
      <c r="AB108" s="31">
        <f>IF(AB103=0,0,VLOOKUP(AB103,FAC_TOTALS_APTA!$A$4:$BQ$126,$L108,FALSE))</f>
        <v>267420.015367318</v>
      </c>
      <c r="AC108" s="34">
        <f t="shared" si="25"/>
        <v>-24007408.311675198</v>
      </c>
      <c r="AD108" s="35">
        <f>AC108/G122</f>
        <v>-1.1835297056989507E-2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MATCH($D109,FAC_TOTALS_APTA!$A$2:$BQ$2,)</f>
        <v>14</v>
      </c>
      <c r="G109" s="36">
        <f>VLOOKUP(G103,FAC_TOTALS_APTA!$A$4:$BQ$126,$F109,FALSE)</f>
        <v>1.974</v>
      </c>
      <c r="H109" s="36">
        <f>VLOOKUP(H103,FAC_TOTALS_APTA!$A$4:$BQ$126,$F109,FALSE)</f>
        <v>2.9199999999999902</v>
      </c>
      <c r="I109" s="32">
        <f t="shared" si="22"/>
        <v>0.4792299898682828</v>
      </c>
      <c r="J109" s="33" t="str">
        <f t="shared" si="23"/>
        <v>_log</v>
      </c>
      <c r="K109" s="33" t="str">
        <f t="shared" si="24"/>
        <v>GAS_PRICE_2018_log_FAC</v>
      </c>
      <c r="L109" s="9">
        <f>MATCH($K109,FAC_TOTALS_APTA!$A$2:$BO$2,)</f>
        <v>29</v>
      </c>
      <c r="M109" s="31">
        <f>IF(M103=0,0,VLOOKUP(M103,FAC_TOTALS_APTA!$A$4:$BQ$126,$L109,FALSE))</f>
        <v>39338686.921213403</v>
      </c>
      <c r="N109" s="31">
        <f>IF(N103=0,0,VLOOKUP(N103,FAC_TOTALS_APTA!$A$4:$BQ$126,$L109,FALSE))</f>
        <v>41581080.512640998</v>
      </c>
      <c r="O109" s="31">
        <f>IF(O103=0,0,VLOOKUP(O103,FAC_TOTALS_APTA!$A$4:$BQ$126,$L109,FALSE))</f>
        <v>57447680.679799199</v>
      </c>
      <c r="P109" s="31">
        <f>IF(P103=0,0,VLOOKUP(P103,FAC_TOTALS_APTA!$A$4:$BQ$126,$L109,FALSE))</f>
        <v>42073255.488667801</v>
      </c>
      <c r="Q109" s="31">
        <f>IF(Q103=0,0,VLOOKUP(Q103,FAC_TOTALS_APTA!$A$4:$BQ$126,$L109,FALSE))</f>
        <v>14346563.248332201</v>
      </c>
      <c r="R109" s="31">
        <f>IF(R103=0,0,VLOOKUP(R103,FAC_TOTALS_APTA!$A$4:$BQ$126,$L109,FALSE))</f>
        <v>59595531.135195099</v>
      </c>
      <c r="S109" s="31">
        <f>IF(S103=0,0,VLOOKUP(S103,FAC_TOTALS_APTA!$A$4:$BQ$126,$L109,FALSE))</f>
        <v>-148285654.22660801</v>
      </c>
      <c r="T109" s="31">
        <f>IF(T103=0,0,VLOOKUP(T103,FAC_TOTALS_APTA!$A$4:$BQ$126,$L109,FALSE))</f>
        <v>66073934.153950199</v>
      </c>
      <c r="U109" s="31">
        <f>IF(U103=0,0,VLOOKUP(U103,FAC_TOTALS_APTA!$A$4:$BQ$126,$L109,FALSE))</f>
        <v>104337748.68398499</v>
      </c>
      <c r="V109" s="31">
        <f>IF(V103=0,0,VLOOKUP(V103,FAC_TOTALS_APTA!$A$4:$BQ$126,$L109,FALSE))</f>
        <v>5410928.2945343005</v>
      </c>
      <c r="W109" s="31">
        <f>IF(W103=0,0,VLOOKUP(W103,FAC_TOTALS_APTA!$A$4:$BQ$126,$L109,FALSE))</f>
        <v>-21267948.634600598</v>
      </c>
      <c r="X109" s="31">
        <f>IF(X103=0,0,VLOOKUP(X103,FAC_TOTALS_APTA!$A$4:$BQ$126,$L109,FALSE))</f>
        <v>-25821120.1933988</v>
      </c>
      <c r="Y109" s="31">
        <f>IF(Y103=0,0,VLOOKUP(Y103,FAC_TOTALS_APTA!$A$4:$BQ$126,$L109,FALSE))</f>
        <v>-166730479.120823</v>
      </c>
      <c r="Z109" s="31">
        <f>IF(Z103=0,0,VLOOKUP(Z103,FAC_TOTALS_APTA!$A$4:$BQ$126,$L109,FALSE))</f>
        <v>-51556584.828513801</v>
      </c>
      <c r="AA109" s="31">
        <f>IF(AA103=0,0,VLOOKUP(AA103,FAC_TOTALS_APTA!$A$4:$BQ$126,$L109,FALSE))</f>
        <v>50941658.1492064</v>
      </c>
      <c r="AB109" s="31">
        <f>IF(AB103=0,0,VLOOKUP(AB103,FAC_TOTALS_APTA!$A$4:$BQ$126,$L109,FALSE))</f>
        <v>40687418.894239902</v>
      </c>
      <c r="AC109" s="34">
        <f t="shared" si="25"/>
        <v>108172699.15782031</v>
      </c>
      <c r="AD109" s="35">
        <f>AC109/G122</f>
        <v>5.332754003965319E-2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MATCH($D110,FAC_TOTALS_APTA!$A$2:$BQ$2,)</f>
        <v>15</v>
      </c>
      <c r="G110" s="56">
        <f>VLOOKUP(G103,FAC_TOTALS_APTA!$A$4:$BQ$126,$F110,FALSE)</f>
        <v>42439.074999999903</v>
      </c>
      <c r="H110" s="56">
        <f>VLOOKUP(H103,FAC_TOTALS_APTA!$A$4:$BQ$126,$F110,FALSE)</f>
        <v>36801.5</v>
      </c>
      <c r="I110" s="32">
        <f t="shared" si="22"/>
        <v>-0.13283925250491235</v>
      </c>
      <c r="J110" s="33" t="str">
        <f t="shared" si="23"/>
        <v>_log</v>
      </c>
      <c r="K110" s="33" t="str">
        <f t="shared" si="24"/>
        <v>TOTAL_MED_INC_INDIV_2018_log_FAC</v>
      </c>
      <c r="L110" s="9">
        <f>MATCH($K110,FAC_TOTALS_APTA!$A$2:$BO$2,)</f>
        <v>30</v>
      </c>
      <c r="M110" s="31">
        <f>IF(M103=0,0,VLOOKUP(M103,FAC_TOTALS_APTA!$A$4:$BQ$126,$L110,FALSE))</f>
        <v>24361176.7342536</v>
      </c>
      <c r="N110" s="31">
        <f>IF(N103=0,0,VLOOKUP(N103,FAC_TOTALS_APTA!$A$4:$BQ$126,$L110,FALSE))</f>
        <v>31238325.639054298</v>
      </c>
      <c r="O110" s="31">
        <f>IF(O103=0,0,VLOOKUP(O103,FAC_TOTALS_APTA!$A$4:$BQ$126,$L110,FALSE))</f>
        <v>30011067.8976206</v>
      </c>
      <c r="P110" s="31">
        <f>IF(P103=0,0,VLOOKUP(P103,FAC_TOTALS_APTA!$A$4:$BQ$126,$L110,FALSE))</f>
        <v>55211633.386676401</v>
      </c>
      <c r="Q110" s="31">
        <f>IF(Q103=0,0,VLOOKUP(Q103,FAC_TOTALS_APTA!$A$4:$BQ$126,$L110,FALSE))</f>
        <v>-17440938.617954601</v>
      </c>
      <c r="R110" s="31">
        <f>IF(R103=0,0,VLOOKUP(R103,FAC_TOTALS_APTA!$A$4:$BQ$126,$L110,FALSE))</f>
        <v>-1633351.5818173101</v>
      </c>
      <c r="S110" s="31">
        <f>IF(S103=0,0,VLOOKUP(S103,FAC_TOTALS_APTA!$A$4:$BQ$126,$L110,FALSE))</f>
        <v>37147828.700283803</v>
      </c>
      <c r="T110" s="31">
        <f>IF(T103=0,0,VLOOKUP(T103,FAC_TOTALS_APTA!$A$4:$BQ$126,$L110,FALSE))</f>
        <v>8371411.0459281802</v>
      </c>
      <c r="U110" s="31">
        <f>IF(U103=0,0,VLOOKUP(U103,FAC_TOTALS_APTA!$A$4:$BQ$126,$L110,FALSE))</f>
        <v>33606538.684625499</v>
      </c>
      <c r="V110" s="31">
        <f>IF(V103=0,0,VLOOKUP(V103,FAC_TOTALS_APTA!$A$4:$BQ$126,$L110,FALSE))</f>
        <v>6024816.0836204197</v>
      </c>
      <c r="W110" s="31">
        <f>IF(W103=0,0,VLOOKUP(W103,FAC_TOTALS_APTA!$A$4:$BQ$126,$L110,FALSE))</f>
        <v>8817336.6103683598</v>
      </c>
      <c r="X110" s="31">
        <f>IF(X103=0,0,VLOOKUP(X103,FAC_TOTALS_APTA!$A$4:$BQ$126,$L110,FALSE))</f>
        <v>4163050.8494146601</v>
      </c>
      <c r="Y110" s="31">
        <f>IF(Y103=0,0,VLOOKUP(Y103,FAC_TOTALS_APTA!$A$4:$BQ$126,$L110,FALSE))</f>
        <v>-21144523.454254799</v>
      </c>
      <c r="Z110" s="31">
        <f>IF(Z103=0,0,VLOOKUP(Z103,FAC_TOTALS_APTA!$A$4:$BQ$126,$L110,FALSE))</f>
        <v>-38077355.173036098</v>
      </c>
      <c r="AA110" s="31">
        <f>IF(AA103=0,0,VLOOKUP(AA103,FAC_TOTALS_APTA!$A$4:$BQ$126,$L110,FALSE))</f>
        <v>-21390988.5432074</v>
      </c>
      <c r="AB110" s="31">
        <f>IF(AB103=0,0,VLOOKUP(AB103,FAC_TOTALS_APTA!$A$4:$BQ$126,$L110,FALSE))</f>
        <v>-28007467.269359101</v>
      </c>
      <c r="AC110" s="34">
        <f t="shared" si="25"/>
        <v>111258560.99221651</v>
      </c>
      <c r="AD110" s="35">
        <f>AC110/G122</f>
        <v>5.4848824262121482E-2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MATCH($D111,FAC_TOTALS_APTA!$A$2:$BQ$2,)</f>
        <v>16</v>
      </c>
      <c r="G111" s="31">
        <f>VLOOKUP(G103,FAC_TOTALS_APTA!$A$4:$BQ$126,$F111,FALSE)</f>
        <v>31.71</v>
      </c>
      <c r="H111" s="31">
        <f>VLOOKUP(H103,FAC_TOTALS_APTA!$A$4:$BQ$126,$F111,FALSE)</f>
        <v>30.01</v>
      </c>
      <c r="I111" s="32">
        <f t="shared" si="22"/>
        <v>-5.3610848312835024E-2</v>
      </c>
      <c r="J111" s="33" t="str">
        <f t="shared" si="23"/>
        <v/>
      </c>
      <c r="K111" s="33" t="str">
        <f t="shared" si="24"/>
        <v>PCT_HH_NO_VEH_FAC</v>
      </c>
      <c r="L111" s="9">
        <f>MATCH($K111,FAC_TOTALS_APTA!$A$2:$BO$2,)</f>
        <v>31</v>
      </c>
      <c r="M111" s="31">
        <f>IF(M103=0,0,VLOOKUP(M103,FAC_TOTALS_APTA!$A$4:$BQ$126,$L111,FALSE))</f>
        <v>-5064394.5993458396</v>
      </c>
      <c r="N111" s="31">
        <f>IF(N103=0,0,VLOOKUP(N103,FAC_TOTALS_APTA!$A$4:$BQ$126,$L111,FALSE))</f>
        <v>-5135443.5010544397</v>
      </c>
      <c r="O111" s="31">
        <f>IF(O103=0,0,VLOOKUP(O103,FAC_TOTALS_APTA!$A$4:$BQ$126,$L111,FALSE))</f>
        <v>-4828716.90396214</v>
      </c>
      <c r="P111" s="31">
        <f>IF(P103=0,0,VLOOKUP(P103,FAC_TOTALS_APTA!$A$4:$BQ$126,$L111,FALSE))</f>
        <v>-8937622.5226313695</v>
      </c>
      <c r="Q111" s="31">
        <f>IF(Q103=0,0,VLOOKUP(Q103,FAC_TOTALS_APTA!$A$4:$BQ$126,$L111,FALSE))</f>
        <v>4094324.3797035702</v>
      </c>
      <c r="R111" s="31">
        <f>IF(R103=0,0,VLOOKUP(R103,FAC_TOTALS_APTA!$A$4:$BQ$126,$L111,FALSE))</f>
        <v>392999.32612714998</v>
      </c>
      <c r="S111" s="31">
        <f>IF(S103=0,0,VLOOKUP(S103,FAC_TOTALS_APTA!$A$4:$BQ$126,$L111,FALSE))</f>
        <v>3827603.7524757702</v>
      </c>
      <c r="T111" s="31">
        <f>IF(T103=0,0,VLOOKUP(T103,FAC_TOTALS_APTA!$A$4:$BQ$126,$L111,FALSE))</f>
        <v>6217490.8279228304</v>
      </c>
      <c r="U111" s="31">
        <f>IF(U103=0,0,VLOOKUP(U103,FAC_TOTALS_APTA!$A$4:$BQ$126,$L111,FALSE))</f>
        <v>7442997.3112070505</v>
      </c>
      <c r="V111" s="31">
        <f>IF(V103=0,0,VLOOKUP(V103,FAC_TOTALS_APTA!$A$4:$BQ$126,$L111,FALSE))</f>
        <v>4316097.3621035703</v>
      </c>
      <c r="W111" s="31">
        <f>IF(W103=0,0,VLOOKUP(W103,FAC_TOTALS_APTA!$A$4:$BQ$126,$L111,FALSE))</f>
        <v>-32872948.490542799</v>
      </c>
      <c r="X111" s="31">
        <f>IF(X103=0,0,VLOOKUP(X103,FAC_TOTALS_APTA!$A$4:$BQ$126,$L111,FALSE))</f>
        <v>5846277.6143685803</v>
      </c>
      <c r="Y111" s="31">
        <f>IF(Y103=0,0,VLOOKUP(Y103,FAC_TOTALS_APTA!$A$4:$BQ$126,$L111,FALSE))</f>
        <v>-672169.03141049098</v>
      </c>
      <c r="Z111" s="31">
        <f>IF(Z103=0,0,VLOOKUP(Z103,FAC_TOTALS_APTA!$A$4:$BQ$126,$L111,FALSE))</f>
        <v>-6310758.0125429602</v>
      </c>
      <c r="AA111" s="31">
        <f>IF(AA103=0,0,VLOOKUP(AA103,FAC_TOTALS_APTA!$A$4:$BQ$126,$L111,FALSE))</f>
        <v>2634355.4991261698</v>
      </c>
      <c r="AB111" s="31">
        <f>IF(AB103=0,0,VLOOKUP(AB103,FAC_TOTALS_APTA!$A$4:$BQ$126,$L111,FALSE))</f>
        <v>220942.249239044</v>
      </c>
      <c r="AC111" s="34">
        <f t="shared" si="25"/>
        <v>-28828964.739216302</v>
      </c>
      <c r="AD111" s="35">
        <f>AC111/G122</f>
        <v>-1.421225303058515E-2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MATCH($D112,FAC_TOTALS_APTA!$A$2:$BQ$2,)</f>
        <v>18</v>
      </c>
      <c r="G112" s="36">
        <f>VLOOKUP(G103,FAC_TOTALS_APTA!$A$4:$BQ$126,$F112,FALSE)</f>
        <v>3.5</v>
      </c>
      <c r="H112" s="36">
        <f>VLOOKUP(H103,FAC_TOTALS_APTA!$A$4:$BQ$126,$F112,FALSE)</f>
        <v>4.5999999999999996</v>
      </c>
      <c r="I112" s="32">
        <f t="shared" si="22"/>
        <v>0.31428571428571428</v>
      </c>
      <c r="J112" s="33" t="str">
        <f t="shared" si="23"/>
        <v/>
      </c>
      <c r="K112" s="33" t="str">
        <f t="shared" si="24"/>
        <v>JTW_HOME_PCT_FAC</v>
      </c>
      <c r="L112" s="9">
        <f>MATCH($K112,FAC_TOTALS_APTA!$A$2:$BO$2,)</f>
        <v>33</v>
      </c>
      <c r="M112" s="31">
        <f>IF(M103=0,0,VLOOKUP(M103,FAC_TOTALS_APTA!$A$4:$BQ$126,$L112,FALSE))</f>
        <v>0</v>
      </c>
      <c r="N112" s="31">
        <f>IF(N103=0,0,VLOOKUP(N103,FAC_TOTALS_APTA!$A$4:$BQ$126,$L112,FALSE))</f>
        <v>0</v>
      </c>
      <c r="O112" s="31">
        <f>IF(O103=0,0,VLOOKUP(O103,FAC_TOTALS_APTA!$A$4:$BQ$126,$L112,FALSE))</f>
        <v>0</v>
      </c>
      <c r="P112" s="31">
        <f>IF(P103=0,0,VLOOKUP(P103,FAC_TOTALS_APTA!$A$4:$BQ$126,$L112,FALSE))</f>
        <v>71264.921535539805</v>
      </c>
      <c r="Q112" s="31">
        <f>IF(Q103=0,0,VLOOKUP(Q103,FAC_TOTALS_APTA!$A$4:$BQ$126,$L112,FALSE))</f>
        <v>-37002.208081785102</v>
      </c>
      <c r="R112" s="31">
        <f>IF(R103=0,0,VLOOKUP(R103,FAC_TOTALS_APTA!$A$4:$BQ$126,$L112,FALSE))</f>
        <v>39097.256692106399</v>
      </c>
      <c r="S112" s="31">
        <f>IF(S103=0,0,VLOOKUP(S103,FAC_TOTALS_APTA!$A$4:$BQ$126,$L112,FALSE))</f>
        <v>80117.472156850505</v>
      </c>
      <c r="T112" s="31">
        <f>IF(T103=0,0,VLOOKUP(T103,FAC_TOTALS_APTA!$A$4:$BQ$126,$L112,FALSE))</f>
        <v>0</v>
      </c>
      <c r="U112" s="31">
        <f>IF(U103=0,0,VLOOKUP(U103,FAC_TOTALS_APTA!$A$4:$BQ$126,$L112,FALSE))</f>
        <v>0</v>
      </c>
      <c r="V112" s="31">
        <f>IF(V103=0,0,VLOOKUP(V103,FAC_TOTALS_APTA!$A$4:$BQ$126,$L112,FALSE))</f>
        <v>81732.499348476995</v>
      </c>
      <c r="W112" s="31">
        <f>IF(W103=0,0,VLOOKUP(W103,FAC_TOTALS_APTA!$A$4:$BQ$126,$L112,FALSE))</f>
        <v>41633.720430504203</v>
      </c>
      <c r="X112" s="31">
        <f>IF(X103=0,0,VLOOKUP(X103,FAC_TOTALS_APTA!$A$4:$BQ$126,$L112,FALSE))</f>
        <v>0</v>
      </c>
      <c r="Y112" s="31">
        <f>IF(Y103=0,0,VLOOKUP(Y103,FAC_TOTALS_APTA!$A$4:$BQ$126,$L112,FALSE))</f>
        <v>-44587.497092836398</v>
      </c>
      <c r="Z112" s="31">
        <f>IF(Z103=0,0,VLOOKUP(Z103,FAC_TOTALS_APTA!$A$4:$BQ$126,$L112,FALSE))</f>
        <v>173387.57143774399</v>
      </c>
      <c r="AA112" s="31">
        <f>IF(AA103=0,0,VLOOKUP(AA103,FAC_TOTALS_APTA!$A$4:$BQ$126,$L112,FALSE))</f>
        <v>0</v>
      </c>
      <c r="AB112" s="31">
        <f>IF(AB103=0,0,VLOOKUP(AB103,FAC_TOTALS_APTA!$A$4:$BQ$126,$L112,FALSE))</f>
        <v>43962.133023048103</v>
      </c>
      <c r="AC112" s="34">
        <f t="shared" si="25"/>
        <v>449605.86944964848</v>
      </c>
      <c r="AD112" s="35">
        <f>AC112/G122</f>
        <v>2.2164904076358948E-4</v>
      </c>
      <c r="AE112" s="9"/>
    </row>
    <row r="113" spans="1:31" s="16" customFormat="1" ht="34" hidden="1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>
        <f>MATCH($D113,FAC_TOTALS_APTA!$A$2:$BQ$2,)</f>
        <v>19</v>
      </c>
      <c r="G113" s="36">
        <f>VLOOKUP(G103,FAC_TOTALS_APTA!$A$4:$BQ$126,$F113,FALSE)</f>
        <v>0</v>
      </c>
      <c r="H113" s="36">
        <f>VLOOKUP(H103,FAC_TOTALS_APTA!$A$4:$BQ$126,$F113,FALSE)</f>
        <v>0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PER_CAPITA_TNC_TRIPS_HINY_BUS_FAC</v>
      </c>
      <c r="L113" s="9">
        <f>MATCH($K113,FAC_TOTALS_APTA!$A$2:$BO$2,)</f>
        <v>34</v>
      </c>
      <c r="M113" s="31">
        <f>IF(M103=0,0,VLOOKUP(M103,FAC_TOTALS_APTA!$A$4:$BQ$126,$L113,FALSE))</f>
        <v>0</v>
      </c>
      <c r="N113" s="31">
        <f>IF(N103=0,0,VLOOKUP(N103,FAC_TOTALS_APTA!$A$4:$BQ$126,$L113,FALSE))</f>
        <v>0</v>
      </c>
      <c r="O113" s="31">
        <f>IF(O103=0,0,VLOOKUP(O103,FAC_TOTALS_APTA!$A$4:$BQ$126,$L113,FALSE))</f>
        <v>0</v>
      </c>
      <c r="P113" s="31">
        <f>IF(P103=0,0,VLOOKUP(P103,FAC_TOTALS_APTA!$A$4:$BQ$126,$L113,FALSE))</f>
        <v>0</v>
      </c>
      <c r="Q113" s="31">
        <f>IF(Q103=0,0,VLOOKUP(Q103,FAC_TOTALS_APTA!$A$4:$BQ$126,$L113,FALSE))</f>
        <v>0</v>
      </c>
      <c r="R113" s="31">
        <f>IF(R103=0,0,VLOOKUP(R103,FAC_TOTALS_APTA!$A$4:$BQ$126,$L113,FALSE))</f>
        <v>0</v>
      </c>
      <c r="S113" s="31">
        <f>IF(S103=0,0,VLOOKUP(S103,FAC_TOTALS_APTA!$A$4:$BQ$126,$L113,FALSE))</f>
        <v>0</v>
      </c>
      <c r="T113" s="31">
        <f>IF(T103=0,0,VLOOKUP(T103,FAC_TOTALS_APTA!$A$4:$BQ$126,$L113,FALSE))</f>
        <v>0</v>
      </c>
      <c r="U113" s="31">
        <f>IF(U103=0,0,VLOOKUP(U103,FAC_TOTALS_APTA!$A$4:$BQ$126,$L113,FALSE))</f>
        <v>0</v>
      </c>
      <c r="V113" s="31">
        <f>IF(V103=0,0,VLOOKUP(V103,FAC_TOTALS_APTA!$A$4:$BQ$126,$L113,FALSE))</f>
        <v>0</v>
      </c>
      <c r="W113" s="31">
        <f>IF(W103=0,0,VLOOKUP(W103,FAC_TOTALS_APTA!$A$4:$BQ$126,$L113,FALSE))</f>
        <v>0</v>
      </c>
      <c r="X113" s="31">
        <f>IF(X103=0,0,VLOOKUP(X103,FAC_TOTALS_APTA!$A$4:$BQ$126,$L113,FALSE))</f>
        <v>0</v>
      </c>
      <c r="Y113" s="31">
        <f>IF(Y103=0,0,VLOOKUP(Y103,FAC_TOTALS_APTA!$A$4:$BQ$126,$L113,FALSE))</f>
        <v>0</v>
      </c>
      <c r="Z113" s="31">
        <f>IF(Z103=0,0,VLOOKUP(Z103,FAC_TOTALS_APTA!$A$4:$BQ$126,$L113,FALSE))</f>
        <v>0</v>
      </c>
      <c r="AA113" s="31">
        <f>IF(AA103=0,0,VLOOKUP(AA103,FAC_TOTALS_APTA!$A$4:$BQ$126,$L113,FALSE))</f>
        <v>0</v>
      </c>
      <c r="AB113" s="31">
        <f>IF(AB103=0,0,VLOOKUP(AB103,FAC_TOTALS_APTA!$A$4:$BQ$126,$L113,FALSE))</f>
        <v>0</v>
      </c>
      <c r="AC113" s="34">
        <f t="shared" si="25"/>
        <v>0</v>
      </c>
      <c r="AD113" s="35">
        <f>AC113/G122</f>
        <v>0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MATCH($D114,FAC_TOTALS_APTA!$A$2:$BQ$2,)</f>
        <v>20</v>
      </c>
      <c r="G114" s="36">
        <f>VLOOKUP(G103,FAC_TOTALS_APTA!$A$4:$BQ$126,$F114,FALSE)</f>
        <v>0</v>
      </c>
      <c r="H114" s="36">
        <f>VLOOKUP(H103,FAC_TOTALS_APTA!$A$4:$BQ$126,$F114,FALSE)</f>
        <v>0</v>
      </c>
      <c r="I114" s="32" t="str">
        <f t="shared" si="22"/>
        <v>-</v>
      </c>
      <c r="J114" s="33" t="str">
        <f t="shared" si="23"/>
        <v/>
      </c>
      <c r="K114" s="33" t="str">
        <f t="shared" si="24"/>
        <v>PER_CAPITA_TNC_TRIPS_MID_OPEX_BUS_FAC</v>
      </c>
      <c r="L114" s="9">
        <f>MATCH($K114,FAC_TOTALS_APTA!$A$2:$BO$2,)</f>
        <v>35</v>
      </c>
      <c r="M114" s="31">
        <f>IF(M103=0,0,VLOOKUP(M103,FAC_TOTALS_APTA!$A$4:$BQ$126,$L114,FALSE))</f>
        <v>0</v>
      </c>
      <c r="N114" s="31">
        <f>IF(N103=0,0,VLOOKUP(N103,FAC_TOTALS_APTA!$A$4:$BQ$126,$L114,FALSE))</f>
        <v>0</v>
      </c>
      <c r="O114" s="31">
        <f>IF(O103=0,0,VLOOKUP(O103,FAC_TOTALS_APTA!$A$4:$BQ$126,$L114,FALSE))</f>
        <v>0</v>
      </c>
      <c r="P114" s="31">
        <f>IF(P103=0,0,VLOOKUP(P103,FAC_TOTALS_APTA!$A$4:$BQ$126,$L114,FALSE))</f>
        <v>0</v>
      </c>
      <c r="Q114" s="31">
        <f>IF(Q103=0,0,VLOOKUP(Q103,FAC_TOTALS_APTA!$A$4:$BQ$126,$L114,FALSE))</f>
        <v>0</v>
      </c>
      <c r="R114" s="31">
        <f>IF(R103=0,0,VLOOKUP(R103,FAC_TOTALS_APTA!$A$4:$BQ$126,$L114,FALSE))</f>
        <v>0</v>
      </c>
      <c r="S114" s="31">
        <f>IF(S103=0,0,VLOOKUP(S103,FAC_TOTALS_APTA!$A$4:$BQ$126,$L114,FALSE))</f>
        <v>0</v>
      </c>
      <c r="T114" s="31">
        <f>IF(T103=0,0,VLOOKUP(T103,FAC_TOTALS_APTA!$A$4:$BQ$126,$L114,FALSE))</f>
        <v>0</v>
      </c>
      <c r="U114" s="31">
        <f>IF(U103=0,0,VLOOKUP(U103,FAC_TOTALS_APTA!$A$4:$BQ$126,$L114,FALSE))</f>
        <v>0</v>
      </c>
      <c r="V114" s="31">
        <f>IF(V103=0,0,VLOOKUP(V103,FAC_TOTALS_APTA!$A$4:$BQ$126,$L114,FALSE))</f>
        <v>0</v>
      </c>
      <c r="W114" s="31">
        <f>IF(W103=0,0,VLOOKUP(W103,FAC_TOTALS_APTA!$A$4:$BQ$126,$L114,FALSE))</f>
        <v>0</v>
      </c>
      <c r="X114" s="31">
        <f>IF(X103=0,0,VLOOKUP(X103,FAC_TOTALS_APTA!$A$4:$BQ$126,$L114,FALSE))</f>
        <v>0</v>
      </c>
      <c r="Y114" s="31">
        <f>IF(Y103=0,0,VLOOKUP(Y103,FAC_TOTALS_APTA!$A$4:$BQ$126,$L114,FALSE))</f>
        <v>0</v>
      </c>
      <c r="Z114" s="31">
        <f>IF(Z103=0,0,VLOOKUP(Z103,FAC_TOTALS_APTA!$A$4:$BQ$126,$L114,FALSE))</f>
        <v>0</v>
      </c>
      <c r="AA114" s="31">
        <f>IF(AA103=0,0,VLOOKUP(AA103,FAC_TOTALS_APTA!$A$4:$BQ$126,$L114,FALSE))</f>
        <v>0</v>
      </c>
      <c r="AB114" s="31">
        <f>IF(AB103=0,0,VLOOKUP(AB103,FAC_TOTALS_APTA!$A$4:$BQ$126,$L114,FALSE))</f>
        <v>0</v>
      </c>
      <c r="AC114" s="34">
        <f t="shared" si="25"/>
        <v>0</v>
      </c>
      <c r="AD114" s="35">
        <f>AC114/G122</f>
        <v>0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MATCH($D115,FAC_TOTALS_APTA!$A$2:$BQ$2,)</f>
        <v>21</v>
      </c>
      <c r="G115" s="36">
        <f>VLOOKUP(G103,FAC_TOTALS_APTA!$A$4:$BQ$126,$F115,FALSE)</f>
        <v>0</v>
      </c>
      <c r="H115" s="36">
        <f>VLOOKUP(H103,FAC_TOTALS_APTA!$A$4:$BQ$126,$F115,FALSE)</f>
        <v>0</v>
      </c>
      <c r="I115" s="32" t="str">
        <f t="shared" si="22"/>
        <v>-</v>
      </c>
      <c r="J115" s="33" t="str">
        <f t="shared" si="23"/>
        <v/>
      </c>
      <c r="K115" s="33" t="str">
        <f t="shared" si="24"/>
        <v>PER_CAPITA_TNC_TRIPS_LOW_OPEX_BUS_FAC</v>
      </c>
      <c r="L115" s="9">
        <f>MATCH($K115,FAC_TOTALS_APTA!$A$2:$BO$2,)</f>
        <v>36</v>
      </c>
      <c r="M115" s="31">
        <f>IF(M103=0,0,VLOOKUP(M103,FAC_TOTALS_APTA!$A$4:$BQ$126,$L115,FALSE))</f>
        <v>0</v>
      </c>
      <c r="N115" s="31">
        <f>IF(N103=0,0,VLOOKUP(N103,FAC_TOTALS_APTA!$A$4:$BQ$126,$L115,FALSE))</f>
        <v>0</v>
      </c>
      <c r="O115" s="31">
        <f>IF(O103=0,0,VLOOKUP(O103,FAC_TOTALS_APTA!$A$4:$BQ$126,$L115,FALSE))</f>
        <v>0</v>
      </c>
      <c r="P115" s="31">
        <f>IF(P103=0,0,VLOOKUP(P103,FAC_TOTALS_APTA!$A$4:$BQ$126,$L115,FALSE))</f>
        <v>0</v>
      </c>
      <c r="Q115" s="31">
        <f>IF(Q103=0,0,VLOOKUP(Q103,FAC_TOTALS_APTA!$A$4:$BQ$126,$L115,FALSE))</f>
        <v>0</v>
      </c>
      <c r="R115" s="31">
        <f>IF(R103=0,0,VLOOKUP(R103,FAC_TOTALS_APTA!$A$4:$BQ$126,$L115,FALSE))</f>
        <v>0</v>
      </c>
      <c r="S115" s="31">
        <f>IF(S103=0,0,VLOOKUP(S103,FAC_TOTALS_APTA!$A$4:$BQ$126,$L115,FALSE))</f>
        <v>0</v>
      </c>
      <c r="T115" s="31">
        <f>IF(T103=0,0,VLOOKUP(T103,FAC_TOTALS_APTA!$A$4:$BQ$126,$L115,FALSE))</f>
        <v>0</v>
      </c>
      <c r="U115" s="31">
        <f>IF(U103=0,0,VLOOKUP(U103,FAC_TOTALS_APTA!$A$4:$BQ$126,$L115,FALSE))</f>
        <v>0</v>
      </c>
      <c r="V115" s="31">
        <f>IF(V103=0,0,VLOOKUP(V103,FAC_TOTALS_APTA!$A$4:$BQ$126,$L115,FALSE))</f>
        <v>0</v>
      </c>
      <c r="W115" s="31">
        <f>IF(W103=0,0,VLOOKUP(W103,FAC_TOTALS_APTA!$A$4:$BQ$126,$L115,FALSE))</f>
        <v>0</v>
      </c>
      <c r="X115" s="31">
        <f>IF(X103=0,0,VLOOKUP(X103,FAC_TOTALS_APTA!$A$4:$BQ$126,$L115,FALSE))</f>
        <v>0</v>
      </c>
      <c r="Y115" s="31">
        <f>IF(Y103=0,0,VLOOKUP(Y103,FAC_TOTALS_APTA!$A$4:$BQ$126,$L115,FALSE))</f>
        <v>0</v>
      </c>
      <c r="Z115" s="31">
        <f>IF(Z103=0,0,VLOOKUP(Z103,FAC_TOTALS_APTA!$A$4:$BQ$126,$L115,FALSE))</f>
        <v>0</v>
      </c>
      <c r="AA115" s="31">
        <f>IF(AA103=0,0,VLOOKUP(AA103,FAC_TOTALS_APTA!$A$4:$BQ$126,$L115,FALSE))</f>
        <v>0</v>
      </c>
      <c r="AB115" s="31">
        <f>IF(AB103=0,0,VLOOKUP(AB103,FAC_TOTALS_APTA!$A$4:$BQ$126,$L115,FALSE))</f>
        <v>0</v>
      </c>
      <c r="AC115" s="34">
        <f t="shared" si="25"/>
        <v>0</v>
      </c>
      <c r="AD115" s="35">
        <f>AC115/G122</f>
        <v>0</v>
      </c>
      <c r="AE115" s="9"/>
    </row>
    <row r="116" spans="1:31" s="16" customFormat="1" ht="34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>
        <f>MATCH($D116,FAC_TOTALS_APTA!$A$2:$BQ$2,)</f>
        <v>22</v>
      </c>
      <c r="G116" s="36">
        <f>VLOOKUP(G103,FAC_TOTALS_APTA!$A$4:$BQ$126,$F116,FALSE)</f>
        <v>0</v>
      </c>
      <c r="H116" s="36">
        <f>VLOOKUP(H103,FAC_TOTALS_APTA!$A$4:$BQ$126,$F116,FALSE)</f>
        <v>12.31</v>
      </c>
      <c r="I116" s="32" t="str">
        <f t="shared" si="22"/>
        <v>-</v>
      </c>
      <c r="J116" s="33" t="str">
        <f t="shared" si="23"/>
        <v/>
      </c>
      <c r="K116" s="33" t="str">
        <f t="shared" si="24"/>
        <v>PER_CAPITA_TNC_TRIPS_HINY_RAIL_FAC</v>
      </c>
      <c r="L116" s="9">
        <f>MATCH($K116,FAC_TOTALS_APTA!$A$2:$BO$2,)</f>
        <v>37</v>
      </c>
      <c r="M116" s="31">
        <f>IF(M103=0,0,VLOOKUP(M103,FAC_TOTALS_APTA!$A$4:$BQ$126,$L116,FALSE))</f>
        <v>0</v>
      </c>
      <c r="N116" s="31">
        <f>IF(N103=0,0,VLOOKUP(N103,FAC_TOTALS_APTA!$A$4:$BQ$126,$L116,FALSE))</f>
        <v>0</v>
      </c>
      <c r="O116" s="31">
        <f>IF(O103=0,0,VLOOKUP(O103,FAC_TOTALS_APTA!$A$4:$BQ$126,$L116,FALSE))</f>
        <v>0</v>
      </c>
      <c r="P116" s="31">
        <f>IF(P103=0,0,VLOOKUP(P103,FAC_TOTALS_APTA!$A$4:$BQ$126,$L116,FALSE))</f>
        <v>0</v>
      </c>
      <c r="Q116" s="31">
        <f>IF(Q103=0,0,VLOOKUP(Q103,FAC_TOTALS_APTA!$A$4:$BQ$126,$L116,FALSE))</f>
        <v>0</v>
      </c>
      <c r="R116" s="31">
        <f>IF(R103=0,0,VLOOKUP(R103,FAC_TOTALS_APTA!$A$4:$BQ$126,$L116,FALSE))</f>
        <v>0</v>
      </c>
      <c r="S116" s="31">
        <f>IF(S103=0,0,VLOOKUP(S103,FAC_TOTALS_APTA!$A$4:$BQ$126,$L116,FALSE))</f>
        <v>0</v>
      </c>
      <c r="T116" s="31">
        <f>IF(T103=0,0,VLOOKUP(T103,FAC_TOTALS_APTA!$A$4:$BQ$126,$L116,FALSE))</f>
        <v>0</v>
      </c>
      <c r="U116" s="31">
        <f>IF(U103=0,0,VLOOKUP(U103,FAC_TOTALS_APTA!$A$4:$BQ$126,$L116,FALSE))</f>
        <v>0</v>
      </c>
      <c r="V116" s="31">
        <f>IF(V103=0,0,VLOOKUP(V103,FAC_TOTALS_APTA!$A$4:$BQ$126,$L116,FALSE))</f>
        <v>2789461.3701385502</v>
      </c>
      <c r="W116" s="31">
        <f>IF(W103=0,0,VLOOKUP(W103,FAC_TOTALS_APTA!$A$4:$BQ$126,$L116,FALSE))</f>
        <v>6255748.5010643797</v>
      </c>
      <c r="X116" s="31">
        <f>IF(X103=0,0,VLOOKUP(X103,FAC_TOTALS_APTA!$A$4:$BQ$126,$L116,FALSE))</f>
        <v>6383564.5769125996</v>
      </c>
      <c r="Y116" s="31">
        <f>IF(Y103=0,0,VLOOKUP(Y103,FAC_TOTALS_APTA!$A$4:$BQ$126,$L116,FALSE))</f>
        <v>10970541.1875936</v>
      </c>
      <c r="Z116" s="31">
        <f>IF(Z103=0,0,VLOOKUP(Z103,FAC_TOTALS_APTA!$A$4:$BQ$126,$L116,FALSE))</f>
        <v>21026800.040363099</v>
      </c>
      <c r="AA116" s="31">
        <f>IF(AA103=0,0,VLOOKUP(AA103,FAC_TOTALS_APTA!$A$4:$BQ$126,$L116,FALSE))</f>
        <v>26327366.367954899</v>
      </c>
      <c r="AB116" s="31">
        <f>IF(AB103=0,0,VLOOKUP(AB103,FAC_TOTALS_APTA!$A$4:$BQ$126,$L116,FALSE))</f>
        <v>31091342.6559279</v>
      </c>
      <c r="AC116" s="34">
        <f t="shared" si="25"/>
        <v>104844824.69995502</v>
      </c>
      <c r="AD116" s="35">
        <f>AC116/G122</f>
        <v>5.1686947174906128E-2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>
        <f>MATCH($D117,FAC_TOTALS_APTA!$A$2:$BQ$2,)</f>
        <v>23</v>
      </c>
      <c r="G117" s="36">
        <f>VLOOKUP(G103,FAC_TOTALS_APTA!$A$4:$BQ$126,$F117,FALSE)</f>
        <v>0</v>
      </c>
      <c r="H117" s="36">
        <f>VLOOKUP(H103,FAC_TOTALS_APTA!$A$4:$BQ$126,$F117,FALSE)</f>
        <v>0</v>
      </c>
      <c r="I117" s="32" t="str">
        <f t="shared" si="22"/>
        <v>-</v>
      </c>
      <c r="J117" s="33" t="str">
        <f t="shared" si="23"/>
        <v/>
      </c>
      <c r="K117" s="33" t="str">
        <f t="shared" si="24"/>
        <v>PER_CAPITA_TNC_TRIPS_MIDLOW_RAIL_FAC</v>
      </c>
      <c r="L117" s="9">
        <f>MATCH($K117,FAC_TOTALS_APTA!$A$2:$BO$2,)</f>
        <v>38</v>
      </c>
      <c r="M117" s="31">
        <f>IF(M103=0,0,VLOOKUP(M103,FAC_TOTALS_APTA!$A$4:$BQ$126,$L117,FALSE))</f>
        <v>0</v>
      </c>
      <c r="N117" s="31">
        <f>IF(N103=0,0,VLOOKUP(N103,FAC_TOTALS_APTA!$A$4:$BQ$126,$L117,FALSE))</f>
        <v>0</v>
      </c>
      <c r="O117" s="31">
        <f>IF(O103=0,0,VLOOKUP(O103,FAC_TOTALS_APTA!$A$4:$BQ$126,$L117,FALSE))</f>
        <v>0</v>
      </c>
      <c r="P117" s="31">
        <f>IF(P103=0,0,VLOOKUP(P103,FAC_TOTALS_APTA!$A$4:$BQ$126,$L117,FALSE))</f>
        <v>0</v>
      </c>
      <c r="Q117" s="31">
        <f>IF(Q103=0,0,VLOOKUP(Q103,FAC_TOTALS_APTA!$A$4:$BQ$126,$L117,FALSE))</f>
        <v>0</v>
      </c>
      <c r="R117" s="31">
        <f>IF(R103=0,0,VLOOKUP(R103,FAC_TOTALS_APTA!$A$4:$BQ$126,$L117,FALSE))</f>
        <v>0</v>
      </c>
      <c r="S117" s="31">
        <f>IF(S103=0,0,VLOOKUP(S103,FAC_TOTALS_APTA!$A$4:$BQ$126,$L117,FALSE))</f>
        <v>0</v>
      </c>
      <c r="T117" s="31">
        <f>IF(T103=0,0,VLOOKUP(T103,FAC_TOTALS_APTA!$A$4:$BQ$126,$L117,FALSE))</f>
        <v>0</v>
      </c>
      <c r="U117" s="31">
        <f>IF(U103=0,0,VLOOKUP(U103,FAC_TOTALS_APTA!$A$4:$BQ$126,$L117,FALSE))</f>
        <v>0</v>
      </c>
      <c r="V117" s="31">
        <f>IF(V103=0,0,VLOOKUP(V103,FAC_TOTALS_APTA!$A$4:$BQ$126,$L117,FALSE))</f>
        <v>0</v>
      </c>
      <c r="W117" s="31">
        <f>IF(W103=0,0,VLOOKUP(W103,FAC_TOTALS_APTA!$A$4:$BQ$126,$L117,FALSE))</f>
        <v>0</v>
      </c>
      <c r="X117" s="31">
        <f>IF(X103=0,0,VLOOKUP(X103,FAC_TOTALS_APTA!$A$4:$BQ$126,$L117,FALSE))</f>
        <v>0</v>
      </c>
      <c r="Y117" s="31">
        <f>IF(Y103=0,0,VLOOKUP(Y103,FAC_TOTALS_APTA!$A$4:$BQ$126,$L117,FALSE))</f>
        <v>0</v>
      </c>
      <c r="Z117" s="31">
        <f>IF(Z103=0,0,VLOOKUP(Z103,FAC_TOTALS_APTA!$A$4:$BQ$126,$L117,FALSE))</f>
        <v>0</v>
      </c>
      <c r="AA117" s="31">
        <f>IF(AA103=0,0,VLOOKUP(AA103,FAC_TOTALS_APTA!$A$4:$BQ$126,$L117,FALSE))</f>
        <v>0</v>
      </c>
      <c r="AB117" s="31">
        <f>IF(AB103=0,0,VLOOKUP(AB103,FAC_TOTALS_APTA!$A$4:$BQ$126,$L117,FALSE))</f>
        <v>0</v>
      </c>
      <c r="AC117" s="34">
        <f t="shared" si="25"/>
        <v>0</v>
      </c>
      <c r="AD117" s="35">
        <f>AC117/G122</f>
        <v>0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MATCH($D118,FAC_TOTALS_APTA!$A$2:$BQ$2,)</f>
        <v>24</v>
      </c>
      <c r="G118" s="36">
        <f>VLOOKUP(G103,FAC_TOTALS_APTA!$A$4:$BQ$126,$F118,FALSE)</f>
        <v>0</v>
      </c>
      <c r="H118" s="36">
        <f>VLOOKUP(H103,FAC_TOTALS_APTA!$A$4:$BQ$126,$F118,FALSE)</f>
        <v>1</v>
      </c>
      <c r="I118" s="32" t="str">
        <f t="shared" si="22"/>
        <v>-</v>
      </c>
      <c r="J118" s="33" t="str">
        <f t="shared" si="23"/>
        <v/>
      </c>
      <c r="K118" s="33" t="str">
        <f t="shared" si="24"/>
        <v>BIKE_SHARE_FAC</v>
      </c>
      <c r="L118" s="9">
        <f>MATCH($K118,FAC_TOTALS_APTA!$A$2:$BO$2,)</f>
        <v>39</v>
      </c>
      <c r="M118" s="31">
        <f>IF(M103=0,0,VLOOKUP(M103,FAC_TOTALS_APTA!$A$4:$BQ$126,$L118,FALSE))</f>
        <v>0</v>
      </c>
      <c r="N118" s="31">
        <f>IF(N103=0,0,VLOOKUP(N103,FAC_TOTALS_APTA!$A$4:$BQ$126,$L118,FALSE))</f>
        <v>0</v>
      </c>
      <c r="O118" s="31">
        <f>IF(O103=0,0,VLOOKUP(O103,FAC_TOTALS_APTA!$A$4:$BQ$126,$L118,FALSE))</f>
        <v>0</v>
      </c>
      <c r="P118" s="31">
        <f>IF(P103=0,0,VLOOKUP(P103,FAC_TOTALS_APTA!$A$4:$BQ$126,$L118,FALSE))</f>
        <v>0</v>
      </c>
      <c r="Q118" s="31">
        <f>IF(Q103=0,0,VLOOKUP(Q103,FAC_TOTALS_APTA!$A$4:$BQ$126,$L118,FALSE))</f>
        <v>0</v>
      </c>
      <c r="R118" s="31">
        <f>IF(R103=0,0,VLOOKUP(R103,FAC_TOTALS_APTA!$A$4:$BQ$126,$L118,FALSE))</f>
        <v>0</v>
      </c>
      <c r="S118" s="31">
        <f>IF(S103=0,0,VLOOKUP(S103,FAC_TOTALS_APTA!$A$4:$BQ$126,$L118,FALSE))</f>
        <v>0</v>
      </c>
      <c r="T118" s="31">
        <f>IF(T103=0,0,VLOOKUP(T103,FAC_TOTALS_APTA!$A$4:$BQ$126,$L118,FALSE))</f>
        <v>0</v>
      </c>
      <c r="U118" s="31">
        <f>IF(U103=0,0,VLOOKUP(U103,FAC_TOTALS_APTA!$A$4:$BQ$126,$L118,FALSE))</f>
        <v>0</v>
      </c>
      <c r="V118" s="31">
        <f>IF(V103=0,0,VLOOKUP(V103,FAC_TOTALS_APTA!$A$4:$BQ$126,$L118,FALSE))</f>
        <v>0</v>
      </c>
      <c r="W118" s="31">
        <f>IF(W103=0,0,VLOOKUP(W103,FAC_TOTALS_APTA!$A$4:$BQ$126,$L118,FALSE))</f>
        <v>-28404762.1811014</v>
      </c>
      <c r="X118" s="31">
        <f>IF(X103=0,0,VLOOKUP(X103,FAC_TOTALS_APTA!$A$4:$BQ$126,$L118,FALSE))</f>
        <v>0</v>
      </c>
      <c r="Y118" s="31">
        <f>IF(Y103=0,0,VLOOKUP(Y103,FAC_TOTALS_APTA!$A$4:$BQ$126,$L118,FALSE))</f>
        <v>0</v>
      </c>
      <c r="Z118" s="31">
        <f>IF(Z103=0,0,VLOOKUP(Z103,FAC_TOTALS_APTA!$A$4:$BQ$126,$L118,FALSE))</f>
        <v>0</v>
      </c>
      <c r="AA118" s="31">
        <f>IF(AA103=0,0,VLOOKUP(AA103,FAC_TOTALS_APTA!$A$4:$BQ$126,$L118,FALSE))</f>
        <v>0</v>
      </c>
      <c r="AB118" s="31">
        <f>IF(AB103=0,0,VLOOKUP(AB103,FAC_TOTALS_APTA!$A$4:$BQ$126,$L118,FALSE))</f>
        <v>0</v>
      </c>
      <c r="AC118" s="34">
        <f t="shared" si="25"/>
        <v>-28404762.1811014</v>
      </c>
      <c r="AD118" s="35">
        <f>AC118/G122</f>
        <v>-1.400312744641357E-2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MATCH($D119,FAC_TOTALS_APTA!$A$2:$BQ$2,)</f>
        <v>25</v>
      </c>
      <c r="G119" s="38">
        <f>VLOOKUP(G103,FAC_TOTALS_APTA!$A$4:$BQ$126,$F119,FALSE)</f>
        <v>0</v>
      </c>
      <c r="H119" s="38">
        <f>VLOOKUP(H103,FAC_TOTALS_APTA!$A$4:$BQ$126,$F119,FALSE)</f>
        <v>1</v>
      </c>
      <c r="I119" s="39" t="str">
        <f t="shared" si="22"/>
        <v>-</v>
      </c>
      <c r="J119" s="40" t="str">
        <f t="shared" si="23"/>
        <v/>
      </c>
      <c r="K119" s="40" t="str">
        <f t="shared" si="24"/>
        <v>scooter_flag_FAC</v>
      </c>
      <c r="L119" s="10">
        <f>MATCH($K119,FAC_TOTALS_APTA!$A$2:$BO$2,)</f>
        <v>40</v>
      </c>
      <c r="M119" s="41">
        <f>IF($M$11=0,0,VLOOKUP($M$11,FAC_TOTALS_APTA!$A$4:$BQ$126,$L119,FALSE))</f>
        <v>0</v>
      </c>
      <c r="N119" s="41">
        <f>IF($M$11=0,0,VLOOKUP($M$11,FAC_TOTALS_APTA!$A$4:$BQ$126,$L119,FALSE))</f>
        <v>0</v>
      </c>
      <c r="O119" s="41">
        <f>IF($M$11=0,0,VLOOKUP($M$11,FAC_TOTALS_APTA!$A$4:$BQ$126,$L119,FALSE))</f>
        <v>0</v>
      </c>
      <c r="P119" s="41">
        <f>IF($M$11=0,0,VLOOKUP($M$11,FAC_TOTALS_APTA!$A$4:$BQ$126,$L119,FALSE))</f>
        <v>0</v>
      </c>
      <c r="Q119" s="41">
        <f>IF($M$11=0,0,VLOOKUP($M$11,FAC_TOTALS_APTA!$A$4:$BQ$126,$L119,FALSE))</f>
        <v>0</v>
      </c>
      <c r="R119" s="41">
        <f>IF($M$11=0,0,VLOOKUP($M$11,FAC_TOTALS_APTA!$A$4:$BQ$126,$L119,FALSE))</f>
        <v>0</v>
      </c>
      <c r="S119" s="41">
        <f>IF($M$11=0,0,VLOOKUP($M$11,FAC_TOTALS_APTA!$A$4:$BQ$126,$L119,FALSE))</f>
        <v>0</v>
      </c>
      <c r="T119" s="41">
        <f>IF($M$11=0,0,VLOOKUP($M$11,FAC_TOTALS_APTA!$A$4:$BQ$126,$L119,FALSE))</f>
        <v>0</v>
      </c>
      <c r="U119" s="41">
        <f>IF($M$11=0,0,VLOOKUP($M$11,FAC_TOTALS_APTA!$A$4:$BQ$126,$L119,FALSE))</f>
        <v>0</v>
      </c>
      <c r="V119" s="41">
        <f>IF($M$11=0,0,VLOOKUP($M$11,FAC_TOTALS_APTA!$A$4:$BQ$126,$L119,FALSE))</f>
        <v>0</v>
      </c>
      <c r="W119" s="41">
        <f>IF($M$11=0,0,VLOOKUP($M$11,FAC_TOTALS_APTA!$A$4:$BQ$126,$L119,FALSE))</f>
        <v>0</v>
      </c>
      <c r="X119" s="41">
        <f>IF($M$11=0,0,VLOOKUP($M$11,FAC_TOTALS_APTA!$A$4:$BQ$126,$L119,FALSE))</f>
        <v>0</v>
      </c>
      <c r="Y119" s="41">
        <f>IF($M$11=0,0,VLOOKUP($M$11,FAC_TOTALS_APTA!$A$4:$BQ$126,$L119,FALSE))</f>
        <v>0</v>
      </c>
      <c r="Z119" s="41">
        <f>IF($M$11=0,0,VLOOKUP($M$11,FAC_TOTALS_APTA!$A$4:$BQ$126,$L119,FALSE))</f>
        <v>0</v>
      </c>
      <c r="AA119" s="41">
        <f>IF($M$11=0,0,VLOOKUP($M$11,FAC_TOTALS_APTA!$A$4:$BQ$126,$L119,FALSE))</f>
        <v>0</v>
      </c>
      <c r="AB119" s="41">
        <f>IF($M$11=0,0,VLOOKUP($M$11,FAC_TOTALS_APTA!$A$4:$BQ$126,$L119,FALSE))</f>
        <v>0</v>
      </c>
      <c r="AC119" s="42">
        <f t="shared" si="25"/>
        <v>0</v>
      </c>
      <c r="AD119" s="35">
        <f>AC119/G122</f>
        <v>0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24"/>
        <v>New_Reporter_FAC</v>
      </c>
      <c r="L120" s="47">
        <f>MATCH($K120,FAC_TOTALS_APTA!$A$2:$BO$2,)</f>
        <v>44</v>
      </c>
      <c r="M120" s="48">
        <f>IF(M103=0,0,VLOOKUP(M103,FAC_TOTALS_APTA!$A$4:$BQ$126,$L120,FALSE))</f>
        <v>0</v>
      </c>
      <c r="N120" s="48">
        <f>IF(N103=0,0,VLOOKUP(N103,FAC_TOTALS_APTA!$A$4:$BQ$126,$L120,FALSE))</f>
        <v>0</v>
      </c>
      <c r="O120" s="48">
        <f>IF(O103=0,0,VLOOKUP(O103,FAC_TOTALS_APTA!$A$4:$BQ$126,$L120,FALSE))</f>
        <v>0</v>
      </c>
      <c r="P120" s="48">
        <f>IF(P103=0,0,VLOOKUP(P103,FAC_TOTALS_APTA!$A$4:$BQ$126,$L120,FALSE))</f>
        <v>0</v>
      </c>
      <c r="Q120" s="48">
        <f>IF(Q103=0,0,VLOOKUP(Q103,FAC_TOTALS_APTA!$A$4:$BQ$126,$L120,FALSE))</f>
        <v>0</v>
      </c>
      <c r="R120" s="48">
        <f>IF(R103=0,0,VLOOKUP(R103,FAC_TOTALS_APTA!$A$4:$BQ$126,$L120,FALSE))</f>
        <v>0</v>
      </c>
      <c r="S120" s="48">
        <f>IF(S103=0,0,VLOOKUP(S103,FAC_TOTALS_APTA!$A$4:$BQ$126,$L120,FALSE))</f>
        <v>0</v>
      </c>
      <c r="T120" s="48">
        <f>IF(T103=0,0,VLOOKUP(T103,FAC_TOTALS_APTA!$A$4:$BQ$126,$L120,FALSE))</f>
        <v>0</v>
      </c>
      <c r="U120" s="48">
        <f>IF(U103=0,0,VLOOKUP(U103,FAC_TOTALS_APTA!$A$4:$BQ$126,$L120,FALSE))</f>
        <v>0</v>
      </c>
      <c r="V120" s="48">
        <f>IF(V103=0,0,VLOOKUP(V103,FAC_TOTALS_APTA!$A$4:$BQ$126,$L120,FALSE))</f>
        <v>0</v>
      </c>
      <c r="W120" s="48">
        <f>IF(W103=0,0,VLOOKUP(W103,FAC_TOTALS_APTA!$A$4:$BQ$126,$L120,FALSE))</f>
        <v>0</v>
      </c>
      <c r="X120" s="48">
        <f>IF(X103=0,0,VLOOKUP(X103,FAC_TOTALS_APTA!$A$4:$BQ$126,$L120,FALSE))</f>
        <v>0</v>
      </c>
      <c r="Y120" s="48">
        <f>IF(Y103=0,0,VLOOKUP(Y103,FAC_TOTALS_APTA!$A$4:$BQ$126,$L120,FALSE))</f>
        <v>0</v>
      </c>
      <c r="Z120" s="48">
        <f>IF(Z103=0,0,VLOOKUP(Z103,FAC_TOTALS_APTA!$A$4:$BQ$126,$L120,FALSE))</f>
        <v>0</v>
      </c>
      <c r="AA120" s="48">
        <f>IF(AA103=0,0,VLOOKUP(AA103,FAC_TOTALS_APTA!$A$4:$BQ$126,$L120,FALSE))</f>
        <v>0</v>
      </c>
      <c r="AB120" s="48">
        <f>IF(AB103=0,0,VLOOKUP(AB103,FAC_TOTALS_APTA!$A$4:$BQ$126,$L120,FALSE))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MATCH($D121,FAC_TOTALS_APTA!$A$2:$BO$2,)</f>
        <v>9</v>
      </c>
      <c r="G121" s="76">
        <f>VLOOKUP(G103,FAC_TOTALS_APTA!$A$4:$BQ$126,$F121,FALSE)</f>
        <v>2110042722.52684</v>
      </c>
      <c r="H121" s="76">
        <f>VLOOKUP(H103,FAC_TOTALS_APTA!$A$4:$BO$126,$F121,FALSE)</f>
        <v>2586537988.3687801</v>
      </c>
      <c r="I121" s="78">
        <f t="shared" ref="I121:I122" si="26">H121/G121-1</f>
        <v>0.22582256783470367</v>
      </c>
      <c r="J121" s="33"/>
      <c r="K121" s="33"/>
      <c r="L121" s="9"/>
      <c r="M121" s="31">
        <f t="shared" ref="M121:AB121" si="27">SUM(M105:M110)</f>
        <v>87990588.575617626</v>
      </c>
      <c r="N121" s="31">
        <f t="shared" si="27"/>
        <v>151062735.38789856</v>
      </c>
      <c r="O121" s="31">
        <f t="shared" si="27"/>
        <v>279264365.78489488</v>
      </c>
      <c r="P121" s="31">
        <f t="shared" si="27"/>
        <v>174164872.90214565</v>
      </c>
      <c r="Q121" s="31">
        <f t="shared" si="27"/>
        <v>51871443.043378189</v>
      </c>
      <c r="R121" s="31">
        <f t="shared" si="27"/>
        <v>106667475.82195295</v>
      </c>
      <c r="S121" s="31">
        <f t="shared" si="27"/>
        <v>-167111246.11187515</v>
      </c>
      <c r="T121" s="31">
        <f t="shared" si="27"/>
        <v>40789275.648455411</v>
      </c>
      <c r="U121" s="31">
        <f t="shared" si="27"/>
        <v>22100044.936827444</v>
      </c>
      <c r="V121" s="31">
        <f t="shared" si="27"/>
        <v>32531272.271279134</v>
      </c>
      <c r="W121" s="31">
        <f t="shared" si="27"/>
        <v>19107213.855913293</v>
      </c>
      <c r="X121" s="31">
        <f t="shared" si="27"/>
        <v>23433291.843679216</v>
      </c>
      <c r="Y121" s="31">
        <f t="shared" si="27"/>
        <v>-280982966.28051567</v>
      </c>
      <c r="Z121" s="31">
        <f t="shared" si="27"/>
        <v>-96974561.247326389</v>
      </c>
      <c r="AA121" s="31">
        <f t="shared" si="27"/>
        <v>46520672.527028181</v>
      </c>
      <c r="AB121" s="31">
        <f t="shared" si="27"/>
        <v>-46281841.59111838</v>
      </c>
      <c r="AC121" s="34">
        <f>H121-G121</f>
        <v>476495265.84194016</v>
      </c>
      <c r="AD121" s="35">
        <f>I121</f>
        <v>0.22582256783470367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MATCH($D122,FAC_TOTALS_APTA!$A$2:$BO$2,)</f>
        <v>7</v>
      </c>
      <c r="G122" s="77">
        <f>VLOOKUP(G103,FAC_TOTALS_APTA!$A$4:$BO$126,$F122,FALSE)</f>
        <v>2028458449</v>
      </c>
      <c r="H122" s="77">
        <f>VLOOKUP(H103,FAC_TOTALS_APTA!$A$4:$BO$126,$F122,FALSE)</f>
        <v>3028681761</v>
      </c>
      <c r="I122" s="79">
        <f t="shared" si="26"/>
        <v>0.49309529238476402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1000223312</v>
      </c>
      <c r="AD122" s="55">
        <f>I122</f>
        <v>0.49309529238476402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0.26727272455006035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24"/>
  <sheetViews>
    <sheetView showGridLines="0" workbookViewId="0">
      <selection activeCell="AG28" sqref="AG28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VLOOKUP(G11,FAC_TOTALS_APTA!$A$4:$BQ$126,$F13,FALSE)</f>
        <v>62544163.9959426</v>
      </c>
      <c r="H13" s="31">
        <f>VLOOKUP(H11,FAC_TOTALS_APTA!$A$4:$BQ$126,$F13,FALSE)</f>
        <v>70621306.110453904</v>
      </c>
      <c r="I13" s="32">
        <f>IFERROR(H13/G13-1,"-")</f>
        <v>0.12914301828441244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26</v>
      </c>
      <c r="M13" s="31">
        <f>IF(M11=0,0,VLOOKUP(M11,FAC_TOTALS_APTA!$A$4:$BQ$126,$L13,FALSE))</f>
        <v>38175144.084508002</v>
      </c>
      <c r="N13" s="31">
        <f>IF(N11=0,0,VLOOKUP(N11,FAC_TOTALS_APTA!$A$4:$BQ$126,$L13,FALSE))</f>
        <v>52711671.4034537</v>
      </c>
      <c r="O13" s="31">
        <f>IF(O11=0,0,VLOOKUP(O11,FAC_TOTALS_APTA!$A$4:$BQ$126,$L13,FALSE))</f>
        <v>26496207.714567401</v>
      </c>
      <c r="P13" s="31">
        <f>IF(P11=0,0,VLOOKUP(P11,FAC_TOTALS_APTA!$A$4:$BQ$126,$L13,FALSE))</f>
        <v>33624686.892604798</v>
      </c>
      <c r="Q13" s="31">
        <f>IF(Q11=0,0,VLOOKUP(Q11,FAC_TOTALS_APTA!$A$4:$BQ$126,$L13,FALSE))</f>
        <v>42590740.040560201</v>
      </c>
      <c r="R13" s="31">
        <f>IF(R11=0,0,VLOOKUP(R11,FAC_TOTALS_APTA!$A$4:$BQ$126,$L13,FALSE))</f>
        <v>15897654.9504344</v>
      </c>
      <c r="S13" s="31">
        <f>IF(S11=0,0,VLOOKUP(S11,FAC_TOTALS_APTA!$A$4:$BQ$126,$L13,FALSE))</f>
        <v>0</v>
      </c>
      <c r="T13" s="31">
        <f>IF(T11=0,0,VLOOKUP(T11,FAC_TOTALS_APTA!$A$4:$BQ$126,$L13,FALSE))</f>
        <v>0</v>
      </c>
      <c r="U13" s="31">
        <f>IF(U11=0,0,VLOOKUP(U11,FAC_TOTALS_APTA!$A$4:$BQ$126,$L13,FALSE))</f>
        <v>0</v>
      </c>
      <c r="V13" s="31">
        <f>IF(V11=0,0,VLOOKUP(V11,FAC_TOTALS_APTA!$A$4:$BQ$126,$L13,FALSE))</f>
        <v>0</v>
      </c>
      <c r="W13" s="31">
        <f>IF(W11=0,0,VLOOKUP(W11,FAC_TOTALS_APTA!$A$4:$BQ$126,$L13,FALSE))</f>
        <v>0</v>
      </c>
      <c r="X13" s="31">
        <f>IF(X11=0,0,VLOOKUP(X11,FAC_TOTALS_APTA!$A$4:$BQ$126,$L13,FALSE))</f>
        <v>0</v>
      </c>
      <c r="Y13" s="31">
        <f>IF(Y11=0,0,VLOOKUP(Y11,FAC_TOTALS_APTA!$A$4:$BQ$126,$L13,FALSE))</f>
        <v>0</v>
      </c>
      <c r="Z13" s="31">
        <f>IF(Z11=0,0,VLOOKUP(Z11,FAC_TOTALS_APTA!$A$4:$BQ$126,$L13,FALSE))</f>
        <v>0</v>
      </c>
      <c r="AA13" s="31">
        <f>IF(AA11=0,0,VLOOKUP(AA11,FAC_TOTALS_APTA!$A$4:$BQ$126,$L13,FALSE))</f>
        <v>0</v>
      </c>
      <c r="AB13" s="31">
        <f>IF(AB11=0,0,VLOOKUP(AB11,FAC_TOTALS_APTA!$A$4:$BQ$126,$L13,FALSE))</f>
        <v>0</v>
      </c>
      <c r="AC13" s="34">
        <f>SUM(M13:AB13)</f>
        <v>209496105.08612847</v>
      </c>
      <c r="AD13" s="35">
        <f>AC13/G30</f>
        <v>0.12438093151582744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MATCH($D14,FAC_TOTALS_APTA!$A$2:$BQ$2,)</f>
        <v>12</v>
      </c>
      <c r="G14" s="56">
        <f>VLOOKUP(G11,FAC_TOTALS_APTA!$A$4:$BQ$126,$F14,FALSE)</f>
        <v>1.94324876271848</v>
      </c>
      <c r="H14" s="56">
        <f>VLOOKUP(H11,FAC_TOTALS_APTA!$A$4:$BQ$126,$F14,FALSE)</f>
        <v>2.0770714924310698</v>
      </c>
      <c r="I14" s="32">
        <f t="shared" ref="I14:I27" si="1">IFERROR(H14/G14-1,"-")</f>
        <v>6.8865465029490203E-2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MATCH($K14,FAC_TOTALS_APTA!$A$2:$BO$2,)</f>
        <v>27</v>
      </c>
      <c r="M14" s="31">
        <f>IF(M11=0,0,VLOOKUP(M11,FAC_TOTALS_APTA!$A$4:$BQ$126,$L14,FALSE))</f>
        <v>-50786086.198504999</v>
      </c>
      <c r="N14" s="31">
        <f>IF(N11=0,0,VLOOKUP(N11,FAC_TOTALS_APTA!$A$4:$BQ$126,$L14,FALSE))</f>
        <v>10140959.0200774</v>
      </c>
      <c r="O14" s="31">
        <f>IF(O11=0,0,VLOOKUP(O11,FAC_TOTALS_APTA!$A$4:$BQ$126,$L14,FALSE))</f>
        <v>-49696467.162972502</v>
      </c>
      <c r="P14" s="31">
        <f>IF(P11=0,0,VLOOKUP(P11,FAC_TOTALS_APTA!$A$4:$BQ$126,$L14,FALSE))</f>
        <v>-15843462.281024899</v>
      </c>
      <c r="Q14" s="31">
        <f>IF(Q11=0,0,VLOOKUP(Q11,FAC_TOTALS_APTA!$A$4:$BQ$126,$L14,FALSE))</f>
        <v>12079096.1483601</v>
      </c>
      <c r="R14" s="31">
        <f>IF(R11=0,0,VLOOKUP(R11,FAC_TOTALS_APTA!$A$4:$BQ$126,$L14,FALSE))</f>
        <v>832299.32539088395</v>
      </c>
      <c r="S14" s="31">
        <f>IF(S11=0,0,VLOOKUP(S11,FAC_TOTALS_APTA!$A$4:$BQ$126,$L14,FALSE))</f>
        <v>0</v>
      </c>
      <c r="T14" s="31">
        <f>IF(T11=0,0,VLOOKUP(T11,FAC_TOTALS_APTA!$A$4:$BQ$126,$L14,FALSE))</f>
        <v>0</v>
      </c>
      <c r="U14" s="31">
        <f>IF(U11=0,0,VLOOKUP(U11,FAC_TOTALS_APTA!$A$4:$BQ$126,$L14,FALSE))</f>
        <v>0</v>
      </c>
      <c r="V14" s="31">
        <f>IF(V11=0,0,VLOOKUP(V11,FAC_TOTALS_APTA!$A$4:$BQ$126,$L14,FALSE))</f>
        <v>0</v>
      </c>
      <c r="W14" s="31">
        <f>IF(W11=0,0,VLOOKUP(W11,FAC_TOTALS_APTA!$A$4:$BQ$126,$L14,FALSE))</f>
        <v>0</v>
      </c>
      <c r="X14" s="31">
        <f>IF(X11=0,0,VLOOKUP(X11,FAC_TOTALS_APTA!$A$4:$BQ$126,$L14,FALSE))</f>
        <v>0</v>
      </c>
      <c r="Y14" s="31">
        <f>IF(Y11=0,0,VLOOKUP(Y11,FAC_TOTALS_APTA!$A$4:$BQ$126,$L14,FALSE))</f>
        <v>0</v>
      </c>
      <c r="Z14" s="31">
        <f>IF(Z11=0,0,VLOOKUP(Z11,FAC_TOTALS_APTA!$A$4:$BQ$126,$L14,FALSE))</f>
        <v>0</v>
      </c>
      <c r="AA14" s="31">
        <f>IF(AA11=0,0,VLOOKUP(AA11,FAC_TOTALS_APTA!$A$4:$BQ$126,$L14,FALSE))</f>
        <v>0</v>
      </c>
      <c r="AB14" s="31">
        <f>IF(AB11=0,0,VLOOKUP(AB11,FAC_TOTALS_APTA!$A$4:$BQ$126,$L14,FALSE))</f>
        <v>0</v>
      </c>
      <c r="AC14" s="34">
        <f t="shared" ref="AC14:AC27" si="4">SUM(M14:AB14)</f>
        <v>-93273661.148674011</v>
      </c>
      <c r="AD14" s="35">
        <f>AC14/G30</f>
        <v>-5.5377950128447963E-2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MATCH($D15,FAC_TOTALS_APTA!$A$2:$BQ$2,)</f>
        <v>13</v>
      </c>
      <c r="G15" s="31">
        <f>VLOOKUP(G11,FAC_TOTALS_APTA!$A$4:$BQ$126,$F15,FALSE)</f>
        <v>9731480.2621620595</v>
      </c>
      <c r="H15" s="31">
        <f>VLOOKUP(H11,FAC_TOTALS_APTA!$A$4:$BQ$126,$F15,FALSE)</f>
        <v>10291699.890126601</v>
      </c>
      <c r="I15" s="32">
        <f t="shared" si="1"/>
        <v>5.7567771076183272E-2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28</v>
      </c>
      <c r="M15" s="31">
        <f>IF(M11=0,0,VLOOKUP(M11,FAC_TOTALS_APTA!$A$4:$BQ$126,$L15,FALSE))</f>
        <v>4906291.8778118202</v>
      </c>
      <c r="N15" s="31">
        <f>IF(N11=0,0,VLOOKUP(N11,FAC_TOTALS_APTA!$A$4:$BQ$126,$L15,FALSE))</f>
        <v>5789523.2995698396</v>
      </c>
      <c r="O15" s="31">
        <f>IF(O11=0,0,VLOOKUP(O11,FAC_TOTALS_APTA!$A$4:$BQ$126,$L15,FALSE))</f>
        <v>5361613.1131416503</v>
      </c>
      <c r="P15" s="31">
        <f>IF(P11=0,0,VLOOKUP(P11,FAC_TOTALS_APTA!$A$4:$BQ$126,$L15,FALSE))</f>
        <v>4038889.95820058</v>
      </c>
      <c r="Q15" s="31">
        <f>IF(Q11=0,0,VLOOKUP(Q11,FAC_TOTALS_APTA!$A$4:$BQ$126,$L15,FALSE))</f>
        <v>4941898.0863167401</v>
      </c>
      <c r="R15" s="31">
        <f>IF(R11=0,0,VLOOKUP(R11,FAC_TOTALS_APTA!$A$4:$BQ$126,$L15,FALSE))</f>
        <v>4312233.4273979403</v>
      </c>
      <c r="S15" s="31">
        <f>IF(S11=0,0,VLOOKUP(S11,FAC_TOTALS_APTA!$A$4:$BQ$126,$L15,FALSE))</f>
        <v>0</v>
      </c>
      <c r="T15" s="31">
        <f>IF(T11=0,0,VLOOKUP(T11,FAC_TOTALS_APTA!$A$4:$BQ$126,$L15,FALSE))</f>
        <v>0</v>
      </c>
      <c r="U15" s="31">
        <f>IF(U11=0,0,VLOOKUP(U11,FAC_TOTALS_APTA!$A$4:$BQ$126,$L15,FALSE))</f>
        <v>0</v>
      </c>
      <c r="V15" s="31">
        <f>IF(V11=0,0,VLOOKUP(V11,FAC_TOTALS_APTA!$A$4:$BQ$126,$L15,FALSE))</f>
        <v>0</v>
      </c>
      <c r="W15" s="31">
        <f>IF(W11=0,0,VLOOKUP(W11,FAC_TOTALS_APTA!$A$4:$BQ$126,$L15,FALSE))</f>
        <v>0</v>
      </c>
      <c r="X15" s="31">
        <f>IF(X11=0,0,VLOOKUP(X11,FAC_TOTALS_APTA!$A$4:$BQ$126,$L15,FALSE))</f>
        <v>0</v>
      </c>
      <c r="Y15" s="31">
        <f>IF(Y11=0,0,VLOOKUP(Y11,FAC_TOTALS_APTA!$A$4:$BQ$126,$L15,FALSE))</f>
        <v>0</v>
      </c>
      <c r="Z15" s="31">
        <f>IF(Z11=0,0,VLOOKUP(Z11,FAC_TOTALS_APTA!$A$4:$BQ$126,$L15,FALSE))</f>
        <v>0</v>
      </c>
      <c r="AA15" s="31">
        <f>IF(AA11=0,0,VLOOKUP(AA11,FAC_TOTALS_APTA!$A$4:$BQ$126,$L15,FALSE))</f>
        <v>0</v>
      </c>
      <c r="AB15" s="31">
        <f>IF(AB11=0,0,VLOOKUP(AB11,FAC_TOTALS_APTA!$A$4:$BQ$126,$L15,FALSE))</f>
        <v>0</v>
      </c>
      <c r="AC15" s="34">
        <f t="shared" si="4"/>
        <v>29350449.762438569</v>
      </c>
      <c r="AD15" s="35">
        <f>AC15/G30</f>
        <v>1.7425795483690488E-2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MATCH($D16,FAC_TOTALS_APTA!$A$2:$BQ$2,)</f>
        <v>17</v>
      </c>
      <c r="G16" s="56">
        <f>VLOOKUP(G11,FAC_TOTALS_APTA!$A$4:$BQ$126,$F16,FALSE)</f>
        <v>0.60637396278762301</v>
      </c>
      <c r="H16" s="56">
        <f>VLOOKUP(H11,FAC_TOTALS_APTA!$A$4:$BQ$126,$F16,FALSE)</f>
        <v>0.60568888765740103</v>
      </c>
      <c r="I16" s="32">
        <f t="shared" si="1"/>
        <v>-1.1297898199199574E-3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32</v>
      </c>
      <c r="M16" s="31">
        <f>IF(M11=0,0,VLOOKUP(M11,FAC_TOTALS_APTA!$A$4:$BQ$126,$L16,FALSE))</f>
        <v>550457.07627543097</v>
      </c>
      <c r="N16" s="31">
        <f>IF(N11=0,0,VLOOKUP(N11,FAC_TOTALS_APTA!$A$4:$BQ$126,$L16,FALSE))</f>
        <v>-847827.30626433506</v>
      </c>
      <c r="O16" s="31">
        <f>IF(O11=0,0,VLOOKUP(O11,FAC_TOTALS_APTA!$A$4:$BQ$126,$L16,FALSE))</f>
        <v>707348.51953799499</v>
      </c>
      <c r="P16" s="31">
        <f>IF(P11=0,0,VLOOKUP(P11,FAC_TOTALS_APTA!$A$4:$BQ$126,$L16,FALSE))</f>
        <v>-336077.02992741403</v>
      </c>
      <c r="Q16" s="31">
        <f>IF(Q11=0,0,VLOOKUP(Q11,FAC_TOTALS_APTA!$A$4:$BQ$126,$L16,FALSE))</f>
        <v>-1111979.2204458199</v>
      </c>
      <c r="R16" s="31">
        <f>IF(R11=0,0,VLOOKUP(R11,FAC_TOTALS_APTA!$A$4:$BQ$126,$L16,FALSE))</f>
        <v>811011.78281421994</v>
      </c>
      <c r="S16" s="31">
        <f>IF(S11=0,0,VLOOKUP(S11,FAC_TOTALS_APTA!$A$4:$BQ$126,$L16,FALSE))</f>
        <v>0</v>
      </c>
      <c r="T16" s="31">
        <f>IF(T11=0,0,VLOOKUP(T11,FAC_TOTALS_APTA!$A$4:$BQ$126,$L16,FALSE))</f>
        <v>0</v>
      </c>
      <c r="U16" s="31">
        <f>IF(U11=0,0,VLOOKUP(U11,FAC_TOTALS_APTA!$A$4:$BQ$126,$L16,FALSE))</f>
        <v>0</v>
      </c>
      <c r="V16" s="31">
        <f>IF(V11=0,0,VLOOKUP(V11,FAC_TOTALS_APTA!$A$4:$BQ$126,$L16,FALSE))</f>
        <v>0</v>
      </c>
      <c r="W16" s="31">
        <f>IF(W11=0,0,VLOOKUP(W11,FAC_TOTALS_APTA!$A$4:$BQ$126,$L16,FALSE))</f>
        <v>0</v>
      </c>
      <c r="X16" s="31">
        <f>IF(X11=0,0,VLOOKUP(X11,FAC_TOTALS_APTA!$A$4:$BQ$126,$L16,FALSE))</f>
        <v>0</v>
      </c>
      <c r="Y16" s="31">
        <f>IF(Y11=0,0,VLOOKUP(Y11,FAC_TOTALS_APTA!$A$4:$BQ$126,$L16,FALSE))</f>
        <v>0</v>
      </c>
      <c r="Z16" s="31">
        <f>IF(Z11=0,0,VLOOKUP(Z11,FAC_TOTALS_APTA!$A$4:$BQ$126,$L16,FALSE))</f>
        <v>0</v>
      </c>
      <c r="AA16" s="31">
        <f>IF(AA11=0,0,VLOOKUP(AA11,FAC_TOTALS_APTA!$A$4:$BQ$126,$L16,FALSE))</f>
        <v>0</v>
      </c>
      <c r="AB16" s="31">
        <f>IF(AB11=0,0,VLOOKUP(AB11,FAC_TOTALS_APTA!$A$4:$BQ$126,$L16,FALSE))</f>
        <v>0</v>
      </c>
      <c r="AC16" s="34">
        <f t="shared" si="4"/>
        <v>-227066.17800992308</v>
      </c>
      <c r="AD16" s="35">
        <f>AC16/G30</f>
        <v>-1.3481254329287756E-4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MATCH($D17,FAC_TOTALS_APTA!$A$2:$BQ$2,)</f>
        <v>14</v>
      </c>
      <c r="G17" s="36">
        <f>VLOOKUP(G11,FAC_TOTALS_APTA!$A$4:$BQ$126,$F17,FALSE)</f>
        <v>4.0754961513705803</v>
      </c>
      <c r="H17" s="36">
        <f>VLOOKUP(H11,FAC_TOTALS_APTA!$A$4:$BQ$126,$F17,FALSE)</f>
        <v>2.9329873699500002</v>
      </c>
      <c r="I17" s="32">
        <f t="shared" si="1"/>
        <v>-0.28033612080245907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29</v>
      </c>
      <c r="M17" s="31">
        <f>IF(M11=0,0,VLOOKUP(M11,FAC_TOTALS_APTA!$A$4:$BQ$126,$L17,FALSE))</f>
        <v>-11723836.671876701</v>
      </c>
      <c r="N17" s="31">
        <f>IF(N11=0,0,VLOOKUP(N11,FAC_TOTALS_APTA!$A$4:$BQ$126,$L17,FALSE))</f>
        <v>-16079932.6344305</v>
      </c>
      <c r="O17" s="31">
        <f>IF(O11=0,0,VLOOKUP(O11,FAC_TOTALS_APTA!$A$4:$BQ$126,$L17,FALSE))</f>
        <v>-85652844.7943317</v>
      </c>
      <c r="P17" s="31">
        <f>IF(P11=0,0,VLOOKUP(P11,FAC_TOTALS_APTA!$A$4:$BQ$126,$L17,FALSE))</f>
        <v>-31870057.834568299</v>
      </c>
      <c r="Q17" s="31">
        <f>IF(Q11=0,0,VLOOKUP(Q11,FAC_TOTALS_APTA!$A$4:$BQ$126,$L17,FALSE))</f>
        <v>22661711.676182199</v>
      </c>
      <c r="R17" s="31">
        <f>IF(R11=0,0,VLOOKUP(R11,FAC_TOTALS_APTA!$A$4:$BQ$126,$L17,FALSE))</f>
        <v>27126547.134417899</v>
      </c>
      <c r="S17" s="31">
        <f>IF(S11=0,0,VLOOKUP(S11,FAC_TOTALS_APTA!$A$4:$BQ$126,$L17,FALSE))</f>
        <v>0</v>
      </c>
      <c r="T17" s="31">
        <f>IF(T11=0,0,VLOOKUP(T11,FAC_TOTALS_APTA!$A$4:$BQ$126,$L17,FALSE))</f>
        <v>0</v>
      </c>
      <c r="U17" s="31">
        <f>IF(U11=0,0,VLOOKUP(U11,FAC_TOTALS_APTA!$A$4:$BQ$126,$L17,FALSE))</f>
        <v>0</v>
      </c>
      <c r="V17" s="31">
        <f>IF(V11=0,0,VLOOKUP(V11,FAC_TOTALS_APTA!$A$4:$BQ$126,$L17,FALSE))</f>
        <v>0</v>
      </c>
      <c r="W17" s="31">
        <f>IF(W11=0,0,VLOOKUP(W11,FAC_TOTALS_APTA!$A$4:$BQ$126,$L17,FALSE))</f>
        <v>0</v>
      </c>
      <c r="X17" s="31">
        <f>IF(X11=0,0,VLOOKUP(X11,FAC_TOTALS_APTA!$A$4:$BQ$126,$L17,FALSE))</f>
        <v>0</v>
      </c>
      <c r="Y17" s="31">
        <f>IF(Y11=0,0,VLOOKUP(Y11,FAC_TOTALS_APTA!$A$4:$BQ$126,$L17,FALSE))</f>
        <v>0</v>
      </c>
      <c r="Z17" s="31">
        <f>IF(Z11=0,0,VLOOKUP(Z11,FAC_TOTALS_APTA!$A$4:$BQ$126,$L17,FALSE))</f>
        <v>0</v>
      </c>
      <c r="AA17" s="31">
        <f>IF(AA11=0,0,VLOOKUP(AA11,FAC_TOTALS_APTA!$A$4:$BQ$126,$L17,FALSE))</f>
        <v>0</v>
      </c>
      <c r="AB17" s="31">
        <f>IF(AB11=0,0,VLOOKUP(AB11,FAC_TOTALS_APTA!$A$4:$BQ$126,$L17,FALSE))</f>
        <v>0</v>
      </c>
      <c r="AC17" s="34">
        <f t="shared" si="4"/>
        <v>-95538413.124607086</v>
      </c>
      <c r="AD17" s="35">
        <f>AC17/G30</f>
        <v>-5.672256682336483E-2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MATCH($D18,FAC_TOTALS_APTA!$A$2:$BQ$2,)</f>
        <v>15</v>
      </c>
      <c r="G18" s="56">
        <f>VLOOKUP(G11,FAC_TOTALS_APTA!$A$4:$BQ$126,$F18,FALSE)</f>
        <v>35229.195884779299</v>
      </c>
      <c r="H18" s="56">
        <f>VLOOKUP(H11,FAC_TOTALS_APTA!$A$4:$BQ$126,$F18,FALSE)</f>
        <v>38881.041747275602</v>
      </c>
      <c r="I18" s="32">
        <f t="shared" si="1"/>
        <v>0.10365964282693363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30</v>
      </c>
      <c r="M18" s="31">
        <f>IF(M11=0,0,VLOOKUP(M11,FAC_TOTALS_APTA!$A$4:$BQ$126,$L18,FALSE))</f>
        <v>-5600195.8157622498</v>
      </c>
      <c r="N18" s="31">
        <f>IF(N11=0,0,VLOOKUP(N11,FAC_TOTALS_APTA!$A$4:$BQ$126,$L18,FALSE))</f>
        <v>-3385031.1468003201</v>
      </c>
      <c r="O18" s="31">
        <f>IF(O11=0,0,VLOOKUP(O11,FAC_TOTALS_APTA!$A$4:$BQ$126,$L18,FALSE))</f>
        <v>-19600932.295457199</v>
      </c>
      <c r="P18" s="31">
        <f>IF(P11=0,0,VLOOKUP(P11,FAC_TOTALS_APTA!$A$4:$BQ$126,$L18,FALSE))</f>
        <v>-14319359.411304999</v>
      </c>
      <c r="Q18" s="31">
        <f>IF(Q11=0,0,VLOOKUP(Q11,FAC_TOTALS_APTA!$A$4:$BQ$126,$L18,FALSE))</f>
        <v>-14484686.5097387</v>
      </c>
      <c r="R18" s="31">
        <f>IF(R11=0,0,VLOOKUP(R11,FAC_TOTALS_APTA!$A$4:$BQ$126,$L18,FALSE))</f>
        <v>-15309303.6359716</v>
      </c>
      <c r="S18" s="31">
        <f>IF(S11=0,0,VLOOKUP(S11,FAC_TOTALS_APTA!$A$4:$BQ$126,$L18,FALSE))</f>
        <v>0</v>
      </c>
      <c r="T18" s="31">
        <f>IF(T11=0,0,VLOOKUP(T11,FAC_TOTALS_APTA!$A$4:$BQ$126,$L18,FALSE))</f>
        <v>0</v>
      </c>
      <c r="U18" s="31">
        <f>IF(U11=0,0,VLOOKUP(U11,FAC_TOTALS_APTA!$A$4:$BQ$126,$L18,FALSE))</f>
        <v>0</v>
      </c>
      <c r="V18" s="31">
        <f>IF(V11=0,0,VLOOKUP(V11,FAC_TOTALS_APTA!$A$4:$BQ$126,$L18,FALSE))</f>
        <v>0</v>
      </c>
      <c r="W18" s="31">
        <f>IF(W11=0,0,VLOOKUP(W11,FAC_TOTALS_APTA!$A$4:$BQ$126,$L18,FALSE))</f>
        <v>0</v>
      </c>
      <c r="X18" s="31">
        <f>IF(X11=0,0,VLOOKUP(X11,FAC_TOTALS_APTA!$A$4:$BQ$126,$L18,FALSE))</f>
        <v>0</v>
      </c>
      <c r="Y18" s="31">
        <f>IF(Y11=0,0,VLOOKUP(Y11,FAC_TOTALS_APTA!$A$4:$BQ$126,$L18,FALSE))</f>
        <v>0</v>
      </c>
      <c r="Z18" s="31">
        <f>IF(Z11=0,0,VLOOKUP(Z11,FAC_TOTALS_APTA!$A$4:$BQ$126,$L18,FALSE))</f>
        <v>0</v>
      </c>
      <c r="AA18" s="31">
        <f>IF(AA11=0,0,VLOOKUP(AA11,FAC_TOTALS_APTA!$A$4:$BQ$126,$L18,FALSE))</f>
        <v>0</v>
      </c>
      <c r="AB18" s="31">
        <f>IF(AB11=0,0,VLOOKUP(AB11,FAC_TOTALS_APTA!$A$4:$BQ$126,$L18,FALSE))</f>
        <v>0</v>
      </c>
      <c r="AC18" s="34">
        <f t="shared" si="4"/>
        <v>-72699508.815035075</v>
      </c>
      <c r="AD18" s="35">
        <f>AC18/G30</f>
        <v>-4.3162772040270754E-2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MATCH($D19,FAC_TOTALS_APTA!$A$2:$BQ$2,)</f>
        <v>16</v>
      </c>
      <c r="G19" s="31">
        <f>VLOOKUP(G11,FAC_TOTALS_APTA!$A$4:$BQ$126,$F19,FALSE)</f>
        <v>10.860715302098599</v>
      </c>
      <c r="H19" s="31">
        <f>VLOOKUP(H11,FAC_TOTALS_APTA!$A$4:$BQ$126,$F19,FALSE)</f>
        <v>10.033631511663399</v>
      </c>
      <c r="I19" s="32">
        <f t="shared" si="1"/>
        <v>-7.6153712479267721E-2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31</v>
      </c>
      <c r="M19" s="31">
        <f>IF(M11=0,0,VLOOKUP(M11,FAC_TOTALS_APTA!$A$4:$BQ$126,$L19,FALSE))</f>
        <v>-4009197.2454760498</v>
      </c>
      <c r="N19" s="31">
        <f>IF(N11=0,0,VLOOKUP(N11,FAC_TOTALS_APTA!$A$4:$BQ$126,$L19,FALSE))</f>
        <v>-453056.63799082598</v>
      </c>
      <c r="O19" s="31">
        <f>IF(O11=0,0,VLOOKUP(O11,FAC_TOTALS_APTA!$A$4:$BQ$126,$L19,FALSE))</f>
        <v>-148844.786414681</v>
      </c>
      <c r="P19" s="31">
        <f>IF(P11=0,0,VLOOKUP(P11,FAC_TOTALS_APTA!$A$4:$BQ$126,$L19,FALSE))</f>
        <v>-1220951.90938945</v>
      </c>
      <c r="Q19" s="31">
        <f>IF(Q11=0,0,VLOOKUP(Q11,FAC_TOTALS_APTA!$A$4:$BQ$126,$L19,FALSE))</f>
        <v>-2022331.59498748</v>
      </c>
      <c r="R19" s="31">
        <f>IF(R11=0,0,VLOOKUP(R11,FAC_TOTALS_APTA!$A$4:$BQ$126,$L19,FALSE))</f>
        <v>-1735084.94647352</v>
      </c>
      <c r="S19" s="31">
        <f>IF(S11=0,0,VLOOKUP(S11,FAC_TOTALS_APTA!$A$4:$BQ$126,$L19,FALSE))</f>
        <v>0</v>
      </c>
      <c r="T19" s="31">
        <f>IF(T11=0,0,VLOOKUP(T11,FAC_TOTALS_APTA!$A$4:$BQ$126,$L19,FALSE))</f>
        <v>0</v>
      </c>
      <c r="U19" s="31">
        <f>IF(U11=0,0,VLOOKUP(U11,FAC_TOTALS_APTA!$A$4:$BQ$126,$L19,FALSE))</f>
        <v>0</v>
      </c>
      <c r="V19" s="31">
        <f>IF(V11=0,0,VLOOKUP(V11,FAC_TOTALS_APTA!$A$4:$BQ$126,$L19,FALSE))</f>
        <v>0</v>
      </c>
      <c r="W19" s="31">
        <f>IF(W11=0,0,VLOOKUP(W11,FAC_TOTALS_APTA!$A$4:$BQ$126,$L19,FALSE))</f>
        <v>0</v>
      </c>
      <c r="X19" s="31">
        <f>IF(X11=0,0,VLOOKUP(X11,FAC_TOTALS_APTA!$A$4:$BQ$126,$L19,FALSE))</f>
        <v>0</v>
      </c>
      <c r="Y19" s="31">
        <f>IF(Y11=0,0,VLOOKUP(Y11,FAC_TOTALS_APTA!$A$4:$BQ$126,$L19,FALSE))</f>
        <v>0</v>
      </c>
      <c r="Z19" s="31">
        <f>IF(Z11=0,0,VLOOKUP(Z11,FAC_TOTALS_APTA!$A$4:$BQ$126,$L19,FALSE))</f>
        <v>0</v>
      </c>
      <c r="AA19" s="31">
        <f>IF(AA11=0,0,VLOOKUP(AA11,FAC_TOTALS_APTA!$A$4:$BQ$126,$L19,FALSE))</f>
        <v>0</v>
      </c>
      <c r="AB19" s="31">
        <f>IF(AB11=0,0,VLOOKUP(AB11,FAC_TOTALS_APTA!$A$4:$BQ$126,$L19,FALSE))</f>
        <v>0</v>
      </c>
      <c r="AC19" s="34">
        <f t="shared" si="4"/>
        <v>-9589467.1207320075</v>
      </c>
      <c r="AD19" s="35">
        <f>AC19/G30</f>
        <v>-5.6934082508440058E-3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MATCH($D20,FAC_TOTALS_APTA!$A$2:$BQ$2,)</f>
        <v>18</v>
      </c>
      <c r="G20" s="36">
        <f>VLOOKUP(G11,FAC_TOTALS_APTA!$A$4:$BQ$126,$F20,FALSE)</f>
        <v>4.9899583171327002</v>
      </c>
      <c r="H20" s="36">
        <f>VLOOKUP(H11,FAC_TOTALS_APTA!$A$4:$BQ$126,$F20,FALSE)</f>
        <v>6.1878226839308299</v>
      </c>
      <c r="I20" s="32">
        <f t="shared" si="1"/>
        <v>0.24005498456476881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33</v>
      </c>
      <c r="M20" s="31">
        <f>IF(M11=0,0,VLOOKUP(M11,FAC_TOTALS_APTA!$A$4:$BQ$126,$L20,FALSE))</f>
        <v>723.114402516209</v>
      </c>
      <c r="N20" s="31">
        <f>IF(N11=0,0,VLOOKUP(N11,FAC_TOTALS_APTA!$A$4:$BQ$126,$L20,FALSE))</f>
        <v>58546.543665718702</v>
      </c>
      <c r="O20" s="31">
        <f>IF(O11=0,0,VLOOKUP(O11,FAC_TOTALS_APTA!$A$4:$BQ$126,$L20,FALSE))</f>
        <v>7744.2496619149997</v>
      </c>
      <c r="P20" s="31">
        <f>IF(P11=0,0,VLOOKUP(P11,FAC_TOTALS_APTA!$A$4:$BQ$126,$L20,FALSE))</f>
        <v>122277.05768246501</v>
      </c>
      <c r="Q20" s="31">
        <f>IF(Q11=0,0,VLOOKUP(Q11,FAC_TOTALS_APTA!$A$4:$BQ$126,$L20,FALSE))</f>
        <v>36174.858704789498</v>
      </c>
      <c r="R20" s="31">
        <f>IF(R11=0,0,VLOOKUP(R11,FAC_TOTALS_APTA!$A$4:$BQ$126,$L20,FALSE))</f>
        <v>56205.460709948296</v>
      </c>
      <c r="S20" s="31">
        <f>IF(S11=0,0,VLOOKUP(S11,FAC_TOTALS_APTA!$A$4:$BQ$126,$L20,FALSE))</f>
        <v>0</v>
      </c>
      <c r="T20" s="31">
        <f>IF(T11=0,0,VLOOKUP(T11,FAC_TOTALS_APTA!$A$4:$BQ$126,$L20,FALSE))</f>
        <v>0</v>
      </c>
      <c r="U20" s="31">
        <f>IF(U11=0,0,VLOOKUP(U11,FAC_TOTALS_APTA!$A$4:$BQ$126,$L20,FALSE))</f>
        <v>0</v>
      </c>
      <c r="V20" s="31">
        <f>IF(V11=0,0,VLOOKUP(V11,FAC_TOTALS_APTA!$A$4:$BQ$126,$L20,FALSE))</f>
        <v>0</v>
      </c>
      <c r="W20" s="31">
        <f>IF(W11=0,0,VLOOKUP(W11,FAC_TOTALS_APTA!$A$4:$BQ$126,$L20,FALSE))</f>
        <v>0</v>
      </c>
      <c r="X20" s="31">
        <f>IF(X11=0,0,VLOOKUP(X11,FAC_TOTALS_APTA!$A$4:$BQ$126,$L20,FALSE))</f>
        <v>0</v>
      </c>
      <c r="Y20" s="31">
        <f>IF(Y11=0,0,VLOOKUP(Y11,FAC_TOTALS_APTA!$A$4:$BQ$126,$L20,FALSE))</f>
        <v>0</v>
      </c>
      <c r="Z20" s="31">
        <f>IF(Z11=0,0,VLOOKUP(Z11,FAC_TOTALS_APTA!$A$4:$BQ$126,$L20,FALSE))</f>
        <v>0</v>
      </c>
      <c r="AA20" s="31">
        <f>IF(AA11=0,0,VLOOKUP(AA11,FAC_TOTALS_APTA!$A$4:$BQ$126,$L20,FALSE))</f>
        <v>0</v>
      </c>
      <c r="AB20" s="31">
        <f>IF(AB11=0,0,VLOOKUP(AB11,FAC_TOTALS_APTA!$A$4:$BQ$126,$L20,FALSE))</f>
        <v>0</v>
      </c>
      <c r="AC20" s="34">
        <f t="shared" si="4"/>
        <v>281671.28482735273</v>
      </c>
      <c r="AD20" s="35">
        <f>AC20/G30</f>
        <v>1.6723240164146541E-4</v>
      </c>
      <c r="AE20" s="9"/>
    </row>
    <row r="21" spans="1:31" s="16" customFormat="1" ht="34" hidden="1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>
        <f>MATCH($D21,FAC_TOTALS_APTA!$A$2:$BQ$2,)</f>
        <v>19</v>
      </c>
      <c r="G21" s="36">
        <f>VLOOKUP(G11,FAC_TOTALS_APTA!$A$4:$BQ$126,$F21,FALSE)</f>
        <v>0</v>
      </c>
      <c r="H21" s="36">
        <f>VLOOKUP(H11,FAC_TOTALS_APTA!$A$4:$BQ$126,$F21,FALSE)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PER_CAPITA_TNC_TRIPS_HINY_BUS_FAC</v>
      </c>
      <c r="L21" s="9">
        <f>MATCH($K21,FAC_TOTALS_APTA!$A$2:$BO$2,)</f>
        <v>34</v>
      </c>
      <c r="M21" s="31">
        <f>IF(M11=0,0,VLOOKUP(M11,FAC_TOTALS_APTA!$A$4:$BQ$126,$L21,FALSE))</f>
        <v>0</v>
      </c>
      <c r="N21" s="31">
        <f>IF(N11=0,0,VLOOKUP(N11,FAC_TOTALS_APTA!$A$4:$BQ$126,$L21,FALSE))</f>
        <v>0</v>
      </c>
      <c r="O21" s="31">
        <f>IF(O11=0,0,VLOOKUP(O11,FAC_TOTALS_APTA!$A$4:$BQ$126,$L21,FALSE))</f>
        <v>0</v>
      </c>
      <c r="P21" s="31">
        <f>IF(P11=0,0,VLOOKUP(P11,FAC_TOTALS_APTA!$A$4:$BQ$126,$L21,FALSE))</f>
        <v>0</v>
      </c>
      <c r="Q21" s="31">
        <f>IF(Q11=0,0,VLOOKUP(Q11,FAC_TOTALS_APTA!$A$4:$BQ$126,$L21,FALSE))</f>
        <v>0</v>
      </c>
      <c r="R21" s="31">
        <f>IF(R11=0,0,VLOOKUP(R11,FAC_TOTALS_APTA!$A$4:$BQ$126,$L21,FALSE))</f>
        <v>0</v>
      </c>
      <c r="S21" s="31">
        <f>IF(S11=0,0,VLOOKUP(S11,FAC_TOTALS_APTA!$A$4:$BQ$126,$L21,FALSE))</f>
        <v>0</v>
      </c>
      <c r="T21" s="31">
        <f>IF(T11=0,0,VLOOKUP(T11,FAC_TOTALS_APTA!$A$4:$BQ$126,$L21,FALSE))</f>
        <v>0</v>
      </c>
      <c r="U21" s="31">
        <f>IF(U11=0,0,VLOOKUP(U11,FAC_TOTALS_APTA!$A$4:$BQ$126,$L21,FALSE))</f>
        <v>0</v>
      </c>
      <c r="V21" s="31">
        <f>IF(V11=0,0,VLOOKUP(V11,FAC_TOTALS_APTA!$A$4:$BQ$126,$L21,FALSE))</f>
        <v>0</v>
      </c>
      <c r="W21" s="31">
        <f>IF(W11=0,0,VLOOKUP(W11,FAC_TOTALS_APTA!$A$4:$BQ$126,$L21,FALSE))</f>
        <v>0</v>
      </c>
      <c r="X21" s="31">
        <f>IF(X11=0,0,VLOOKUP(X11,FAC_TOTALS_APTA!$A$4:$BQ$126,$L21,FALSE))</f>
        <v>0</v>
      </c>
      <c r="Y21" s="31">
        <f>IF(Y11=0,0,VLOOKUP(Y11,FAC_TOTALS_APTA!$A$4:$BQ$126,$L21,FALSE))</f>
        <v>0</v>
      </c>
      <c r="Z21" s="31">
        <f>IF(Z11=0,0,VLOOKUP(Z11,FAC_TOTALS_APTA!$A$4:$BQ$126,$L21,FALSE))</f>
        <v>0</v>
      </c>
      <c r="AA21" s="31">
        <f>IF(AA11=0,0,VLOOKUP(AA11,FAC_TOTALS_APTA!$A$4:$BQ$126,$L21,FALSE))</f>
        <v>0</v>
      </c>
      <c r="AB21" s="31">
        <f>IF(AB11=0,0,VLOOKUP(AB11,FAC_TOTALS_APTA!$A$4:$BQ$126,$L21,FALSE))</f>
        <v>0</v>
      </c>
      <c r="AC21" s="34">
        <f t="shared" si="4"/>
        <v>0</v>
      </c>
      <c r="AD21" s="35">
        <f>AC21/G30</f>
        <v>0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MATCH($D22,FAC_TOTALS_APTA!$A$2:$BQ$2,)</f>
        <v>20</v>
      </c>
      <c r="G22" s="36">
        <f>VLOOKUP(G11,FAC_TOTALS_APTA!$A$4:$BQ$126,$F22,FALSE)</f>
        <v>0</v>
      </c>
      <c r="H22" s="36">
        <f>VLOOKUP(H11,FAC_TOTALS_APTA!$A$4:$BQ$126,$F22,FALSE)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MATCH($K22,FAC_TOTALS_APTA!$A$2:$BO$2,)</f>
        <v>35</v>
      </c>
      <c r="M22" s="31">
        <f>IF(M11=0,0,VLOOKUP(M11,FAC_TOTALS_APTA!$A$4:$BQ$126,$L22,FALSE))</f>
        <v>0</v>
      </c>
      <c r="N22" s="31">
        <f>IF(N11=0,0,VLOOKUP(N11,FAC_TOTALS_APTA!$A$4:$BQ$126,$L22,FALSE))</f>
        <v>0</v>
      </c>
      <c r="O22" s="31">
        <f>IF(O11=0,0,VLOOKUP(O11,FAC_TOTALS_APTA!$A$4:$BQ$126,$L22,FALSE))</f>
        <v>0</v>
      </c>
      <c r="P22" s="31">
        <f>IF(P11=0,0,VLOOKUP(P11,FAC_TOTALS_APTA!$A$4:$BQ$126,$L22,FALSE))</f>
        <v>0</v>
      </c>
      <c r="Q22" s="31">
        <f>IF(Q11=0,0,VLOOKUP(Q11,FAC_TOTALS_APTA!$A$4:$BQ$126,$L22,FALSE))</f>
        <v>0</v>
      </c>
      <c r="R22" s="31">
        <f>IF(R11=0,0,VLOOKUP(R11,FAC_TOTALS_APTA!$A$4:$BQ$126,$L22,FALSE))</f>
        <v>0</v>
      </c>
      <c r="S22" s="31">
        <f>IF(S11=0,0,VLOOKUP(S11,FAC_TOTALS_APTA!$A$4:$BQ$126,$L22,FALSE))</f>
        <v>0</v>
      </c>
      <c r="T22" s="31">
        <f>IF(T11=0,0,VLOOKUP(T11,FAC_TOTALS_APTA!$A$4:$BQ$126,$L22,FALSE))</f>
        <v>0</v>
      </c>
      <c r="U22" s="31">
        <f>IF(U11=0,0,VLOOKUP(U11,FAC_TOTALS_APTA!$A$4:$BQ$126,$L22,FALSE))</f>
        <v>0</v>
      </c>
      <c r="V22" s="31">
        <f>IF(V11=0,0,VLOOKUP(V11,FAC_TOTALS_APTA!$A$4:$BQ$126,$L22,FALSE))</f>
        <v>0</v>
      </c>
      <c r="W22" s="31">
        <f>IF(W11=0,0,VLOOKUP(W11,FAC_TOTALS_APTA!$A$4:$BQ$126,$L22,FALSE))</f>
        <v>0</v>
      </c>
      <c r="X22" s="31">
        <f>IF(X11=0,0,VLOOKUP(X11,FAC_TOTALS_APTA!$A$4:$BQ$126,$L22,FALSE))</f>
        <v>0</v>
      </c>
      <c r="Y22" s="31">
        <f>IF(Y11=0,0,VLOOKUP(Y11,FAC_TOTALS_APTA!$A$4:$BQ$126,$L22,FALSE))</f>
        <v>0</v>
      </c>
      <c r="Z22" s="31">
        <f>IF(Z11=0,0,VLOOKUP(Z11,FAC_TOTALS_APTA!$A$4:$BQ$126,$L22,FALSE))</f>
        <v>0</v>
      </c>
      <c r="AA22" s="31">
        <f>IF(AA11=0,0,VLOOKUP(AA11,FAC_TOTALS_APTA!$A$4:$BQ$126,$L22,FALSE))</f>
        <v>0</v>
      </c>
      <c r="AB22" s="31">
        <f>IF(AB11=0,0,VLOOKUP(AB11,FAC_TOTALS_APTA!$A$4:$BQ$126,$L22,FALSE))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MATCH($D23,FAC_TOTALS_APTA!$A$2:$BQ$2,)</f>
        <v>21</v>
      </c>
      <c r="G23" s="36">
        <f>VLOOKUP(G11,FAC_TOTALS_APTA!$A$4:$BQ$126,$F23,FALSE)</f>
        <v>0</v>
      </c>
      <c r="H23" s="36">
        <f>VLOOKUP(H11,FAC_TOTALS_APTA!$A$4:$BQ$126,$F23,FALSE)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MATCH($K23,FAC_TOTALS_APTA!$A$2:$BO$2,)</f>
        <v>36</v>
      </c>
      <c r="M23" s="31">
        <f>IF(M11=0,0,VLOOKUP(M11,FAC_TOTALS_APTA!$A$4:$BQ$126,$L23,FALSE))</f>
        <v>0</v>
      </c>
      <c r="N23" s="31">
        <f>IF(N11=0,0,VLOOKUP(N11,FAC_TOTALS_APTA!$A$4:$BQ$126,$L23,FALSE))</f>
        <v>0</v>
      </c>
      <c r="O23" s="31">
        <f>IF(O11=0,0,VLOOKUP(O11,FAC_TOTALS_APTA!$A$4:$BQ$126,$L23,FALSE))</f>
        <v>0</v>
      </c>
      <c r="P23" s="31">
        <f>IF(P11=0,0,VLOOKUP(P11,FAC_TOTALS_APTA!$A$4:$BQ$126,$L23,FALSE))</f>
        <v>0</v>
      </c>
      <c r="Q23" s="31">
        <f>IF(Q11=0,0,VLOOKUP(Q11,FAC_TOTALS_APTA!$A$4:$BQ$126,$L23,FALSE))</f>
        <v>0</v>
      </c>
      <c r="R23" s="31">
        <f>IF(R11=0,0,VLOOKUP(R11,FAC_TOTALS_APTA!$A$4:$BQ$126,$L23,FALSE))</f>
        <v>0</v>
      </c>
      <c r="S23" s="31">
        <f>IF(S11=0,0,VLOOKUP(S11,FAC_TOTALS_APTA!$A$4:$BQ$126,$L23,FALSE))</f>
        <v>0</v>
      </c>
      <c r="T23" s="31">
        <f>IF(T11=0,0,VLOOKUP(T11,FAC_TOTALS_APTA!$A$4:$BQ$126,$L23,FALSE))</f>
        <v>0</v>
      </c>
      <c r="U23" s="31">
        <f>IF(U11=0,0,VLOOKUP(U11,FAC_TOTALS_APTA!$A$4:$BQ$126,$L23,FALSE))</f>
        <v>0</v>
      </c>
      <c r="V23" s="31">
        <f>IF(V11=0,0,VLOOKUP(V11,FAC_TOTALS_APTA!$A$4:$BQ$126,$L23,FALSE))</f>
        <v>0</v>
      </c>
      <c r="W23" s="31">
        <f>IF(W11=0,0,VLOOKUP(W11,FAC_TOTALS_APTA!$A$4:$BQ$126,$L23,FALSE))</f>
        <v>0</v>
      </c>
      <c r="X23" s="31">
        <f>IF(X11=0,0,VLOOKUP(X11,FAC_TOTALS_APTA!$A$4:$BQ$126,$L23,FALSE))</f>
        <v>0</v>
      </c>
      <c r="Y23" s="31">
        <f>IF(Y11=0,0,VLOOKUP(Y11,FAC_TOTALS_APTA!$A$4:$BQ$126,$L23,FALSE))</f>
        <v>0</v>
      </c>
      <c r="Z23" s="31">
        <f>IF(Z11=0,0,VLOOKUP(Z11,FAC_TOTALS_APTA!$A$4:$BQ$126,$L23,FALSE))</f>
        <v>0</v>
      </c>
      <c r="AA23" s="31">
        <f>IF(AA11=0,0,VLOOKUP(AA11,FAC_TOTALS_APTA!$A$4:$BQ$126,$L23,FALSE))</f>
        <v>0</v>
      </c>
      <c r="AB23" s="31">
        <f>IF(AB11=0,0,VLOOKUP(AB11,FAC_TOTALS_APTA!$A$4:$BQ$126,$L23,FALSE))</f>
        <v>0</v>
      </c>
      <c r="AC23" s="34">
        <f t="shared" si="4"/>
        <v>0</v>
      </c>
      <c r="AD23" s="35">
        <f>AC23/G30</f>
        <v>0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87</v>
      </c>
      <c r="E24" s="57">
        <v>2.8E-3</v>
      </c>
      <c r="F24" s="9">
        <f>MATCH($D24,FAC_TOTALS_APTA!$A$2:$BQ$2,)</f>
        <v>22</v>
      </c>
      <c r="G24" s="36">
        <f>VLOOKUP(G11,FAC_TOTALS_APTA!$A$4:$BQ$126,$F24,FALSE)</f>
        <v>0.47939053826717998</v>
      </c>
      <c r="H24" s="36">
        <f>VLOOKUP(H11,FAC_TOTALS_APTA!$A$4:$BQ$126,$F24,FALSE)</f>
        <v>17.8013023366277</v>
      </c>
      <c r="I24" s="32">
        <f t="shared" si="1"/>
        <v>36.133194995822912</v>
      </c>
      <c r="J24" s="33" t="str">
        <f t="shared" si="2"/>
        <v/>
      </c>
      <c r="K24" s="33" t="str">
        <f t="shared" si="3"/>
        <v>PER_CAPITA_TNC_TRIPS_HINY_RAIL_FAC</v>
      </c>
      <c r="L24" s="9">
        <f>MATCH($K24,FAC_TOTALS_APTA!$A$2:$BO$2,)</f>
        <v>37</v>
      </c>
      <c r="M24" s="31">
        <f>IF(M11=0,0,VLOOKUP(M11,FAC_TOTALS_APTA!$A$4:$BQ$126,$L24,FALSE))</f>
        <v>5251135.4177238001</v>
      </c>
      <c r="N24" s="31">
        <f>IF(N11=0,0,VLOOKUP(N11,FAC_TOTALS_APTA!$A$4:$BQ$126,$L24,FALSE))</f>
        <v>5609163.8005247004</v>
      </c>
      <c r="O24" s="31">
        <f>IF(O11=0,0,VLOOKUP(O11,FAC_TOTALS_APTA!$A$4:$BQ$126,$L24,FALSE))</f>
        <v>9096855.3733719792</v>
      </c>
      <c r="P24" s="31">
        <f>IF(P11=0,0,VLOOKUP(P11,FAC_TOTALS_APTA!$A$4:$BQ$126,$L24,FALSE))</f>
        <v>17608780.298547301</v>
      </c>
      <c r="Q24" s="31">
        <f>IF(Q11=0,0,VLOOKUP(Q11,FAC_TOTALS_APTA!$A$4:$BQ$126,$L24,FALSE))</f>
        <v>21517606.460188001</v>
      </c>
      <c r="R24" s="31">
        <f>IF(R11=0,0,VLOOKUP(R11,FAC_TOTALS_APTA!$A$4:$BQ$126,$L24,FALSE))</f>
        <v>24676912.203591499</v>
      </c>
      <c r="S24" s="31">
        <f>IF(S11=0,0,VLOOKUP(S11,FAC_TOTALS_APTA!$A$4:$BQ$126,$L24,FALSE))</f>
        <v>0</v>
      </c>
      <c r="T24" s="31">
        <f>IF(T11=0,0,VLOOKUP(T11,FAC_TOTALS_APTA!$A$4:$BQ$126,$L24,FALSE))</f>
        <v>0</v>
      </c>
      <c r="U24" s="31">
        <f>IF(U11=0,0,VLOOKUP(U11,FAC_TOTALS_APTA!$A$4:$BQ$126,$L24,FALSE))</f>
        <v>0</v>
      </c>
      <c r="V24" s="31">
        <f>IF(V11=0,0,VLOOKUP(V11,FAC_TOTALS_APTA!$A$4:$BQ$126,$L24,FALSE))</f>
        <v>0</v>
      </c>
      <c r="W24" s="31">
        <f>IF(W11=0,0,VLOOKUP(W11,FAC_TOTALS_APTA!$A$4:$BQ$126,$L24,FALSE))</f>
        <v>0</v>
      </c>
      <c r="X24" s="31">
        <f>IF(X11=0,0,VLOOKUP(X11,FAC_TOTALS_APTA!$A$4:$BQ$126,$L24,FALSE))</f>
        <v>0</v>
      </c>
      <c r="Y24" s="31">
        <f>IF(Y11=0,0,VLOOKUP(Y11,FAC_TOTALS_APTA!$A$4:$BQ$126,$L24,FALSE))</f>
        <v>0</v>
      </c>
      <c r="Z24" s="31">
        <f>IF(Z11=0,0,VLOOKUP(Z11,FAC_TOTALS_APTA!$A$4:$BQ$126,$L24,FALSE))</f>
        <v>0</v>
      </c>
      <c r="AA24" s="31">
        <f>IF(AA11=0,0,VLOOKUP(AA11,FAC_TOTALS_APTA!$A$4:$BQ$126,$L24,FALSE))</f>
        <v>0</v>
      </c>
      <c r="AB24" s="31">
        <f>IF(AB11=0,0,VLOOKUP(AB11,FAC_TOTALS_APTA!$A$4:$BQ$126,$L24,FALSE))</f>
        <v>0</v>
      </c>
      <c r="AC24" s="34">
        <f t="shared" si="4"/>
        <v>83760453.553947285</v>
      </c>
      <c r="AD24" s="35">
        <f>AC24/G30</f>
        <v>4.9729818284425902E-2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>
        <f>MATCH($D25,FAC_TOTALS_APTA!$A$2:$BQ$2,)</f>
        <v>23</v>
      </c>
      <c r="G25" s="36">
        <f>VLOOKUP(G11,FAC_TOTALS_APTA!$A$4:$BQ$126,$F25,FALSE)</f>
        <v>0</v>
      </c>
      <c r="H25" s="36">
        <f>VLOOKUP(H11,FAC_TOTALS_APTA!$A$4:$BQ$126,$F25,FALSE)</f>
        <v>0</v>
      </c>
      <c r="I25" s="32" t="str">
        <f t="shared" si="1"/>
        <v>-</v>
      </c>
      <c r="J25" s="33" t="str">
        <f t="shared" si="2"/>
        <v/>
      </c>
      <c r="K25" s="33" t="str">
        <f t="shared" si="3"/>
        <v>PER_CAPITA_TNC_TRIPS_MIDLOW_RAIL_FAC</v>
      </c>
      <c r="L25" s="9">
        <f>MATCH($K25,FAC_TOTALS_APTA!$A$2:$BO$2,)</f>
        <v>38</v>
      </c>
      <c r="M25" s="31">
        <f>IF(M11=0,0,VLOOKUP(M11,FAC_TOTALS_APTA!$A$4:$BQ$126,$L25,FALSE))</f>
        <v>0</v>
      </c>
      <c r="N25" s="31">
        <f>IF(N11=0,0,VLOOKUP(N11,FAC_TOTALS_APTA!$A$4:$BQ$126,$L25,FALSE))</f>
        <v>0</v>
      </c>
      <c r="O25" s="31">
        <f>IF(O11=0,0,VLOOKUP(O11,FAC_TOTALS_APTA!$A$4:$BQ$126,$L25,FALSE))</f>
        <v>0</v>
      </c>
      <c r="P25" s="31">
        <f>IF(P11=0,0,VLOOKUP(P11,FAC_TOTALS_APTA!$A$4:$BQ$126,$L25,FALSE))</f>
        <v>0</v>
      </c>
      <c r="Q25" s="31">
        <f>IF(Q11=0,0,VLOOKUP(Q11,FAC_TOTALS_APTA!$A$4:$BQ$126,$L25,FALSE))</f>
        <v>0</v>
      </c>
      <c r="R25" s="31">
        <f>IF(R11=0,0,VLOOKUP(R11,FAC_TOTALS_APTA!$A$4:$BQ$126,$L25,FALSE))</f>
        <v>0</v>
      </c>
      <c r="S25" s="31">
        <f>IF(S11=0,0,VLOOKUP(S11,FAC_TOTALS_APTA!$A$4:$BQ$126,$L25,FALSE))</f>
        <v>0</v>
      </c>
      <c r="T25" s="31">
        <f>IF(T11=0,0,VLOOKUP(T11,FAC_TOTALS_APTA!$A$4:$BQ$126,$L25,FALSE))</f>
        <v>0</v>
      </c>
      <c r="U25" s="31">
        <f>IF(U11=0,0,VLOOKUP(U11,FAC_TOTALS_APTA!$A$4:$BQ$126,$L25,FALSE))</f>
        <v>0</v>
      </c>
      <c r="V25" s="31">
        <f>IF(V11=0,0,VLOOKUP(V11,FAC_TOTALS_APTA!$A$4:$BQ$126,$L25,FALSE))</f>
        <v>0</v>
      </c>
      <c r="W25" s="31">
        <f>IF(W11=0,0,VLOOKUP(W11,FAC_TOTALS_APTA!$A$4:$BQ$126,$L25,FALSE))</f>
        <v>0</v>
      </c>
      <c r="X25" s="31">
        <f>IF(X11=0,0,VLOOKUP(X11,FAC_TOTALS_APTA!$A$4:$BQ$126,$L25,FALSE))</f>
        <v>0</v>
      </c>
      <c r="Y25" s="31">
        <f>IF(Y11=0,0,VLOOKUP(Y11,FAC_TOTALS_APTA!$A$4:$BQ$126,$L25,FALSE))</f>
        <v>0</v>
      </c>
      <c r="Z25" s="31">
        <f>IF(Z11=0,0,VLOOKUP(Z11,FAC_TOTALS_APTA!$A$4:$BQ$126,$L25,FALSE))</f>
        <v>0</v>
      </c>
      <c r="AA25" s="31">
        <f>IF(AA11=0,0,VLOOKUP(AA11,FAC_TOTALS_APTA!$A$4:$BQ$126,$L25,FALSE))</f>
        <v>0</v>
      </c>
      <c r="AB25" s="31">
        <f>IF(AB11=0,0,VLOOKUP(AB11,FAC_TOTALS_APTA!$A$4:$BQ$126,$L25,FALSE))</f>
        <v>0</v>
      </c>
      <c r="AC25" s="34">
        <f t="shared" si="4"/>
        <v>0</v>
      </c>
      <c r="AD25" s="35">
        <f>AC25/G30</f>
        <v>0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MATCH($D26,FAC_TOTALS_APTA!$A$2:$BQ$2,)</f>
        <v>24</v>
      </c>
      <c r="G26" s="36">
        <f>VLOOKUP(G11,FAC_TOTALS_APTA!$A$4:$BQ$126,$F26,FALSE)</f>
        <v>0.24165270793861901</v>
      </c>
      <c r="H26" s="36">
        <f>VLOOKUP(H11,FAC_TOTALS_APTA!$A$4:$BQ$126,$F26,FALSE)</f>
        <v>1</v>
      </c>
      <c r="I26" s="32">
        <f t="shared" si="1"/>
        <v>3.1381700562362616</v>
      </c>
      <c r="J26" s="33" t="str">
        <f t="shared" si="2"/>
        <v/>
      </c>
      <c r="K26" s="33" t="str">
        <f t="shared" si="3"/>
        <v>BIKE_SHARE_FAC</v>
      </c>
      <c r="L26" s="9">
        <f>MATCH($K26,FAC_TOTALS_APTA!$A$2:$BO$2,)</f>
        <v>39</v>
      </c>
      <c r="M26" s="31">
        <f>IF(M11=0,0,VLOOKUP(M11,FAC_TOTALS_APTA!$A$4:$BQ$126,$L26,FALSE))</f>
        <v>0</v>
      </c>
      <c r="N26" s="31">
        <f>IF(N11=0,0,VLOOKUP(N11,FAC_TOTALS_APTA!$A$4:$BQ$126,$L26,FALSE))</f>
        <v>-3917497.5969548798</v>
      </c>
      <c r="O26" s="31">
        <f>IF(O11=0,0,VLOOKUP(O11,FAC_TOTALS_APTA!$A$4:$BQ$126,$L26,FALSE))</f>
        <v>-5014197.0221133204</v>
      </c>
      <c r="P26" s="31">
        <f>IF(P11=0,0,VLOOKUP(P11,FAC_TOTALS_APTA!$A$4:$BQ$126,$L26,FALSE))</f>
        <v>-1806645.86697292</v>
      </c>
      <c r="Q26" s="31">
        <f>IF(Q11=0,0,VLOOKUP(Q11,FAC_TOTALS_APTA!$A$4:$BQ$126,$L26,FALSE))</f>
        <v>0</v>
      </c>
      <c r="R26" s="31">
        <f>IF(R11=0,0,VLOOKUP(R11,FAC_TOTALS_APTA!$A$4:$BQ$126,$L26,FALSE))</f>
        <v>-83932.744839891995</v>
      </c>
      <c r="S26" s="31">
        <f>IF(S11=0,0,VLOOKUP(S11,FAC_TOTALS_APTA!$A$4:$BQ$126,$L26,FALSE))</f>
        <v>0</v>
      </c>
      <c r="T26" s="31">
        <f>IF(T11=0,0,VLOOKUP(T11,FAC_TOTALS_APTA!$A$4:$BQ$126,$L26,FALSE))</f>
        <v>0</v>
      </c>
      <c r="U26" s="31">
        <f>IF(U11=0,0,VLOOKUP(U11,FAC_TOTALS_APTA!$A$4:$BQ$126,$L26,FALSE))</f>
        <v>0</v>
      </c>
      <c r="V26" s="31">
        <f>IF(V11=0,0,VLOOKUP(V11,FAC_TOTALS_APTA!$A$4:$BQ$126,$L26,FALSE))</f>
        <v>0</v>
      </c>
      <c r="W26" s="31">
        <f>IF(W11=0,0,VLOOKUP(W11,FAC_TOTALS_APTA!$A$4:$BQ$126,$L26,FALSE))</f>
        <v>0</v>
      </c>
      <c r="X26" s="31">
        <f>IF(X11=0,0,VLOOKUP(X11,FAC_TOTALS_APTA!$A$4:$BQ$126,$L26,FALSE))</f>
        <v>0</v>
      </c>
      <c r="Y26" s="31">
        <f>IF(Y11=0,0,VLOOKUP(Y11,FAC_TOTALS_APTA!$A$4:$BQ$126,$L26,FALSE))</f>
        <v>0</v>
      </c>
      <c r="Z26" s="31">
        <f>IF(Z11=0,0,VLOOKUP(Z11,FAC_TOTALS_APTA!$A$4:$BQ$126,$L26,FALSE))</f>
        <v>0</v>
      </c>
      <c r="AA26" s="31">
        <f>IF(AA11=0,0,VLOOKUP(AA11,FAC_TOTALS_APTA!$A$4:$BQ$126,$L26,FALSE))</f>
        <v>0</v>
      </c>
      <c r="AB26" s="31">
        <f>IF(AB11=0,0,VLOOKUP(AB11,FAC_TOTALS_APTA!$A$4:$BQ$126,$L26,FALSE))</f>
        <v>0</v>
      </c>
      <c r="AC26" s="34">
        <f t="shared" si="4"/>
        <v>-10822273.230881011</v>
      </c>
      <c r="AD26" s="35">
        <f>AC26/G30</f>
        <v>-6.4253434450362622E-3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MATCH($D27,FAC_TOTALS_APTA!$A$2:$BQ$2,)</f>
        <v>25</v>
      </c>
      <c r="G27" s="38">
        <f>VLOOKUP(G11,FAC_TOTALS_APTA!$A$4:$BQ$126,$F27,FALSE)</f>
        <v>0</v>
      </c>
      <c r="H27" s="38">
        <f>VLOOKUP(H11,FAC_TOTALS_APTA!$A$4:$BQ$126,$F27,FALSE)</f>
        <v>0.57219218117369197</v>
      </c>
      <c r="I27" s="39" t="str">
        <f t="shared" si="1"/>
        <v>-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MATCH($K27,FAC_TOTALS_APTA!$A$2:$BO$2,)</f>
        <v>40</v>
      </c>
      <c r="M27" s="41">
        <f>IF($M$11=0,0,VLOOKUP($M$11,FAC_TOTALS_APTA!$A$4:$BQ$126,$L27,FALSE))</f>
        <v>0</v>
      </c>
      <c r="N27" s="41">
        <f>IF($M$11=0,0,VLOOKUP($M$11,FAC_TOTALS_APTA!$A$4:$BQ$126,$L27,FALSE))</f>
        <v>0</v>
      </c>
      <c r="O27" s="41">
        <f>IF($M$11=0,0,VLOOKUP($M$11,FAC_TOTALS_APTA!$A$4:$BQ$126,$L27,FALSE))</f>
        <v>0</v>
      </c>
      <c r="P27" s="41">
        <f>IF($M$11=0,0,VLOOKUP($M$11,FAC_TOTALS_APTA!$A$4:$BQ$126,$L27,FALSE))</f>
        <v>0</v>
      </c>
      <c r="Q27" s="41">
        <f>IF($M$11=0,0,VLOOKUP($M$11,FAC_TOTALS_APTA!$A$4:$BQ$126,$L27,FALSE))</f>
        <v>0</v>
      </c>
      <c r="R27" s="41">
        <f>IF($M$11=0,0,VLOOKUP($M$11,FAC_TOTALS_APTA!$A$4:$BQ$126,$L27,FALSE))</f>
        <v>0</v>
      </c>
      <c r="S27" s="41">
        <f>IF($M$11=0,0,VLOOKUP($M$11,FAC_TOTALS_APTA!$A$4:$BQ$126,$L27,FALSE))</f>
        <v>0</v>
      </c>
      <c r="T27" s="41">
        <f>IF($M$11=0,0,VLOOKUP($M$11,FAC_TOTALS_APTA!$A$4:$BQ$126,$L27,FALSE))</f>
        <v>0</v>
      </c>
      <c r="U27" s="41">
        <f>IF($M$11=0,0,VLOOKUP($M$11,FAC_TOTALS_APTA!$A$4:$BQ$126,$L27,FALSE))</f>
        <v>0</v>
      </c>
      <c r="V27" s="41">
        <f>IF($M$11=0,0,VLOOKUP($M$11,FAC_TOTALS_APTA!$A$4:$BQ$126,$L27,FALSE))</f>
        <v>0</v>
      </c>
      <c r="W27" s="41">
        <f>IF($M$11=0,0,VLOOKUP($M$11,FAC_TOTALS_APTA!$A$4:$BQ$126,$L27,FALSE))</f>
        <v>0</v>
      </c>
      <c r="X27" s="41">
        <f>IF($M$11=0,0,VLOOKUP($M$11,FAC_TOTALS_APTA!$A$4:$BQ$126,$L27,FALSE))</f>
        <v>0</v>
      </c>
      <c r="Y27" s="41">
        <f>IF($M$11=0,0,VLOOKUP($M$11,FAC_TOTALS_APTA!$A$4:$BQ$126,$L27,FALSE))</f>
        <v>0</v>
      </c>
      <c r="Z27" s="41">
        <f>IF($M$11=0,0,VLOOKUP($M$11,FAC_TOTALS_APTA!$A$4:$BQ$126,$L27,FALSE))</f>
        <v>0</v>
      </c>
      <c r="AA27" s="41">
        <f>IF($M$11=0,0,VLOOKUP($M$11,FAC_TOTALS_APTA!$A$4:$BQ$126,$L27,FALSE))</f>
        <v>0</v>
      </c>
      <c r="AB27" s="41">
        <f>IF($M$11=0,0,VLOOKUP($M$11,FAC_TOTALS_APTA!$A$4:$BQ$126,$L27,FALSE))</f>
        <v>0</v>
      </c>
      <c r="AC27" s="42">
        <f t="shared" si="4"/>
        <v>0</v>
      </c>
      <c r="AD27" s="43">
        <f>AC27/G30</f>
        <v>0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MATCH($K28,FAC_TOTALS_APTA!$A$2:$BO$2,)</f>
        <v>44</v>
      </c>
      <c r="M28" s="48">
        <f>IF(M11=0,0,VLOOKUP(M11,FAC_TOTALS_APTA!$A$4:$BQ$126,$L28,FALSE))</f>
        <v>0</v>
      </c>
      <c r="N28" s="48">
        <f>IF(N11=0,0,VLOOKUP(N11,FAC_TOTALS_APTA!$A$4:$BQ$126,$L28,FALSE))</f>
        <v>0</v>
      </c>
      <c r="O28" s="48">
        <f>IF(O11=0,0,VLOOKUP(O11,FAC_TOTALS_APTA!$A$4:$BQ$126,$L28,FALSE))</f>
        <v>0</v>
      </c>
      <c r="P28" s="48">
        <f>IF(P11=0,0,VLOOKUP(P11,FAC_TOTALS_APTA!$A$4:$BQ$126,$L28,FALSE))</f>
        <v>0</v>
      </c>
      <c r="Q28" s="48">
        <f>IF(Q11=0,0,VLOOKUP(Q11,FAC_TOTALS_APTA!$A$4:$BQ$126,$L28,FALSE))</f>
        <v>0</v>
      </c>
      <c r="R28" s="48">
        <f>IF(R11=0,0,VLOOKUP(R11,FAC_TOTALS_APTA!$A$4:$BQ$126,$L28,FALSE))</f>
        <v>0</v>
      </c>
      <c r="S28" s="48">
        <f>IF(S11=0,0,VLOOKUP(S11,FAC_TOTALS_APTA!$A$4:$BQ$126,$L28,FALSE))</f>
        <v>0</v>
      </c>
      <c r="T28" s="48">
        <f>IF(T11=0,0,VLOOKUP(T11,FAC_TOTALS_APTA!$A$4:$BQ$126,$L28,FALSE))</f>
        <v>0</v>
      </c>
      <c r="U28" s="48">
        <f>IF(U11=0,0,VLOOKUP(U11,FAC_TOTALS_APTA!$A$4:$BQ$126,$L28,FALSE))</f>
        <v>0</v>
      </c>
      <c r="V28" s="48">
        <f>IF(V11=0,0,VLOOKUP(V11,FAC_TOTALS_APTA!$A$4:$BQ$126,$L28,FALSE))</f>
        <v>0</v>
      </c>
      <c r="W28" s="48">
        <f>IF(W11=0,0,VLOOKUP(W11,FAC_TOTALS_APTA!$A$4:$BQ$126,$L28,FALSE))</f>
        <v>0</v>
      </c>
      <c r="X28" s="48">
        <f>IF(X11=0,0,VLOOKUP(X11,FAC_TOTALS_APTA!$A$4:$BQ$126,$L28,FALSE))</f>
        <v>0</v>
      </c>
      <c r="Y28" s="48">
        <f>IF(Y11=0,0,VLOOKUP(Y11,FAC_TOTALS_APTA!$A$4:$BQ$126,$L28,FALSE))</f>
        <v>0</v>
      </c>
      <c r="Z28" s="48">
        <f>IF(Z11=0,0,VLOOKUP(Z11,FAC_TOTALS_APTA!$A$4:$BQ$126,$L28,FALSE))</f>
        <v>0</v>
      </c>
      <c r="AA28" s="48">
        <f>IF(AA11=0,0,VLOOKUP(AA11,FAC_TOTALS_APTA!$A$4:$BQ$126,$L28,FALSE))</f>
        <v>0</v>
      </c>
      <c r="AB28" s="48">
        <f>IF(AB11=0,0,VLOOKUP(AB11,FAC_TOTALS_APTA!$A$4:$BQ$126,$L28,FALSE))</f>
        <v>0</v>
      </c>
      <c r="AC28" s="51">
        <f>SUM(M28:AB28)</f>
        <v>0</v>
      </c>
      <c r="AD28" s="52">
        <f>AC28/G30</f>
        <v>0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MATCH($D29,FAC_TOTALS_APTA!$A$2:$BO$2,)</f>
        <v>9</v>
      </c>
      <c r="G29" s="76">
        <f>VLOOKUP(G11,FAC_TOTALS_APTA!$A$4:$BQ$126,$F29,FALSE)</f>
        <v>1775749696.7804699</v>
      </c>
      <c r="H29" s="76">
        <f>VLOOKUP(H11,FAC_TOTALS_APTA!$A$4:$BO$126,$F29,FALSE)</f>
        <v>1773295102.5497799</v>
      </c>
      <c r="I29" s="78">
        <f t="shared" ref="I29:I30" si="5">H29/G29-1</f>
        <v>-1.382286160679258E-3</v>
      </c>
      <c r="J29" s="33"/>
      <c r="K29" s="33"/>
      <c r="L29" s="9"/>
      <c r="M29" s="31">
        <f t="shared" ref="M29:AB29" si="6">SUM(M13:M18)</f>
        <v>-24478225.647548698</v>
      </c>
      <c r="N29" s="31">
        <f t="shared" si="6"/>
        <v>48329362.63560579</v>
      </c>
      <c r="O29" s="31">
        <f t="shared" si="6"/>
        <v>-122385074.90551436</v>
      </c>
      <c r="P29" s="31">
        <f t="shared" si="6"/>
        <v>-24705379.706020232</v>
      </c>
      <c r="Q29" s="31">
        <f t="shared" si="6"/>
        <v>66676780.221234724</v>
      </c>
      <c r="R29" s="31">
        <f t="shared" si="6"/>
        <v>33670442.984483741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-2454594.2306900024</v>
      </c>
      <c r="AD29" s="35">
        <f>I29</f>
        <v>-1.382286160679258E-3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MATCH($D30,FAC_TOTALS_APTA!$A$2:$BO$2,)</f>
        <v>7</v>
      </c>
      <c r="G30" s="77">
        <f>VLOOKUP(G11,FAC_TOTALS_APTA!$A$4:$BO$126,$F30,FALSE)</f>
        <v>1684310468.9199901</v>
      </c>
      <c r="H30" s="77">
        <f>VLOOKUP(H11,FAC_TOTALS_APTA!$A$4:$BO$126,$F30,FALSE)</f>
        <v>1636184633.7979901</v>
      </c>
      <c r="I30" s="79">
        <f t="shared" si="5"/>
        <v>-2.8573019054414117E-2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-48125835.121999979</v>
      </c>
      <c r="AD30" s="55">
        <f>I30</f>
        <v>-2.8573019054414117E-2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-2.7190732893734859E-2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78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7" t="s">
        <v>59</v>
      </c>
      <c r="H38" s="87"/>
      <c r="I38" s="87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 t="s">
        <v>63</v>
      </c>
      <c r="AD38" s="87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2012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1_2_2012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1_2_2013</v>
      </c>
      <c r="N41" s="9" t="str">
        <f t="shared" ref="N41:AB41" si="7">IF($G39+N40&gt;$H39,0,CONCATENATE($C36,"_",$C37,"_",$G39+N40))</f>
        <v>1_2_2014</v>
      </c>
      <c r="O41" s="9" t="str">
        <f t="shared" si="7"/>
        <v>1_2_2015</v>
      </c>
      <c r="P41" s="9" t="str">
        <f t="shared" si="7"/>
        <v>1_2_2016</v>
      </c>
      <c r="Q41" s="9" t="str">
        <f t="shared" si="7"/>
        <v>1_2_2017</v>
      </c>
      <c r="R41" s="9" t="str">
        <f t="shared" si="7"/>
        <v>1_2_2018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MATCH($D43,FAC_TOTALS_APTA!$A$2:$BQ$2,)</f>
        <v>11</v>
      </c>
      <c r="G43" s="31">
        <f>VLOOKUP(G41,FAC_TOTALS_APTA!$A$4:$BQ$126,$F43,FALSE)</f>
        <v>4088068.0343569699</v>
      </c>
      <c r="H43" s="31">
        <f>VLOOKUP(H41,FAC_TOTALS_APTA!$A$4:$BQ$126,$F43,FALSE)</f>
        <v>4711448.7649383796</v>
      </c>
      <c r="I43" s="32">
        <f>IFERROR(H43/G43-1,"-")</f>
        <v>0.1524878562055203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MATCH($K43,FAC_TOTALS_APTA!$A$2:$BO$2,)</f>
        <v>26</v>
      </c>
      <c r="M43" s="31">
        <f>IF(M41=0,0,VLOOKUP(M41,FAC_TOTALS_APTA!$A$4:$BQ$126,$L43,FALSE))</f>
        <v>9216642.2142682206</v>
      </c>
      <c r="N43" s="31">
        <f>IF(N41=0,0,VLOOKUP(N41,FAC_TOTALS_APTA!$A$4:$BQ$126,$L43,FALSE))</f>
        <v>1968495.73386016</v>
      </c>
      <c r="O43" s="31">
        <f>IF(O41=0,0,VLOOKUP(O41,FAC_TOTALS_APTA!$A$4:$BQ$126,$L43,FALSE))</f>
        <v>979877.41600709304</v>
      </c>
      <c r="P43" s="31">
        <f>IF(P41=0,0,VLOOKUP(P41,FAC_TOTALS_APTA!$A$4:$BQ$126,$L43,FALSE))</f>
        <v>2384444.1518599601</v>
      </c>
      <c r="Q43" s="31">
        <f>IF(Q41=0,0,VLOOKUP(Q41,FAC_TOTALS_APTA!$A$4:$BQ$126,$L43,FALSE))</f>
        <v>569172.08155332995</v>
      </c>
      <c r="R43" s="31">
        <f>IF(R41=0,0,VLOOKUP(R41,FAC_TOTALS_APTA!$A$4:$BQ$126,$L43,FALSE))</f>
        <v>2991113.49561108</v>
      </c>
      <c r="S43" s="31">
        <f>IF(S41=0,0,VLOOKUP(S41,FAC_TOTALS_APTA!$A$4:$BQ$126,$L43,FALSE))</f>
        <v>0</v>
      </c>
      <c r="T43" s="31">
        <f>IF(T41=0,0,VLOOKUP(T41,FAC_TOTALS_APTA!$A$4:$BQ$126,$L43,FALSE))</f>
        <v>0</v>
      </c>
      <c r="U43" s="31">
        <f>IF(U41=0,0,VLOOKUP(U41,FAC_TOTALS_APTA!$A$4:$BQ$126,$L43,FALSE))</f>
        <v>0</v>
      </c>
      <c r="V43" s="31">
        <f>IF(V41=0,0,VLOOKUP(V41,FAC_TOTALS_APTA!$A$4:$BQ$126,$L43,FALSE))</f>
        <v>0</v>
      </c>
      <c r="W43" s="31">
        <f>IF(W41=0,0,VLOOKUP(W41,FAC_TOTALS_APTA!$A$4:$BQ$126,$L43,FALSE))</f>
        <v>0</v>
      </c>
      <c r="X43" s="31">
        <f>IF(X41=0,0,VLOOKUP(X41,FAC_TOTALS_APTA!$A$4:$BQ$126,$L43,FALSE))</f>
        <v>0</v>
      </c>
      <c r="Y43" s="31">
        <f>IF(Y41=0,0,VLOOKUP(Y41,FAC_TOTALS_APTA!$A$4:$BQ$126,$L43,FALSE))</f>
        <v>0</v>
      </c>
      <c r="Z43" s="31">
        <f>IF(Z41=0,0,VLOOKUP(Z41,FAC_TOTALS_APTA!$A$4:$BQ$126,$L43,FALSE))</f>
        <v>0</v>
      </c>
      <c r="AA43" s="31">
        <f>IF(AA41=0,0,VLOOKUP(AA41,FAC_TOTALS_APTA!$A$4:$BQ$126,$L43,FALSE))</f>
        <v>0</v>
      </c>
      <c r="AB43" s="31">
        <f>IF(AB41=0,0,VLOOKUP(AB41,FAC_TOTALS_APTA!$A$4:$BQ$126,$L43,FALSE))</f>
        <v>0</v>
      </c>
      <c r="AC43" s="34">
        <f>SUM(M43:AB43)</f>
        <v>18109745.093159843</v>
      </c>
      <c r="AD43" s="35">
        <f>AC43/G60</f>
        <v>0.2105087719280998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MATCH($D44,FAC_TOTALS_APTA!$A$2:$BQ$2,)</f>
        <v>12</v>
      </c>
      <c r="G44" s="56">
        <f>VLOOKUP(G41,FAC_TOTALS_APTA!$A$4:$BQ$126,$F44,FALSE)</f>
        <v>1.2171979060267299</v>
      </c>
      <c r="H44" s="56">
        <f>VLOOKUP(H41,FAC_TOTALS_APTA!$A$4:$BQ$126,$F44,FALSE)</f>
        <v>1.26586607517489</v>
      </c>
      <c r="I44" s="32">
        <f t="shared" ref="I44:I57" si="8">IFERROR(H44/G44-1,"-")</f>
        <v>3.9983776596384635E-2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MATCH($K44,FAC_TOTALS_APTA!$A$2:$BO$2,)</f>
        <v>27</v>
      </c>
      <c r="M44" s="31">
        <f>IF(M41=0,0,VLOOKUP(M41,FAC_TOTALS_APTA!$A$4:$BQ$126,$L44,FALSE))</f>
        <v>-2050312.1635727901</v>
      </c>
      <c r="N44" s="31">
        <f>IF(N41=0,0,VLOOKUP(N41,FAC_TOTALS_APTA!$A$4:$BQ$126,$L44,FALSE))</f>
        <v>144396.35651364099</v>
      </c>
      <c r="O44" s="31">
        <f>IF(O41=0,0,VLOOKUP(O41,FAC_TOTALS_APTA!$A$4:$BQ$126,$L44,FALSE))</f>
        <v>-764041.01432618697</v>
      </c>
      <c r="P44" s="31">
        <f>IF(P41=0,0,VLOOKUP(P41,FAC_TOTALS_APTA!$A$4:$BQ$126,$L44,FALSE))</f>
        <v>1434827.1166298599</v>
      </c>
      <c r="Q44" s="31">
        <f>IF(Q41=0,0,VLOOKUP(Q41,FAC_TOTALS_APTA!$A$4:$BQ$126,$L44,FALSE))</f>
        <v>-178801.43044916299</v>
      </c>
      <c r="R44" s="31">
        <f>IF(R41=0,0,VLOOKUP(R41,FAC_TOTALS_APTA!$A$4:$BQ$126,$L44,FALSE))</f>
        <v>662864.68544053705</v>
      </c>
      <c r="S44" s="31">
        <f>IF(S41=0,0,VLOOKUP(S41,FAC_TOTALS_APTA!$A$4:$BQ$126,$L44,FALSE))</f>
        <v>0</v>
      </c>
      <c r="T44" s="31">
        <f>IF(T41=0,0,VLOOKUP(T41,FAC_TOTALS_APTA!$A$4:$BQ$126,$L44,FALSE))</f>
        <v>0</v>
      </c>
      <c r="U44" s="31">
        <f>IF(U41=0,0,VLOOKUP(U41,FAC_TOTALS_APTA!$A$4:$BQ$126,$L44,FALSE))</f>
        <v>0</v>
      </c>
      <c r="V44" s="31">
        <f>IF(V41=0,0,VLOOKUP(V41,FAC_TOTALS_APTA!$A$4:$BQ$126,$L44,FALSE))</f>
        <v>0</v>
      </c>
      <c r="W44" s="31">
        <f>IF(W41=0,0,VLOOKUP(W41,FAC_TOTALS_APTA!$A$4:$BQ$126,$L44,FALSE))</f>
        <v>0</v>
      </c>
      <c r="X44" s="31">
        <f>IF(X41=0,0,VLOOKUP(X41,FAC_TOTALS_APTA!$A$4:$BQ$126,$L44,FALSE))</f>
        <v>0</v>
      </c>
      <c r="Y44" s="31">
        <f>IF(Y41=0,0,VLOOKUP(Y41,FAC_TOTALS_APTA!$A$4:$BQ$126,$L44,FALSE))</f>
        <v>0</v>
      </c>
      <c r="Z44" s="31">
        <f>IF(Z41=0,0,VLOOKUP(Z41,FAC_TOTALS_APTA!$A$4:$BQ$126,$L44,FALSE))</f>
        <v>0</v>
      </c>
      <c r="AA44" s="31">
        <f>IF(AA41=0,0,VLOOKUP(AA41,FAC_TOTALS_APTA!$A$4:$BQ$126,$L44,FALSE))</f>
        <v>0</v>
      </c>
      <c r="AB44" s="31">
        <f>IF(AB41=0,0,VLOOKUP(AB41,FAC_TOTALS_APTA!$A$4:$BQ$126,$L44,FALSE))</f>
        <v>0</v>
      </c>
      <c r="AC44" s="34">
        <f t="shared" ref="AC44:AC57" si="11">SUM(M44:AB44)</f>
        <v>-751066.44976410223</v>
      </c>
      <c r="AD44" s="35">
        <f>AC44/G60</f>
        <v>-8.7304418236100207E-3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MATCH($D45,FAC_TOTALS_APTA!$A$2:$BQ$2,)</f>
        <v>13</v>
      </c>
      <c r="G45" s="31">
        <f>VLOOKUP(G41,FAC_TOTALS_APTA!$A$4:$BQ$126,$F45,FALSE)</f>
        <v>2851080.6311976798</v>
      </c>
      <c r="H45" s="31">
        <f>VLOOKUP(H41,FAC_TOTALS_APTA!$A$4:$BQ$126,$F45,FALSE)</f>
        <v>3015744.4941639798</v>
      </c>
      <c r="I45" s="32">
        <f t="shared" si="8"/>
        <v>5.7754895166584053E-2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MATCH($K45,FAC_TOTALS_APTA!$A$2:$BO$2,)</f>
        <v>28</v>
      </c>
      <c r="M45" s="31">
        <f>IF(M41=0,0,VLOOKUP(M41,FAC_TOTALS_APTA!$A$4:$BQ$126,$L45,FALSE))</f>
        <v>298185.29102403799</v>
      </c>
      <c r="N45" s="31">
        <f>IF(N41=0,0,VLOOKUP(N41,FAC_TOTALS_APTA!$A$4:$BQ$126,$L45,FALSE))</f>
        <v>253646.98478025399</v>
      </c>
      <c r="O45" s="31">
        <f>IF(O41=0,0,VLOOKUP(O41,FAC_TOTALS_APTA!$A$4:$BQ$126,$L45,FALSE))</f>
        <v>279822.18082703999</v>
      </c>
      <c r="P45" s="31">
        <f>IF(P41=0,0,VLOOKUP(P41,FAC_TOTALS_APTA!$A$4:$BQ$126,$L45,FALSE))</f>
        <v>245323.28247556501</v>
      </c>
      <c r="Q45" s="31">
        <f>IF(Q41=0,0,VLOOKUP(Q41,FAC_TOTALS_APTA!$A$4:$BQ$126,$L45,FALSE))</f>
        <v>255000.98396985</v>
      </c>
      <c r="R45" s="31">
        <f>IF(R41=0,0,VLOOKUP(R41,FAC_TOTALS_APTA!$A$4:$BQ$126,$L45,FALSE))</f>
        <v>227601.33131191699</v>
      </c>
      <c r="S45" s="31">
        <f>IF(S41=0,0,VLOOKUP(S41,FAC_TOTALS_APTA!$A$4:$BQ$126,$L45,FALSE))</f>
        <v>0</v>
      </c>
      <c r="T45" s="31">
        <f>IF(T41=0,0,VLOOKUP(T41,FAC_TOTALS_APTA!$A$4:$BQ$126,$L45,FALSE))</f>
        <v>0</v>
      </c>
      <c r="U45" s="31">
        <f>IF(U41=0,0,VLOOKUP(U41,FAC_TOTALS_APTA!$A$4:$BQ$126,$L45,FALSE))</f>
        <v>0</v>
      </c>
      <c r="V45" s="31">
        <f>IF(V41=0,0,VLOOKUP(V41,FAC_TOTALS_APTA!$A$4:$BQ$126,$L45,FALSE))</f>
        <v>0</v>
      </c>
      <c r="W45" s="31">
        <f>IF(W41=0,0,VLOOKUP(W41,FAC_TOTALS_APTA!$A$4:$BQ$126,$L45,FALSE))</f>
        <v>0</v>
      </c>
      <c r="X45" s="31">
        <f>IF(X41=0,0,VLOOKUP(X41,FAC_TOTALS_APTA!$A$4:$BQ$126,$L45,FALSE))</f>
        <v>0</v>
      </c>
      <c r="Y45" s="31">
        <f>IF(Y41=0,0,VLOOKUP(Y41,FAC_TOTALS_APTA!$A$4:$BQ$126,$L45,FALSE))</f>
        <v>0</v>
      </c>
      <c r="Z45" s="31">
        <f>IF(Z41=0,0,VLOOKUP(Z41,FAC_TOTALS_APTA!$A$4:$BQ$126,$L45,FALSE))</f>
        <v>0</v>
      </c>
      <c r="AA45" s="31">
        <f>IF(AA41=0,0,VLOOKUP(AA41,FAC_TOTALS_APTA!$A$4:$BQ$126,$L45,FALSE))</f>
        <v>0</v>
      </c>
      <c r="AB45" s="31">
        <f>IF(AB41=0,0,VLOOKUP(AB41,FAC_TOTALS_APTA!$A$4:$BQ$126,$L45,FALSE))</f>
        <v>0</v>
      </c>
      <c r="AC45" s="34">
        <f t="shared" si="11"/>
        <v>1559580.054388664</v>
      </c>
      <c r="AD45" s="35">
        <f>AC45/G60</f>
        <v>1.8128652848731681E-2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MATCH($D46,FAC_TOTALS_APTA!$A$2:$BQ$2,)</f>
        <v>17</v>
      </c>
      <c r="G46" s="56">
        <f>VLOOKUP(G41,FAC_TOTALS_APTA!$A$4:$BQ$126,$F46,FALSE)</f>
        <v>0.29882329225592202</v>
      </c>
      <c r="H46" s="56">
        <f>VLOOKUP(H41,FAC_TOTALS_APTA!$A$4:$BQ$126,$F46,FALSE)</f>
        <v>0.29219186593364799</v>
      </c>
      <c r="I46" s="32">
        <f t="shared" si="8"/>
        <v>-2.2191798611852054E-2</v>
      </c>
      <c r="J46" s="33" t="str">
        <f t="shared" si="9"/>
        <v/>
      </c>
      <c r="K46" s="33" t="str">
        <f t="shared" si="10"/>
        <v>TSD_POP_EMP_PCT_FAC</v>
      </c>
      <c r="L46" s="9">
        <f>MATCH($K46,FAC_TOTALS_APTA!$A$2:$BO$2,)</f>
        <v>32</v>
      </c>
      <c r="M46" s="31">
        <f>IF(M41=0,0,VLOOKUP(M41,FAC_TOTALS_APTA!$A$4:$BQ$126,$L46,FALSE))</f>
        <v>-51308.977202417198</v>
      </c>
      <c r="N46" s="31">
        <f>IF(N41=0,0,VLOOKUP(N41,FAC_TOTALS_APTA!$A$4:$BQ$126,$L46,FALSE))</f>
        <v>-53764.347048971496</v>
      </c>
      <c r="O46" s="31">
        <f>IF(O41=0,0,VLOOKUP(O41,FAC_TOTALS_APTA!$A$4:$BQ$126,$L46,FALSE))</f>
        <v>-22940.4160906303</v>
      </c>
      <c r="P46" s="31">
        <f>IF(P41=0,0,VLOOKUP(P41,FAC_TOTALS_APTA!$A$4:$BQ$126,$L46,FALSE))</f>
        <v>-110224.789867999</v>
      </c>
      <c r="Q46" s="31">
        <f>IF(Q41=0,0,VLOOKUP(Q41,FAC_TOTALS_APTA!$A$4:$BQ$126,$L46,FALSE))</f>
        <v>-77254.761148939695</v>
      </c>
      <c r="R46" s="31">
        <f>IF(R41=0,0,VLOOKUP(R41,FAC_TOTALS_APTA!$A$4:$BQ$126,$L46,FALSE))</f>
        <v>86957.418081489595</v>
      </c>
      <c r="S46" s="31">
        <f>IF(S41=0,0,VLOOKUP(S41,FAC_TOTALS_APTA!$A$4:$BQ$126,$L46,FALSE))</f>
        <v>0</v>
      </c>
      <c r="T46" s="31">
        <f>IF(T41=0,0,VLOOKUP(T41,FAC_TOTALS_APTA!$A$4:$BQ$126,$L46,FALSE))</f>
        <v>0</v>
      </c>
      <c r="U46" s="31">
        <f>IF(U41=0,0,VLOOKUP(U41,FAC_TOTALS_APTA!$A$4:$BQ$126,$L46,FALSE))</f>
        <v>0</v>
      </c>
      <c r="V46" s="31">
        <f>IF(V41=0,0,VLOOKUP(V41,FAC_TOTALS_APTA!$A$4:$BQ$126,$L46,FALSE))</f>
        <v>0</v>
      </c>
      <c r="W46" s="31">
        <f>IF(W41=0,0,VLOOKUP(W41,FAC_TOTALS_APTA!$A$4:$BQ$126,$L46,FALSE))</f>
        <v>0</v>
      </c>
      <c r="X46" s="31">
        <f>IF(X41=0,0,VLOOKUP(X41,FAC_TOTALS_APTA!$A$4:$BQ$126,$L46,FALSE))</f>
        <v>0</v>
      </c>
      <c r="Y46" s="31">
        <f>IF(Y41=0,0,VLOOKUP(Y41,FAC_TOTALS_APTA!$A$4:$BQ$126,$L46,FALSE))</f>
        <v>0</v>
      </c>
      <c r="Z46" s="31">
        <f>IF(Z41=0,0,VLOOKUP(Z41,FAC_TOTALS_APTA!$A$4:$BQ$126,$L46,FALSE))</f>
        <v>0</v>
      </c>
      <c r="AA46" s="31">
        <f>IF(AA41=0,0,VLOOKUP(AA41,FAC_TOTALS_APTA!$A$4:$BQ$126,$L46,FALSE))</f>
        <v>0</v>
      </c>
      <c r="AB46" s="31">
        <f>IF(AB41=0,0,VLOOKUP(AB41,FAC_TOTALS_APTA!$A$4:$BQ$126,$L46,FALSE))</f>
        <v>0</v>
      </c>
      <c r="AC46" s="34">
        <f t="shared" si="11"/>
        <v>-228535.87327746805</v>
      </c>
      <c r="AD46" s="35">
        <f>AC46/G60</f>
        <v>-2.6565148088874327E-3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MATCH($D47,FAC_TOTALS_APTA!$A$2:$BQ$2,)</f>
        <v>14</v>
      </c>
      <c r="G47" s="36">
        <f>VLOOKUP(G41,FAC_TOTALS_APTA!$A$4:$BQ$126,$F47,FALSE)</f>
        <v>4.0069159149387801</v>
      </c>
      <c r="H47" s="36">
        <f>VLOOKUP(H41,FAC_TOTALS_APTA!$A$4:$BQ$126,$F47,FALSE)</f>
        <v>2.8728320563110699</v>
      </c>
      <c r="I47" s="32">
        <f t="shared" si="8"/>
        <v>-0.28303160902367908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MATCH($K47,FAC_TOTALS_APTA!$A$2:$BO$2,)</f>
        <v>29</v>
      </c>
      <c r="M47" s="31">
        <f>IF(M41=0,0,VLOOKUP(M41,FAC_TOTALS_APTA!$A$4:$BQ$126,$L47,FALSE))</f>
        <v>-569815.90275228198</v>
      </c>
      <c r="N47" s="31">
        <f>IF(N41=0,0,VLOOKUP(N41,FAC_TOTALS_APTA!$A$4:$BQ$126,$L47,FALSE))</f>
        <v>-851113.46536079806</v>
      </c>
      <c r="O47" s="31">
        <f>IF(O41=0,0,VLOOKUP(O41,FAC_TOTALS_APTA!$A$4:$BQ$126,$L47,FALSE))</f>
        <v>-4497066.6530757099</v>
      </c>
      <c r="P47" s="31">
        <f>IF(P41=0,0,VLOOKUP(P41,FAC_TOTALS_APTA!$A$4:$BQ$126,$L47,FALSE))</f>
        <v>-1671455.9284703799</v>
      </c>
      <c r="Q47" s="31">
        <f>IF(Q41=0,0,VLOOKUP(Q41,FAC_TOTALS_APTA!$A$4:$BQ$126,$L47,FALSE))</f>
        <v>1218146.5515928699</v>
      </c>
      <c r="R47" s="31">
        <f>IF(R41=0,0,VLOOKUP(R41,FAC_TOTALS_APTA!$A$4:$BQ$126,$L47,FALSE))</f>
        <v>1516799.16513349</v>
      </c>
      <c r="S47" s="31">
        <f>IF(S41=0,0,VLOOKUP(S41,FAC_TOTALS_APTA!$A$4:$BQ$126,$L47,FALSE))</f>
        <v>0</v>
      </c>
      <c r="T47" s="31">
        <f>IF(T41=0,0,VLOOKUP(T41,FAC_TOTALS_APTA!$A$4:$BQ$126,$L47,FALSE))</f>
        <v>0</v>
      </c>
      <c r="U47" s="31">
        <f>IF(U41=0,0,VLOOKUP(U41,FAC_TOTALS_APTA!$A$4:$BQ$126,$L47,FALSE))</f>
        <v>0</v>
      </c>
      <c r="V47" s="31">
        <f>IF(V41=0,0,VLOOKUP(V41,FAC_TOTALS_APTA!$A$4:$BQ$126,$L47,FALSE))</f>
        <v>0</v>
      </c>
      <c r="W47" s="31">
        <f>IF(W41=0,0,VLOOKUP(W41,FAC_TOTALS_APTA!$A$4:$BQ$126,$L47,FALSE))</f>
        <v>0</v>
      </c>
      <c r="X47" s="31">
        <f>IF(X41=0,0,VLOOKUP(X41,FAC_TOTALS_APTA!$A$4:$BQ$126,$L47,FALSE))</f>
        <v>0</v>
      </c>
      <c r="Y47" s="31">
        <f>IF(Y41=0,0,VLOOKUP(Y41,FAC_TOTALS_APTA!$A$4:$BQ$126,$L47,FALSE))</f>
        <v>0</v>
      </c>
      <c r="Z47" s="31">
        <f>IF(Z41=0,0,VLOOKUP(Z41,FAC_TOTALS_APTA!$A$4:$BQ$126,$L47,FALSE))</f>
        <v>0</v>
      </c>
      <c r="AA47" s="31">
        <f>IF(AA41=0,0,VLOOKUP(AA41,FAC_TOTALS_APTA!$A$4:$BQ$126,$L47,FALSE))</f>
        <v>0</v>
      </c>
      <c r="AB47" s="31">
        <f>IF(AB41=0,0,VLOOKUP(AB41,FAC_TOTALS_APTA!$A$4:$BQ$126,$L47,FALSE))</f>
        <v>0</v>
      </c>
      <c r="AC47" s="34">
        <f t="shared" si="11"/>
        <v>-4854506.2329328097</v>
      </c>
      <c r="AD47" s="35">
        <f>AC47/G60</f>
        <v>-5.6429073968466602E-2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MATCH($D48,FAC_TOTALS_APTA!$A$2:$BQ$2,)</f>
        <v>15</v>
      </c>
      <c r="G48" s="56">
        <f>VLOOKUP(G41,FAC_TOTALS_APTA!$A$4:$BQ$126,$F48,FALSE)</f>
        <v>29030.290235902899</v>
      </c>
      <c r="H48" s="56">
        <f>VLOOKUP(H41,FAC_TOTALS_APTA!$A$4:$BQ$126,$F48,FALSE)</f>
        <v>31758.584871931998</v>
      </c>
      <c r="I48" s="32">
        <f t="shared" si="8"/>
        <v>9.3980963120200212E-2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MATCH($K48,FAC_TOTALS_APTA!$A$2:$BO$2,)</f>
        <v>30</v>
      </c>
      <c r="M48" s="31">
        <f>IF(M41=0,0,VLOOKUP(M41,FAC_TOTALS_APTA!$A$4:$BQ$126,$L48,FALSE))</f>
        <v>-689167.85326123296</v>
      </c>
      <c r="N48" s="31">
        <f>IF(N41=0,0,VLOOKUP(N41,FAC_TOTALS_APTA!$A$4:$BQ$126,$L48,FALSE))</f>
        <v>-75966.474015071697</v>
      </c>
      <c r="O48" s="31">
        <f>IF(O41=0,0,VLOOKUP(O41,FAC_TOTALS_APTA!$A$4:$BQ$126,$L48,FALSE))</f>
        <v>-1742804.85605058</v>
      </c>
      <c r="P48" s="31">
        <f>IF(P41=0,0,VLOOKUP(P41,FAC_TOTALS_APTA!$A$4:$BQ$126,$L48,FALSE))</f>
        <v>-691318.62651377905</v>
      </c>
      <c r="Q48" s="31">
        <f>IF(Q41=0,0,VLOOKUP(Q41,FAC_TOTALS_APTA!$A$4:$BQ$126,$L48,FALSE))</f>
        <v>136408.71726733699</v>
      </c>
      <c r="R48" s="31">
        <f>IF(R41=0,0,VLOOKUP(R41,FAC_TOTALS_APTA!$A$4:$BQ$126,$L48,FALSE))</f>
        <v>-200550.23830812101</v>
      </c>
      <c r="S48" s="31">
        <f>IF(S41=0,0,VLOOKUP(S41,FAC_TOTALS_APTA!$A$4:$BQ$126,$L48,FALSE))</f>
        <v>0</v>
      </c>
      <c r="T48" s="31">
        <f>IF(T41=0,0,VLOOKUP(T41,FAC_TOTALS_APTA!$A$4:$BQ$126,$L48,FALSE))</f>
        <v>0</v>
      </c>
      <c r="U48" s="31">
        <f>IF(U41=0,0,VLOOKUP(U41,FAC_TOTALS_APTA!$A$4:$BQ$126,$L48,FALSE))</f>
        <v>0</v>
      </c>
      <c r="V48" s="31">
        <f>IF(V41=0,0,VLOOKUP(V41,FAC_TOTALS_APTA!$A$4:$BQ$126,$L48,FALSE))</f>
        <v>0</v>
      </c>
      <c r="W48" s="31">
        <f>IF(W41=0,0,VLOOKUP(W41,FAC_TOTALS_APTA!$A$4:$BQ$126,$L48,FALSE))</f>
        <v>0</v>
      </c>
      <c r="X48" s="31">
        <f>IF(X41=0,0,VLOOKUP(X41,FAC_TOTALS_APTA!$A$4:$BQ$126,$L48,FALSE))</f>
        <v>0</v>
      </c>
      <c r="Y48" s="31">
        <f>IF(Y41=0,0,VLOOKUP(Y41,FAC_TOTALS_APTA!$A$4:$BQ$126,$L48,FALSE))</f>
        <v>0</v>
      </c>
      <c r="Z48" s="31">
        <f>IF(Z41=0,0,VLOOKUP(Z41,FAC_TOTALS_APTA!$A$4:$BQ$126,$L48,FALSE))</f>
        <v>0</v>
      </c>
      <c r="AA48" s="31">
        <f>IF(AA41=0,0,VLOOKUP(AA41,FAC_TOTALS_APTA!$A$4:$BQ$126,$L48,FALSE))</f>
        <v>0</v>
      </c>
      <c r="AB48" s="31">
        <f>IF(AB41=0,0,VLOOKUP(AB41,FAC_TOTALS_APTA!$A$4:$BQ$126,$L48,FALSE))</f>
        <v>0</v>
      </c>
      <c r="AC48" s="34">
        <f t="shared" si="11"/>
        <v>-3263399.330881448</v>
      </c>
      <c r="AD48" s="35">
        <f>AC48/G60</f>
        <v>-3.7933951136303427E-2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MATCH($D49,FAC_TOTALS_APTA!$A$2:$BQ$2,)</f>
        <v>16</v>
      </c>
      <c r="G49" s="31">
        <f>VLOOKUP(G41,FAC_TOTALS_APTA!$A$4:$BQ$126,$F49,FALSE)</f>
        <v>8.3433745771335595</v>
      </c>
      <c r="H49" s="31">
        <f>VLOOKUP(H41,FAC_TOTALS_APTA!$A$4:$BQ$126,$F49,FALSE)</f>
        <v>7.0949716059104304</v>
      </c>
      <c r="I49" s="32">
        <f t="shared" si="8"/>
        <v>-0.14962806232439696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MATCH($K49,FAC_TOTALS_APTA!$A$2:$BO$2,)</f>
        <v>31</v>
      </c>
      <c r="M49" s="31">
        <f>IF(M41=0,0,VLOOKUP(M41,FAC_TOTALS_APTA!$A$4:$BQ$126,$L49,FALSE))</f>
        <v>-101133.14555990401</v>
      </c>
      <c r="N49" s="31">
        <f>IF(N41=0,0,VLOOKUP(N41,FAC_TOTALS_APTA!$A$4:$BQ$126,$L49,FALSE))</f>
        <v>-5474.7777672116999</v>
      </c>
      <c r="O49" s="31">
        <f>IF(O41=0,0,VLOOKUP(O41,FAC_TOTALS_APTA!$A$4:$BQ$126,$L49,FALSE))</f>
        <v>-138708.907272449</v>
      </c>
      <c r="P49" s="31">
        <f>IF(P41=0,0,VLOOKUP(P41,FAC_TOTALS_APTA!$A$4:$BQ$126,$L49,FALSE))</f>
        <v>-200516.448826551</v>
      </c>
      <c r="Q49" s="31">
        <f>IF(Q41=0,0,VLOOKUP(Q41,FAC_TOTALS_APTA!$A$4:$BQ$126,$L49,FALSE))</f>
        <v>-157176.90487560499</v>
      </c>
      <c r="R49" s="31">
        <f>IF(R41=0,0,VLOOKUP(R41,FAC_TOTALS_APTA!$A$4:$BQ$126,$L49,FALSE))</f>
        <v>-166809.98200121601</v>
      </c>
      <c r="S49" s="31">
        <f>IF(S41=0,0,VLOOKUP(S41,FAC_TOTALS_APTA!$A$4:$BQ$126,$L49,FALSE))</f>
        <v>0</v>
      </c>
      <c r="T49" s="31">
        <f>IF(T41=0,0,VLOOKUP(T41,FAC_TOTALS_APTA!$A$4:$BQ$126,$L49,FALSE))</f>
        <v>0</v>
      </c>
      <c r="U49" s="31">
        <f>IF(U41=0,0,VLOOKUP(U41,FAC_TOTALS_APTA!$A$4:$BQ$126,$L49,FALSE))</f>
        <v>0</v>
      </c>
      <c r="V49" s="31">
        <f>IF(V41=0,0,VLOOKUP(V41,FAC_TOTALS_APTA!$A$4:$BQ$126,$L49,FALSE))</f>
        <v>0</v>
      </c>
      <c r="W49" s="31">
        <f>IF(W41=0,0,VLOOKUP(W41,FAC_TOTALS_APTA!$A$4:$BQ$126,$L49,FALSE))</f>
        <v>0</v>
      </c>
      <c r="X49" s="31">
        <f>IF(X41=0,0,VLOOKUP(X41,FAC_TOTALS_APTA!$A$4:$BQ$126,$L49,FALSE))</f>
        <v>0</v>
      </c>
      <c r="Y49" s="31">
        <f>IF(Y41=0,0,VLOOKUP(Y41,FAC_TOTALS_APTA!$A$4:$BQ$126,$L49,FALSE))</f>
        <v>0</v>
      </c>
      <c r="Z49" s="31">
        <f>IF(Z41=0,0,VLOOKUP(Z41,FAC_TOTALS_APTA!$A$4:$BQ$126,$L49,FALSE))</f>
        <v>0</v>
      </c>
      <c r="AA49" s="31">
        <f>IF(AA41=0,0,VLOOKUP(AA41,FAC_TOTALS_APTA!$A$4:$BQ$126,$L49,FALSE))</f>
        <v>0</v>
      </c>
      <c r="AB49" s="31">
        <f>IF(AB41=0,0,VLOOKUP(AB41,FAC_TOTALS_APTA!$A$4:$BQ$126,$L49,FALSE))</f>
        <v>0</v>
      </c>
      <c r="AC49" s="34">
        <f t="shared" si="11"/>
        <v>-769820.16630293673</v>
      </c>
      <c r="AD49" s="35">
        <f>AC49/G60</f>
        <v>-8.9484361585589339E-3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MATCH($D50,FAC_TOTALS_APTA!$A$2:$BQ$2,)</f>
        <v>18</v>
      </c>
      <c r="G50" s="36">
        <f>VLOOKUP(G41,FAC_TOTALS_APTA!$A$4:$BQ$126,$F50,FALSE)</f>
        <v>4.4038903254470103</v>
      </c>
      <c r="H50" s="36">
        <f>VLOOKUP(H41,FAC_TOTALS_APTA!$A$4:$BQ$126,$F50,FALSE)</f>
        <v>5.79903350338535</v>
      </c>
      <c r="I50" s="32">
        <f t="shared" si="8"/>
        <v>0.31679789341636888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MATCH($K50,FAC_TOTALS_APTA!$A$2:$BO$2,)</f>
        <v>33</v>
      </c>
      <c r="M50" s="31">
        <f>IF(M41=0,0,VLOOKUP(M41,FAC_TOTALS_APTA!$A$4:$BQ$126,$L50,FALSE))</f>
        <v>212.93382233414599</v>
      </c>
      <c r="N50" s="31">
        <f>IF(N41=0,0,VLOOKUP(N41,FAC_TOTALS_APTA!$A$4:$BQ$126,$L50,FALSE))</f>
        <v>860.89962196306499</v>
      </c>
      <c r="O50" s="31">
        <f>IF(O41=0,0,VLOOKUP(O41,FAC_TOTALS_APTA!$A$4:$BQ$126,$L50,FALSE))</f>
        <v>2244.3244174649299</v>
      </c>
      <c r="P50" s="31">
        <f>IF(P41=0,0,VLOOKUP(P41,FAC_TOTALS_APTA!$A$4:$BQ$126,$L50,FALSE))</f>
        <v>8518.9387649558103</v>
      </c>
      <c r="Q50" s="31">
        <f>IF(Q41=0,0,VLOOKUP(Q41,FAC_TOTALS_APTA!$A$4:$BQ$126,$L50,FALSE))</f>
        <v>4018.3074026024401</v>
      </c>
      <c r="R50" s="31">
        <f>IF(R41=0,0,VLOOKUP(R41,FAC_TOTALS_APTA!$A$4:$BQ$126,$L50,FALSE))</f>
        <v>5047.2336375856503</v>
      </c>
      <c r="S50" s="31">
        <f>IF(S41=0,0,VLOOKUP(S41,FAC_TOTALS_APTA!$A$4:$BQ$126,$L50,FALSE))</f>
        <v>0</v>
      </c>
      <c r="T50" s="31">
        <f>IF(T41=0,0,VLOOKUP(T41,FAC_TOTALS_APTA!$A$4:$BQ$126,$L50,FALSE))</f>
        <v>0</v>
      </c>
      <c r="U50" s="31">
        <f>IF(U41=0,0,VLOOKUP(U41,FAC_TOTALS_APTA!$A$4:$BQ$126,$L50,FALSE))</f>
        <v>0</v>
      </c>
      <c r="V50" s="31">
        <f>IF(V41=0,0,VLOOKUP(V41,FAC_TOTALS_APTA!$A$4:$BQ$126,$L50,FALSE))</f>
        <v>0</v>
      </c>
      <c r="W50" s="31">
        <f>IF(W41=0,0,VLOOKUP(W41,FAC_TOTALS_APTA!$A$4:$BQ$126,$L50,FALSE))</f>
        <v>0</v>
      </c>
      <c r="X50" s="31">
        <f>IF(X41=0,0,VLOOKUP(X41,FAC_TOTALS_APTA!$A$4:$BQ$126,$L50,FALSE))</f>
        <v>0</v>
      </c>
      <c r="Y50" s="31">
        <f>IF(Y41=0,0,VLOOKUP(Y41,FAC_TOTALS_APTA!$A$4:$BQ$126,$L50,FALSE))</f>
        <v>0</v>
      </c>
      <c r="Z50" s="31">
        <f>IF(Z41=0,0,VLOOKUP(Z41,FAC_TOTALS_APTA!$A$4:$BQ$126,$L50,FALSE))</f>
        <v>0</v>
      </c>
      <c r="AA50" s="31">
        <f>IF(AA41=0,0,VLOOKUP(AA41,FAC_TOTALS_APTA!$A$4:$BQ$126,$L50,FALSE))</f>
        <v>0</v>
      </c>
      <c r="AB50" s="31">
        <f>IF(AB41=0,0,VLOOKUP(AB41,FAC_TOTALS_APTA!$A$4:$BQ$126,$L50,FALSE))</f>
        <v>0</v>
      </c>
      <c r="AC50" s="34">
        <f t="shared" si="11"/>
        <v>20902.637666906041</v>
      </c>
      <c r="AD50" s="35">
        <f>AC50/G60</f>
        <v>2.4297352407132494E-4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>
        <f>MATCH($D51,FAC_TOTALS_APTA!$A$2:$BQ$2,)</f>
        <v>19</v>
      </c>
      <c r="G51" s="36">
        <f>VLOOKUP(G41,FAC_TOTALS_APTA!$A$4:$BQ$126,$F51,FALSE)</f>
        <v>0</v>
      </c>
      <c r="H51" s="36">
        <f>VLOOKUP(H41,FAC_TOTALS_APTA!$A$4:$BQ$126,$F51,FALSE)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PER_CAPITA_TNC_TRIPS_HINY_BUS_FAC</v>
      </c>
      <c r="L51" s="9">
        <f>MATCH($K51,FAC_TOTALS_APTA!$A$2:$BO$2,)</f>
        <v>34</v>
      </c>
      <c r="M51" s="31">
        <f>IF(M41=0,0,VLOOKUP(M41,FAC_TOTALS_APTA!$A$4:$BQ$126,$L51,FALSE))</f>
        <v>0</v>
      </c>
      <c r="N51" s="31">
        <f>IF(N41=0,0,VLOOKUP(N41,FAC_TOTALS_APTA!$A$4:$BQ$126,$L51,FALSE))</f>
        <v>0</v>
      </c>
      <c r="O51" s="31">
        <f>IF(O41=0,0,VLOOKUP(O41,FAC_TOTALS_APTA!$A$4:$BQ$126,$L51,FALSE))</f>
        <v>0</v>
      </c>
      <c r="P51" s="31">
        <f>IF(P41=0,0,VLOOKUP(P41,FAC_TOTALS_APTA!$A$4:$BQ$126,$L51,FALSE))</f>
        <v>0</v>
      </c>
      <c r="Q51" s="31">
        <f>IF(Q41=0,0,VLOOKUP(Q41,FAC_TOTALS_APTA!$A$4:$BQ$126,$L51,FALSE))</f>
        <v>0</v>
      </c>
      <c r="R51" s="31">
        <f>IF(R41=0,0,VLOOKUP(R41,FAC_TOTALS_APTA!$A$4:$BQ$126,$L51,FALSE))</f>
        <v>0</v>
      </c>
      <c r="S51" s="31">
        <f>IF(S41=0,0,VLOOKUP(S41,FAC_TOTALS_APTA!$A$4:$BQ$126,$L51,FALSE))</f>
        <v>0</v>
      </c>
      <c r="T51" s="31">
        <f>IF(T41=0,0,VLOOKUP(T41,FAC_TOTALS_APTA!$A$4:$BQ$126,$L51,FALSE))</f>
        <v>0</v>
      </c>
      <c r="U51" s="31">
        <f>IF(U41=0,0,VLOOKUP(U41,FAC_TOTALS_APTA!$A$4:$BQ$126,$L51,FALSE))</f>
        <v>0</v>
      </c>
      <c r="V51" s="31">
        <f>IF(V41=0,0,VLOOKUP(V41,FAC_TOTALS_APTA!$A$4:$BQ$126,$L51,FALSE))</f>
        <v>0</v>
      </c>
      <c r="W51" s="31">
        <f>IF(W41=0,0,VLOOKUP(W41,FAC_TOTALS_APTA!$A$4:$BQ$126,$L51,FALSE))</f>
        <v>0</v>
      </c>
      <c r="X51" s="31">
        <f>IF(X41=0,0,VLOOKUP(X41,FAC_TOTALS_APTA!$A$4:$BQ$126,$L51,FALSE))</f>
        <v>0</v>
      </c>
      <c r="Y51" s="31">
        <f>IF(Y41=0,0,VLOOKUP(Y41,FAC_TOTALS_APTA!$A$4:$BQ$126,$L51,FALSE))</f>
        <v>0</v>
      </c>
      <c r="Z51" s="31">
        <f>IF(Z41=0,0,VLOOKUP(Z41,FAC_TOTALS_APTA!$A$4:$BQ$126,$L51,FALSE))</f>
        <v>0</v>
      </c>
      <c r="AA51" s="31">
        <f>IF(AA41=0,0,VLOOKUP(AA41,FAC_TOTALS_APTA!$A$4:$BQ$126,$L51,FALSE))</f>
        <v>0</v>
      </c>
      <c r="AB51" s="31">
        <f>IF(AB41=0,0,VLOOKUP(AB41,FAC_TOTALS_APTA!$A$4:$BQ$126,$L51,FALSE))</f>
        <v>0</v>
      </c>
      <c r="AC51" s="34">
        <f t="shared" si="11"/>
        <v>0</v>
      </c>
      <c r="AD51" s="35">
        <f>AC51/G60</f>
        <v>0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MATCH($D52,FAC_TOTALS_APTA!$A$2:$BQ$2,)</f>
        <v>20</v>
      </c>
      <c r="G52" s="36">
        <f>VLOOKUP(G41,FAC_TOTALS_APTA!$A$4:$BQ$126,$F52,FALSE)</f>
        <v>0</v>
      </c>
      <c r="H52" s="36">
        <f>VLOOKUP(H41,FAC_TOTALS_APTA!$A$4:$BQ$126,$F52,FALSE)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PER_CAPITA_TNC_TRIPS_MID_OPEX_BUS_FAC</v>
      </c>
      <c r="L52" s="9">
        <f>MATCH($K52,FAC_TOTALS_APTA!$A$2:$BO$2,)</f>
        <v>35</v>
      </c>
      <c r="M52" s="31">
        <f>IF(M41=0,0,VLOOKUP(M41,FAC_TOTALS_APTA!$A$4:$BQ$126,$L52,FALSE))</f>
        <v>0</v>
      </c>
      <c r="N52" s="31">
        <f>IF(N41=0,0,VLOOKUP(N41,FAC_TOTALS_APTA!$A$4:$BQ$126,$L52,FALSE))</f>
        <v>0</v>
      </c>
      <c r="O52" s="31">
        <f>IF(O41=0,0,VLOOKUP(O41,FAC_TOTALS_APTA!$A$4:$BQ$126,$L52,FALSE))</f>
        <v>0</v>
      </c>
      <c r="P52" s="31">
        <f>IF(P41=0,0,VLOOKUP(P41,FAC_TOTALS_APTA!$A$4:$BQ$126,$L52,FALSE))</f>
        <v>0</v>
      </c>
      <c r="Q52" s="31">
        <f>IF(Q41=0,0,VLOOKUP(Q41,FAC_TOTALS_APTA!$A$4:$BQ$126,$L52,FALSE))</f>
        <v>0</v>
      </c>
      <c r="R52" s="31">
        <f>IF(R41=0,0,VLOOKUP(R41,FAC_TOTALS_APTA!$A$4:$BQ$126,$L52,FALSE))</f>
        <v>0</v>
      </c>
      <c r="S52" s="31">
        <f>IF(S41=0,0,VLOOKUP(S41,FAC_TOTALS_APTA!$A$4:$BQ$126,$L52,FALSE))</f>
        <v>0</v>
      </c>
      <c r="T52" s="31">
        <f>IF(T41=0,0,VLOOKUP(T41,FAC_TOTALS_APTA!$A$4:$BQ$126,$L52,FALSE))</f>
        <v>0</v>
      </c>
      <c r="U52" s="31">
        <f>IF(U41=0,0,VLOOKUP(U41,FAC_TOTALS_APTA!$A$4:$BQ$126,$L52,FALSE))</f>
        <v>0</v>
      </c>
      <c r="V52" s="31">
        <f>IF(V41=0,0,VLOOKUP(V41,FAC_TOTALS_APTA!$A$4:$BQ$126,$L52,FALSE))</f>
        <v>0</v>
      </c>
      <c r="W52" s="31">
        <f>IF(W41=0,0,VLOOKUP(W41,FAC_TOTALS_APTA!$A$4:$BQ$126,$L52,FALSE))</f>
        <v>0</v>
      </c>
      <c r="X52" s="31">
        <f>IF(X41=0,0,VLOOKUP(X41,FAC_TOTALS_APTA!$A$4:$BQ$126,$L52,FALSE))</f>
        <v>0</v>
      </c>
      <c r="Y52" s="31">
        <f>IF(Y41=0,0,VLOOKUP(Y41,FAC_TOTALS_APTA!$A$4:$BQ$126,$L52,FALSE))</f>
        <v>0</v>
      </c>
      <c r="Z52" s="31">
        <f>IF(Z41=0,0,VLOOKUP(Z41,FAC_TOTALS_APTA!$A$4:$BQ$126,$L52,FALSE))</f>
        <v>0</v>
      </c>
      <c r="AA52" s="31">
        <f>IF(AA41=0,0,VLOOKUP(AA41,FAC_TOTALS_APTA!$A$4:$BQ$126,$L52,FALSE))</f>
        <v>0</v>
      </c>
      <c r="AB52" s="31">
        <f>IF(AB41=0,0,VLOOKUP(AB41,FAC_TOTALS_APTA!$A$4:$BQ$126,$L52,FALSE))</f>
        <v>0</v>
      </c>
      <c r="AC52" s="34">
        <f t="shared" si="11"/>
        <v>0</v>
      </c>
      <c r="AD52" s="35">
        <f>AC52/G60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MATCH($D53,FAC_TOTALS_APTA!$A$2:$BQ$2,)</f>
        <v>21</v>
      </c>
      <c r="G53" s="36">
        <f>VLOOKUP(G41,FAC_TOTALS_APTA!$A$4:$BQ$126,$F53,FALSE)</f>
        <v>0</v>
      </c>
      <c r="H53" s="36">
        <f>VLOOKUP(H41,FAC_TOTALS_APTA!$A$4:$BQ$126,$F53,FALSE)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PER_CAPITA_TNC_TRIPS_LOW_OPEX_BUS_FAC</v>
      </c>
      <c r="L53" s="9">
        <f>MATCH($K53,FAC_TOTALS_APTA!$A$2:$BO$2,)</f>
        <v>36</v>
      </c>
      <c r="M53" s="31">
        <f>IF(M41=0,0,VLOOKUP(M41,FAC_TOTALS_APTA!$A$4:$BQ$126,$L53,FALSE))</f>
        <v>0</v>
      </c>
      <c r="N53" s="31">
        <f>IF(N41=0,0,VLOOKUP(N41,FAC_TOTALS_APTA!$A$4:$BQ$126,$L53,FALSE))</f>
        <v>0</v>
      </c>
      <c r="O53" s="31">
        <f>IF(O41=0,0,VLOOKUP(O41,FAC_TOTALS_APTA!$A$4:$BQ$126,$L53,FALSE))</f>
        <v>0</v>
      </c>
      <c r="P53" s="31">
        <f>IF(P41=0,0,VLOOKUP(P41,FAC_TOTALS_APTA!$A$4:$BQ$126,$L53,FALSE))</f>
        <v>0</v>
      </c>
      <c r="Q53" s="31">
        <f>IF(Q41=0,0,VLOOKUP(Q41,FAC_TOTALS_APTA!$A$4:$BQ$126,$L53,FALSE))</f>
        <v>0</v>
      </c>
      <c r="R53" s="31">
        <f>IF(R41=0,0,VLOOKUP(R41,FAC_TOTALS_APTA!$A$4:$BQ$126,$L53,FALSE))</f>
        <v>0</v>
      </c>
      <c r="S53" s="31">
        <f>IF(S41=0,0,VLOOKUP(S41,FAC_TOTALS_APTA!$A$4:$BQ$126,$L53,FALSE))</f>
        <v>0</v>
      </c>
      <c r="T53" s="31">
        <f>IF(T41=0,0,VLOOKUP(T41,FAC_TOTALS_APTA!$A$4:$BQ$126,$L53,FALSE))</f>
        <v>0</v>
      </c>
      <c r="U53" s="31">
        <f>IF(U41=0,0,VLOOKUP(U41,FAC_TOTALS_APTA!$A$4:$BQ$126,$L53,FALSE))</f>
        <v>0</v>
      </c>
      <c r="V53" s="31">
        <f>IF(V41=0,0,VLOOKUP(V41,FAC_TOTALS_APTA!$A$4:$BQ$126,$L53,FALSE))</f>
        <v>0</v>
      </c>
      <c r="W53" s="31">
        <f>IF(W41=0,0,VLOOKUP(W41,FAC_TOTALS_APTA!$A$4:$BQ$126,$L53,FALSE))</f>
        <v>0</v>
      </c>
      <c r="X53" s="31">
        <f>IF(X41=0,0,VLOOKUP(X41,FAC_TOTALS_APTA!$A$4:$BQ$126,$L53,FALSE))</f>
        <v>0</v>
      </c>
      <c r="Y53" s="31">
        <f>IF(Y41=0,0,VLOOKUP(Y41,FAC_TOTALS_APTA!$A$4:$BQ$126,$L53,FALSE))</f>
        <v>0</v>
      </c>
      <c r="Z53" s="31">
        <f>IF(Z41=0,0,VLOOKUP(Z41,FAC_TOTALS_APTA!$A$4:$BQ$126,$L53,FALSE))</f>
        <v>0</v>
      </c>
      <c r="AA53" s="31">
        <f>IF(AA41=0,0,VLOOKUP(AA41,FAC_TOTALS_APTA!$A$4:$BQ$126,$L53,FALSE))</f>
        <v>0</v>
      </c>
      <c r="AB53" s="31">
        <f>IF(AB41=0,0,VLOOKUP(AB41,FAC_TOTALS_APTA!$A$4:$BQ$126,$L53,FALSE))</f>
        <v>0</v>
      </c>
      <c r="AC53" s="34">
        <f t="shared" si="11"/>
        <v>0</v>
      </c>
      <c r="AD53" s="35">
        <f>AC53/G60</f>
        <v>0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>
        <f>MATCH($D54,FAC_TOTALS_APTA!$A$2:$BQ$2,)</f>
        <v>22</v>
      </c>
      <c r="G54" s="36">
        <f>VLOOKUP(G41,FAC_TOTALS_APTA!$A$4:$BQ$126,$F54,FALSE)</f>
        <v>0</v>
      </c>
      <c r="H54" s="36">
        <f>VLOOKUP(H41,FAC_TOTALS_APTA!$A$4:$BQ$126,$F54,FALSE)</f>
        <v>0</v>
      </c>
      <c r="I54" s="32" t="str">
        <f t="shared" si="8"/>
        <v>-</v>
      </c>
      <c r="J54" s="33" t="str">
        <f t="shared" si="9"/>
        <v/>
      </c>
      <c r="K54" s="33" t="str">
        <f t="shared" si="10"/>
        <v>PER_CAPITA_TNC_TRIPS_HINY_RAIL_FAC</v>
      </c>
      <c r="L54" s="9">
        <f>MATCH($K54,FAC_TOTALS_APTA!$A$2:$BO$2,)</f>
        <v>37</v>
      </c>
      <c r="M54" s="31">
        <f>IF(M41=0,0,VLOOKUP(M41,FAC_TOTALS_APTA!$A$4:$BQ$126,$L54,FALSE))</f>
        <v>0</v>
      </c>
      <c r="N54" s="31">
        <f>IF(N41=0,0,VLOOKUP(N41,FAC_TOTALS_APTA!$A$4:$BQ$126,$L54,FALSE))</f>
        <v>0</v>
      </c>
      <c r="O54" s="31">
        <f>IF(O41=0,0,VLOOKUP(O41,FAC_TOTALS_APTA!$A$4:$BQ$126,$L54,FALSE))</f>
        <v>0</v>
      </c>
      <c r="P54" s="31">
        <f>IF(P41=0,0,VLOOKUP(P41,FAC_TOTALS_APTA!$A$4:$BQ$126,$L54,FALSE))</f>
        <v>0</v>
      </c>
      <c r="Q54" s="31">
        <f>IF(Q41=0,0,VLOOKUP(Q41,FAC_TOTALS_APTA!$A$4:$BQ$126,$L54,FALSE))</f>
        <v>0</v>
      </c>
      <c r="R54" s="31">
        <f>IF(R41=0,0,VLOOKUP(R41,FAC_TOTALS_APTA!$A$4:$BQ$126,$L54,FALSE))</f>
        <v>0</v>
      </c>
      <c r="S54" s="31">
        <f>IF(S41=0,0,VLOOKUP(S41,FAC_TOTALS_APTA!$A$4:$BQ$126,$L54,FALSE))</f>
        <v>0</v>
      </c>
      <c r="T54" s="31">
        <f>IF(T41=0,0,VLOOKUP(T41,FAC_TOTALS_APTA!$A$4:$BQ$126,$L54,FALSE))</f>
        <v>0</v>
      </c>
      <c r="U54" s="31">
        <f>IF(U41=0,0,VLOOKUP(U41,FAC_TOTALS_APTA!$A$4:$BQ$126,$L54,FALSE))</f>
        <v>0</v>
      </c>
      <c r="V54" s="31">
        <f>IF(V41=0,0,VLOOKUP(V41,FAC_TOTALS_APTA!$A$4:$BQ$126,$L54,FALSE))</f>
        <v>0</v>
      </c>
      <c r="W54" s="31">
        <f>IF(W41=0,0,VLOOKUP(W41,FAC_TOTALS_APTA!$A$4:$BQ$126,$L54,FALSE))</f>
        <v>0</v>
      </c>
      <c r="X54" s="31">
        <f>IF(X41=0,0,VLOOKUP(X41,FAC_TOTALS_APTA!$A$4:$BQ$126,$L54,FALSE))</f>
        <v>0</v>
      </c>
      <c r="Y54" s="31">
        <f>IF(Y41=0,0,VLOOKUP(Y41,FAC_TOTALS_APTA!$A$4:$BQ$126,$L54,FALSE))</f>
        <v>0</v>
      </c>
      <c r="Z54" s="31">
        <f>IF(Z41=0,0,VLOOKUP(Z41,FAC_TOTALS_APTA!$A$4:$BQ$126,$L54,FALSE))</f>
        <v>0</v>
      </c>
      <c r="AA54" s="31">
        <f>IF(AA41=0,0,VLOOKUP(AA41,FAC_TOTALS_APTA!$A$4:$BQ$126,$L54,FALSE))</f>
        <v>0</v>
      </c>
      <c r="AB54" s="31">
        <f>IF(AB41=0,0,VLOOKUP(AB41,FAC_TOTALS_APTA!$A$4:$BQ$126,$L54,FALSE))</f>
        <v>0</v>
      </c>
      <c r="AC54" s="34">
        <f t="shared" si="11"/>
        <v>0</v>
      </c>
      <c r="AD54" s="35">
        <f>AC54/G60</f>
        <v>0</v>
      </c>
      <c r="AE54" s="9"/>
    </row>
    <row r="55" spans="1:31" s="16" customFormat="1" ht="34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>
        <f>MATCH($D55,FAC_TOTALS_APTA!$A$2:$BQ$2,)</f>
        <v>23</v>
      </c>
      <c r="G55" s="36">
        <f>VLOOKUP(G41,FAC_TOTALS_APTA!$A$4:$BQ$126,$F55,FALSE)</f>
        <v>0</v>
      </c>
      <c r="H55" s="36">
        <f>VLOOKUP(H41,FAC_TOTALS_APTA!$A$4:$BQ$126,$F55,FALSE)</f>
        <v>2.8790566557786699</v>
      </c>
      <c r="I55" s="32" t="str">
        <f t="shared" si="8"/>
        <v>-</v>
      </c>
      <c r="J55" s="33" t="str">
        <f t="shared" si="9"/>
        <v/>
      </c>
      <c r="K55" s="33" t="str">
        <f t="shared" si="10"/>
        <v>PER_CAPITA_TNC_TRIPS_MIDLOW_RAIL_FAC</v>
      </c>
      <c r="L55" s="9">
        <f>MATCH($K55,FAC_TOTALS_APTA!$A$2:$BO$2,)</f>
        <v>38</v>
      </c>
      <c r="M55" s="31">
        <f>IF(M41=0,0,VLOOKUP(M41,FAC_TOTALS_APTA!$A$4:$BQ$126,$L55,FALSE))</f>
        <v>27967.971348092</v>
      </c>
      <c r="N55" s="31">
        <f>IF(N41=0,0,VLOOKUP(N41,FAC_TOTALS_APTA!$A$4:$BQ$126,$L55,FALSE))</f>
        <v>149311.996668876</v>
      </c>
      <c r="O55" s="31">
        <f>IF(O41=0,0,VLOOKUP(O41,FAC_TOTALS_APTA!$A$4:$BQ$126,$L55,FALSE))</f>
        <v>143036.66518141801</v>
      </c>
      <c r="P55" s="31">
        <f>IF(P41=0,0,VLOOKUP(P41,FAC_TOTALS_APTA!$A$4:$BQ$126,$L55,FALSE))</f>
        <v>256618.49987281</v>
      </c>
      <c r="Q55" s="31">
        <f>IF(Q41=0,0,VLOOKUP(Q41,FAC_TOTALS_APTA!$A$4:$BQ$126,$L55,FALSE))</f>
        <v>312675.087255052</v>
      </c>
      <c r="R55" s="31">
        <f>IF(R41=0,0,VLOOKUP(R41,FAC_TOTALS_APTA!$A$4:$BQ$126,$L55,FALSE))</f>
        <v>366100.34885692998</v>
      </c>
      <c r="S55" s="31">
        <f>IF(S41=0,0,VLOOKUP(S41,FAC_TOTALS_APTA!$A$4:$BQ$126,$L55,FALSE))</f>
        <v>0</v>
      </c>
      <c r="T55" s="31">
        <f>IF(T41=0,0,VLOOKUP(T41,FAC_TOTALS_APTA!$A$4:$BQ$126,$L55,FALSE))</f>
        <v>0</v>
      </c>
      <c r="U55" s="31">
        <f>IF(U41=0,0,VLOOKUP(U41,FAC_TOTALS_APTA!$A$4:$BQ$126,$L55,FALSE))</f>
        <v>0</v>
      </c>
      <c r="V55" s="31">
        <f>IF(V41=0,0,VLOOKUP(V41,FAC_TOTALS_APTA!$A$4:$BQ$126,$L55,FALSE))</f>
        <v>0</v>
      </c>
      <c r="W55" s="31">
        <f>IF(W41=0,0,VLOOKUP(W41,FAC_TOTALS_APTA!$A$4:$BQ$126,$L55,FALSE))</f>
        <v>0</v>
      </c>
      <c r="X55" s="31">
        <f>IF(X41=0,0,VLOOKUP(X41,FAC_TOTALS_APTA!$A$4:$BQ$126,$L55,FALSE))</f>
        <v>0</v>
      </c>
      <c r="Y55" s="31">
        <f>IF(Y41=0,0,VLOOKUP(Y41,FAC_TOTALS_APTA!$A$4:$BQ$126,$L55,FALSE))</f>
        <v>0</v>
      </c>
      <c r="Z55" s="31">
        <f>IF(Z41=0,0,VLOOKUP(Z41,FAC_TOTALS_APTA!$A$4:$BQ$126,$L55,FALSE))</f>
        <v>0</v>
      </c>
      <c r="AA55" s="31">
        <f>IF(AA41=0,0,VLOOKUP(AA41,FAC_TOTALS_APTA!$A$4:$BQ$126,$L55,FALSE))</f>
        <v>0</v>
      </c>
      <c r="AB55" s="31">
        <f>IF(AB41=0,0,VLOOKUP(AB41,FAC_TOTALS_APTA!$A$4:$BQ$126,$L55,FALSE))</f>
        <v>0</v>
      </c>
      <c r="AC55" s="34">
        <f t="shared" si="11"/>
        <v>1255710.569183178</v>
      </c>
      <c r="AD55" s="35">
        <f>AC55/G60</f>
        <v>1.459645557991471E-2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MATCH($D56,FAC_TOTALS_APTA!$A$2:$BQ$2,)</f>
        <v>24</v>
      </c>
      <c r="G56" s="36">
        <f>VLOOKUP(G41,FAC_TOTALS_APTA!$A$4:$BQ$126,$F56,FALSE)</f>
        <v>0.33500335652262098</v>
      </c>
      <c r="H56" s="36">
        <f>VLOOKUP(H41,FAC_TOTALS_APTA!$A$4:$BQ$126,$F56,FALSE)</f>
        <v>0.84257587959054803</v>
      </c>
      <c r="I56" s="32">
        <f t="shared" si="8"/>
        <v>1.5151266791371789</v>
      </c>
      <c r="J56" s="33" t="str">
        <f t="shared" si="9"/>
        <v/>
      </c>
      <c r="K56" s="33" t="str">
        <f t="shared" si="10"/>
        <v>BIKE_SHARE_FAC</v>
      </c>
      <c r="L56" s="9">
        <f>MATCH($K56,FAC_TOTALS_APTA!$A$2:$BO$2,)</f>
        <v>39</v>
      </c>
      <c r="M56" s="31">
        <f>IF(M41=0,0,VLOOKUP(M41,FAC_TOTALS_APTA!$A$4:$BQ$126,$L56,FALSE))</f>
        <v>-190712.804990137</v>
      </c>
      <c r="N56" s="31">
        <f>IF(N41=0,0,VLOOKUP(N41,FAC_TOTALS_APTA!$A$4:$BQ$126,$L56,FALSE))</f>
        <v>-2877.12660979463</v>
      </c>
      <c r="O56" s="31">
        <f>IF(O41=0,0,VLOOKUP(O41,FAC_TOTALS_APTA!$A$4:$BQ$126,$L56,FALSE))</f>
        <v>-99656.022950313505</v>
      </c>
      <c r="P56" s="31">
        <f>IF(P41=0,0,VLOOKUP(P41,FAC_TOTALS_APTA!$A$4:$BQ$126,$L56,FALSE))</f>
        <v>-73907.182573764294</v>
      </c>
      <c r="Q56" s="31">
        <f>IF(Q41=0,0,VLOOKUP(Q41,FAC_TOTALS_APTA!$A$4:$BQ$126,$L56,FALSE))</f>
        <v>-98611.2328195304</v>
      </c>
      <c r="R56" s="31">
        <f>IF(R41=0,0,VLOOKUP(R41,FAC_TOTALS_APTA!$A$4:$BQ$126,$L56,FALSE))</f>
        <v>-21061.788571078599</v>
      </c>
      <c r="S56" s="31">
        <f>IF(S41=0,0,VLOOKUP(S41,FAC_TOTALS_APTA!$A$4:$BQ$126,$L56,FALSE))</f>
        <v>0</v>
      </c>
      <c r="T56" s="31">
        <f>IF(T41=0,0,VLOOKUP(T41,FAC_TOTALS_APTA!$A$4:$BQ$126,$L56,FALSE))</f>
        <v>0</v>
      </c>
      <c r="U56" s="31">
        <f>IF(U41=0,0,VLOOKUP(U41,FAC_TOTALS_APTA!$A$4:$BQ$126,$L56,FALSE))</f>
        <v>0</v>
      </c>
      <c r="V56" s="31">
        <f>IF(V41=0,0,VLOOKUP(V41,FAC_TOTALS_APTA!$A$4:$BQ$126,$L56,FALSE))</f>
        <v>0</v>
      </c>
      <c r="W56" s="31">
        <f>IF(W41=0,0,VLOOKUP(W41,FAC_TOTALS_APTA!$A$4:$BQ$126,$L56,FALSE))</f>
        <v>0</v>
      </c>
      <c r="X56" s="31">
        <f>IF(X41=0,0,VLOOKUP(X41,FAC_TOTALS_APTA!$A$4:$BQ$126,$L56,FALSE))</f>
        <v>0</v>
      </c>
      <c r="Y56" s="31">
        <f>IF(Y41=0,0,VLOOKUP(Y41,FAC_TOTALS_APTA!$A$4:$BQ$126,$L56,FALSE))</f>
        <v>0</v>
      </c>
      <c r="Z56" s="31">
        <f>IF(Z41=0,0,VLOOKUP(Z41,FAC_TOTALS_APTA!$A$4:$BQ$126,$L56,FALSE))</f>
        <v>0</v>
      </c>
      <c r="AA56" s="31">
        <f>IF(AA41=0,0,VLOOKUP(AA41,FAC_TOTALS_APTA!$A$4:$BQ$126,$L56,FALSE))</f>
        <v>0</v>
      </c>
      <c r="AB56" s="31">
        <f>IF(AB41=0,0,VLOOKUP(AB41,FAC_TOTALS_APTA!$A$4:$BQ$126,$L56,FALSE))</f>
        <v>0</v>
      </c>
      <c r="AC56" s="34">
        <f t="shared" si="11"/>
        <v>-486826.15851461847</v>
      </c>
      <c r="AD56" s="35">
        <f>AC56/G60</f>
        <v>-5.6588967014281457E-3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MATCH($D57,FAC_TOTALS_APTA!$A$2:$BQ$2,)</f>
        <v>25</v>
      </c>
      <c r="G57" s="38">
        <f>VLOOKUP(G41,FAC_TOTALS_APTA!$A$4:$BQ$126,$F57,FALSE)</f>
        <v>0</v>
      </c>
      <c r="H57" s="38">
        <f>VLOOKUP(H41,FAC_TOTALS_APTA!$A$4:$BQ$126,$F57,FALSE)</f>
        <v>0.54244263891990796</v>
      </c>
      <c r="I57" s="39" t="str">
        <f t="shared" si="8"/>
        <v>-</v>
      </c>
      <c r="J57" s="40" t="str">
        <f t="shared" si="9"/>
        <v/>
      </c>
      <c r="K57" s="40" t="str">
        <f t="shared" si="10"/>
        <v>scooter_flag_FAC</v>
      </c>
      <c r="L57" s="10">
        <f>MATCH($K57,FAC_TOTALS_APTA!$A$2:$BO$2,)</f>
        <v>40</v>
      </c>
      <c r="M57" s="41">
        <f>IF($M$11=0,0,VLOOKUP($M$11,FAC_TOTALS_APTA!$A$4:$BQ$126,$L57,FALSE))</f>
        <v>0</v>
      </c>
      <c r="N57" s="41">
        <f>IF($M$11=0,0,VLOOKUP($M$11,FAC_TOTALS_APTA!$A$4:$BQ$126,$L57,FALSE))</f>
        <v>0</v>
      </c>
      <c r="O57" s="41">
        <f>IF($M$11=0,0,VLOOKUP($M$11,FAC_TOTALS_APTA!$A$4:$BQ$126,$L57,FALSE))</f>
        <v>0</v>
      </c>
      <c r="P57" s="41">
        <f>IF($M$11=0,0,VLOOKUP($M$11,FAC_TOTALS_APTA!$A$4:$BQ$126,$L57,FALSE))</f>
        <v>0</v>
      </c>
      <c r="Q57" s="41">
        <f>IF($M$11=0,0,VLOOKUP($M$11,FAC_TOTALS_APTA!$A$4:$BQ$126,$L57,FALSE))</f>
        <v>0</v>
      </c>
      <c r="R57" s="41">
        <f>IF($M$11=0,0,VLOOKUP($M$11,FAC_TOTALS_APTA!$A$4:$BQ$126,$L57,FALSE))</f>
        <v>0</v>
      </c>
      <c r="S57" s="41">
        <f>IF($M$11=0,0,VLOOKUP($M$11,FAC_TOTALS_APTA!$A$4:$BQ$126,$L57,FALSE))</f>
        <v>0</v>
      </c>
      <c r="T57" s="41">
        <f>IF($M$11=0,0,VLOOKUP($M$11,FAC_TOTALS_APTA!$A$4:$BQ$126,$L57,FALSE))</f>
        <v>0</v>
      </c>
      <c r="U57" s="41">
        <f>IF($M$11=0,0,VLOOKUP($M$11,FAC_TOTALS_APTA!$A$4:$BQ$126,$L57,FALSE))</f>
        <v>0</v>
      </c>
      <c r="V57" s="41">
        <f>IF($M$11=0,0,VLOOKUP($M$11,FAC_TOTALS_APTA!$A$4:$BQ$126,$L57,FALSE))</f>
        <v>0</v>
      </c>
      <c r="W57" s="41">
        <f>IF($M$11=0,0,VLOOKUP($M$11,FAC_TOTALS_APTA!$A$4:$BQ$126,$L57,FALSE))</f>
        <v>0</v>
      </c>
      <c r="X57" s="41">
        <f>IF($M$11=0,0,VLOOKUP($M$11,FAC_TOTALS_APTA!$A$4:$BQ$126,$L57,FALSE))</f>
        <v>0</v>
      </c>
      <c r="Y57" s="41">
        <f>IF($M$11=0,0,VLOOKUP($M$11,FAC_TOTALS_APTA!$A$4:$BQ$126,$L57,FALSE))</f>
        <v>0</v>
      </c>
      <c r="Z57" s="41">
        <f>IF($M$11=0,0,VLOOKUP($M$11,FAC_TOTALS_APTA!$A$4:$BQ$126,$L57,FALSE))</f>
        <v>0</v>
      </c>
      <c r="AA57" s="41">
        <f>IF($M$11=0,0,VLOOKUP($M$11,FAC_TOTALS_APTA!$A$4:$BQ$126,$L57,FALSE))</f>
        <v>0</v>
      </c>
      <c r="AB57" s="41">
        <f>IF($M$11=0,0,VLOOKUP($M$11,FAC_TOTALS_APTA!$A$4:$BQ$126,$L57,FALSE))</f>
        <v>0</v>
      </c>
      <c r="AC57" s="42">
        <f t="shared" si="11"/>
        <v>0</v>
      </c>
      <c r="AD57" s="43">
        <f>AC57/G60</f>
        <v>0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MATCH($K58,FAC_TOTALS_APTA!$A$2:$BO$2,)</f>
        <v>44</v>
      </c>
      <c r="M58" s="48">
        <f>IF(M41=0,0,VLOOKUP(M41,FAC_TOTALS_APTA!$A$4:$BQ$126,$L58,FALSE))</f>
        <v>0</v>
      </c>
      <c r="N58" s="48">
        <f>IF(N41=0,0,VLOOKUP(N41,FAC_TOTALS_APTA!$A$4:$BQ$126,$L58,FALSE))</f>
        <v>0</v>
      </c>
      <c r="O58" s="48">
        <f>IF(O41=0,0,VLOOKUP(O41,FAC_TOTALS_APTA!$A$4:$BQ$126,$L58,FALSE))</f>
        <v>1955601.15419999</v>
      </c>
      <c r="P58" s="48">
        <f>IF(P41=0,0,VLOOKUP(P41,FAC_TOTALS_APTA!$A$4:$BQ$126,$L58,FALSE))</f>
        <v>0</v>
      </c>
      <c r="Q58" s="48">
        <f>IF(Q41=0,0,VLOOKUP(Q41,FAC_TOTALS_APTA!$A$4:$BQ$126,$L58,FALSE))</f>
        <v>2057323</v>
      </c>
      <c r="R58" s="48">
        <f>IF(R41=0,0,VLOOKUP(R41,FAC_TOTALS_APTA!$A$4:$BQ$126,$L58,FALSE))</f>
        <v>67552.984799999904</v>
      </c>
      <c r="S58" s="48">
        <f>IF(S41=0,0,VLOOKUP(S41,FAC_TOTALS_APTA!$A$4:$BQ$126,$L58,FALSE))</f>
        <v>0</v>
      </c>
      <c r="T58" s="48">
        <f>IF(T41=0,0,VLOOKUP(T41,FAC_TOTALS_APTA!$A$4:$BQ$126,$L58,FALSE))</f>
        <v>0</v>
      </c>
      <c r="U58" s="48">
        <f>IF(U41=0,0,VLOOKUP(U41,FAC_TOTALS_APTA!$A$4:$BQ$126,$L58,FALSE))</f>
        <v>0</v>
      </c>
      <c r="V58" s="48">
        <f>IF(V41=0,0,VLOOKUP(V41,FAC_TOTALS_APTA!$A$4:$BQ$126,$L58,FALSE))</f>
        <v>0</v>
      </c>
      <c r="W58" s="48">
        <f>IF(W41=0,0,VLOOKUP(W41,FAC_TOTALS_APTA!$A$4:$BQ$126,$L58,FALSE))</f>
        <v>0</v>
      </c>
      <c r="X58" s="48">
        <f>IF(X41=0,0,VLOOKUP(X41,FAC_TOTALS_APTA!$A$4:$BQ$126,$L58,FALSE))</f>
        <v>0</v>
      </c>
      <c r="Y58" s="48">
        <f>IF(Y41=0,0,VLOOKUP(Y41,FAC_TOTALS_APTA!$A$4:$BQ$126,$L58,FALSE))</f>
        <v>0</v>
      </c>
      <c r="Z58" s="48">
        <f>IF(Z41=0,0,VLOOKUP(Z41,FAC_TOTALS_APTA!$A$4:$BQ$126,$L58,FALSE))</f>
        <v>0</v>
      </c>
      <c r="AA58" s="48">
        <f>IF(AA41=0,0,VLOOKUP(AA41,FAC_TOTALS_APTA!$A$4:$BQ$126,$L58,FALSE))</f>
        <v>0</v>
      </c>
      <c r="AB58" s="48">
        <f>IF(AB41=0,0,VLOOKUP(AB41,FAC_TOTALS_APTA!$A$4:$BQ$126,$L58,FALSE))</f>
        <v>0</v>
      </c>
      <c r="AC58" s="51">
        <f>SUM(M58:AB58)</f>
        <v>4080477.1389999897</v>
      </c>
      <c r="AD58" s="52">
        <f>AC58/G60</f>
        <v>4.743171298065451E-2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MATCH($D59,FAC_TOTALS_APTA!$A$2:$BO$2,)</f>
        <v>9</v>
      </c>
      <c r="G59" s="76">
        <f>VLOOKUP(G41,FAC_TOTALS_APTA!$A$4:$BQ$126,$F59,FALSE)</f>
        <v>91575821.755292803</v>
      </c>
      <c r="H59" s="76">
        <f>VLOOKUP(H41,FAC_TOTALS_APTA!$A$4:$BO$126,$F59,FALSE)</f>
        <v>104465461.303092</v>
      </c>
      <c r="I59" s="78">
        <f t="shared" ref="I59:I60" si="12">H59/G59-1</f>
        <v>0.14075374155246623</v>
      </c>
      <c r="J59" s="33"/>
      <c r="K59" s="33"/>
      <c r="L59" s="9"/>
      <c r="M59" s="31">
        <f t="shared" ref="M59:AB59" si="13">SUM(M43:M48)</f>
        <v>6154222.6085035354</v>
      </c>
      <c r="N59" s="31">
        <f t="shared" si="13"/>
        <v>1385694.7887292139</v>
      </c>
      <c r="O59" s="31">
        <f t="shared" si="13"/>
        <v>-5767153.3427089741</v>
      </c>
      <c r="P59" s="31">
        <f t="shared" si="13"/>
        <v>1591595.2061132267</v>
      </c>
      <c r="Q59" s="31">
        <f t="shared" si="13"/>
        <v>1922672.1427852842</v>
      </c>
      <c r="R59" s="31">
        <f t="shared" si="13"/>
        <v>5284785.8572703917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12889639.5477992</v>
      </c>
      <c r="AD59" s="35">
        <f>I59</f>
        <v>0.14075374155246623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MATCH($D60,FAC_TOTALS_APTA!$A$2:$BO$2,)</f>
        <v>7</v>
      </c>
      <c r="G60" s="77">
        <f>VLOOKUP(G41,FAC_TOTALS_APTA!$A$4:$BO$126,$F60,FALSE)</f>
        <v>86028458.231399998</v>
      </c>
      <c r="H60" s="77">
        <f>VLOOKUP(H41,FAC_TOTALS_APTA!$A$4:$BO$126,$F60,FALSE)</f>
        <v>86796528.468199894</v>
      </c>
      <c r="I60" s="79">
        <f t="shared" si="12"/>
        <v>8.9280948722099129E-3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768070.23679989576</v>
      </c>
      <c r="AD60" s="55">
        <f>I60</f>
        <v>8.9280948722099129E-3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-0.13182564668025631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78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7" t="s">
        <v>59</v>
      </c>
      <c r="H69" s="87"/>
      <c r="I69" s="87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 t="s">
        <v>63</v>
      </c>
      <c r="AD69" s="87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2012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1_3_2012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1_3_2013</v>
      </c>
      <c r="N72" s="9" t="str">
        <f t="shared" ref="N72:AB72" si="14">IF($G70+N71&gt;$H70,0,CONCATENATE($C67,"_",$C68,"_",$G70+N71))</f>
        <v>1_3_2014</v>
      </c>
      <c r="O72" s="9" t="str">
        <f t="shared" si="14"/>
        <v>1_3_2015</v>
      </c>
      <c r="P72" s="9" t="str">
        <f t="shared" si="14"/>
        <v>1_3_2016</v>
      </c>
      <c r="Q72" s="9" t="str">
        <f t="shared" si="14"/>
        <v>1_3_2017</v>
      </c>
      <c r="R72" s="9" t="str">
        <f t="shared" si="14"/>
        <v>1_3_2018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MATCH($D74,FAC_TOTALS_APTA!$A$2:$BQ$2,)</f>
        <v>11</v>
      </c>
      <c r="G74" s="31" t="e">
        <f>VLOOKUP(G72,FAC_TOTALS_APTA!$A$4:$BQ$126,$F74,FALSE)</f>
        <v>#N/A</v>
      </c>
      <c r="H74" s="31" t="e">
        <f>VLOOKUP(H72,FAC_TOTALS_APTA!$A$4:$BQ$126,$F74,FALSE)</f>
        <v>#N/A</v>
      </c>
      <c r="I74" s="32" t="str">
        <f>IFERROR(H74/G74-1,"-")</f>
        <v>-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MATCH($K74,FAC_TOTALS_APTA!$A$2:$BO$2,)</f>
        <v>26</v>
      </c>
      <c r="M74" s="31" t="e">
        <f>IF(M72=0,0,VLOOKUP(M72,FAC_TOTALS_APTA!$A$4:$BQ$126,$L74,FALSE))</f>
        <v>#N/A</v>
      </c>
      <c r="N74" s="31" t="e">
        <f>IF(N72=0,0,VLOOKUP(N72,FAC_TOTALS_APTA!$A$4:$BQ$126,$L74,FALSE))</f>
        <v>#N/A</v>
      </c>
      <c r="O74" s="31" t="e">
        <f>IF(O72=0,0,VLOOKUP(O72,FAC_TOTALS_APTA!$A$4:$BQ$126,$L74,FALSE))</f>
        <v>#N/A</v>
      </c>
      <c r="P74" s="31" t="e">
        <f>IF(P72=0,0,VLOOKUP(P72,FAC_TOTALS_APTA!$A$4:$BQ$126,$L74,FALSE))</f>
        <v>#N/A</v>
      </c>
      <c r="Q74" s="31" t="e">
        <f>IF(Q72=0,0,VLOOKUP(Q72,FAC_TOTALS_APTA!$A$4:$BQ$126,$L74,FALSE))</f>
        <v>#N/A</v>
      </c>
      <c r="R74" s="31" t="e">
        <f>IF(R72=0,0,VLOOKUP(R72,FAC_TOTALS_APTA!$A$4:$BQ$126,$L74,FALSE))</f>
        <v>#N/A</v>
      </c>
      <c r="S74" s="31">
        <f>IF(S72=0,0,VLOOKUP(S72,FAC_TOTALS_APTA!$A$4:$BQ$126,$L74,FALSE))</f>
        <v>0</v>
      </c>
      <c r="T74" s="31">
        <f>IF(T72=0,0,VLOOKUP(T72,FAC_TOTALS_APTA!$A$4:$BQ$126,$L74,FALSE))</f>
        <v>0</v>
      </c>
      <c r="U74" s="31">
        <f>IF(U72=0,0,VLOOKUP(U72,FAC_TOTALS_APTA!$A$4:$BQ$126,$L74,FALSE))</f>
        <v>0</v>
      </c>
      <c r="V74" s="31">
        <f>IF(V72=0,0,VLOOKUP(V72,FAC_TOTALS_APTA!$A$4:$BQ$126,$L74,FALSE))</f>
        <v>0</v>
      </c>
      <c r="W74" s="31">
        <f>IF(W72=0,0,VLOOKUP(W72,FAC_TOTALS_APTA!$A$4:$BQ$126,$L74,FALSE))</f>
        <v>0</v>
      </c>
      <c r="X74" s="31">
        <f>IF(X72=0,0,VLOOKUP(X72,FAC_TOTALS_APTA!$A$4:$BQ$126,$L74,FALSE))</f>
        <v>0</v>
      </c>
      <c r="Y74" s="31">
        <f>IF(Y72=0,0,VLOOKUP(Y72,FAC_TOTALS_APTA!$A$4:$BQ$126,$L74,FALSE))</f>
        <v>0</v>
      </c>
      <c r="Z74" s="31">
        <f>IF(Z72=0,0,VLOOKUP(Z72,FAC_TOTALS_APTA!$A$4:$BQ$126,$L74,FALSE))</f>
        <v>0</v>
      </c>
      <c r="AA74" s="31">
        <f>IF(AA72=0,0,VLOOKUP(AA72,FAC_TOTALS_APTA!$A$4:$BQ$126,$L74,FALSE))</f>
        <v>0</v>
      </c>
      <c r="AB74" s="31">
        <f>IF(AB72=0,0,VLOOKUP(AB72,FAC_TOTALS_APTA!$A$4:$BQ$126,$L74,FALSE))</f>
        <v>0</v>
      </c>
      <c r="AC74" s="34" t="e">
        <f>SUM(M74:AB74)</f>
        <v>#N/A</v>
      </c>
      <c r="AD74" s="35" t="e">
        <f>AC74/G91</f>
        <v>#N/A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MATCH($D75,FAC_TOTALS_APTA!$A$2:$BQ$2,)</f>
        <v>12</v>
      </c>
      <c r="G75" s="56" t="e">
        <f>VLOOKUP(G72,FAC_TOTALS_APTA!$A$4:$BQ$126,$F75,FALSE)</f>
        <v>#N/A</v>
      </c>
      <c r="H75" s="56" t="e">
        <f>VLOOKUP(H72,FAC_TOTALS_APTA!$A$4:$BQ$126,$F75,FALSE)</f>
        <v>#N/A</v>
      </c>
      <c r="I75" s="32" t="str">
        <f t="shared" ref="I75:I88" si="15">IFERROR(H75/G75-1,"-")</f>
        <v>-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MATCH($K75,FAC_TOTALS_APTA!$A$2:$BO$2,)</f>
        <v>27</v>
      </c>
      <c r="M75" s="31" t="e">
        <f>IF(M72=0,0,VLOOKUP(M72,FAC_TOTALS_APTA!$A$4:$BQ$126,$L75,FALSE))</f>
        <v>#N/A</v>
      </c>
      <c r="N75" s="31" t="e">
        <f>IF(N72=0,0,VLOOKUP(N72,FAC_TOTALS_APTA!$A$4:$BQ$126,$L75,FALSE))</f>
        <v>#N/A</v>
      </c>
      <c r="O75" s="31" t="e">
        <f>IF(O72=0,0,VLOOKUP(O72,FAC_TOTALS_APTA!$A$4:$BQ$126,$L75,FALSE))</f>
        <v>#N/A</v>
      </c>
      <c r="P75" s="31" t="e">
        <f>IF(P72=0,0,VLOOKUP(P72,FAC_TOTALS_APTA!$A$4:$BQ$126,$L75,FALSE))</f>
        <v>#N/A</v>
      </c>
      <c r="Q75" s="31" t="e">
        <f>IF(Q72=0,0,VLOOKUP(Q72,FAC_TOTALS_APTA!$A$4:$BQ$126,$L75,FALSE))</f>
        <v>#N/A</v>
      </c>
      <c r="R75" s="31" t="e">
        <f>IF(R72=0,0,VLOOKUP(R72,FAC_TOTALS_APTA!$A$4:$BQ$126,$L75,FALSE))</f>
        <v>#N/A</v>
      </c>
      <c r="S75" s="31">
        <f>IF(S72=0,0,VLOOKUP(S72,FAC_TOTALS_APTA!$A$4:$BQ$126,$L75,FALSE))</f>
        <v>0</v>
      </c>
      <c r="T75" s="31">
        <f>IF(T72=0,0,VLOOKUP(T72,FAC_TOTALS_APTA!$A$4:$BQ$126,$L75,FALSE))</f>
        <v>0</v>
      </c>
      <c r="U75" s="31">
        <f>IF(U72=0,0,VLOOKUP(U72,FAC_TOTALS_APTA!$A$4:$BQ$126,$L75,FALSE))</f>
        <v>0</v>
      </c>
      <c r="V75" s="31">
        <f>IF(V72=0,0,VLOOKUP(V72,FAC_TOTALS_APTA!$A$4:$BQ$126,$L75,FALSE))</f>
        <v>0</v>
      </c>
      <c r="W75" s="31">
        <f>IF(W72=0,0,VLOOKUP(W72,FAC_TOTALS_APTA!$A$4:$BQ$126,$L75,FALSE))</f>
        <v>0</v>
      </c>
      <c r="X75" s="31">
        <f>IF(X72=0,0,VLOOKUP(X72,FAC_TOTALS_APTA!$A$4:$BQ$126,$L75,FALSE))</f>
        <v>0</v>
      </c>
      <c r="Y75" s="31">
        <f>IF(Y72=0,0,VLOOKUP(Y72,FAC_TOTALS_APTA!$A$4:$BQ$126,$L75,FALSE))</f>
        <v>0</v>
      </c>
      <c r="Z75" s="31">
        <f>IF(Z72=0,0,VLOOKUP(Z72,FAC_TOTALS_APTA!$A$4:$BQ$126,$L75,FALSE))</f>
        <v>0</v>
      </c>
      <c r="AA75" s="31">
        <f>IF(AA72=0,0,VLOOKUP(AA72,FAC_TOTALS_APTA!$A$4:$BQ$126,$L75,FALSE))</f>
        <v>0</v>
      </c>
      <c r="AB75" s="31">
        <f>IF(AB72=0,0,VLOOKUP(AB72,FAC_TOTALS_APTA!$A$4:$BQ$126,$L75,FALSE))</f>
        <v>0</v>
      </c>
      <c r="AC75" s="34" t="e">
        <f t="shared" ref="AC75:AC88" si="18">SUM(M75:AB75)</f>
        <v>#N/A</v>
      </c>
      <c r="AD75" s="35" t="e">
        <f>AC75/G91</f>
        <v>#N/A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MATCH($D76,FAC_TOTALS_APTA!$A$2:$BQ$2,)</f>
        <v>13</v>
      </c>
      <c r="G76" s="31" t="e">
        <f>VLOOKUP(G72,FAC_TOTALS_APTA!$A$4:$BQ$126,$F76,FALSE)</f>
        <v>#N/A</v>
      </c>
      <c r="H76" s="31" t="e">
        <f>VLOOKUP(H72,FAC_TOTALS_APTA!$A$4:$BQ$126,$F76,FALSE)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MATCH($K76,FAC_TOTALS_APTA!$A$2:$BO$2,)</f>
        <v>28</v>
      </c>
      <c r="M76" s="31" t="e">
        <f>IF(M72=0,0,VLOOKUP(M72,FAC_TOTALS_APTA!$A$4:$BQ$126,$L76,FALSE))</f>
        <v>#N/A</v>
      </c>
      <c r="N76" s="31" t="e">
        <f>IF(N72=0,0,VLOOKUP(N72,FAC_TOTALS_APTA!$A$4:$BQ$126,$L76,FALSE))</f>
        <v>#N/A</v>
      </c>
      <c r="O76" s="31" t="e">
        <f>IF(O72=0,0,VLOOKUP(O72,FAC_TOTALS_APTA!$A$4:$BQ$126,$L76,FALSE))</f>
        <v>#N/A</v>
      </c>
      <c r="P76" s="31" t="e">
        <f>IF(P72=0,0,VLOOKUP(P72,FAC_TOTALS_APTA!$A$4:$BQ$126,$L76,FALSE))</f>
        <v>#N/A</v>
      </c>
      <c r="Q76" s="31" t="e">
        <f>IF(Q72=0,0,VLOOKUP(Q72,FAC_TOTALS_APTA!$A$4:$BQ$126,$L76,FALSE))</f>
        <v>#N/A</v>
      </c>
      <c r="R76" s="31" t="e">
        <f>IF(R72=0,0,VLOOKUP(R72,FAC_TOTALS_APTA!$A$4:$BQ$126,$L76,FALSE))</f>
        <v>#N/A</v>
      </c>
      <c r="S76" s="31">
        <f>IF(S72=0,0,VLOOKUP(S72,FAC_TOTALS_APTA!$A$4:$BQ$126,$L76,FALSE))</f>
        <v>0</v>
      </c>
      <c r="T76" s="31">
        <f>IF(T72=0,0,VLOOKUP(T72,FAC_TOTALS_APTA!$A$4:$BQ$126,$L76,FALSE))</f>
        <v>0</v>
      </c>
      <c r="U76" s="31">
        <f>IF(U72=0,0,VLOOKUP(U72,FAC_TOTALS_APTA!$A$4:$BQ$126,$L76,FALSE))</f>
        <v>0</v>
      </c>
      <c r="V76" s="31">
        <f>IF(V72=0,0,VLOOKUP(V72,FAC_TOTALS_APTA!$A$4:$BQ$126,$L76,FALSE))</f>
        <v>0</v>
      </c>
      <c r="W76" s="31">
        <f>IF(W72=0,0,VLOOKUP(W72,FAC_TOTALS_APTA!$A$4:$BQ$126,$L76,FALSE))</f>
        <v>0</v>
      </c>
      <c r="X76" s="31">
        <f>IF(X72=0,0,VLOOKUP(X72,FAC_TOTALS_APTA!$A$4:$BQ$126,$L76,FALSE))</f>
        <v>0</v>
      </c>
      <c r="Y76" s="31">
        <f>IF(Y72=0,0,VLOOKUP(Y72,FAC_TOTALS_APTA!$A$4:$BQ$126,$L76,FALSE))</f>
        <v>0</v>
      </c>
      <c r="Z76" s="31">
        <f>IF(Z72=0,0,VLOOKUP(Z72,FAC_TOTALS_APTA!$A$4:$BQ$126,$L76,FALSE))</f>
        <v>0</v>
      </c>
      <c r="AA76" s="31">
        <f>IF(AA72=0,0,VLOOKUP(AA72,FAC_TOTALS_APTA!$A$4:$BQ$126,$L76,FALSE))</f>
        <v>0</v>
      </c>
      <c r="AB76" s="31">
        <f>IF(AB72=0,0,VLOOKUP(AB72,FAC_TOTALS_APTA!$A$4:$BQ$126,$L76,FALSE))</f>
        <v>0</v>
      </c>
      <c r="AC76" s="34" t="e">
        <f t="shared" si="18"/>
        <v>#N/A</v>
      </c>
      <c r="AD76" s="35" t="e">
        <f>AC76/G91</f>
        <v>#N/A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MATCH($D77,FAC_TOTALS_APTA!$A$2:$BQ$2,)</f>
        <v>17</v>
      </c>
      <c r="G77" s="56" t="e">
        <f>VLOOKUP(G72,FAC_TOTALS_APTA!$A$4:$BQ$126,$F77,FALSE)</f>
        <v>#N/A</v>
      </c>
      <c r="H77" s="56" t="e">
        <f>VLOOKUP(H72,FAC_TOTALS_APTA!$A$4:$BQ$126,$F77,FALSE)</f>
        <v>#N/A</v>
      </c>
      <c r="I77" s="32" t="str">
        <f t="shared" si="15"/>
        <v>-</v>
      </c>
      <c r="J77" s="33" t="str">
        <f t="shared" si="16"/>
        <v/>
      </c>
      <c r="K77" s="33" t="str">
        <f t="shared" si="17"/>
        <v>TSD_POP_EMP_PCT_FAC</v>
      </c>
      <c r="L77" s="9">
        <f>MATCH($K77,FAC_TOTALS_APTA!$A$2:$BO$2,)</f>
        <v>32</v>
      </c>
      <c r="M77" s="31" t="e">
        <f>IF(M72=0,0,VLOOKUP(M72,FAC_TOTALS_APTA!$A$4:$BQ$126,$L77,FALSE))</f>
        <v>#N/A</v>
      </c>
      <c r="N77" s="31" t="e">
        <f>IF(N72=0,0,VLOOKUP(N72,FAC_TOTALS_APTA!$A$4:$BQ$126,$L77,FALSE))</f>
        <v>#N/A</v>
      </c>
      <c r="O77" s="31" t="e">
        <f>IF(O72=0,0,VLOOKUP(O72,FAC_TOTALS_APTA!$A$4:$BQ$126,$L77,FALSE))</f>
        <v>#N/A</v>
      </c>
      <c r="P77" s="31" t="e">
        <f>IF(P72=0,0,VLOOKUP(P72,FAC_TOTALS_APTA!$A$4:$BQ$126,$L77,FALSE))</f>
        <v>#N/A</v>
      </c>
      <c r="Q77" s="31" t="e">
        <f>IF(Q72=0,0,VLOOKUP(Q72,FAC_TOTALS_APTA!$A$4:$BQ$126,$L77,FALSE))</f>
        <v>#N/A</v>
      </c>
      <c r="R77" s="31" t="e">
        <f>IF(R72=0,0,VLOOKUP(R72,FAC_TOTALS_APTA!$A$4:$BQ$126,$L77,FALSE))</f>
        <v>#N/A</v>
      </c>
      <c r="S77" s="31">
        <f>IF(S72=0,0,VLOOKUP(S72,FAC_TOTALS_APTA!$A$4:$BQ$126,$L77,FALSE))</f>
        <v>0</v>
      </c>
      <c r="T77" s="31">
        <f>IF(T72=0,0,VLOOKUP(T72,FAC_TOTALS_APTA!$A$4:$BQ$126,$L77,FALSE))</f>
        <v>0</v>
      </c>
      <c r="U77" s="31">
        <f>IF(U72=0,0,VLOOKUP(U72,FAC_TOTALS_APTA!$A$4:$BQ$126,$L77,FALSE))</f>
        <v>0</v>
      </c>
      <c r="V77" s="31">
        <f>IF(V72=0,0,VLOOKUP(V72,FAC_TOTALS_APTA!$A$4:$BQ$126,$L77,FALSE))</f>
        <v>0</v>
      </c>
      <c r="W77" s="31">
        <f>IF(W72=0,0,VLOOKUP(W72,FAC_TOTALS_APTA!$A$4:$BQ$126,$L77,FALSE))</f>
        <v>0</v>
      </c>
      <c r="X77" s="31">
        <f>IF(X72=0,0,VLOOKUP(X72,FAC_TOTALS_APTA!$A$4:$BQ$126,$L77,FALSE))</f>
        <v>0</v>
      </c>
      <c r="Y77" s="31">
        <f>IF(Y72=0,0,VLOOKUP(Y72,FAC_TOTALS_APTA!$A$4:$BQ$126,$L77,FALSE))</f>
        <v>0</v>
      </c>
      <c r="Z77" s="31">
        <f>IF(Z72=0,0,VLOOKUP(Z72,FAC_TOTALS_APTA!$A$4:$BQ$126,$L77,FALSE))</f>
        <v>0</v>
      </c>
      <c r="AA77" s="31">
        <f>IF(AA72=0,0,VLOOKUP(AA72,FAC_TOTALS_APTA!$A$4:$BQ$126,$L77,FALSE))</f>
        <v>0</v>
      </c>
      <c r="AB77" s="31">
        <f>IF(AB72=0,0,VLOOKUP(AB72,FAC_TOTALS_APTA!$A$4:$BQ$126,$L77,FALSE))</f>
        <v>0</v>
      </c>
      <c r="AC77" s="34" t="e">
        <f t="shared" si="18"/>
        <v>#N/A</v>
      </c>
      <c r="AD77" s="35" t="e">
        <f>AC77/G91</f>
        <v>#N/A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MATCH($D78,FAC_TOTALS_APTA!$A$2:$BQ$2,)</f>
        <v>14</v>
      </c>
      <c r="G78" s="36" t="e">
        <f>VLOOKUP(G72,FAC_TOTALS_APTA!$A$4:$BQ$126,$F78,FALSE)</f>
        <v>#N/A</v>
      </c>
      <c r="H78" s="36" t="e">
        <f>VLOOKUP(H72,FAC_TOTALS_APTA!$A$4:$BQ$126,$F78,FALSE)</f>
        <v>#N/A</v>
      </c>
      <c r="I78" s="32" t="str">
        <f t="shared" si="15"/>
        <v>-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MATCH($K78,FAC_TOTALS_APTA!$A$2:$BO$2,)</f>
        <v>29</v>
      </c>
      <c r="M78" s="31" t="e">
        <f>IF(M72=0,0,VLOOKUP(M72,FAC_TOTALS_APTA!$A$4:$BQ$126,$L78,FALSE))</f>
        <v>#N/A</v>
      </c>
      <c r="N78" s="31" t="e">
        <f>IF(N72=0,0,VLOOKUP(N72,FAC_TOTALS_APTA!$A$4:$BQ$126,$L78,FALSE))</f>
        <v>#N/A</v>
      </c>
      <c r="O78" s="31" t="e">
        <f>IF(O72=0,0,VLOOKUP(O72,FAC_TOTALS_APTA!$A$4:$BQ$126,$L78,FALSE))</f>
        <v>#N/A</v>
      </c>
      <c r="P78" s="31" t="e">
        <f>IF(P72=0,0,VLOOKUP(P72,FAC_TOTALS_APTA!$A$4:$BQ$126,$L78,FALSE))</f>
        <v>#N/A</v>
      </c>
      <c r="Q78" s="31" t="e">
        <f>IF(Q72=0,0,VLOOKUP(Q72,FAC_TOTALS_APTA!$A$4:$BQ$126,$L78,FALSE))</f>
        <v>#N/A</v>
      </c>
      <c r="R78" s="31" t="e">
        <f>IF(R72=0,0,VLOOKUP(R72,FAC_TOTALS_APTA!$A$4:$BQ$126,$L78,FALSE))</f>
        <v>#N/A</v>
      </c>
      <c r="S78" s="31">
        <f>IF(S72=0,0,VLOOKUP(S72,FAC_TOTALS_APTA!$A$4:$BQ$126,$L78,FALSE))</f>
        <v>0</v>
      </c>
      <c r="T78" s="31">
        <f>IF(T72=0,0,VLOOKUP(T72,FAC_TOTALS_APTA!$A$4:$BQ$126,$L78,FALSE))</f>
        <v>0</v>
      </c>
      <c r="U78" s="31">
        <f>IF(U72=0,0,VLOOKUP(U72,FAC_TOTALS_APTA!$A$4:$BQ$126,$L78,FALSE))</f>
        <v>0</v>
      </c>
      <c r="V78" s="31">
        <f>IF(V72=0,0,VLOOKUP(V72,FAC_TOTALS_APTA!$A$4:$BQ$126,$L78,FALSE))</f>
        <v>0</v>
      </c>
      <c r="W78" s="31">
        <f>IF(W72=0,0,VLOOKUP(W72,FAC_TOTALS_APTA!$A$4:$BQ$126,$L78,FALSE))</f>
        <v>0</v>
      </c>
      <c r="X78" s="31">
        <f>IF(X72=0,0,VLOOKUP(X72,FAC_TOTALS_APTA!$A$4:$BQ$126,$L78,FALSE))</f>
        <v>0</v>
      </c>
      <c r="Y78" s="31">
        <f>IF(Y72=0,0,VLOOKUP(Y72,FAC_TOTALS_APTA!$A$4:$BQ$126,$L78,FALSE))</f>
        <v>0</v>
      </c>
      <c r="Z78" s="31">
        <f>IF(Z72=0,0,VLOOKUP(Z72,FAC_TOTALS_APTA!$A$4:$BQ$126,$L78,FALSE))</f>
        <v>0</v>
      </c>
      <c r="AA78" s="31">
        <f>IF(AA72=0,0,VLOOKUP(AA72,FAC_TOTALS_APTA!$A$4:$BQ$126,$L78,FALSE))</f>
        <v>0</v>
      </c>
      <c r="AB78" s="31">
        <f>IF(AB72=0,0,VLOOKUP(AB72,FAC_TOTALS_APTA!$A$4:$BQ$126,$L78,FALSE))</f>
        <v>0</v>
      </c>
      <c r="AC78" s="34" t="e">
        <f t="shared" si="18"/>
        <v>#N/A</v>
      </c>
      <c r="AD78" s="35" t="e">
        <f>AC78/G91</f>
        <v>#N/A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MATCH($D79,FAC_TOTALS_APTA!$A$2:$BQ$2,)</f>
        <v>15</v>
      </c>
      <c r="G79" s="56" t="e">
        <f>VLOOKUP(G72,FAC_TOTALS_APTA!$A$4:$BQ$126,$F79,FALSE)</f>
        <v>#N/A</v>
      </c>
      <c r="H79" s="56" t="e">
        <f>VLOOKUP(H72,FAC_TOTALS_APTA!$A$4:$BQ$126,$F79,FALSE)</f>
        <v>#N/A</v>
      </c>
      <c r="I79" s="32" t="str">
        <f t="shared" si="15"/>
        <v>-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MATCH($K79,FAC_TOTALS_APTA!$A$2:$BO$2,)</f>
        <v>30</v>
      </c>
      <c r="M79" s="31" t="e">
        <f>IF(M72=0,0,VLOOKUP(M72,FAC_TOTALS_APTA!$A$4:$BQ$126,$L79,FALSE))</f>
        <v>#N/A</v>
      </c>
      <c r="N79" s="31" t="e">
        <f>IF(N72=0,0,VLOOKUP(N72,FAC_TOTALS_APTA!$A$4:$BQ$126,$L79,FALSE))</f>
        <v>#N/A</v>
      </c>
      <c r="O79" s="31" t="e">
        <f>IF(O72=0,0,VLOOKUP(O72,FAC_TOTALS_APTA!$A$4:$BQ$126,$L79,FALSE))</f>
        <v>#N/A</v>
      </c>
      <c r="P79" s="31" t="e">
        <f>IF(P72=0,0,VLOOKUP(P72,FAC_TOTALS_APTA!$A$4:$BQ$126,$L79,FALSE))</f>
        <v>#N/A</v>
      </c>
      <c r="Q79" s="31" t="e">
        <f>IF(Q72=0,0,VLOOKUP(Q72,FAC_TOTALS_APTA!$A$4:$BQ$126,$L79,FALSE))</f>
        <v>#N/A</v>
      </c>
      <c r="R79" s="31" t="e">
        <f>IF(R72=0,0,VLOOKUP(R72,FAC_TOTALS_APTA!$A$4:$BQ$126,$L79,FALSE))</f>
        <v>#N/A</v>
      </c>
      <c r="S79" s="31">
        <f>IF(S72=0,0,VLOOKUP(S72,FAC_TOTALS_APTA!$A$4:$BQ$126,$L79,FALSE))</f>
        <v>0</v>
      </c>
      <c r="T79" s="31">
        <f>IF(T72=0,0,VLOOKUP(T72,FAC_TOTALS_APTA!$A$4:$BQ$126,$L79,FALSE))</f>
        <v>0</v>
      </c>
      <c r="U79" s="31">
        <f>IF(U72=0,0,VLOOKUP(U72,FAC_TOTALS_APTA!$A$4:$BQ$126,$L79,FALSE))</f>
        <v>0</v>
      </c>
      <c r="V79" s="31">
        <f>IF(V72=0,0,VLOOKUP(V72,FAC_TOTALS_APTA!$A$4:$BQ$126,$L79,FALSE))</f>
        <v>0</v>
      </c>
      <c r="W79" s="31">
        <f>IF(W72=0,0,VLOOKUP(W72,FAC_TOTALS_APTA!$A$4:$BQ$126,$L79,FALSE))</f>
        <v>0</v>
      </c>
      <c r="X79" s="31">
        <f>IF(X72=0,0,VLOOKUP(X72,FAC_TOTALS_APTA!$A$4:$BQ$126,$L79,FALSE))</f>
        <v>0</v>
      </c>
      <c r="Y79" s="31">
        <f>IF(Y72=0,0,VLOOKUP(Y72,FAC_TOTALS_APTA!$A$4:$BQ$126,$L79,FALSE))</f>
        <v>0</v>
      </c>
      <c r="Z79" s="31">
        <f>IF(Z72=0,0,VLOOKUP(Z72,FAC_TOTALS_APTA!$A$4:$BQ$126,$L79,FALSE))</f>
        <v>0</v>
      </c>
      <c r="AA79" s="31">
        <f>IF(AA72=0,0,VLOOKUP(AA72,FAC_TOTALS_APTA!$A$4:$BQ$126,$L79,FALSE))</f>
        <v>0</v>
      </c>
      <c r="AB79" s="31">
        <f>IF(AB72=0,0,VLOOKUP(AB72,FAC_TOTALS_APTA!$A$4:$BQ$126,$L79,FALSE))</f>
        <v>0</v>
      </c>
      <c r="AC79" s="34" t="e">
        <f t="shared" si="18"/>
        <v>#N/A</v>
      </c>
      <c r="AD79" s="35" t="e">
        <f>AC79/G91</f>
        <v>#N/A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MATCH($D80,FAC_TOTALS_APTA!$A$2:$BQ$2,)</f>
        <v>16</v>
      </c>
      <c r="G80" s="31" t="e">
        <f>VLOOKUP(G72,FAC_TOTALS_APTA!$A$4:$BQ$126,$F80,FALSE)</f>
        <v>#N/A</v>
      </c>
      <c r="H80" s="31" t="e">
        <f>VLOOKUP(H72,FAC_TOTALS_APTA!$A$4:$BQ$126,$F80,FALSE)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MATCH($K80,FAC_TOTALS_APTA!$A$2:$BO$2,)</f>
        <v>31</v>
      </c>
      <c r="M80" s="31" t="e">
        <f>IF(M72=0,0,VLOOKUP(M72,FAC_TOTALS_APTA!$A$4:$BQ$126,$L80,FALSE))</f>
        <v>#N/A</v>
      </c>
      <c r="N80" s="31" t="e">
        <f>IF(N72=0,0,VLOOKUP(N72,FAC_TOTALS_APTA!$A$4:$BQ$126,$L80,FALSE))</f>
        <v>#N/A</v>
      </c>
      <c r="O80" s="31" t="e">
        <f>IF(O72=0,0,VLOOKUP(O72,FAC_TOTALS_APTA!$A$4:$BQ$126,$L80,FALSE))</f>
        <v>#N/A</v>
      </c>
      <c r="P80" s="31" t="e">
        <f>IF(P72=0,0,VLOOKUP(P72,FAC_TOTALS_APTA!$A$4:$BQ$126,$L80,FALSE))</f>
        <v>#N/A</v>
      </c>
      <c r="Q80" s="31" t="e">
        <f>IF(Q72=0,0,VLOOKUP(Q72,FAC_TOTALS_APTA!$A$4:$BQ$126,$L80,FALSE))</f>
        <v>#N/A</v>
      </c>
      <c r="R80" s="31" t="e">
        <f>IF(R72=0,0,VLOOKUP(R72,FAC_TOTALS_APTA!$A$4:$BQ$126,$L80,FALSE))</f>
        <v>#N/A</v>
      </c>
      <c r="S80" s="31">
        <f>IF(S72=0,0,VLOOKUP(S72,FAC_TOTALS_APTA!$A$4:$BQ$126,$L80,FALSE))</f>
        <v>0</v>
      </c>
      <c r="T80" s="31">
        <f>IF(T72=0,0,VLOOKUP(T72,FAC_TOTALS_APTA!$A$4:$BQ$126,$L80,FALSE))</f>
        <v>0</v>
      </c>
      <c r="U80" s="31">
        <f>IF(U72=0,0,VLOOKUP(U72,FAC_TOTALS_APTA!$A$4:$BQ$126,$L80,FALSE))</f>
        <v>0</v>
      </c>
      <c r="V80" s="31">
        <f>IF(V72=0,0,VLOOKUP(V72,FAC_TOTALS_APTA!$A$4:$BQ$126,$L80,FALSE))</f>
        <v>0</v>
      </c>
      <c r="W80" s="31">
        <f>IF(W72=0,0,VLOOKUP(W72,FAC_TOTALS_APTA!$A$4:$BQ$126,$L80,FALSE))</f>
        <v>0</v>
      </c>
      <c r="X80" s="31">
        <f>IF(X72=0,0,VLOOKUP(X72,FAC_TOTALS_APTA!$A$4:$BQ$126,$L80,FALSE))</f>
        <v>0</v>
      </c>
      <c r="Y80" s="31">
        <f>IF(Y72=0,0,VLOOKUP(Y72,FAC_TOTALS_APTA!$A$4:$BQ$126,$L80,FALSE))</f>
        <v>0</v>
      </c>
      <c r="Z80" s="31">
        <f>IF(Z72=0,0,VLOOKUP(Z72,FAC_TOTALS_APTA!$A$4:$BQ$126,$L80,FALSE))</f>
        <v>0</v>
      </c>
      <c r="AA80" s="31">
        <f>IF(AA72=0,0,VLOOKUP(AA72,FAC_TOTALS_APTA!$A$4:$BQ$126,$L80,FALSE))</f>
        <v>0</v>
      </c>
      <c r="AB80" s="31">
        <f>IF(AB72=0,0,VLOOKUP(AB72,FAC_TOTALS_APTA!$A$4:$BQ$126,$L80,FALSE))</f>
        <v>0</v>
      </c>
      <c r="AC80" s="34" t="e">
        <f t="shared" si="18"/>
        <v>#N/A</v>
      </c>
      <c r="AD80" s="35" t="e">
        <f>AC80/G91</f>
        <v>#N/A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MATCH($D81,FAC_TOTALS_APTA!$A$2:$BQ$2,)</f>
        <v>18</v>
      </c>
      <c r="G81" s="36" t="e">
        <f>VLOOKUP(G72,FAC_TOTALS_APTA!$A$4:$BQ$126,$F81,FALSE)</f>
        <v>#N/A</v>
      </c>
      <c r="H81" s="36" t="e">
        <f>VLOOKUP(H72,FAC_TOTALS_APTA!$A$4:$BQ$126,$F81,FALSE)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MATCH($K81,FAC_TOTALS_APTA!$A$2:$BO$2,)</f>
        <v>33</v>
      </c>
      <c r="M81" s="31" t="e">
        <f>IF(M72=0,0,VLOOKUP(M72,FAC_TOTALS_APTA!$A$4:$BQ$126,$L81,FALSE))</f>
        <v>#N/A</v>
      </c>
      <c r="N81" s="31" t="e">
        <f>IF(N72=0,0,VLOOKUP(N72,FAC_TOTALS_APTA!$A$4:$BQ$126,$L81,FALSE))</f>
        <v>#N/A</v>
      </c>
      <c r="O81" s="31" t="e">
        <f>IF(O72=0,0,VLOOKUP(O72,FAC_TOTALS_APTA!$A$4:$BQ$126,$L81,FALSE))</f>
        <v>#N/A</v>
      </c>
      <c r="P81" s="31" t="e">
        <f>IF(P72=0,0,VLOOKUP(P72,FAC_TOTALS_APTA!$A$4:$BQ$126,$L81,FALSE))</f>
        <v>#N/A</v>
      </c>
      <c r="Q81" s="31" t="e">
        <f>IF(Q72=0,0,VLOOKUP(Q72,FAC_TOTALS_APTA!$A$4:$BQ$126,$L81,FALSE))</f>
        <v>#N/A</v>
      </c>
      <c r="R81" s="31" t="e">
        <f>IF(R72=0,0,VLOOKUP(R72,FAC_TOTALS_APTA!$A$4:$BQ$126,$L81,FALSE))</f>
        <v>#N/A</v>
      </c>
      <c r="S81" s="31">
        <f>IF(S72=0,0,VLOOKUP(S72,FAC_TOTALS_APTA!$A$4:$BQ$126,$L81,FALSE))</f>
        <v>0</v>
      </c>
      <c r="T81" s="31">
        <f>IF(T72=0,0,VLOOKUP(T72,FAC_TOTALS_APTA!$A$4:$BQ$126,$L81,FALSE))</f>
        <v>0</v>
      </c>
      <c r="U81" s="31">
        <f>IF(U72=0,0,VLOOKUP(U72,FAC_TOTALS_APTA!$A$4:$BQ$126,$L81,FALSE))</f>
        <v>0</v>
      </c>
      <c r="V81" s="31">
        <f>IF(V72=0,0,VLOOKUP(V72,FAC_TOTALS_APTA!$A$4:$BQ$126,$L81,FALSE))</f>
        <v>0</v>
      </c>
      <c r="W81" s="31">
        <f>IF(W72=0,0,VLOOKUP(W72,FAC_TOTALS_APTA!$A$4:$BQ$126,$L81,FALSE))</f>
        <v>0</v>
      </c>
      <c r="X81" s="31">
        <f>IF(X72=0,0,VLOOKUP(X72,FAC_TOTALS_APTA!$A$4:$BQ$126,$L81,FALSE))</f>
        <v>0</v>
      </c>
      <c r="Y81" s="31">
        <f>IF(Y72=0,0,VLOOKUP(Y72,FAC_TOTALS_APTA!$A$4:$BQ$126,$L81,FALSE))</f>
        <v>0</v>
      </c>
      <c r="Z81" s="31">
        <f>IF(Z72=0,0,VLOOKUP(Z72,FAC_TOTALS_APTA!$A$4:$BQ$126,$L81,FALSE))</f>
        <v>0</v>
      </c>
      <c r="AA81" s="31">
        <f>IF(AA72=0,0,VLOOKUP(AA72,FAC_TOTALS_APTA!$A$4:$BQ$126,$L81,FALSE))</f>
        <v>0</v>
      </c>
      <c r="AB81" s="31">
        <f>IF(AB72=0,0,VLOOKUP(AB72,FAC_TOTALS_APTA!$A$4:$BQ$126,$L81,FALSE))</f>
        <v>0</v>
      </c>
      <c r="AC81" s="34" t="e">
        <f t="shared" si="18"/>
        <v>#N/A</v>
      </c>
      <c r="AD81" s="35" t="e">
        <f>AC81/G91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>
        <f>MATCH($D82,FAC_TOTALS_APTA!$A$2:$BQ$2,)</f>
        <v>19</v>
      </c>
      <c r="G82" s="36" t="e">
        <f>VLOOKUP(G72,FAC_TOTALS_APTA!$A$4:$BQ$126,$F82,FALSE)</f>
        <v>#N/A</v>
      </c>
      <c r="H82" s="36" t="e">
        <f>VLOOKUP(H72,FAC_TOTALS_APTA!$A$4:$BQ$126,$F82,FALSE)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PER_CAPITA_TNC_TRIPS_HINY_BUS_FAC</v>
      </c>
      <c r="L82" s="9">
        <f>MATCH($K82,FAC_TOTALS_APTA!$A$2:$BO$2,)</f>
        <v>34</v>
      </c>
      <c r="M82" s="31" t="e">
        <f>IF(M72=0,0,VLOOKUP(M72,FAC_TOTALS_APTA!$A$4:$BQ$126,$L82,FALSE))</f>
        <v>#N/A</v>
      </c>
      <c r="N82" s="31" t="e">
        <f>IF(N72=0,0,VLOOKUP(N72,FAC_TOTALS_APTA!$A$4:$BQ$126,$L82,FALSE))</f>
        <v>#N/A</v>
      </c>
      <c r="O82" s="31" t="e">
        <f>IF(O72=0,0,VLOOKUP(O72,FAC_TOTALS_APTA!$A$4:$BQ$126,$L82,FALSE))</f>
        <v>#N/A</v>
      </c>
      <c r="P82" s="31" t="e">
        <f>IF(P72=0,0,VLOOKUP(P72,FAC_TOTALS_APTA!$A$4:$BQ$126,$L82,FALSE))</f>
        <v>#N/A</v>
      </c>
      <c r="Q82" s="31" t="e">
        <f>IF(Q72=0,0,VLOOKUP(Q72,FAC_TOTALS_APTA!$A$4:$BQ$126,$L82,FALSE))</f>
        <v>#N/A</v>
      </c>
      <c r="R82" s="31" t="e">
        <f>IF(R72=0,0,VLOOKUP(R72,FAC_TOTALS_APTA!$A$4:$BQ$126,$L82,FALSE))</f>
        <v>#N/A</v>
      </c>
      <c r="S82" s="31">
        <f>IF(S72=0,0,VLOOKUP(S72,FAC_TOTALS_APTA!$A$4:$BQ$126,$L82,FALSE))</f>
        <v>0</v>
      </c>
      <c r="T82" s="31">
        <f>IF(T72=0,0,VLOOKUP(T72,FAC_TOTALS_APTA!$A$4:$BQ$126,$L82,FALSE))</f>
        <v>0</v>
      </c>
      <c r="U82" s="31">
        <f>IF(U72=0,0,VLOOKUP(U72,FAC_TOTALS_APTA!$A$4:$BQ$126,$L82,FALSE))</f>
        <v>0</v>
      </c>
      <c r="V82" s="31">
        <f>IF(V72=0,0,VLOOKUP(V72,FAC_TOTALS_APTA!$A$4:$BQ$126,$L82,FALSE))</f>
        <v>0</v>
      </c>
      <c r="W82" s="31">
        <f>IF(W72=0,0,VLOOKUP(W72,FAC_TOTALS_APTA!$A$4:$BQ$126,$L82,FALSE))</f>
        <v>0</v>
      </c>
      <c r="X82" s="31">
        <f>IF(X72=0,0,VLOOKUP(X72,FAC_TOTALS_APTA!$A$4:$BQ$126,$L82,FALSE))</f>
        <v>0</v>
      </c>
      <c r="Y82" s="31">
        <f>IF(Y72=0,0,VLOOKUP(Y72,FAC_TOTALS_APTA!$A$4:$BQ$126,$L82,FALSE))</f>
        <v>0</v>
      </c>
      <c r="Z82" s="31">
        <f>IF(Z72=0,0,VLOOKUP(Z72,FAC_TOTALS_APTA!$A$4:$BQ$126,$L82,FALSE))</f>
        <v>0</v>
      </c>
      <c r="AA82" s="31">
        <f>IF(AA72=0,0,VLOOKUP(AA72,FAC_TOTALS_APTA!$A$4:$BQ$126,$L82,FALSE))</f>
        <v>0</v>
      </c>
      <c r="AB82" s="31">
        <f>IF(AB72=0,0,VLOOKUP(AB72,FAC_TOTALS_APTA!$A$4:$BQ$126,$L82,FALSE))</f>
        <v>0</v>
      </c>
      <c r="AC82" s="34" t="e">
        <f t="shared" si="18"/>
        <v>#N/A</v>
      </c>
      <c r="AD82" s="35" t="e">
        <f>AC82/G91</f>
        <v>#N/A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MATCH($D83,FAC_TOTALS_APTA!$A$2:$BQ$2,)</f>
        <v>20</v>
      </c>
      <c r="G83" s="36" t="e">
        <f>VLOOKUP(G72,FAC_TOTALS_APTA!$A$4:$BQ$126,$F83,FALSE)</f>
        <v>#N/A</v>
      </c>
      <c r="H83" s="36" t="e">
        <f>VLOOKUP(H72,FAC_TOTALS_APTA!$A$4:$BQ$126,$F83,FALSE)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PER_CAPITA_TNC_TRIPS_MID_OPEX_BUS_FAC</v>
      </c>
      <c r="L83" s="9">
        <f>MATCH($K83,FAC_TOTALS_APTA!$A$2:$BO$2,)</f>
        <v>35</v>
      </c>
      <c r="M83" s="31" t="e">
        <f>IF(M72=0,0,VLOOKUP(M72,FAC_TOTALS_APTA!$A$4:$BQ$126,$L83,FALSE))</f>
        <v>#N/A</v>
      </c>
      <c r="N83" s="31" t="e">
        <f>IF(N72=0,0,VLOOKUP(N72,FAC_TOTALS_APTA!$A$4:$BQ$126,$L83,FALSE))</f>
        <v>#N/A</v>
      </c>
      <c r="O83" s="31" t="e">
        <f>IF(O72=0,0,VLOOKUP(O72,FAC_TOTALS_APTA!$A$4:$BQ$126,$L83,FALSE))</f>
        <v>#N/A</v>
      </c>
      <c r="P83" s="31" t="e">
        <f>IF(P72=0,0,VLOOKUP(P72,FAC_TOTALS_APTA!$A$4:$BQ$126,$L83,FALSE))</f>
        <v>#N/A</v>
      </c>
      <c r="Q83" s="31" t="e">
        <f>IF(Q72=0,0,VLOOKUP(Q72,FAC_TOTALS_APTA!$A$4:$BQ$126,$L83,FALSE))</f>
        <v>#N/A</v>
      </c>
      <c r="R83" s="31" t="e">
        <f>IF(R72=0,0,VLOOKUP(R72,FAC_TOTALS_APTA!$A$4:$BQ$126,$L83,FALSE))</f>
        <v>#N/A</v>
      </c>
      <c r="S83" s="31">
        <f>IF(S72=0,0,VLOOKUP(S72,FAC_TOTALS_APTA!$A$4:$BQ$126,$L83,FALSE))</f>
        <v>0</v>
      </c>
      <c r="T83" s="31">
        <f>IF(T72=0,0,VLOOKUP(T72,FAC_TOTALS_APTA!$A$4:$BQ$126,$L83,FALSE))</f>
        <v>0</v>
      </c>
      <c r="U83" s="31">
        <f>IF(U72=0,0,VLOOKUP(U72,FAC_TOTALS_APTA!$A$4:$BQ$126,$L83,FALSE))</f>
        <v>0</v>
      </c>
      <c r="V83" s="31">
        <f>IF(V72=0,0,VLOOKUP(V72,FAC_TOTALS_APTA!$A$4:$BQ$126,$L83,FALSE))</f>
        <v>0</v>
      </c>
      <c r="W83" s="31">
        <f>IF(W72=0,0,VLOOKUP(W72,FAC_TOTALS_APTA!$A$4:$BQ$126,$L83,FALSE))</f>
        <v>0</v>
      </c>
      <c r="X83" s="31">
        <f>IF(X72=0,0,VLOOKUP(X72,FAC_TOTALS_APTA!$A$4:$BQ$126,$L83,FALSE))</f>
        <v>0</v>
      </c>
      <c r="Y83" s="31">
        <f>IF(Y72=0,0,VLOOKUP(Y72,FAC_TOTALS_APTA!$A$4:$BQ$126,$L83,FALSE))</f>
        <v>0</v>
      </c>
      <c r="Z83" s="31">
        <f>IF(Z72=0,0,VLOOKUP(Z72,FAC_TOTALS_APTA!$A$4:$BQ$126,$L83,FALSE))</f>
        <v>0</v>
      </c>
      <c r="AA83" s="31">
        <f>IF(AA72=0,0,VLOOKUP(AA72,FAC_TOTALS_APTA!$A$4:$BQ$126,$L83,FALSE))</f>
        <v>0</v>
      </c>
      <c r="AB83" s="31">
        <f>IF(AB72=0,0,VLOOKUP(AB72,FAC_TOTALS_APTA!$A$4:$BQ$126,$L83,FALSE))</f>
        <v>0</v>
      </c>
      <c r="AC83" s="34" t="e">
        <f t="shared" si="18"/>
        <v>#N/A</v>
      </c>
      <c r="AD83" s="35" t="e">
        <f>AC83/G91</f>
        <v>#N/A</v>
      </c>
      <c r="AE83" s="9"/>
    </row>
    <row r="84" spans="1:31" s="16" customFormat="1" ht="34" hidden="1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MATCH($D84,FAC_TOTALS_APTA!$A$2:$BQ$2,)</f>
        <v>21</v>
      </c>
      <c r="G84" s="36" t="e">
        <f>VLOOKUP(G72,FAC_TOTALS_APTA!$A$4:$BQ$126,$F84,FALSE)</f>
        <v>#N/A</v>
      </c>
      <c r="H84" s="36" t="e">
        <f>VLOOKUP(H72,FAC_TOTALS_APTA!$A$4:$BQ$126,$F84,FALSE)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PER_CAPITA_TNC_TRIPS_LOW_OPEX_BUS_FAC</v>
      </c>
      <c r="L84" s="9">
        <f>MATCH($K84,FAC_TOTALS_APTA!$A$2:$BO$2,)</f>
        <v>36</v>
      </c>
      <c r="M84" s="31" t="e">
        <f>IF(M72=0,0,VLOOKUP(M72,FAC_TOTALS_APTA!$A$4:$BQ$126,$L84,FALSE))</f>
        <v>#N/A</v>
      </c>
      <c r="N84" s="31" t="e">
        <f>IF(N72=0,0,VLOOKUP(N72,FAC_TOTALS_APTA!$A$4:$BQ$126,$L84,FALSE))</f>
        <v>#N/A</v>
      </c>
      <c r="O84" s="31" t="e">
        <f>IF(O72=0,0,VLOOKUP(O72,FAC_TOTALS_APTA!$A$4:$BQ$126,$L84,FALSE))</f>
        <v>#N/A</v>
      </c>
      <c r="P84" s="31" t="e">
        <f>IF(P72=0,0,VLOOKUP(P72,FAC_TOTALS_APTA!$A$4:$BQ$126,$L84,FALSE))</f>
        <v>#N/A</v>
      </c>
      <c r="Q84" s="31" t="e">
        <f>IF(Q72=0,0,VLOOKUP(Q72,FAC_TOTALS_APTA!$A$4:$BQ$126,$L84,FALSE))</f>
        <v>#N/A</v>
      </c>
      <c r="R84" s="31" t="e">
        <f>IF(R72=0,0,VLOOKUP(R72,FAC_TOTALS_APTA!$A$4:$BQ$126,$L84,FALSE))</f>
        <v>#N/A</v>
      </c>
      <c r="S84" s="31">
        <f>IF(S72=0,0,VLOOKUP(S72,FAC_TOTALS_APTA!$A$4:$BQ$126,$L84,FALSE))</f>
        <v>0</v>
      </c>
      <c r="T84" s="31">
        <f>IF(T72=0,0,VLOOKUP(T72,FAC_TOTALS_APTA!$A$4:$BQ$126,$L84,FALSE))</f>
        <v>0</v>
      </c>
      <c r="U84" s="31">
        <f>IF(U72=0,0,VLOOKUP(U72,FAC_TOTALS_APTA!$A$4:$BQ$126,$L84,FALSE))</f>
        <v>0</v>
      </c>
      <c r="V84" s="31">
        <f>IF(V72=0,0,VLOOKUP(V72,FAC_TOTALS_APTA!$A$4:$BQ$126,$L84,FALSE))</f>
        <v>0</v>
      </c>
      <c r="W84" s="31">
        <f>IF(W72=0,0,VLOOKUP(W72,FAC_TOTALS_APTA!$A$4:$BQ$126,$L84,FALSE))</f>
        <v>0</v>
      </c>
      <c r="X84" s="31">
        <f>IF(X72=0,0,VLOOKUP(X72,FAC_TOTALS_APTA!$A$4:$BQ$126,$L84,FALSE))</f>
        <v>0</v>
      </c>
      <c r="Y84" s="31">
        <f>IF(Y72=0,0,VLOOKUP(Y72,FAC_TOTALS_APTA!$A$4:$BQ$126,$L84,FALSE))</f>
        <v>0</v>
      </c>
      <c r="Z84" s="31">
        <f>IF(Z72=0,0,VLOOKUP(Z72,FAC_TOTALS_APTA!$A$4:$BQ$126,$L84,FALSE))</f>
        <v>0</v>
      </c>
      <c r="AA84" s="31">
        <f>IF(AA72=0,0,VLOOKUP(AA72,FAC_TOTALS_APTA!$A$4:$BQ$126,$L84,FALSE))</f>
        <v>0</v>
      </c>
      <c r="AB84" s="31">
        <f>IF(AB72=0,0,VLOOKUP(AB72,FAC_TOTALS_APTA!$A$4:$BQ$126,$L84,FALSE))</f>
        <v>0</v>
      </c>
      <c r="AC84" s="34" t="e">
        <f t="shared" si="18"/>
        <v>#N/A</v>
      </c>
      <c r="AD84" s="35" t="e">
        <f>AC84/G91</f>
        <v>#N/A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>
        <f>MATCH($D85,FAC_TOTALS_APTA!$A$2:$BQ$2,)</f>
        <v>22</v>
      </c>
      <c r="G85" s="36" t="e">
        <f>VLOOKUP(G72,FAC_TOTALS_APTA!$A$4:$BQ$126,$F85,FALSE)</f>
        <v>#N/A</v>
      </c>
      <c r="H85" s="36" t="e">
        <f>VLOOKUP(H72,FAC_TOTALS_APTA!$A$4:$BQ$126,$F85,FALSE)</f>
        <v>#N/A</v>
      </c>
      <c r="I85" s="32" t="str">
        <f t="shared" si="15"/>
        <v>-</v>
      </c>
      <c r="J85" s="33" t="str">
        <f t="shared" si="16"/>
        <v/>
      </c>
      <c r="K85" s="33" t="str">
        <f t="shared" si="17"/>
        <v>PER_CAPITA_TNC_TRIPS_HINY_RAIL_FAC</v>
      </c>
      <c r="L85" s="9">
        <f>MATCH($K85,FAC_TOTALS_APTA!$A$2:$BO$2,)</f>
        <v>37</v>
      </c>
      <c r="M85" s="31" t="e">
        <f>IF(M72=0,0,VLOOKUP(M72,FAC_TOTALS_APTA!$A$4:$BQ$126,$L85,FALSE))</f>
        <v>#N/A</v>
      </c>
      <c r="N85" s="31" t="e">
        <f>IF(N72=0,0,VLOOKUP(N72,FAC_TOTALS_APTA!$A$4:$BQ$126,$L85,FALSE))</f>
        <v>#N/A</v>
      </c>
      <c r="O85" s="31" t="e">
        <f>IF(O72=0,0,VLOOKUP(O72,FAC_TOTALS_APTA!$A$4:$BQ$126,$L85,FALSE))</f>
        <v>#N/A</v>
      </c>
      <c r="P85" s="31" t="e">
        <f>IF(P72=0,0,VLOOKUP(P72,FAC_TOTALS_APTA!$A$4:$BQ$126,$L85,FALSE))</f>
        <v>#N/A</v>
      </c>
      <c r="Q85" s="31" t="e">
        <f>IF(Q72=0,0,VLOOKUP(Q72,FAC_TOTALS_APTA!$A$4:$BQ$126,$L85,FALSE))</f>
        <v>#N/A</v>
      </c>
      <c r="R85" s="31" t="e">
        <f>IF(R72=0,0,VLOOKUP(R72,FAC_TOTALS_APTA!$A$4:$BQ$126,$L85,FALSE))</f>
        <v>#N/A</v>
      </c>
      <c r="S85" s="31">
        <f>IF(S72=0,0,VLOOKUP(S72,FAC_TOTALS_APTA!$A$4:$BQ$126,$L85,FALSE))</f>
        <v>0</v>
      </c>
      <c r="T85" s="31">
        <f>IF(T72=0,0,VLOOKUP(T72,FAC_TOTALS_APTA!$A$4:$BQ$126,$L85,FALSE))</f>
        <v>0</v>
      </c>
      <c r="U85" s="31">
        <f>IF(U72=0,0,VLOOKUP(U72,FAC_TOTALS_APTA!$A$4:$BQ$126,$L85,FALSE))</f>
        <v>0</v>
      </c>
      <c r="V85" s="31">
        <f>IF(V72=0,0,VLOOKUP(V72,FAC_TOTALS_APTA!$A$4:$BQ$126,$L85,FALSE))</f>
        <v>0</v>
      </c>
      <c r="W85" s="31">
        <f>IF(W72=0,0,VLOOKUP(W72,FAC_TOTALS_APTA!$A$4:$BQ$126,$L85,FALSE))</f>
        <v>0</v>
      </c>
      <c r="X85" s="31">
        <f>IF(X72=0,0,VLOOKUP(X72,FAC_TOTALS_APTA!$A$4:$BQ$126,$L85,FALSE))</f>
        <v>0</v>
      </c>
      <c r="Y85" s="31">
        <f>IF(Y72=0,0,VLOOKUP(Y72,FAC_TOTALS_APTA!$A$4:$BQ$126,$L85,FALSE))</f>
        <v>0</v>
      </c>
      <c r="Z85" s="31">
        <f>IF(Z72=0,0,VLOOKUP(Z72,FAC_TOTALS_APTA!$A$4:$BQ$126,$L85,FALSE))</f>
        <v>0</v>
      </c>
      <c r="AA85" s="31">
        <f>IF(AA72=0,0,VLOOKUP(AA72,FAC_TOTALS_APTA!$A$4:$BQ$126,$L85,FALSE))</f>
        <v>0</v>
      </c>
      <c r="AB85" s="31">
        <f>IF(AB72=0,0,VLOOKUP(AB72,FAC_TOTALS_APTA!$A$4:$BQ$126,$L85,FALSE))</f>
        <v>0</v>
      </c>
      <c r="AC85" s="34" t="e">
        <f t="shared" si="18"/>
        <v>#N/A</v>
      </c>
      <c r="AD85" s="35" t="e">
        <f>AC85/G91</f>
        <v>#N/A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>
        <f>MATCH($D86,FAC_TOTALS_APTA!$A$2:$BQ$2,)</f>
        <v>23</v>
      </c>
      <c r="G86" s="36" t="e">
        <f>VLOOKUP(G72,FAC_TOTALS_APTA!$A$4:$BQ$126,$F86,FALSE)</f>
        <v>#N/A</v>
      </c>
      <c r="H86" s="36" t="e">
        <f>VLOOKUP(H72,FAC_TOTALS_APTA!$A$4:$BQ$126,$F86,FALSE)</f>
        <v>#N/A</v>
      </c>
      <c r="I86" s="32" t="str">
        <f t="shared" si="15"/>
        <v>-</v>
      </c>
      <c r="J86" s="33" t="str">
        <f t="shared" si="16"/>
        <v/>
      </c>
      <c r="K86" s="33" t="str">
        <f t="shared" si="17"/>
        <v>PER_CAPITA_TNC_TRIPS_MIDLOW_RAIL_FAC</v>
      </c>
      <c r="L86" s="9">
        <f>MATCH($K86,FAC_TOTALS_APTA!$A$2:$BO$2,)</f>
        <v>38</v>
      </c>
      <c r="M86" s="31" t="e">
        <f>IF(M72=0,0,VLOOKUP(M72,FAC_TOTALS_APTA!$A$4:$BQ$126,$L86,FALSE))</f>
        <v>#N/A</v>
      </c>
      <c r="N86" s="31" t="e">
        <f>IF(N72=0,0,VLOOKUP(N72,FAC_TOTALS_APTA!$A$4:$BQ$126,$L86,FALSE))</f>
        <v>#N/A</v>
      </c>
      <c r="O86" s="31" t="e">
        <f>IF(O72=0,0,VLOOKUP(O72,FAC_TOTALS_APTA!$A$4:$BQ$126,$L86,FALSE))</f>
        <v>#N/A</v>
      </c>
      <c r="P86" s="31" t="e">
        <f>IF(P72=0,0,VLOOKUP(P72,FAC_TOTALS_APTA!$A$4:$BQ$126,$L86,FALSE))</f>
        <v>#N/A</v>
      </c>
      <c r="Q86" s="31" t="e">
        <f>IF(Q72=0,0,VLOOKUP(Q72,FAC_TOTALS_APTA!$A$4:$BQ$126,$L86,FALSE))</f>
        <v>#N/A</v>
      </c>
      <c r="R86" s="31" t="e">
        <f>IF(R72=0,0,VLOOKUP(R72,FAC_TOTALS_APTA!$A$4:$BQ$126,$L86,FALSE))</f>
        <v>#N/A</v>
      </c>
      <c r="S86" s="31">
        <f>IF(S72=0,0,VLOOKUP(S72,FAC_TOTALS_APTA!$A$4:$BQ$126,$L86,FALSE))</f>
        <v>0</v>
      </c>
      <c r="T86" s="31">
        <f>IF(T72=0,0,VLOOKUP(T72,FAC_TOTALS_APTA!$A$4:$BQ$126,$L86,FALSE))</f>
        <v>0</v>
      </c>
      <c r="U86" s="31">
        <f>IF(U72=0,0,VLOOKUP(U72,FAC_TOTALS_APTA!$A$4:$BQ$126,$L86,FALSE))</f>
        <v>0</v>
      </c>
      <c r="V86" s="31">
        <f>IF(V72=0,0,VLOOKUP(V72,FAC_TOTALS_APTA!$A$4:$BQ$126,$L86,FALSE))</f>
        <v>0</v>
      </c>
      <c r="W86" s="31">
        <f>IF(W72=0,0,VLOOKUP(W72,FAC_TOTALS_APTA!$A$4:$BQ$126,$L86,FALSE))</f>
        <v>0</v>
      </c>
      <c r="X86" s="31">
        <f>IF(X72=0,0,VLOOKUP(X72,FAC_TOTALS_APTA!$A$4:$BQ$126,$L86,FALSE))</f>
        <v>0</v>
      </c>
      <c r="Y86" s="31">
        <f>IF(Y72=0,0,VLOOKUP(Y72,FAC_TOTALS_APTA!$A$4:$BQ$126,$L86,FALSE))</f>
        <v>0</v>
      </c>
      <c r="Z86" s="31">
        <f>IF(Z72=0,0,VLOOKUP(Z72,FAC_TOTALS_APTA!$A$4:$BQ$126,$L86,FALSE))</f>
        <v>0</v>
      </c>
      <c r="AA86" s="31">
        <f>IF(AA72=0,0,VLOOKUP(AA72,FAC_TOTALS_APTA!$A$4:$BQ$126,$L86,FALSE))</f>
        <v>0</v>
      </c>
      <c r="AB86" s="31">
        <f>IF(AB72=0,0,VLOOKUP(AB72,FAC_TOTALS_APTA!$A$4:$BQ$126,$L86,FALSE))</f>
        <v>0</v>
      </c>
      <c r="AC86" s="34" t="e">
        <f t="shared" si="18"/>
        <v>#N/A</v>
      </c>
      <c r="AD86" s="35" t="e">
        <f>AC86/G91</f>
        <v>#N/A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MATCH($D87,FAC_TOTALS_APTA!$A$2:$BQ$2,)</f>
        <v>24</v>
      </c>
      <c r="G87" s="36" t="e">
        <f>VLOOKUP(G72,FAC_TOTALS_APTA!$A$4:$BQ$126,$F87,FALSE)</f>
        <v>#N/A</v>
      </c>
      <c r="H87" s="36" t="e">
        <f>VLOOKUP(H72,FAC_TOTALS_APTA!$A$4:$BQ$126,$F87,FALSE)</f>
        <v>#N/A</v>
      </c>
      <c r="I87" s="32" t="str">
        <f t="shared" si="15"/>
        <v>-</v>
      </c>
      <c r="J87" s="33" t="str">
        <f t="shared" si="16"/>
        <v/>
      </c>
      <c r="K87" s="33" t="str">
        <f t="shared" si="17"/>
        <v>BIKE_SHARE_FAC</v>
      </c>
      <c r="L87" s="9">
        <f>MATCH($K87,FAC_TOTALS_APTA!$A$2:$BO$2,)</f>
        <v>39</v>
      </c>
      <c r="M87" s="31" t="e">
        <f>IF(M72=0,0,VLOOKUP(M72,FAC_TOTALS_APTA!$A$4:$BQ$126,$L87,FALSE))</f>
        <v>#N/A</v>
      </c>
      <c r="N87" s="31" t="e">
        <f>IF(N72=0,0,VLOOKUP(N72,FAC_TOTALS_APTA!$A$4:$BQ$126,$L87,FALSE))</f>
        <v>#N/A</v>
      </c>
      <c r="O87" s="31" t="e">
        <f>IF(O72=0,0,VLOOKUP(O72,FAC_TOTALS_APTA!$A$4:$BQ$126,$L87,FALSE))</f>
        <v>#N/A</v>
      </c>
      <c r="P87" s="31" t="e">
        <f>IF(P72=0,0,VLOOKUP(P72,FAC_TOTALS_APTA!$A$4:$BQ$126,$L87,FALSE))</f>
        <v>#N/A</v>
      </c>
      <c r="Q87" s="31" t="e">
        <f>IF(Q72=0,0,VLOOKUP(Q72,FAC_TOTALS_APTA!$A$4:$BQ$126,$L87,FALSE))</f>
        <v>#N/A</v>
      </c>
      <c r="R87" s="31" t="e">
        <f>IF(R72=0,0,VLOOKUP(R72,FAC_TOTALS_APTA!$A$4:$BQ$126,$L87,FALSE))</f>
        <v>#N/A</v>
      </c>
      <c r="S87" s="31">
        <f>IF(S72=0,0,VLOOKUP(S72,FAC_TOTALS_APTA!$A$4:$BQ$126,$L87,FALSE))</f>
        <v>0</v>
      </c>
      <c r="T87" s="31">
        <f>IF(T72=0,0,VLOOKUP(T72,FAC_TOTALS_APTA!$A$4:$BQ$126,$L87,FALSE))</f>
        <v>0</v>
      </c>
      <c r="U87" s="31">
        <f>IF(U72=0,0,VLOOKUP(U72,FAC_TOTALS_APTA!$A$4:$BQ$126,$L87,FALSE))</f>
        <v>0</v>
      </c>
      <c r="V87" s="31">
        <f>IF(V72=0,0,VLOOKUP(V72,FAC_TOTALS_APTA!$A$4:$BQ$126,$L87,FALSE))</f>
        <v>0</v>
      </c>
      <c r="W87" s="31">
        <f>IF(W72=0,0,VLOOKUP(W72,FAC_TOTALS_APTA!$A$4:$BQ$126,$L87,FALSE))</f>
        <v>0</v>
      </c>
      <c r="X87" s="31">
        <f>IF(X72=0,0,VLOOKUP(X72,FAC_TOTALS_APTA!$A$4:$BQ$126,$L87,FALSE))</f>
        <v>0</v>
      </c>
      <c r="Y87" s="31">
        <f>IF(Y72=0,0,VLOOKUP(Y72,FAC_TOTALS_APTA!$A$4:$BQ$126,$L87,FALSE))</f>
        <v>0</v>
      </c>
      <c r="Z87" s="31">
        <f>IF(Z72=0,0,VLOOKUP(Z72,FAC_TOTALS_APTA!$A$4:$BQ$126,$L87,FALSE))</f>
        <v>0</v>
      </c>
      <c r="AA87" s="31">
        <f>IF(AA72=0,0,VLOOKUP(AA72,FAC_TOTALS_APTA!$A$4:$BQ$126,$L87,FALSE))</f>
        <v>0</v>
      </c>
      <c r="AB87" s="31">
        <f>IF(AB72=0,0,VLOOKUP(AB72,FAC_TOTALS_APTA!$A$4:$BQ$126,$L87,FALSE))</f>
        <v>0</v>
      </c>
      <c r="AC87" s="34" t="e">
        <f t="shared" si="18"/>
        <v>#N/A</v>
      </c>
      <c r="AD87" s="35" t="e">
        <f>AC87/G91</f>
        <v>#N/A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MATCH($D88,FAC_TOTALS_APTA!$A$2:$BQ$2,)</f>
        <v>25</v>
      </c>
      <c r="G88" s="38" t="e">
        <f>VLOOKUP(G72,FAC_TOTALS_APTA!$A$4:$BQ$126,$F88,FALSE)</f>
        <v>#N/A</v>
      </c>
      <c r="H88" s="38" t="e">
        <f>VLOOKUP(H72,FAC_TOTALS_APTA!$A$4:$BQ$126,$F88,FALSE)</f>
        <v>#N/A</v>
      </c>
      <c r="I88" s="39" t="str">
        <f t="shared" si="15"/>
        <v>-</v>
      </c>
      <c r="J88" s="40" t="str">
        <f t="shared" si="16"/>
        <v/>
      </c>
      <c r="K88" s="40" t="str">
        <f t="shared" si="17"/>
        <v>scooter_flag_FAC</v>
      </c>
      <c r="L88" s="10">
        <f>MATCH($K88,FAC_TOTALS_APTA!$A$2:$BO$2,)</f>
        <v>40</v>
      </c>
      <c r="M88" s="41">
        <f>IF($M$11=0,0,VLOOKUP($M$11,FAC_TOTALS_APTA!$A$4:$BQ$126,$L88,FALSE))</f>
        <v>0</v>
      </c>
      <c r="N88" s="41">
        <f>IF($M$11=0,0,VLOOKUP($M$11,FAC_TOTALS_APTA!$A$4:$BQ$126,$L88,FALSE))</f>
        <v>0</v>
      </c>
      <c r="O88" s="41">
        <f>IF($M$11=0,0,VLOOKUP($M$11,FAC_TOTALS_APTA!$A$4:$BQ$126,$L88,FALSE))</f>
        <v>0</v>
      </c>
      <c r="P88" s="41">
        <f>IF($M$11=0,0,VLOOKUP($M$11,FAC_TOTALS_APTA!$A$4:$BQ$126,$L88,FALSE))</f>
        <v>0</v>
      </c>
      <c r="Q88" s="41">
        <f>IF($M$11=0,0,VLOOKUP($M$11,FAC_TOTALS_APTA!$A$4:$BQ$126,$L88,FALSE))</f>
        <v>0</v>
      </c>
      <c r="R88" s="41">
        <f>IF($M$11=0,0,VLOOKUP($M$11,FAC_TOTALS_APTA!$A$4:$BQ$126,$L88,FALSE))</f>
        <v>0</v>
      </c>
      <c r="S88" s="41">
        <f>IF($M$11=0,0,VLOOKUP($M$11,FAC_TOTALS_APTA!$A$4:$BQ$126,$L88,FALSE))</f>
        <v>0</v>
      </c>
      <c r="T88" s="41">
        <f>IF($M$11=0,0,VLOOKUP($M$11,FAC_TOTALS_APTA!$A$4:$BQ$126,$L88,FALSE))</f>
        <v>0</v>
      </c>
      <c r="U88" s="41">
        <f>IF($M$11=0,0,VLOOKUP($M$11,FAC_TOTALS_APTA!$A$4:$BQ$126,$L88,FALSE))</f>
        <v>0</v>
      </c>
      <c r="V88" s="41">
        <f>IF($M$11=0,0,VLOOKUP($M$11,FAC_TOTALS_APTA!$A$4:$BQ$126,$L88,FALSE))</f>
        <v>0</v>
      </c>
      <c r="W88" s="41">
        <f>IF($M$11=0,0,VLOOKUP($M$11,FAC_TOTALS_APTA!$A$4:$BQ$126,$L88,FALSE))</f>
        <v>0</v>
      </c>
      <c r="X88" s="41">
        <f>IF($M$11=0,0,VLOOKUP($M$11,FAC_TOTALS_APTA!$A$4:$BQ$126,$L88,FALSE))</f>
        <v>0</v>
      </c>
      <c r="Y88" s="41">
        <f>IF($M$11=0,0,VLOOKUP($M$11,FAC_TOTALS_APTA!$A$4:$BQ$126,$L88,FALSE))</f>
        <v>0</v>
      </c>
      <c r="Z88" s="41">
        <f>IF($M$11=0,0,VLOOKUP($M$11,FAC_TOTALS_APTA!$A$4:$BQ$126,$L88,FALSE))</f>
        <v>0</v>
      </c>
      <c r="AA88" s="41">
        <f>IF($M$11=0,0,VLOOKUP($M$11,FAC_TOTALS_APTA!$A$4:$BQ$126,$L88,FALSE))</f>
        <v>0</v>
      </c>
      <c r="AB88" s="41">
        <f>IF($M$11=0,0,VLOOKUP($M$11,FAC_TOTALS_APTA!$A$4:$BQ$126,$L88,FALSE))</f>
        <v>0</v>
      </c>
      <c r="AC88" s="42">
        <f t="shared" si="18"/>
        <v>0</v>
      </c>
      <c r="AD88" s="43" t="e">
        <f>AC88/G91</f>
        <v>#N/A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MATCH($K89,FAC_TOTALS_APTA!$A$2:$BO$2,)</f>
        <v>44</v>
      </c>
      <c r="M89" s="48" t="e">
        <f>IF(M72=0,0,VLOOKUP(M72,FAC_TOTALS_APTA!$A$4:$BQ$126,$L89,FALSE))</f>
        <v>#N/A</v>
      </c>
      <c r="N89" s="48" t="e">
        <f>IF(N72=0,0,VLOOKUP(N72,FAC_TOTALS_APTA!$A$4:$BQ$126,$L89,FALSE))</f>
        <v>#N/A</v>
      </c>
      <c r="O89" s="48" t="e">
        <f>IF(O72=0,0,VLOOKUP(O72,FAC_TOTALS_APTA!$A$4:$BQ$126,$L89,FALSE))</f>
        <v>#N/A</v>
      </c>
      <c r="P89" s="48" t="e">
        <f>IF(P72=0,0,VLOOKUP(P72,FAC_TOTALS_APTA!$A$4:$BQ$126,$L89,FALSE))</f>
        <v>#N/A</v>
      </c>
      <c r="Q89" s="48" t="e">
        <f>IF(Q72=0,0,VLOOKUP(Q72,FAC_TOTALS_APTA!$A$4:$BQ$126,$L89,FALSE))</f>
        <v>#N/A</v>
      </c>
      <c r="R89" s="48" t="e">
        <f>IF(R72=0,0,VLOOKUP(R72,FAC_TOTALS_APTA!$A$4:$BQ$126,$L89,FALSE))</f>
        <v>#N/A</v>
      </c>
      <c r="S89" s="48">
        <f>IF(S72=0,0,VLOOKUP(S72,FAC_TOTALS_APTA!$A$4:$BQ$126,$L89,FALSE))</f>
        <v>0</v>
      </c>
      <c r="T89" s="48">
        <f>IF(T72=0,0,VLOOKUP(T72,FAC_TOTALS_APTA!$A$4:$BQ$126,$L89,FALSE))</f>
        <v>0</v>
      </c>
      <c r="U89" s="48">
        <f>IF(U72=0,0,VLOOKUP(U72,FAC_TOTALS_APTA!$A$4:$BQ$126,$L89,FALSE))</f>
        <v>0</v>
      </c>
      <c r="V89" s="48">
        <f>IF(V72=0,0,VLOOKUP(V72,FAC_TOTALS_APTA!$A$4:$BQ$126,$L89,FALSE))</f>
        <v>0</v>
      </c>
      <c r="W89" s="48">
        <f>IF(W72=0,0,VLOOKUP(W72,FAC_TOTALS_APTA!$A$4:$BQ$126,$L89,FALSE))</f>
        <v>0</v>
      </c>
      <c r="X89" s="48">
        <f>IF(X72=0,0,VLOOKUP(X72,FAC_TOTALS_APTA!$A$4:$BQ$126,$L89,FALSE))</f>
        <v>0</v>
      </c>
      <c r="Y89" s="48">
        <f>IF(Y72=0,0,VLOOKUP(Y72,FAC_TOTALS_APTA!$A$4:$BQ$126,$L89,FALSE))</f>
        <v>0</v>
      </c>
      <c r="Z89" s="48">
        <f>IF(Z72=0,0,VLOOKUP(Z72,FAC_TOTALS_APTA!$A$4:$BQ$126,$L89,FALSE))</f>
        <v>0</v>
      </c>
      <c r="AA89" s="48">
        <f>IF(AA72=0,0,VLOOKUP(AA72,FAC_TOTALS_APTA!$A$4:$BQ$126,$L89,FALSE))</f>
        <v>0</v>
      </c>
      <c r="AB89" s="48">
        <f>IF(AB72=0,0,VLOOKUP(AB72,FAC_TOTALS_APTA!$A$4:$BQ$126,$L89,FALSE))</f>
        <v>0</v>
      </c>
      <c r="AC89" s="51" t="e">
        <f>SUM(M89:AB89)</f>
        <v>#N/A</v>
      </c>
      <c r="AD89" s="52" t="e">
        <f>AC89/G91</f>
        <v>#N/A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MATCH($D90,FAC_TOTALS_APTA!$A$2:$BO$2,)</f>
        <v>9</v>
      </c>
      <c r="G90" s="76" t="e">
        <f>VLOOKUP(G72,FAC_TOTALS_APTA!$A$4:$BQ$126,$F90,FALSE)</f>
        <v>#N/A</v>
      </c>
      <c r="H90" s="76" t="e">
        <f>VLOOKUP(H72,FAC_TOTALS_APTA!$A$4:$BO$126,$F90,FALSE)</f>
        <v>#N/A</v>
      </c>
      <c r="I90" s="78" t="e">
        <f t="shared" ref="I90:I91" si="19">H90/G90-1</f>
        <v>#N/A</v>
      </c>
      <c r="J90" s="33"/>
      <c r="K90" s="33"/>
      <c r="L90" s="9"/>
      <c r="M90" s="31" t="e">
        <f t="shared" ref="M90:AB90" si="20">SUM(M74:M79)</f>
        <v>#N/A</v>
      </c>
      <c r="N90" s="31" t="e">
        <f t="shared" si="20"/>
        <v>#N/A</v>
      </c>
      <c r="O90" s="31" t="e">
        <f t="shared" si="20"/>
        <v>#N/A</v>
      </c>
      <c r="P90" s="31" t="e">
        <f t="shared" si="20"/>
        <v>#N/A</v>
      </c>
      <c r="Q90" s="31" t="e">
        <f t="shared" si="20"/>
        <v>#N/A</v>
      </c>
      <c r="R90" s="31" t="e">
        <f t="shared" si="20"/>
        <v>#N/A</v>
      </c>
      <c r="S90" s="31">
        <f t="shared" si="20"/>
        <v>0</v>
      </c>
      <c r="T90" s="31">
        <f t="shared" si="20"/>
        <v>0</v>
      </c>
      <c r="U90" s="31">
        <f t="shared" si="20"/>
        <v>0</v>
      </c>
      <c r="V90" s="31">
        <f t="shared" si="20"/>
        <v>0</v>
      </c>
      <c r="W90" s="31">
        <f t="shared" si="20"/>
        <v>0</v>
      </c>
      <c r="X90" s="31">
        <f t="shared" si="20"/>
        <v>0</v>
      </c>
      <c r="Y90" s="31">
        <f t="shared" si="20"/>
        <v>0</v>
      </c>
      <c r="Z90" s="31">
        <f t="shared" si="20"/>
        <v>0</v>
      </c>
      <c r="AA90" s="31">
        <f t="shared" si="20"/>
        <v>0</v>
      </c>
      <c r="AB90" s="31">
        <f t="shared" si="20"/>
        <v>0</v>
      </c>
      <c r="AC90" s="34" t="e">
        <f>H90-G90</f>
        <v>#N/A</v>
      </c>
      <c r="AD90" s="35" t="e">
        <f>I90</f>
        <v>#N/A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MATCH($D91,FAC_TOTALS_APTA!$A$2:$BO$2,)</f>
        <v>7</v>
      </c>
      <c r="G91" s="77" t="e">
        <f>VLOOKUP(G72,FAC_TOTALS_APTA!$A$4:$BO$126,$F91,FALSE)</f>
        <v>#N/A</v>
      </c>
      <c r="H91" s="77" t="e">
        <f>VLOOKUP(H72,FAC_TOTALS_APTA!$A$4:$BO$126,$F91,FALSE)</f>
        <v>#N/A</v>
      </c>
      <c r="I91" s="79" t="e">
        <f t="shared" si="19"/>
        <v>#N/A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 t="e">
        <f>H91-G91</f>
        <v>#N/A</v>
      </c>
      <c r="AD91" s="55" t="e">
        <f>I91</f>
        <v>#N/A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 t="e">
        <f>AD91-AD90</f>
        <v>#N/A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78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7" t="s">
        <v>59</v>
      </c>
      <c r="H100" s="87"/>
      <c r="I100" s="87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 t="s">
        <v>63</v>
      </c>
      <c r="AD100" s="87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2012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1_10_2012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1_10_2013</v>
      </c>
      <c r="N103" s="9" t="str">
        <f t="shared" ref="N103:AB103" si="21">IF($G101+N102&gt;$H101,0,CONCATENATE($C98,"_",$C99,"_",$G101+N102))</f>
        <v>1_10_2014</v>
      </c>
      <c r="O103" s="9" t="str">
        <f t="shared" si="21"/>
        <v>1_10_2015</v>
      </c>
      <c r="P103" s="9" t="str">
        <f t="shared" si="21"/>
        <v>1_10_2016</v>
      </c>
      <c r="Q103" s="9" t="str">
        <f t="shared" si="21"/>
        <v>1_10_2017</v>
      </c>
      <c r="R103" s="9" t="str">
        <f t="shared" si="21"/>
        <v>1_10_2018</v>
      </c>
      <c r="S103" s="9">
        <f t="shared" si="21"/>
        <v>0</v>
      </c>
      <c r="T103" s="9">
        <f t="shared" si="21"/>
        <v>0</v>
      </c>
      <c r="U103" s="9">
        <f t="shared" si="21"/>
        <v>0</v>
      </c>
      <c r="V103" s="9">
        <f t="shared" si="21"/>
        <v>0</v>
      </c>
      <c r="W103" s="9">
        <f t="shared" si="21"/>
        <v>0</v>
      </c>
      <c r="X103" s="9">
        <f t="shared" si="21"/>
        <v>0</v>
      </c>
      <c r="Y103" s="9">
        <f t="shared" si="21"/>
        <v>0</v>
      </c>
      <c r="Z103" s="9">
        <f t="shared" si="21"/>
        <v>0</v>
      </c>
      <c r="AA103" s="9">
        <f t="shared" si="21"/>
        <v>0</v>
      </c>
      <c r="AB103" s="9">
        <f t="shared" si="21"/>
        <v>0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MATCH($D105,FAC_TOTALS_APTA!$A$2:$BQ$2,)</f>
        <v>11</v>
      </c>
      <c r="G105" s="31">
        <f>VLOOKUP(G103,FAC_TOTALS_APTA!$A$4:$BQ$126,$F105,FALSE)</f>
        <v>542311539.39999902</v>
      </c>
      <c r="H105" s="31">
        <f>VLOOKUP(H103,FAC_TOTALS_APTA!$A$4:$BQ$126,$F105,FALSE)</f>
        <v>560645667.79999995</v>
      </c>
      <c r="I105" s="32">
        <f>IFERROR(H105/G105-1,"-")</f>
        <v>3.3807372825378934E-2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MATCH($K105,FAC_TOTALS_APTA!$A$2:$BO$2,)</f>
        <v>26</v>
      </c>
      <c r="M105" s="31">
        <f>IF(M103=0,0,VLOOKUP(M103,FAC_TOTALS_APTA!$A$4:$BQ$126,$L105,FALSE))</f>
        <v>53031375.316393301</v>
      </c>
      <c r="N105" s="31">
        <f>IF(N103=0,0,VLOOKUP(N103,FAC_TOTALS_APTA!$A$4:$BQ$126,$L105,FALSE))</f>
        <v>30724983.090795401</v>
      </c>
      <c r="O105" s="31">
        <f>IF(O103=0,0,VLOOKUP(O103,FAC_TOTALS_APTA!$A$4:$BQ$126,$L105,FALSE))</f>
        <v>5423329.5310300598</v>
      </c>
      <c r="P105" s="31">
        <f>IF(P103=0,0,VLOOKUP(P103,FAC_TOTALS_APTA!$A$4:$BQ$126,$L105,FALSE))</f>
        <v>-2301015.7313450198</v>
      </c>
      <c r="Q105" s="31">
        <f>IF(Q103=0,0,VLOOKUP(Q103,FAC_TOTALS_APTA!$A$4:$BQ$126,$L105,FALSE))</f>
        <v>14354344.9659773</v>
      </c>
      <c r="R105" s="31">
        <f>IF(R103=0,0,VLOOKUP(R103,FAC_TOTALS_APTA!$A$4:$BQ$126,$L105,FALSE))</f>
        <v>-20499410.706155799</v>
      </c>
      <c r="S105" s="31">
        <f>IF(S103=0,0,VLOOKUP(S103,FAC_TOTALS_APTA!$A$4:$BQ$126,$L105,FALSE))</f>
        <v>0</v>
      </c>
      <c r="T105" s="31">
        <f>IF(T103=0,0,VLOOKUP(T103,FAC_TOTALS_APTA!$A$4:$BQ$126,$L105,FALSE))</f>
        <v>0</v>
      </c>
      <c r="U105" s="31">
        <f>IF(U103=0,0,VLOOKUP(U103,FAC_TOTALS_APTA!$A$4:$BQ$126,$L105,FALSE))</f>
        <v>0</v>
      </c>
      <c r="V105" s="31">
        <f>IF(V103=0,0,VLOOKUP(V103,FAC_TOTALS_APTA!$A$4:$BQ$126,$L105,FALSE))</f>
        <v>0</v>
      </c>
      <c r="W105" s="31">
        <f>IF(W103=0,0,VLOOKUP(W103,FAC_TOTALS_APTA!$A$4:$BQ$126,$L105,FALSE))</f>
        <v>0</v>
      </c>
      <c r="X105" s="31">
        <f>IF(X103=0,0,VLOOKUP(X103,FAC_TOTALS_APTA!$A$4:$BQ$126,$L105,FALSE))</f>
        <v>0</v>
      </c>
      <c r="Y105" s="31">
        <f>IF(Y103=0,0,VLOOKUP(Y103,FAC_TOTALS_APTA!$A$4:$BQ$126,$L105,FALSE))</f>
        <v>0</v>
      </c>
      <c r="Z105" s="31">
        <f>IF(Z103=0,0,VLOOKUP(Z103,FAC_TOTALS_APTA!$A$4:$BQ$126,$L105,FALSE))</f>
        <v>0</v>
      </c>
      <c r="AA105" s="31">
        <f>IF(AA103=0,0,VLOOKUP(AA103,FAC_TOTALS_APTA!$A$4:$BQ$126,$L105,FALSE))</f>
        <v>0</v>
      </c>
      <c r="AB105" s="31">
        <f>IF(AB103=0,0,VLOOKUP(AB103,FAC_TOTALS_APTA!$A$4:$BQ$126,$L105,FALSE))</f>
        <v>0</v>
      </c>
      <c r="AC105" s="34">
        <f>SUM(M105:AB105)</f>
        <v>80733606.466695249</v>
      </c>
      <c r="AD105" s="35">
        <f>AC105/G122</f>
        <v>2.755882601448319E-2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MATCH($D106,FAC_TOTALS_APTA!$A$2:$BQ$2,)</f>
        <v>12</v>
      </c>
      <c r="G106" s="56">
        <f>VLOOKUP(G103,FAC_TOTALS_APTA!$A$4:$BQ$126,$F106,FALSE)</f>
        <v>1.6964752679999999</v>
      </c>
      <c r="H106" s="56">
        <f>VLOOKUP(H103,FAC_TOTALS_APTA!$A$4:$BQ$126,$F106,FALSE)</f>
        <v>1.9555512669999999</v>
      </c>
      <c r="I106" s="32">
        <f t="shared" ref="I106:I119" si="22">IFERROR(H106/G106-1,"-")</f>
        <v>0.15271427994669717</v>
      </c>
      <c r="J106" s="33" t="str">
        <f t="shared" ref="J106:J119" si="23">IF(C106="Log","_log","")</f>
        <v>_log</v>
      </c>
      <c r="K106" s="33" t="str">
        <f t="shared" ref="K106:K120" si="24">CONCATENATE(D106,J106,"_FAC")</f>
        <v>FARE_per_UPT_2018_log_FAC</v>
      </c>
      <c r="L106" s="9">
        <f>MATCH($K106,FAC_TOTALS_APTA!$A$2:$BO$2,)</f>
        <v>27</v>
      </c>
      <c r="M106" s="31">
        <f>IF(M103=0,0,VLOOKUP(M103,FAC_TOTALS_APTA!$A$4:$BQ$126,$L106,FALSE))</f>
        <v>-45816515.088115498</v>
      </c>
      <c r="N106" s="31">
        <f>IF(N103=0,0,VLOOKUP(N103,FAC_TOTALS_APTA!$A$4:$BQ$126,$L106,FALSE))</f>
        <v>7065946.66292339</v>
      </c>
      <c r="O106" s="31">
        <f>IF(O103=0,0,VLOOKUP(O103,FAC_TOTALS_APTA!$A$4:$BQ$126,$L106,FALSE))</f>
        <v>-104171429.121493</v>
      </c>
      <c r="P106" s="31">
        <f>IF(P103=0,0,VLOOKUP(P103,FAC_TOTALS_APTA!$A$4:$BQ$126,$L106,FALSE))</f>
        <v>-7271697.5748548899</v>
      </c>
      <c r="Q106" s="31">
        <f>IF(Q103=0,0,VLOOKUP(Q103,FAC_TOTALS_APTA!$A$4:$BQ$126,$L106,FALSE))</f>
        <v>-2931665.2388394899</v>
      </c>
      <c r="R106" s="31">
        <f>IF(R103=0,0,VLOOKUP(R103,FAC_TOTALS_APTA!$A$4:$BQ$126,$L106,FALSE))</f>
        <v>-42517635.626824699</v>
      </c>
      <c r="S106" s="31">
        <f>IF(S103=0,0,VLOOKUP(S103,FAC_TOTALS_APTA!$A$4:$BQ$126,$L106,FALSE))</f>
        <v>0</v>
      </c>
      <c r="T106" s="31">
        <f>IF(T103=0,0,VLOOKUP(T103,FAC_TOTALS_APTA!$A$4:$BQ$126,$L106,FALSE))</f>
        <v>0</v>
      </c>
      <c r="U106" s="31">
        <f>IF(U103=0,0,VLOOKUP(U103,FAC_TOTALS_APTA!$A$4:$BQ$126,$L106,FALSE))</f>
        <v>0</v>
      </c>
      <c r="V106" s="31">
        <f>IF(V103=0,0,VLOOKUP(V103,FAC_TOTALS_APTA!$A$4:$BQ$126,$L106,FALSE))</f>
        <v>0</v>
      </c>
      <c r="W106" s="31">
        <f>IF(W103=0,0,VLOOKUP(W103,FAC_TOTALS_APTA!$A$4:$BQ$126,$L106,FALSE))</f>
        <v>0</v>
      </c>
      <c r="X106" s="31">
        <f>IF(X103=0,0,VLOOKUP(X103,FAC_TOTALS_APTA!$A$4:$BQ$126,$L106,FALSE))</f>
        <v>0</v>
      </c>
      <c r="Y106" s="31">
        <f>IF(Y103=0,0,VLOOKUP(Y103,FAC_TOTALS_APTA!$A$4:$BQ$126,$L106,FALSE))</f>
        <v>0</v>
      </c>
      <c r="Z106" s="31">
        <f>IF(Z103=0,0,VLOOKUP(Z103,FAC_TOTALS_APTA!$A$4:$BQ$126,$L106,FALSE))</f>
        <v>0</v>
      </c>
      <c r="AA106" s="31">
        <f>IF(AA103=0,0,VLOOKUP(AA103,FAC_TOTALS_APTA!$A$4:$BQ$126,$L106,FALSE))</f>
        <v>0</v>
      </c>
      <c r="AB106" s="31">
        <f>IF(AB103=0,0,VLOOKUP(AB103,FAC_TOTALS_APTA!$A$4:$BQ$126,$L106,FALSE))</f>
        <v>0</v>
      </c>
      <c r="AC106" s="34">
        <f t="shared" ref="AC106:AC119" si="25">SUM(M106:AB106)</f>
        <v>-195642995.98720416</v>
      </c>
      <c r="AD106" s="35">
        <f>AC106/G122</f>
        <v>-6.678372889965975E-2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MATCH($D107,FAC_TOTALS_APTA!$A$2:$BQ$2,)</f>
        <v>13</v>
      </c>
      <c r="G107" s="31">
        <f>VLOOKUP(G103,FAC_TOTALS_APTA!$A$4:$BQ$126,$F107,FALSE)</f>
        <v>27909105.420000002</v>
      </c>
      <c r="H107" s="31">
        <f>VLOOKUP(H103,FAC_TOTALS_APTA!$A$4:$BQ$126,$F107,FALSE)</f>
        <v>29807700.839999899</v>
      </c>
      <c r="I107" s="32">
        <f t="shared" si="22"/>
        <v>6.8027813555046501E-2</v>
      </c>
      <c r="J107" s="33" t="str">
        <f t="shared" si="23"/>
        <v>_log</v>
      </c>
      <c r="K107" s="33" t="str">
        <f t="shared" si="24"/>
        <v>POP_EMP_log_FAC</v>
      </c>
      <c r="L107" s="9">
        <f>MATCH($K107,FAC_TOTALS_APTA!$A$2:$BO$2,)</f>
        <v>28</v>
      </c>
      <c r="M107" s="31">
        <f>IF(M103=0,0,VLOOKUP(M103,FAC_TOTALS_APTA!$A$4:$BQ$126,$L107,FALSE))</f>
        <v>24630050.2387699</v>
      </c>
      <c r="N107" s="31">
        <f>IF(N103=0,0,VLOOKUP(N103,FAC_TOTALS_APTA!$A$4:$BQ$126,$L107,FALSE))</f>
        <v>8002629.1567074703</v>
      </c>
      <c r="O107" s="31">
        <f>IF(O103=0,0,VLOOKUP(O103,FAC_TOTALS_APTA!$A$4:$BQ$126,$L107,FALSE))</f>
        <v>7511788.21555355</v>
      </c>
      <c r="P107" s="31">
        <f>IF(P103=0,0,VLOOKUP(P103,FAC_TOTALS_APTA!$A$4:$BQ$126,$L107,FALSE))</f>
        <v>1609248.8542290099</v>
      </c>
      <c r="Q107" s="31">
        <f>IF(Q103=0,0,VLOOKUP(Q103,FAC_TOTALS_APTA!$A$4:$BQ$126,$L107,FALSE))</f>
        <v>6271844.0909792697</v>
      </c>
      <c r="R107" s="31">
        <f>IF(R103=0,0,VLOOKUP(R103,FAC_TOTALS_APTA!$A$4:$BQ$126,$L107,FALSE))</f>
        <v>3787833.10161399</v>
      </c>
      <c r="S107" s="31">
        <f>IF(S103=0,0,VLOOKUP(S103,FAC_TOTALS_APTA!$A$4:$BQ$126,$L107,FALSE))</f>
        <v>0</v>
      </c>
      <c r="T107" s="31">
        <f>IF(T103=0,0,VLOOKUP(T103,FAC_TOTALS_APTA!$A$4:$BQ$126,$L107,FALSE))</f>
        <v>0</v>
      </c>
      <c r="U107" s="31">
        <f>IF(U103=0,0,VLOOKUP(U103,FAC_TOTALS_APTA!$A$4:$BQ$126,$L107,FALSE))</f>
        <v>0</v>
      </c>
      <c r="V107" s="31">
        <f>IF(V103=0,0,VLOOKUP(V103,FAC_TOTALS_APTA!$A$4:$BQ$126,$L107,FALSE))</f>
        <v>0</v>
      </c>
      <c r="W107" s="31">
        <f>IF(W103=0,0,VLOOKUP(W103,FAC_TOTALS_APTA!$A$4:$BQ$126,$L107,FALSE))</f>
        <v>0</v>
      </c>
      <c r="X107" s="31">
        <f>IF(X103=0,0,VLOOKUP(X103,FAC_TOTALS_APTA!$A$4:$BQ$126,$L107,FALSE))</f>
        <v>0</v>
      </c>
      <c r="Y107" s="31">
        <f>IF(Y103=0,0,VLOOKUP(Y103,FAC_TOTALS_APTA!$A$4:$BQ$126,$L107,FALSE))</f>
        <v>0</v>
      </c>
      <c r="Z107" s="31">
        <f>IF(Z103=0,0,VLOOKUP(Z103,FAC_TOTALS_APTA!$A$4:$BQ$126,$L107,FALSE))</f>
        <v>0</v>
      </c>
      <c r="AA107" s="31">
        <f>IF(AA103=0,0,VLOOKUP(AA103,FAC_TOTALS_APTA!$A$4:$BQ$126,$L107,FALSE))</f>
        <v>0</v>
      </c>
      <c r="AB107" s="31">
        <f>IF(AB103=0,0,VLOOKUP(AB103,FAC_TOTALS_APTA!$A$4:$BQ$126,$L107,FALSE))</f>
        <v>0</v>
      </c>
      <c r="AC107" s="34">
        <f t="shared" si="25"/>
        <v>51813393.657853194</v>
      </c>
      <c r="AD107" s="35">
        <f>AC107/G122</f>
        <v>1.7686764700964478E-2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MATCH($D108,FAC_TOTALS_APTA!$A$2:$BQ$2,)</f>
        <v>17</v>
      </c>
      <c r="G108" s="56">
        <f>VLOOKUP(G103,FAC_TOTALS_APTA!$A$4:$BQ$126,$F108,FALSE)</f>
        <v>0.478498674131415</v>
      </c>
      <c r="H108" s="56">
        <f>VLOOKUP(H103,FAC_TOTALS_APTA!$A$4:$BQ$126,$F108,FALSE)</f>
        <v>0.47627332414381301</v>
      </c>
      <c r="I108" s="32">
        <f t="shared" si="22"/>
        <v>-4.6506920664753926E-3</v>
      </c>
      <c r="J108" s="33" t="str">
        <f t="shared" si="23"/>
        <v/>
      </c>
      <c r="K108" s="33" t="str">
        <f t="shared" si="24"/>
        <v>TSD_POP_EMP_PCT_FAC</v>
      </c>
      <c r="L108" s="9">
        <f>MATCH($K108,FAC_TOTALS_APTA!$A$2:$BO$2,)</f>
        <v>32</v>
      </c>
      <c r="M108" s="31">
        <f>IF(M103=0,0,VLOOKUP(M103,FAC_TOTALS_APTA!$A$4:$BQ$126,$L108,FALSE))</f>
        <v>-287084.58690217102</v>
      </c>
      <c r="N108" s="31">
        <f>IF(N103=0,0,VLOOKUP(N103,FAC_TOTALS_APTA!$A$4:$BQ$126,$L108,FALSE))</f>
        <v>-702197.722762916</v>
      </c>
      <c r="O108" s="31">
        <f>IF(O103=0,0,VLOOKUP(O103,FAC_TOTALS_APTA!$A$4:$BQ$126,$L108,FALSE))</f>
        <v>-1871652.33052847</v>
      </c>
      <c r="P108" s="31">
        <f>IF(P103=0,0,VLOOKUP(P103,FAC_TOTALS_APTA!$A$4:$BQ$126,$L108,FALSE))</f>
        <v>622843.20619440801</v>
      </c>
      <c r="Q108" s="31">
        <f>IF(Q103=0,0,VLOOKUP(Q103,FAC_TOTALS_APTA!$A$4:$BQ$126,$L108,FALSE))</f>
        <v>-724520.897087891</v>
      </c>
      <c r="R108" s="31">
        <f>IF(R103=0,0,VLOOKUP(R103,FAC_TOTALS_APTA!$A$4:$BQ$126,$L108,FALSE))</f>
        <v>267420.015367318</v>
      </c>
      <c r="S108" s="31">
        <f>IF(S103=0,0,VLOOKUP(S103,FAC_TOTALS_APTA!$A$4:$BQ$126,$L108,FALSE))</f>
        <v>0</v>
      </c>
      <c r="T108" s="31">
        <f>IF(T103=0,0,VLOOKUP(T103,FAC_TOTALS_APTA!$A$4:$BQ$126,$L108,FALSE))</f>
        <v>0</v>
      </c>
      <c r="U108" s="31">
        <f>IF(U103=0,0,VLOOKUP(U103,FAC_TOTALS_APTA!$A$4:$BQ$126,$L108,FALSE))</f>
        <v>0</v>
      </c>
      <c r="V108" s="31">
        <f>IF(V103=0,0,VLOOKUP(V103,FAC_TOTALS_APTA!$A$4:$BQ$126,$L108,FALSE))</f>
        <v>0</v>
      </c>
      <c r="W108" s="31">
        <f>IF(W103=0,0,VLOOKUP(W103,FAC_TOTALS_APTA!$A$4:$BQ$126,$L108,FALSE))</f>
        <v>0</v>
      </c>
      <c r="X108" s="31">
        <f>IF(X103=0,0,VLOOKUP(X103,FAC_TOTALS_APTA!$A$4:$BQ$126,$L108,FALSE))</f>
        <v>0</v>
      </c>
      <c r="Y108" s="31">
        <f>IF(Y103=0,0,VLOOKUP(Y103,FAC_TOTALS_APTA!$A$4:$BQ$126,$L108,FALSE))</f>
        <v>0</v>
      </c>
      <c r="Z108" s="31">
        <f>IF(Z103=0,0,VLOOKUP(Z103,FAC_TOTALS_APTA!$A$4:$BQ$126,$L108,FALSE))</f>
        <v>0</v>
      </c>
      <c r="AA108" s="31">
        <f>IF(AA103=0,0,VLOOKUP(AA103,FAC_TOTALS_APTA!$A$4:$BQ$126,$L108,FALSE))</f>
        <v>0</v>
      </c>
      <c r="AB108" s="31">
        <f>IF(AB103=0,0,VLOOKUP(AB103,FAC_TOTALS_APTA!$A$4:$BQ$126,$L108,FALSE))</f>
        <v>0</v>
      </c>
      <c r="AC108" s="34">
        <f t="shared" si="25"/>
        <v>-2695192.3157197223</v>
      </c>
      <c r="AD108" s="35">
        <f>AC108/G122</f>
        <v>-9.2001756585880791E-4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MATCH($D109,FAC_TOTALS_APTA!$A$2:$BQ$2,)</f>
        <v>14</v>
      </c>
      <c r="G109" s="36">
        <f>VLOOKUP(G103,FAC_TOTALS_APTA!$A$4:$BQ$126,$F109,FALSE)</f>
        <v>4.1093000000000002</v>
      </c>
      <c r="H109" s="36">
        <f>VLOOKUP(H103,FAC_TOTALS_APTA!$A$4:$BQ$126,$F109,FALSE)</f>
        <v>2.9199999999999902</v>
      </c>
      <c r="I109" s="32">
        <f t="shared" si="22"/>
        <v>-0.28941668897379358</v>
      </c>
      <c r="J109" s="33" t="str">
        <f t="shared" si="23"/>
        <v>_log</v>
      </c>
      <c r="K109" s="33" t="str">
        <f t="shared" si="24"/>
        <v>GAS_PRICE_2018_log_FAC</v>
      </c>
      <c r="L109" s="9">
        <f>MATCH($K109,FAC_TOTALS_APTA!$A$2:$BO$2,)</f>
        <v>29</v>
      </c>
      <c r="M109" s="31">
        <f>IF(M103=0,0,VLOOKUP(M103,FAC_TOTALS_APTA!$A$4:$BQ$126,$L109,FALSE))</f>
        <v>-21267948.634600598</v>
      </c>
      <c r="N109" s="31">
        <f>IF(N103=0,0,VLOOKUP(N103,FAC_TOTALS_APTA!$A$4:$BQ$126,$L109,FALSE))</f>
        <v>-25821120.1933988</v>
      </c>
      <c r="O109" s="31">
        <f>IF(O103=0,0,VLOOKUP(O103,FAC_TOTALS_APTA!$A$4:$BQ$126,$L109,FALSE))</f>
        <v>-166730479.120823</v>
      </c>
      <c r="P109" s="31">
        <f>IF(P103=0,0,VLOOKUP(P103,FAC_TOTALS_APTA!$A$4:$BQ$126,$L109,FALSE))</f>
        <v>-51556584.828513801</v>
      </c>
      <c r="Q109" s="31">
        <f>IF(Q103=0,0,VLOOKUP(Q103,FAC_TOTALS_APTA!$A$4:$BQ$126,$L109,FALSE))</f>
        <v>50941658.1492064</v>
      </c>
      <c r="R109" s="31">
        <f>IF(R103=0,0,VLOOKUP(R103,FAC_TOTALS_APTA!$A$4:$BQ$126,$L109,FALSE))</f>
        <v>40687418.894239902</v>
      </c>
      <c r="S109" s="31">
        <f>IF(S103=0,0,VLOOKUP(S103,FAC_TOTALS_APTA!$A$4:$BQ$126,$L109,FALSE))</f>
        <v>0</v>
      </c>
      <c r="T109" s="31">
        <f>IF(T103=0,0,VLOOKUP(T103,FAC_TOTALS_APTA!$A$4:$BQ$126,$L109,FALSE))</f>
        <v>0</v>
      </c>
      <c r="U109" s="31">
        <f>IF(U103=0,0,VLOOKUP(U103,FAC_TOTALS_APTA!$A$4:$BQ$126,$L109,FALSE))</f>
        <v>0</v>
      </c>
      <c r="V109" s="31">
        <f>IF(V103=0,0,VLOOKUP(V103,FAC_TOTALS_APTA!$A$4:$BQ$126,$L109,FALSE))</f>
        <v>0</v>
      </c>
      <c r="W109" s="31">
        <f>IF(W103=0,0,VLOOKUP(W103,FAC_TOTALS_APTA!$A$4:$BQ$126,$L109,FALSE))</f>
        <v>0</v>
      </c>
      <c r="X109" s="31">
        <f>IF(X103=0,0,VLOOKUP(X103,FAC_TOTALS_APTA!$A$4:$BQ$126,$L109,FALSE))</f>
        <v>0</v>
      </c>
      <c r="Y109" s="31">
        <f>IF(Y103=0,0,VLOOKUP(Y103,FAC_TOTALS_APTA!$A$4:$BQ$126,$L109,FALSE))</f>
        <v>0</v>
      </c>
      <c r="Z109" s="31">
        <f>IF(Z103=0,0,VLOOKUP(Z103,FAC_TOTALS_APTA!$A$4:$BQ$126,$L109,FALSE))</f>
        <v>0</v>
      </c>
      <c r="AA109" s="31">
        <f>IF(AA103=0,0,VLOOKUP(AA103,FAC_TOTALS_APTA!$A$4:$BQ$126,$L109,FALSE))</f>
        <v>0</v>
      </c>
      <c r="AB109" s="31">
        <f>IF(AB103=0,0,VLOOKUP(AB103,FAC_TOTALS_APTA!$A$4:$BQ$126,$L109,FALSE))</f>
        <v>0</v>
      </c>
      <c r="AC109" s="34">
        <f t="shared" si="25"/>
        <v>-173747055.73388988</v>
      </c>
      <c r="AD109" s="35">
        <f>AC109/G122</f>
        <v>-5.9309438647142207E-2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MATCH($D110,FAC_TOTALS_APTA!$A$2:$BQ$2,)</f>
        <v>15</v>
      </c>
      <c r="G110" s="56">
        <f>VLOOKUP(G103,FAC_TOTALS_APTA!$A$4:$BQ$126,$F110,FALSE)</f>
        <v>33963.31</v>
      </c>
      <c r="H110" s="56">
        <f>VLOOKUP(H103,FAC_TOTALS_APTA!$A$4:$BQ$126,$F110,FALSE)</f>
        <v>36801.5</v>
      </c>
      <c r="I110" s="32">
        <f t="shared" si="22"/>
        <v>8.3566354398319831E-2</v>
      </c>
      <c r="J110" s="33" t="str">
        <f t="shared" si="23"/>
        <v>_log</v>
      </c>
      <c r="K110" s="33" t="str">
        <f t="shared" si="24"/>
        <v>TOTAL_MED_INC_INDIV_2018_log_FAC</v>
      </c>
      <c r="L110" s="9">
        <f>MATCH($K110,FAC_TOTALS_APTA!$A$2:$BO$2,)</f>
        <v>30</v>
      </c>
      <c r="M110" s="31">
        <f>IF(M103=0,0,VLOOKUP(M103,FAC_TOTALS_APTA!$A$4:$BQ$126,$L110,FALSE))</f>
        <v>8817336.6103683598</v>
      </c>
      <c r="N110" s="31">
        <f>IF(N103=0,0,VLOOKUP(N103,FAC_TOTALS_APTA!$A$4:$BQ$126,$L110,FALSE))</f>
        <v>4163050.8494146601</v>
      </c>
      <c r="O110" s="31">
        <f>IF(O103=0,0,VLOOKUP(O103,FAC_TOTALS_APTA!$A$4:$BQ$126,$L110,FALSE))</f>
        <v>-21144523.454254799</v>
      </c>
      <c r="P110" s="31">
        <f>IF(P103=0,0,VLOOKUP(P103,FAC_TOTALS_APTA!$A$4:$BQ$126,$L110,FALSE))</f>
        <v>-38077355.173036098</v>
      </c>
      <c r="Q110" s="31">
        <f>IF(Q103=0,0,VLOOKUP(Q103,FAC_TOTALS_APTA!$A$4:$BQ$126,$L110,FALSE))</f>
        <v>-21390988.5432074</v>
      </c>
      <c r="R110" s="31">
        <f>IF(R103=0,0,VLOOKUP(R103,FAC_TOTALS_APTA!$A$4:$BQ$126,$L110,FALSE))</f>
        <v>-28007467.269359101</v>
      </c>
      <c r="S110" s="31">
        <f>IF(S103=0,0,VLOOKUP(S103,FAC_TOTALS_APTA!$A$4:$BQ$126,$L110,FALSE))</f>
        <v>0</v>
      </c>
      <c r="T110" s="31">
        <f>IF(T103=0,0,VLOOKUP(T103,FAC_TOTALS_APTA!$A$4:$BQ$126,$L110,FALSE))</f>
        <v>0</v>
      </c>
      <c r="U110" s="31">
        <f>IF(U103=0,0,VLOOKUP(U103,FAC_TOTALS_APTA!$A$4:$BQ$126,$L110,FALSE))</f>
        <v>0</v>
      </c>
      <c r="V110" s="31">
        <f>IF(V103=0,0,VLOOKUP(V103,FAC_TOTALS_APTA!$A$4:$BQ$126,$L110,FALSE))</f>
        <v>0</v>
      </c>
      <c r="W110" s="31">
        <f>IF(W103=0,0,VLOOKUP(W103,FAC_TOTALS_APTA!$A$4:$BQ$126,$L110,FALSE))</f>
        <v>0</v>
      </c>
      <c r="X110" s="31">
        <f>IF(X103=0,0,VLOOKUP(X103,FAC_TOTALS_APTA!$A$4:$BQ$126,$L110,FALSE))</f>
        <v>0</v>
      </c>
      <c r="Y110" s="31">
        <f>IF(Y103=0,0,VLOOKUP(Y103,FAC_TOTALS_APTA!$A$4:$BQ$126,$L110,FALSE))</f>
        <v>0</v>
      </c>
      <c r="Z110" s="31">
        <f>IF(Z103=0,0,VLOOKUP(Z103,FAC_TOTALS_APTA!$A$4:$BQ$126,$L110,FALSE))</f>
        <v>0</v>
      </c>
      <c r="AA110" s="31">
        <f>IF(AA103=0,0,VLOOKUP(AA103,FAC_TOTALS_APTA!$A$4:$BQ$126,$L110,FALSE))</f>
        <v>0</v>
      </c>
      <c r="AB110" s="31">
        <f>IF(AB103=0,0,VLOOKUP(AB103,FAC_TOTALS_APTA!$A$4:$BQ$126,$L110,FALSE))</f>
        <v>0</v>
      </c>
      <c r="AC110" s="34">
        <f t="shared" si="25"/>
        <v>-95639946.980074376</v>
      </c>
      <c r="AD110" s="35">
        <f>AC110/G122</f>
        <v>-3.2647180947448111E-2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MATCH($D111,FAC_TOTALS_APTA!$A$2:$BQ$2,)</f>
        <v>16</v>
      </c>
      <c r="G111" s="31">
        <f>VLOOKUP(G103,FAC_TOTALS_APTA!$A$4:$BQ$126,$F111,FALSE)</f>
        <v>31.51</v>
      </c>
      <c r="H111" s="31">
        <f>VLOOKUP(H103,FAC_TOTALS_APTA!$A$4:$BQ$126,$F111,FALSE)</f>
        <v>30.01</v>
      </c>
      <c r="I111" s="32">
        <f t="shared" si="22"/>
        <v>-4.7603935258648034E-2</v>
      </c>
      <c r="J111" s="33" t="str">
        <f t="shared" si="23"/>
        <v/>
      </c>
      <c r="K111" s="33" t="str">
        <f t="shared" si="24"/>
        <v>PCT_HH_NO_VEH_FAC</v>
      </c>
      <c r="L111" s="9">
        <f>MATCH($K111,FAC_TOTALS_APTA!$A$2:$BO$2,)</f>
        <v>31</v>
      </c>
      <c r="M111" s="31">
        <f>IF(M103=0,0,VLOOKUP(M103,FAC_TOTALS_APTA!$A$4:$BQ$126,$L111,FALSE))</f>
        <v>-32872948.490542799</v>
      </c>
      <c r="N111" s="31">
        <f>IF(N103=0,0,VLOOKUP(N103,FAC_TOTALS_APTA!$A$4:$BQ$126,$L111,FALSE))</f>
        <v>5846277.6143685803</v>
      </c>
      <c r="O111" s="31">
        <f>IF(O103=0,0,VLOOKUP(O103,FAC_TOTALS_APTA!$A$4:$BQ$126,$L111,FALSE))</f>
        <v>-672169.03141049098</v>
      </c>
      <c r="P111" s="31">
        <f>IF(P103=0,0,VLOOKUP(P103,FAC_TOTALS_APTA!$A$4:$BQ$126,$L111,FALSE))</f>
        <v>-6310758.0125429602</v>
      </c>
      <c r="Q111" s="31">
        <f>IF(Q103=0,0,VLOOKUP(Q103,FAC_TOTALS_APTA!$A$4:$BQ$126,$L111,FALSE))</f>
        <v>2634355.4991261698</v>
      </c>
      <c r="R111" s="31">
        <f>IF(R103=0,0,VLOOKUP(R103,FAC_TOTALS_APTA!$A$4:$BQ$126,$L111,FALSE))</f>
        <v>220942.249239044</v>
      </c>
      <c r="S111" s="31">
        <f>IF(S103=0,0,VLOOKUP(S103,FAC_TOTALS_APTA!$A$4:$BQ$126,$L111,FALSE))</f>
        <v>0</v>
      </c>
      <c r="T111" s="31">
        <f>IF(T103=0,0,VLOOKUP(T103,FAC_TOTALS_APTA!$A$4:$BQ$126,$L111,FALSE))</f>
        <v>0</v>
      </c>
      <c r="U111" s="31">
        <f>IF(U103=0,0,VLOOKUP(U103,FAC_TOTALS_APTA!$A$4:$BQ$126,$L111,FALSE))</f>
        <v>0</v>
      </c>
      <c r="V111" s="31">
        <f>IF(V103=0,0,VLOOKUP(V103,FAC_TOTALS_APTA!$A$4:$BQ$126,$L111,FALSE))</f>
        <v>0</v>
      </c>
      <c r="W111" s="31">
        <f>IF(W103=0,0,VLOOKUP(W103,FAC_TOTALS_APTA!$A$4:$BQ$126,$L111,FALSE))</f>
        <v>0</v>
      </c>
      <c r="X111" s="31">
        <f>IF(X103=0,0,VLOOKUP(X103,FAC_TOTALS_APTA!$A$4:$BQ$126,$L111,FALSE))</f>
        <v>0</v>
      </c>
      <c r="Y111" s="31">
        <f>IF(Y103=0,0,VLOOKUP(Y103,FAC_TOTALS_APTA!$A$4:$BQ$126,$L111,FALSE))</f>
        <v>0</v>
      </c>
      <c r="Z111" s="31">
        <f>IF(Z103=0,0,VLOOKUP(Z103,FAC_TOTALS_APTA!$A$4:$BQ$126,$L111,FALSE))</f>
        <v>0</v>
      </c>
      <c r="AA111" s="31">
        <f>IF(AA103=0,0,VLOOKUP(AA103,FAC_TOTALS_APTA!$A$4:$BQ$126,$L111,FALSE))</f>
        <v>0</v>
      </c>
      <c r="AB111" s="31">
        <f>IF(AB103=0,0,VLOOKUP(AB103,FAC_TOTALS_APTA!$A$4:$BQ$126,$L111,FALSE))</f>
        <v>0</v>
      </c>
      <c r="AC111" s="34">
        <f t="shared" si="25"/>
        <v>-31154300.171762455</v>
      </c>
      <c r="AD111" s="35">
        <f>AC111/G122</f>
        <v>-1.0634678365208058E-2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MATCH($D112,FAC_TOTALS_APTA!$A$2:$BQ$2,)</f>
        <v>18</v>
      </c>
      <c r="G112" s="36">
        <f>VLOOKUP(G103,FAC_TOTALS_APTA!$A$4:$BQ$126,$F112,FALSE)</f>
        <v>4.0999999999999996</v>
      </c>
      <c r="H112" s="36">
        <f>VLOOKUP(H103,FAC_TOTALS_APTA!$A$4:$BQ$126,$F112,FALSE)</f>
        <v>4.5999999999999996</v>
      </c>
      <c r="I112" s="32">
        <f t="shared" si="22"/>
        <v>0.12195121951219523</v>
      </c>
      <c r="J112" s="33" t="str">
        <f t="shared" si="23"/>
        <v/>
      </c>
      <c r="K112" s="33" t="str">
        <f t="shared" si="24"/>
        <v>JTW_HOME_PCT_FAC</v>
      </c>
      <c r="L112" s="9">
        <f>MATCH($K112,FAC_TOTALS_APTA!$A$2:$BO$2,)</f>
        <v>33</v>
      </c>
      <c r="M112" s="31">
        <f>IF(M103=0,0,VLOOKUP(M103,FAC_TOTALS_APTA!$A$4:$BQ$126,$L112,FALSE))</f>
        <v>41633.720430504203</v>
      </c>
      <c r="N112" s="31">
        <f>IF(N103=0,0,VLOOKUP(N103,FAC_TOTALS_APTA!$A$4:$BQ$126,$L112,FALSE))</f>
        <v>0</v>
      </c>
      <c r="O112" s="31">
        <f>IF(O103=0,0,VLOOKUP(O103,FAC_TOTALS_APTA!$A$4:$BQ$126,$L112,FALSE))</f>
        <v>-44587.497092836398</v>
      </c>
      <c r="P112" s="31">
        <f>IF(P103=0,0,VLOOKUP(P103,FAC_TOTALS_APTA!$A$4:$BQ$126,$L112,FALSE))</f>
        <v>173387.57143774399</v>
      </c>
      <c r="Q112" s="31">
        <f>IF(Q103=0,0,VLOOKUP(Q103,FAC_TOTALS_APTA!$A$4:$BQ$126,$L112,FALSE))</f>
        <v>0</v>
      </c>
      <c r="R112" s="31">
        <f>IF(R103=0,0,VLOOKUP(R103,FAC_TOTALS_APTA!$A$4:$BQ$126,$L112,FALSE))</f>
        <v>43962.133023048103</v>
      </c>
      <c r="S112" s="31">
        <f>IF(S103=0,0,VLOOKUP(S103,FAC_TOTALS_APTA!$A$4:$BQ$126,$L112,FALSE))</f>
        <v>0</v>
      </c>
      <c r="T112" s="31">
        <f>IF(T103=0,0,VLOOKUP(T103,FAC_TOTALS_APTA!$A$4:$BQ$126,$L112,FALSE))</f>
        <v>0</v>
      </c>
      <c r="U112" s="31">
        <f>IF(U103=0,0,VLOOKUP(U103,FAC_TOTALS_APTA!$A$4:$BQ$126,$L112,FALSE))</f>
        <v>0</v>
      </c>
      <c r="V112" s="31">
        <f>IF(V103=0,0,VLOOKUP(V103,FAC_TOTALS_APTA!$A$4:$BQ$126,$L112,FALSE))</f>
        <v>0</v>
      </c>
      <c r="W112" s="31">
        <f>IF(W103=0,0,VLOOKUP(W103,FAC_TOTALS_APTA!$A$4:$BQ$126,$L112,FALSE))</f>
        <v>0</v>
      </c>
      <c r="X112" s="31">
        <f>IF(X103=0,0,VLOOKUP(X103,FAC_TOTALS_APTA!$A$4:$BQ$126,$L112,FALSE))</f>
        <v>0</v>
      </c>
      <c r="Y112" s="31">
        <f>IF(Y103=0,0,VLOOKUP(Y103,FAC_TOTALS_APTA!$A$4:$BQ$126,$L112,FALSE))</f>
        <v>0</v>
      </c>
      <c r="Z112" s="31">
        <f>IF(Z103=0,0,VLOOKUP(Z103,FAC_TOTALS_APTA!$A$4:$BQ$126,$L112,FALSE))</f>
        <v>0</v>
      </c>
      <c r="AA112" s="31">
        <f>IF(AA103=0,0,VLOOKUP(AA103,FAC_TOTALS_APTA!$A$4:$BQ$126,$L112,FALSE))</f>
        <v>0</v>
      </c>
      <c r="AB112" s="31">
        <f>IF(AB103=0,0,VLOOKUP(AB103,FAC_TOTALS_APTA!$A$4:$BQ$126,$L112,FALSE))</f>
        <v>0</v>
      </c>
      <c r="AC112" s="34">
        <f t="shared" si="25"/>
        <v>214395.92779845989</v>
      </c>
      <c r="AD112" s="35">
        <f>AC112/G122</f>
        <v>7.3185137280456667E-5</v>
      </c>
      <c r="AE112" s="9"/>
    </row>
    <row r="113" spans="1:31" s="16" customFormat="1" ht="34" hidden="1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>
        <f>MATCH($D113,FAC_TOTALS_APTA!$A$2:$BQ$2,)</f>
        <v>19</v>
      </c>
      <c r="G113" s="36">
        <f>VLOOKUP(G103,FAC_TOTALS_APTA!$A$4:$BQ$126,$F113,FALSE)</f>
        <v>0</v>
      </c>
      <c r="H113" s="36">
        <f>VLOOKUP(H103,FAC_TOTALS_APTA!$A$4:$BQ$126,$F113,FALSE)</f>
        <v>0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PER_CAPITA_TNC_TRIPS_HINY_BUS_FAC</v>
      </c>
      <c r="L113" s="9">
        <f>MATCH($K113,FAC_TOTALS_APTA!$A$2:$BO$2,)</f>
        <v>34</v>
      </c>
      <c r="M113" s="31">
        <f>IF(M103=0,0,VLOOKUP(M103,FAC_TOTALS_APTA!$A$4:$BQ$126,$L113,FALSE))</f>
        <v>0</v>
      </c>
      <c r="N113" s="31">
        <f>IF(N103=0,0,VLOOKUP(N103,FAC_TOTALS_APTA!$A$4:$BQ$126,$L113,FALSE))</f>
        <v>0</v>
      </c>
      <c r="O113" s="31">
        <f>IF(O103=0,0,VLOOKUP(O103,FAC_TOTALS_APTA!$A$4:$BQ$126,$L113,FALSE))</f>
        <v>0</v>
      </c>
      <c r="P113" s="31">
        <f>IF(P103=0,0,VLOOKUP(P103,FAC_TOTALS_APTA!$A$4:$BQ$126,$L113,FALSE))</f>
        <v>0</v>
      </c>
      <c r="Q113" s="31">
        <f>IF(Q103=0,0,VLOOKUP(Q103,FAC_TOTALS_APTA!$A$4:$BQ$126,$L113,FALSE))</f>
        <v>0</v>
      </c>
      <c r="R113" s="31">
        <f>IF(R103=0,0,VLOOKUP(R103,FAC_TOTALS_APTA!$A$4:$BQ$126,$L113,FALSE))</f>
        <v>0</v>
      </c>
      <c r="S113" s="31">
        <f>IF(S103=0,0,VLOOKUP(S103,FAC_TOTALS_APTA!$A$4:$BQ$126,$L113,FALSE))</f>
        <v>0</v>
      </c>
      <c r="T113" s="31">
        <f>IF(T103=0,0,VLOOKUP(T103,FAC_TOTALS_APTA!$A$4:$BQ$126,$L113,FALSE))</f>
        <v>0</v>
      </c>
      <c r="U113" s="31">
        <f>IF(U103=0,0,VLOOKUP(U103,FAC_TOTALS_APTA!$A$4:$BQ$126,$L113,FALSE))</f>
        <v>0</v>
      </c>
      <c r="V113" s="31">
        <f>IF(V103=0,0,VLOOKUP(V103,FAC_TOTALS_APTA!$A$4:$BQ$126,$L113,FALSE))</f>
        <v>0</v>
      </c>
      <c r="W113" s="31">
        <f>IF(W103=0,0,VLOOKUP(W103,FAC_TOTALS_APTA!$A$4:$BQ$126,$L113,FALSE))</f>
        <v>0</v>
      </c>
      <c r="X113" s="31">
        <f>IF(X103=0,0,VLOOKUP(X103,FAC_TOTALS_APTA!$A$4:$BQ$126,$L113,FALSE))</f>
        <v>0</v>
      </c>
      <c r="Y113" s="31">
        <f>IF(Y103=0,0,VLOOKUP(Y103,FAC_TOTALS_APTA!$A$4:$BQ$126,$L113,FALSE))</f>
        <v>0</v>
      </c>
      <c r="Z113" s="31">
        <f>IF(Z103=0,0,VLOOKUP(Z103,FAC_TOTALS_APTA!$A$4:$BQ$126,$L113,FALSE))</f>
        <v>0</v>
      </c>
      <c r="AA113" s="31">
        <f>IF(AA103=0,0,VLOOKUP(AA103,FAC_TOTALS_APTA!$A$4:$BQ$126,$L113,FALSE))</f>
        <v>0</v>
      </c>
      <c r="AB113" s="31">
        <f>IF(AB103=0,0,VLOOKUP(AB103,FAC_TOTALS_APTA!$A$4:$BQ$126,$L113,FALSE))</f>
        <v>0</v>
      </c>
      <c r="AC113" s="34">
        <f t="shared" si="25"/>
        <v>0</v>
      </c>
      <c r="AD113" s="35">
        <f>AC113/G122</f>
        <v>0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MATCH($D114,FAC_TOTALS_APTA!$A$2:$BQ$2,)</f>
        <v>20</v>
      </c>
      <c r="G114" s="36">
        <f>VLOOKUP(G103,FAC_TOTALS_APTA!$A$4:$BQ$126,$F114,FALSE)</f>
        <v>0</v>
      </c>
      <c r="H114" s="36">
        <f>VLOOKUP(H103,FAC_TOTALS_APTA!$A$4:$BQ$126,$F114,FALSE)</f>
        <v>0</v>
      </c>
      <c r="I114" s="32" t="str">
        <f t="shared" si="22"/>
        <v>-</v>
      </c>
      <c r="J114" s="33" t="str">
        <f t="shared" si="23"/>
        <v/>
      </c>
      <c r="K114" s="33" t="str">
        <f t="shared" si="24"/>
        <v>PER_CAPITA_TNC_TRIPS_MID_OPEX_BUS_FAC</v>
      </c>
      <c r="L114" s="9">
        <f>MATCH($K114,FAC_TOTALS_APTA!$A$2:$BO$2,)</f>
        <v>35</v>
      </c>
      <c r="M114" s="31">
        <f>IF(M103=0,0,VLOOKUP(M103,FAC_TOTALS_APTA!$A$4:$BQ$126,$L114,FALSE))</f>
        <v>0</v>
      </c>
      <c r="N114" s="31">
        <f>IF(N103=0,0,VLOOKUP(N103,FAC_TOTALS_APTA!$A$4:$BQ$126,$L114,FALSE))</f>
        <v>0</v>
      </c>
      <c r="O114" s="31">
        <f>IF(O103=0,0,VLOOKUP(O103,FAC_TOTALS_APTA!$A$4:$BQ$126,$L114,FALSE))</f>
        <v>0</v>
      </c>
      <c r="P114" s="31">
        <f>IF(P103=0,0,VLOOKUP(P103,FAC_TOTALS_APTA!$A$4:$BQ$126,$L114,FALSE))</f>
        <v>0</v>
      </c>
      <c r="Q114" s="31">
        <f>IF(Q103=0,0,VLOOKUP(Q103,FAC_TOTALS_APTA!$A$4:$BQ$126,$L114,FALSE))</f>
        <v>0</v>
      </c>
      <c r="R114" s="31">
        <f>IF(R103=0,0,VLOOKUP(R103,FAC_TOTALS_APTA!$A$4:$BQ$126,$L114,FALSE))</f>
        <v>0</v>
      </c>
      <c r="S114" s="31">
        <f>IF(S103=0,0,VLOOKUP(S103,FAC_TOTALS_APTA!$A$4:$BQ$126,$L114,FALSE))</f>
        <v>0</v>
      </c>
      <c r="T114" s="31">
        <f>IF(T103=0,0,VLOOKUP(T103,FAC_TOTALS_APTA!$A$4:$BQ$126,$L114,FALSE))</f>
        <v>0</v>
      </c>
      <c r="U114" s="31">
        <f>IF(U103=0,0,VLOOKUP(U103,FAC_TOTALS_APTA!$A$4:$BQ$126,$L114,FALSE))</f>
        <v>0</v>
      </c>
      <c r="V114" s="31">
        <f>IF(V103=0,0,VLOOKUP(V103,FAC_TOTALS_APTA!$A$4:$BQ$126,$L114,FALSE))</f>
        <v>0</v>
      </c>
      <c r="W114" s="31">
        <f>IF(W103=0,0,VLOOKUP(W103,FAC_TOTALS_APTA!$A$4:$BQ$126,$L114,FALSE))</f>
        <v>0</v>
      </c>
      <c r="X114" s="31">
        <f>IF(X103=0,0,VLOOKUP(X103,FAC_TOTALS_APTA!$A$4:$BQ$126,$L114,FALSE))</f>
        <v>0</v>
      </c>
      <c r="Y114" s="31">
        <f>IF(Y103=0,0,VLOOKUP(Y103,FAC_TOTALS_APTA!$A$4:$BQ$126,$L114,FALSE))</f>
        <v>0</v>
      </c>
      <c r="Z114" s="31">
        <f>IF(Z103=0,0,VLOOKUP(Z103,FAC_TOTALS_APTA!$A$4:$BQ$126,$L114,FALSE))</f>
        <v>0</v>
      </c>
      <c r="AA114" s="31">
        <f>IF(AA103=0,0,VLOOKUP(AA103,FAC_TOTALS_APTA!$A$4:$BQ$126,$L114,FALSE))</f>
        <v>0</v>
      </c>
      <c r="AB114" s="31">
        <f>IF(AB103=0,0,VLOOKUP(AB103,FAC_TOTALS_APTA!$A$4:$BQ$126,$L114,FALSE))</f>
        <v>0</v>
      </c>
      <c r="AC114" s="34">
        <f t="shared" si="25"/>
        <v>0</v>
      </c>
      <c r="AD114" s="35">
        <f>AC114/G122</f>
        <v>0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MATCH($D115,FAC_TOTALS_APTA!$A$2:$BQ$2,)</f>
        <v>21</v>
      </c>
      <c r="G115" s="36">
        <f>VLOOKUP(G103,FAC_TOTALS_APTA!$A$4:$BQ$126,$F115,FALSE)</f>
        <v>0</v>
      </c>
      <c r="H115" s="36">
        <f>VLOOKUP(H103,FAC_TOTALS_APTA!$A$4:$BQ$126,$F115,FALSE)</f>
        <v>0</v>
      </c>
      <c r="I115" s="32" t="str">
        <f t="shared" si="22"/>
        <v>-</v>
      </c>
      <c r="J115" s="33" t="str">
        <f t="shared" si="23"/>
        <v/>
      </c>
      <c r="K115" s="33" t="str">
        <f t="shared" si="24"/>
        <v>PER_CAPITA_TNC_TRIPS_LOW_OPEX_BUS_FAC</v>
      </c>
      <c r="L115" s="9">
        <f>MATCH($K115,FAC_TOTALS_APTA!$A$2:$BO$2,)</f>
        <v>36</v>
      </c>
      <c r="M115" s="31">
        <f>IF(M103=0,0,VLOOKUP(M103,FAC_TOTALS_APTA!$A$4:$BQ$126,$L115,FALSE))</f>
        <v>0</v>
      </c>
      <c r="N115" s="31">
        <f>IF(N103=0,0,VLOOKUP(N103,FAC_TOTALS_APTA!$A$4:$BQ$126,$L115,FALSE))</f>
        <v>0</v>
      </c>
      <c r="O115" s="31">
        <f>IF(O103=0,0,VLOOKUP(O103,FAC_TOTALS_APTA!$A$4:$BQ$126,$L115,FALSE))</f>
        <v>0</v>
      </c>
      <c r="P115" s="31">
        <f>IF(P103=0,0,VLOOKUP(P103,FAC_TOTALS_APTA!$A$4:$BQ$126,$L115,FALSE))</f>
        <v>0</v>
      </c>
      <c r="Q115" s="31">
        <f>IF(Q103=0,0,VLOOKUP(Q103,FAC_TOTALS_APTA!$A$4:$BQ$126,$L115,FALSE))</f>
        <v>0</v>
      </c>
      <c r="R115" s="31">
        <f>IF(R103=0,0,VLOOKUP(R103,FAC_TOTALS_APTA!$A$4:$BQ$126,$L115,FALSE))</f>
        <v>0</v>
      </c>
      <c r="S115" s="31">
        <f>IF(S103=0,0,VLOOKUP(S103,FAC_TOTALS_APTA!$A$4:$BQ$126,$L115,FALSE))</f>
        <v>0</v>
      </c>
      <c r="T115" s="31">
        <f>IF(T103=0,0,VLOOKUP(T103,FAC_TOTALS_APTA!$A$4:$BQ$126,$L115,FALSE))</f>
        <v>0</v>
      </c>
      <c r="U115" s="31">
        <f>IF(U103=0,0,VLOOKUP(U103,FAC_TOTALS_APTA!$A$4:$BQ$126,$L115,FALSE))</f>
        <v>0</v>
      </c>
      <c r="V115" s="31">
        <f>IF(V103=0,0,VLOOKUP(V103,FAC_TOTALS_APTA!$A$4:$BQ$126,$L115,FALSE))</f>
        <v>0</v>
      </c>
      <c r="W115" s="31">
        <f>IF(W103=0,0,VLOOKUP(W103,FAC_TOTALS_APTA!$A$4:$BQ$126,$L115,FALSE))</f>
        <v>0</v>
      </c>
      <c r="X115" s="31">
        <f>IF(X103=0,0,VLOOKUP(X103,FAC_TOTALS_APTA!$A$4:$BQ$126,$L115,FALSE))</f>
        <v>0</v>
      </c>
      <c r="Y115" s="31">
        <f>IF(Y103=0,0,VLOOKUP(Y103,FAC_TOTALS_APTA!$A$4:$BQ$126,$L115,FALSE))</f>
        <v>0</v>
      </c>
      <c r="Z115" s="31">
        <f>IF(Z103=0,0,VLOOKUP(Z103,FAC_TOTALS_APTA!$A$4:$BQ$126,$L115,FALSE))</f>
        <v>0</v>
      </c>
      <c r="AA115" s="31">
        <f>IF(AA103=0,0,VLOOKUP(AA103,FAC_TOTALS_APTA!$A$4:$BQ$126,$L115,FALSE))</f>
        <v>0</v>
      </c>
      <c r="AB115" s="31">
        <f>IF(AB103=0,0,VLOOKUP(AB103,FAC_TOTALS_APTA!$A$4:$BQ$126,$L115,FALSE))</f>
        <v>0</v>
      </c>
      <c r="AC115" s="34">
        <f t="shared" si="25"/>
        <v>0</v>
      </c>
      <c r="AD115" s="35">
        <f>AC115/G122</f>
        <v>0</v>
      </c>
      <c r="AE115" s="9"/>
    </row>
    <row r="116" spans="1:31" s="16" customFormat="1" ht="34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>
        <f>MATCH($D116,FAC_TOTALS_APTA!$A$2:$BQ$2,)</f>
        <v>22</v>
      </c>
      <c r="G116" s="36">
        <f>VLOOKUP(G103,FAC_TOTALS_APTA!$A$4:$BQ$126,$F116,FALSE)</f>
        <v>0.34999999999999898</v>
      </c>
      <c r="H116" s="36">
        <f>VLOOKUP(H103,FAC_TOTALS_APTA!$A$4:$BQ$126,$F116,FALSE)</f>
        <v>12.31</v>
      </c>
      <c r="I116" s="32">
        <f t="shared" si="22"/>
        <v>34.171428571428677</v>
      </c>
      <c r="J116" s="33" t="str">
        <f t="shared" si="23"/>
        <v/>
      </c>
      <c r="K116" s="33" t="str">
        <f t="shared" si="24"/>
        <v>PER_CAPITA_TNC_TRIPS_HINY_RAIL_FAC</v>
      </c>
      <c r="L116" s="9">
        <f>MATCH($K116,FAC_TOTALS_APTA!$A$2:$BO$2,)</f>
        <v>37</v>
      </c>
      <c r="M116" s="31">
        <f>IF(M103=0,0,VLOOKUP(M103,FAC_TOTALS_APTA!$A$4:$BQ$126,$L116,FALSE))</f>
        <v>6255748.5010643797</v>
      </c>
      <c r="N116" s="31">
        <f>IF(N103=0,0,VLOOKUP(N103,FAC_TOTALS_APTA!$A$4:$BQ$126,$L116,FALSE))</f>
        <v>6383564.5769125996</v>
      </c>
      <c r="O116" s="31">
        <f>IF(O103=0,0,VLOOKUP(O103,FAC_TOTALS_APTA!$A$4:$BQ$126,$L116,FALSE))</f>
        <v>10970541.1875936</v>
      </c>
      <c r="P116" s="31">
        <f>IF(P103=0,0,VLOOKUP(P103,FAC_TOTALS_APTA!$A$4:$BQ$126,$L116,FALSE))</f>
        <v>21026800.040363099</v>
      </c>
      <c r="Q116" s="31">
        <f>IF(Q103=0,0,VLOOKUP(Q103,FAC_TOTALS_APTA!$A$4:$BQ$126,$L116,FALSE))</f>
        <v>26327366.367954899</v>
      </c>
      <c r="R116" s="31">
        <f>IF(R103=0,0,VLOOKUP(R103,FAC_TOTALS_APTA!$A$4:$BQ$126,$L116,FALSE))</f>
        <v>31091342.6559279</v>
      </c>
      <c r="S116" s="31">
        <f>IF(S103=0,0,VLOOKUP(S103,FAC_TOTALS_APTA!$A$4:$BQ$126,$L116,FALSE))</f>
        <v>0</v>
      </c>
      <c r="T116" s="31">
        <f>IF(T103=0,0,VLOOKUP(T103,FAC_TOTALS_APTA!$A$4:$BQ$126,$L116,FALSE))</f>
        <v>0</v>
      </c>
      <c r="U116" s="31">
        <f>IF(U103=0,0,VLOOKUP(U103,FAC_TOTALS_APTA!$A$4:$BQ$126,$L116,FALSE))</f>
        <v>0</v>
      </c>
      <c r="V116" s="31">
        <f>IF(V103=0,0,VLOOKUP(V103,FAC_TOTALS_APTA!$A$4:$BQ$126,$L116,FALSE))</f>
        <v>0</v>
      </c>
      <c r="W116" s="31">
        <f>IF(W103=0,0,VLOOKUP(W103,FAC_TOTALS_APTA!$A$4:$BQ$126,$L116,FALSE))</f>
        <v>0</v>
      </c>
      <c r="X116" s="31">
        <f>IF(X103=0,0,VLOOKUP(X103,FAC_TOTALS_APTA!$A$4:$BQ$126,$L116,FALSE))</f>
        <v>0</v>
      </c>
      <c r="Y116" s="31">
        <f>IF(Y103=0,0,VLOOKUP(Y103,FAC_TOTALS_APTA!$A$4:$BQ$126,$L116,FALSE))</f>
        <v>0</v>
      </c>
      <c r="Z116" s="31">
        <f>IF(Z103=0,0,VLOOKUP(Z103,FAC_TOTALS_APTA!$A$4:$BQ$126,$L116,FALSE))</f>
        <v>0</v>
      </c>
      <c r="AA116" s="31">
        <f>IF(AA103=0,0,VLOOKUP(AA103,FAC_TOTALS_APTA!$A$4:$BQ$126,$L116,FALSE))</f>
        <v>0</v>
      </c>
      <c r="AB116" s="31">
        <f>IF(AB103=0,0,VLOOKUP(AB103,FAC_TOTALS_APTA!$A$4:$BQ$126,$L116,FALSE))</f>
        <v>0</v>
      </c>
      <c r="AC116" s="34">
        <f t="shared" si="25"/>
        <v>102055363.32981648</v>
      </c>
      <c r="AD116" s="35">
        <f>AC116/G122</f>
        <v>3.4837115854740384E-2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>
        <f>MATCH($D117,FAC_TOTALS_APTA!$A$2:$BQ$2,)</f>
        <v>23</v>
      </c>
      <c r="G117" s="36">
        <f>VLOOKUP(G103,FAC_TOTALS_APTA!$A$4:$BQ$126,$F117,FALSE)</f>
        <v>0</v>
      </c>
      <c r="H117" s="36">
        <f>VLOOKUP(H103,FAC_TOTALS_APTA!$A$4:$BQ$126,$F117,FALSE)</f>
        <v>0</v>
      </c>
      <c r="I117" s="32" t="str">
        <f t="shared" si="22"/>
        <v>-</v>
      </c>
      <c r="J117" s="33" t="str">
        <f t="shared" si="23"/>
        <v/>
      </c>
      <c r="K117" s="33" t="str">
        <f t="shared" si="24"/>
        <v>PER_CAPITA_TNC_TRIPS_MIDLOW_RAIL_FAC</v>
      </c>
      <c r="L117" s="9">
        <f>MATCH($K117,FAC_TOTALS_APTA!$A$2:$BO$2,)</f>
        <v>38</v>
      </c>
      <c r="M117" s="31">
        <f>IF(M103=0,0,VLOOKUP(M103,FAC_TOTALS_APTA!$A$4:$BQ$126,$L117,FALSE))</f>
        <v>0</v>
      </c>
      <c r="N117" s="31">
        <f>IF(N103=0,0,VLOOKUP(N103,FAC_TOTALS_APTA!$A$4:$BQ$126,$L117,FALSE))</f>
        <v>0</v>
      </c>
      <c r="O117" s="31">
        <f>IF(O103=0,0,VLOOKUP(O103,FAC_TOTALS_APTA!$A$4:$BQ$126,$L117,FALSE))</f>
        <v>0</v>
      </c>
      <c r="P117" s="31">
        <f>IF(P103=0,0,VLOOKUP(P103,FAC_TOTALS_APTA!$A$4:$BQ$126,$L117,FALSE))</f>
        <v>0</v>
      </c>
      <c r="Q117" s="31">
        <f>IF(Q103=0,0,VLOOKUP(Q103,FAC_TOTALS_APTA!$A$4:$BQ$126,$L117,FALSE))</f>
        <v>0</v>
      </c>
      <c r="R117" s="31">
        <f>IF(R103=0,0,VLOOKUP(R103,FAC_TOTALS_APTA!$A$4:$BQ$126,$L117,FALSE))</f>
        <v>0</v>
      </c>
      <c r="S117" s="31">
        <f>IF(S103=0,0,VLOOKUP(S103,FAC_TOTALS_APTA!$A$4:$BQ$126,$L117,FALSE))</f>
        <v>0</v>
      </c>
      <c r="T117" s="31">
        <f>IF(T103=0,0,VLOOKUP(T103,FAC_TOTALS_APTA!$A$4:$BQ$126,$L117,FALSE))</f>
        <v>0</v>
      </c>
      <c r="U117" s="31">
        <f>IF(U103=0,0,VLOOKUP(U103,FAC_TOTALS_APTA!$A$4:$BQ$126,$L117,FALSE))</f>
        <v>0</v>
      </c>
      <c r="V117" s="31">
        <f>IF(V103=0,0,VLOOKUP(V103,FAC_TOTALS_APTA!$A$4:$BQ$126,$L117,FALSE))</f>
        <v>0</v>
      </c>
      <c r="W117" s="31">
        <f>IF(W103=0,0,VLOOKUP(W103,FAC_TOTALS_APTA!$A$4:$BQ$126,$L117,FALSE))</f>
        <v>0</v>
      </c>
      <c r="X117" s="31">
        <f>IF(X103=0,0,VLOOKUP(X103,FAC_TOTALS_APTA!$A$4:$BQ$126,$L117,FALSE))</f>
        <v>0</v>
      </c>
      <c r="Y117" s="31">
        <f>IF(Y103=0,0,VLOOKUP(Y103,FAC_TOTALS_APTA!$A$4:$BQ$126,$L117,FALSE))</f>
        <v>0</v>
      </c>
      <c r="Z117" s="31">
        <f>IF(Z103=0,0,VLOOKUP(Z103,FAC_TOTALS_APTA!$A$4:$BQ$126,$L117,FALSE))</f>
        <v>0</v>
      </c>
      <c r="AA117" s="31">
        <f>IF(AA103=0,0,VLOOKUP(AA103,FAC_TOTALS_APTA!$A$4:$BQ$126,$L117,FALSE))</f>
        <v>0</v>
      </c>
      <c r="AB117" s="31">
        <f>IF(AB103=0,0,VLOOKUP(AB103,FAC_TOTALS_APTA!$A$4:$BQ$126,$L117,FALSE))</f>
        <v>0</v>
      </c>
      <c r="AC117" s="34">
        <f t="shared" si="25"/>
        <v>0</v>
      </c>
      <c r="AD117" s="35">
        <f>AC117/G122</f>
        <v>0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MATCH($D118,FAC_TOTALS_APTA!$A$2:$BQ$2,)</f>
        <v>24</v>
      </c>
      <c r="G118" s="36">
        <f>VLOOKUP(G103,FAC_TOTALS_APTA!$A$4:$BQ$126,$F118,FALSE)</f>
        <v>0</v>
      </c>
      <c r="H118" s="36">
        <f>VLOOKUP(H103,FAC_TOTALS_APTA!$A$4:$BQ$126,$F118,FALSE)</f>
        <v>1</v>
      </c>
      <c r="I118" s="32" t="str">
        <f t="shared" si="22"/>
        <v>-</v>
      </c>
      <c r="J118" s="33" t="str">
        <f t="shared" si="23"/>
        <v/>
      </c>
      <c r="K118" s="33" t="str">
        <f t="shared" si="24"/>
        <v>BIKE_SHARE_FAC</v>
      </c>
      <c r="L118" s="9">
        <f>MATCH($K118,FAC_TOTALS_APTA!$A$2:$BO$2,)</f>
        <v>39</v>
      </c>
      <c r="M118" s="31">
        <f>IF(M103=0,0,VLOOKUP(M103,FAC_TOTALS_APTA!$A$4:$BQ$126,$L118,FALSE))</f>
        <v>-28404762.1811014</v>
      </c>
      <c r="N118" s="31">
        <f>IF(N103=0,0,VLOOKUP(N103,FAC_TOTALS_APTA!$A$4:$BQ$126,$L118,FALSE))</f>
        <v>0</v>
      </c>
      <c r="O118" s="31">
        <f>IF(O103=0,0,VLOOKUP(O103,FAC_TOTALS_APTA!$A$4:$BQ$126,$L118,FALSE))</f>
        <v>0</v>
      </c>
      <c r="P118" s="31">
        <f>IF(P103=0,0,VLOOKUP(P103,FAC_TOTALS_APTA!$A$4:$BQ$126,$L118,FALSE))</f>
        <v>0</v>
      </c>
      <c r="Q118" s="31">
        <f>IF(Q103=0,0,VLOOKUP(Q103,FAC_TOTALS_APTA!$A$4:$BQ$126,$L118,FALSE))</f>
        <v>0</v>
      </c>
      <c r="R118" s="31">
        <f>IF(R103=0,0,VLOOKUP(R103,FAC_TOTALS_APTA!$A$4:$BQ$126,$L118,FALSE))</f>
        <v>0</v>
      </c>
      <c r="S118" s="31">
        <f>IF(S103=0,0,VLOOKUP(S103,FAC_TOTALS_APTA!$A$4:$BQ$126,$L118,FALSE))</f>
        <v>0</v>
      </c>
      <c r="T118" s="31">
        <f>IF(T103=0,0,VLOOKUP(T103,FAC_TOTALS_APTA!$A$4:$BQ$126,$L118,FALSE))</f>
        <v>0</v>
      </c>
      <c r="U118" s="31">
        <f>IF(U103=0,0,VLOOKUP(U103,FAC_TOTALS_APTA!$A$4:$BQ$126,$L118,FALSE))</f>
        <v>0</v>
      </c>
      <c r="V118" s="31">
        <f>IF(V103=0,0,VLOOKUP(V103,FAC_TOTALS_APTA!$A$4:$BQ$126,$L118,FALSE))</f>
        <v>0</v>
      </c>
      <c r="W118" s="31">
        <f>IF(W103=0,0,VLOOKUP(W103,FAC_TOTALS_APTA!$A$4:$BQ$126,$L118,FALSE))</f>
        <v>0</v>
      </c>
      <c r="X118" s="31">
        <f>IF(X103=0,0,VLOOKUP(X103,FAC_TOTALS_APTA!$A$4:$BQ$126,$L118,FALSE))</f>
        <v>0</v>
      </c>
      <c r="Y118" s="31">
        <f>IF(Y103=0,0,VLOOKUP(Y103,FAC_TOTALS_APTA!$A$4:$BQ$126,$L118,FALSE))</f>
        <v>0</v>
      </c>
      <c r="Z118" s="31">
        <f>IF(Z103=0,0,VLOOKUP(Z103,FAC_TOTALS_APTA!$A$4:$BQ$126,$L118,FALSE))</f>
        <v>0</v>
      </c>
      <c r="AA118" s="31">
        <f>IF(AA103=0,0,VLOOKUP(AA103,FAC_TOTALS_APTA!$A$4:$BQ$126,$L118,FALSE))</f>
        <v>0</v>
      </c>
      <c r="AB118" s="31">
        <f>IF(AB103=0,0,VLOOKUP(AB103,FAC_TOTALS_APTA!$A$4:$BQ$126,$L118,FALSE))</f>
        <v>0</v>
      </c>
      <c r="AC118" s="34">
        <f t="shared" si="25"/>
        <v>-28404762.1811014</v>
      </c>
      <c r="AD118" s="35">
        <f>AC118/G122</f>
        <v>-9.6961096275894974E-3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MATCH($D119,FAC_TOTALS_APTA!$A$2:$BQ$2,)</f>
        <v>25</v>
      </c>
      <c r="G119" s="38">
        <f>VLOOKUP(G103,FAC_TOTALS_APTA!$A$4:$BQ$126,$F119,FALSE)</f>
        <v>0</v>
      </c>
      <c r="H119" s="38">
        <f>VLOOKUP(H103,FAC_TOTALS_APTA!$A$4:$BQ$126,$F119,FALSE)</f>
        <v>1</v>
      </c>
      <c r="I119" s="39" t="str">
        <f t="shared" si="22"/>
        <v>-</v>
      </c>
      <c r="J119" s="40" t="str">
        <f t="shared" si="23"/>
        <v/>
      </c>
      <c r="K119" s="40" t="str">
        <f t="shared" si="24"/>
        <v>scooter_flag_FAC</v>
      </c>
      <c r="L119" s="10">
        <f>MATCH($K119,FAC_TOTALS_APTA!$A$2:$BO$2,)</f>
        <v>40</v>
      </c>
      <c r="M119" s="41">
        <f>IF($M$11=0,0,VLOOKUP($M$11,FAC_TOTALS_APTA!$A$4:$BQ$126,$L119,FALSE))</f>
        <v>0</v>
      </c>
      <c r="N119" s="41">
        <f>IF($M$11=0,0,VLOOKUP($M$11,FAC_TOTALS_APTA!$A$4:$BQ$126,$L119,FALSE))</f>
        <v>0</v>
      </c>
      <c r="O119" s="41">
        <f>IF($M$11=0,0,VLOOKUP($M$11,FAC_TOTALS_APTA!$A$4:$BQ$126,$L119,FALSE))</f>
        <v>0</v>
      </c>
      <c r="P119" s="41">
        <f>IF($M$11=0,0,VLOOKUP($M$11,FAC_TOTALS_APTA!$A$4:$BQ$126,$L119,FALSE))</f>
        <v>0</v>
      </c>
      <c r="Q119" s="41">
        <f>IF($M$11=0,0,VLOOKUP($M$11,FAC_TOTALS_APTA!$A$4:$BQ$126,$L119,FALSE))</f>
        <v>0</v>
      </c>
      <c r="R119" s="41">
        <f>IF($M$11=0,0,VLOOKUP($M$11,FAC_TOTALS_APTA!$A$4:$BQ$126,$L119,FALSE))</f>
        <v>0</v>
      </c>
      <c r="S119" s="41">
        <f>IF($M$11=0,0,VLOOKUP($M$11,FAC_TOTALS_APTA!$A$4:$BQ$126,$L119,FALSE))</f>
        <v>0</v>
      </c>
      <c r="T119" s="41">
        <f>IF($M$11=0,0,VLOOKUP($M$11,FAC_TOTALS_APTA!$A$4:$BQ$126,$L119,FALSE))</f>
        <v>0</v>
      </c>
      <c r="U119" s="41">
        <f>IF($M$11=0,0,VLOOKUP($M$11,FAC_TOTALS_APTA!$A$4:$BQ$126,$L119,FALSE))</f>
        <v>0</v>
      </c>
      <c r="V119" s="41">
        <f>IF($M$11=0,0,VLOOKUP($M$11,FAC_TOTALS_APTA!$A$4:$BQ$126,$L119,FALSE))</f>
        <v>0</v>
      </c>
      <c r="W119" s="41">
        <f>IF($M$11=0,0,VLOOKUP($M$11,FAC_TOTALS_APTA!$A$4:$BQ$126,$L119,FALSE))</f>
        <v>0</v>
      </c>
      <c r="X119" s="41">
        <f>IF($M$11=0,0,VLOOKUP($M$11,FAC_TOTALS_APTA!$A$4:$BQ$126,$L119,FALSE))</f>
        <v>0</v>
      </c>
      <c r="Y119" s="41">
        <f>IF($M$11=0,0,VLOOKUP($M$11,FAC_TOTALS_APTA!$A$4:$BQ$126,$L119,FALSE))</f>
        <v>0</v>
      </c>
      <c r="Z119" s="41">
        <f>IF($M$11=0,0,VLOOKUP($M$11,FAC_TOTALS_APTA!$A$4:$BQ$126,$L119,FALSE))</f>
        <v>0</v>
      </c>
      <c r="AA119" s="41">
        <f>IF($M$11=0,0,VLOOKUP($M$11,FAC_TOTALS_APTA!$A$4:$BQ$126,$L119,FALSE))</f>
        <v>0</v>
      </c>
      <c r="AB119" s="41">
        <f>IF($M$11=0,0,VLOOKUP($M$11,FAC_TOTALS_APTA!$A$4:$BQ$126,$L119,FALSE))</f>
        <v>0</v>
      </c>
      <c r="AC119" s="42">
        <f t="shared" si="25"/>
        <v>0</v>
      </c>
      <c r="AD119" s="35">
        <f>AC119/G122</f>
        <v>0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24"/>
        <v>New_Reporter_FAC</v>
      </c>
      <c r="L120" s="47">
        <f>MATCH($K120,FAC_TOTALS_APTA!$A$2:$BO$2,)</f>
        <v>44</v>
      </c>
      <c r="M120" s="48">
        <f>IF(M103=0,0,VLOOKUP(M103,FAC_TOTALS_APTA!$A$4:$BQ$126,$L120,FALSE))</f>
        <v>0</v>
      </c>
      <c r="N120" s="48">
        <f>IF(N103=0,0,VLOOKUP(N103,FAC_TOTALS_APTA!$A$4:$BQ$126,$L120,FALSE))</f>
        <v>0</v>
      </c>
      <c r="O120" s="48">
        <f>IF(O103=0,0,VLOOKUP(O103,FAC_TOTALS_APTA!$A$4:$BQ$126,$L120,FALSE))</f>
        <v>0</v>
      </c>
      <c r="P120" s="48">
        <f>IF(P103=0,0,VLOOKUP(P103,FAC_TOTALS_APTA!$A$4:$BQ$126,$L120,FALSE))</f>
        <v>0</v>
      </c>
      <c r="Q120" s="48">
        <f>IF(Q103=0,0,VLOOKUP(Q103,FAC_TOTALS_APTA!$A$4:$BQ$126,$L120,FALSE))</f>
        <v>0</v>
      </c>
      <c r="R120" s="48">
        <f>IF(R103=0,0,VLOOKUP(R103,FAC_TOTALS_APTA!$A$4:$BQ$126,$L120,FALSE))</f>
        <v>0</v>
      </c>
      <c r="S120" s="48">
        <f>IF(S103=0,0,VLOOKUP(S103,FAC_TOTALS_APTA!$A$4:$BQ$126,$L120,FALSE))</f>
        <v>0</v>
      </c>
      <c r="T120" s="48">
        <f>IF(T103=0,0,VLOOKUP(T103,FAC_TOTALS_APTA!$A$4:$BQ$126,$L120,FALSE))</f>
        <v>0</v>
      </c>
      <c r="U120" s="48">
        <f>IF(U103=0,0,VLOOKUP(U103,FAC_TOTALS_APTA!$A$4:$BQ$126,$L120,FALSE))</f>
        <v>0</v>
      </c>
      <c r="V120" s="48">
        <f>IF(V103=0,0,VLOOKUP(V103,FAC_TOTALS_APTA!$A$4:$BQ$126,$L120,FALSE))</f>
        <v>0</v>
      </c>
      <c r="W120" s="48">
        <f>IF(W103=0,0,VLOOKUP(W103,FAC_TOTALS_APTA!$A$4:$BQ$126,$L120,FALSE))</f>
        <v>0</v>
      </c>
      <c r="X120" s="48">
        <f>IF(X103=0,0,VLOOKUP(X103,FAC_TOTALS_APTA!$A$4:$BQ$126,$L120,FALSE))</f>
        <v>0</v>
      </c>
      <c r="Y120" s="48">
        <f>IF(Y103=0,0,VLOOKUP(Y103,FAC_TOTALS_APTA!$A$4:$BQ$126,$L120,FALSE))</f>
        <v>0</v>
      </c>
      <c r="Z120" s="48">
        <f>IF(Z103=0,0,VLOOKUP(Z103,FAC_TOTALS_APTA!$A$4:$BQ$126,$L120,FALSE))</f>
        <v>0</v>
      </c>
      <c r="AA120" s="48">
        <f>IF(AA103=0,0,VLOOKUP(AA103,FAC_TOTALS_APTA!$A$4:$BQ$126,$L120,FALSE))</f>
        <v>0</v>
      </c>
      <c r="AB120" s="48">
        <f>IF(AB103=0,0,VLOOKUP(AB103,FAC_TOTALS_APTA!$A$4:$BQ$126,$L120,FALSE))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MATCH($D121,FAC_TOTALS_APTA!$A$2:$BO$2,)</f>
        <v>9</v>
      </c>
      <c r="G121" s="76">
        <f>VLOOKUP(G103,FAC_TOTALS_APTA!$A$4:$BQ$126,$F121,FALSE)</f>
        <v>2971492608.7024698</v>
      </c>
      <c r="H121" s="76">
        <f>VLOOKUP(H103,FAC_TOTALS_APTA!$A$4:$BO$126,$F121,FALSE)</f>
        <v>2586537988.3687801</v>
      </c>
      <c r="I121" s="78">
        <f t="shared" ref="I121:I122" si="26">H121/G121-1</f>
        <v>-0.12954924377273946</v>
      </c>
      <c r="J121" s="33"/>
      <c r="K121" s="33"/>
      <c r="L121" s="9"/>
      <c r="M121" s="31">
        <f t="shared" ref="M121:AB121" si="27">SUM(M105:M110)</f>
        <v>19107213.855913293</v>
      </c>
      <c r="N121" s="31">
        <f t="shared" si="27"/>
        <v>23433291.843679216</v>
      </c>
      <c r="O121" s="31">
        <f t="shared" si="27"/>
        <v>-280982966.28051567</v>
      </c>
      <c r="P121" s="31">
        <f t="shared" si="27"/>
        <v>-96974561.247326389</v>
      </c>
      <c r="Q121" s="31">
        <f t="shared" si="27"/>
        <v>46520672.527028181</v>
      </c>
      <c r="R121" s="31">
        <f t="shared" si="27"/>
        <v>-46281841.59111838</v>
      </c>
      <c r="S121" s="31">
        <f t="shared" si="27"/>
        <v>0</v>
      </c>
      <c r="T121" s="31">
        <f t="shared" si="27"/>
        <v>0</v>
      </c>
      <c r="U121" s="31">
        <f t="shared" si="27"/>
        <v>0</v>
      </c>
      <c r="V121" s="31">
        <f t="shared" si="27"/>
        <v>0</v>
      </c>
      <c r="W121" s="31">
        <f t="shared" si="27"/>
        <v>0</v>
      </c>
      <c r="X121" s="31">
        <f t="shared" si="27"/>
        <v>0</v>
      </c>
      <c r="Y121" s="31">
        <f t="shared" si="27"/>
        <v>0</v>
      </c>
      <c r="Z121" s="31">
        <f t="shared" si="27"/>
        <v>0</v>
      </c>
      <c r="AA121" s="31">
        <f t="shared" si="27"/>
        <v>0</v>
      </c>
      <c r="AB121" s="31">
        <f t="shared" si="27"/>
        <v>0</v>
      </c>
      <c r="AC121" s="34">
        <f>H121-G121</f>
        <v>-384954620.33368969</v>
      </c>
      <c r="AD121" s="35">
        <f>I121</f>
        <v>-0.12954924377273946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MATCH($D122,FAC_TOTALS_APTA!$A$2:$BO$2,)</f>
        <v>7</v>
      </c>
      <c r="G122" s="77">
        <f>VLOOKUP(G103,FAC_TOTALS_APTA!$A$4:$BO$126,$F122,FALSE)</f>
        <v>2929500930.99999</v>
      </c>
      <c r="H122" s="77">
        <f>VLOOKUP(H103,FAC_TOTALS_APTA!$A$4:$BO$126,$F122,FALSE)</f>
        <v>3028681761</v>
      </c>
      <c r="I122" s="79">
        <f t="shared" si="26"/>
        <v>3.3855879324180549E-2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99180830.000010014</v>
      </c>
      <c r="AD122" s="55">
        <f>I122</f>
        <v>3.3855879324180549E-2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0.16340512309692001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6"/>
  <sheetViews>
    <sheetView workbookViewId="0">
      <pane xSplit="4" ySplit="3" topLeftCell="E104" activePane="bottomRight" state="frozen"/>
      <selection pane="topRight" activeCell="E1" sqref="E1"/>
      <selection pane="bottomLeft" activeCell="A4" sqref="A4"/>
      <selection pane="bottomRight" activeCell="C76" sqref="C76:C126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61" width="23" customWidth="1"/>
    <col min="62" max="62" width="15.33203125" style="2" bestFit="1" customWidth="1"/>
    <col min="63" max="66" width="25.1640625" style="2" customWidth="1"/>
    <col min="67" max="67" width="17.5" style="2" bestFit="1" customWidth="1"/>
  </cols>
  <sheetData>
    <row r="1" spans="1:71" s="6" customFormat="1" x14ac:dyDescent="0.2">
      <c r="C1" s="7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7"/>
      <c r="AU1" s="7"/>
      <c r="AV1" s="7"/>
      <c r="AW1" s="7"/>
      <c r="BJ1" s="73"/>
      <c r="BK1" s="73"/>
      <c r="BL1" s="73"/>
      <c r="BM1" s="73"/>
      <c r="BN1" s="73"/>
      <c r="BO1" s="73"/>
    </row>
    <row r="2" spans="1:71" s="6" customFormat="1" ht="34" x14ac:dyDescent="0.2">
      <c r="B2" s="6" t="s">
        <v>0</v>
      </c>
      <c r="C2" s="6" t="s">
        <v>2</v>
      </c>
      <c r="D2" s="6" t="s">
        <v>1</v>
      </c>
      <c r="E2" s="6" t="s">
        <v>62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18</v>
      </c>
      <c r="M2" s="6" t="s">
        <v>9</v>
      </c>
      <c r="N2" s="6" t="s">
        <v>17</v>
      </c>
      <c r="O2" s="6" t="s">
        <v>16</v>
      </c>
      <c r="P2" s="6" t="s">
        <v>10</v>
      </c>
      <c r="Q2" s="6" t="s">
        <v>79</v>
      </c>
      <c r="R2" s="6" t="s">
        <v>32</v>
      </c>
      <c r="S2" t="s">
        <v>85</v>
      </c>
      <c r="T2" t="s">
        <v>86</v>
      </c>
      <c r="U2" t="s">
        <v>80</v>
      </c>
      <c r="V2" t="s">
        <v>87</v>
      </c>
      <c r="W2" t="s">
        <v>88</v>
      </c>
      <c r="X2" s="6" t="s">
        <v>49</v>
      </c>
      <c r="Y2" s="6" t="s">
        <v>50</v>
      </c>
      <c r="Z2" s="6" t="s">
        <v>11</v>
      </c>
      <c r="AA2" s="6" t="s">
        <v>33</v>
      </c>
      <c r="AB2" s="6" t="s">
        <v>12</v>
      </c>
      <c r="AC2" s="6" t="s">
        <v>34</v>
      </c>
      <c r="AD2" s="6" t="s">
        <v>35</v>
      </c>
      <c r="AE2" s="6" t="s">
        <v>13</v>
      </c>
      <c r="AF2" s="6" t="s">
        <v>81</v>
      </c>
      <c r="AG2" s="6" t="s">
        <v>36</v>
      </c>
      <c r="AH2" t="s">
        <v>89</v>
      </c>
      <c r="AI2" t="s">
        <v>90</v>
      </c>
      <c r="AJ2" t="s">
        <v>82</v>
      </c>
      <c r="AK2" t="s">
        <v>91</v>
      </c>
      <c r="AL2" t="s">
        <v>92</v>
      </c>
      <c r="AM2" s="6" t="s">
        <v>51</v>
      </c>
      <c r="AN2" s="6" t="s">
        <v>52</v>
      </c>
      <c r="AO2" s="6" t="s">
        <v>44</v>
      </c>
      <c r="AP2" s="6" t="s">
        <v>45</v>
      </c>
      <c r="AQ2" s="6" t="s">
        <v>46</v>
      </c>
      <c r="AR2" s="6" t="s">
        <v>47</v>
      </c>
      <c r="AS2" s="6" t="s">
        <v>48</v>
      </c>
      <c r="BK2" s="8"/>
      <c r="BL2" s="8"/>
      <c r="BM2" s="8"/>
      <c r="BN2" s="8"/>
      <c r="BO2" s="8"/>
    </row>
    <row r="3" spans="1:71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X3" s="5">
        <v>22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>
        <v>33</v>
      </c>
      <c r="AJ3" s="5">
        <v>34</v>
      </c>
      <c r="AK3" s="5">
        <v>35</v>
      </c>
      <c r="AL3" s="5">
        <v>36</v>
      </c>
      <c r="AM3" s="5">
        <v>37</v>
      </c>
      <c r="AN3" s="5">
        <v>38</v>
      </c>
      <c r="AO3" s="5">
        <v>39</v>
      </c>
      <c r="AP3" s="5">
        <v>40</v>
      </c>
      <c r="AQ3" s="5">
        <v>41</v>
      </c>
      <c r="AR3" s="5">
        <v>42</v>
      </c>
      <c r="AS3" s="5">
        <v>43</v>
      </c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2067895160.7899899</v>
      </c>
      <c r="F4">
        <f>Sheet1!F3</f>
        <v>0</v>
      </c>
      <c r="G4">
        <f>Sheet1!G3</f>
        <v>2067895160.7899899</v>
      </c>
      <c r="H4">
        <f>Sheet1!H3</f>
        <v>0</v>
      </c>
      <c r="I4">
        <f>Sheet1!I3</f>
        <v>1807433383.58915</v>
      </c>
      <c r="J4">
        <f>Sheet1!J3</f>
        <v>0</v>
      </c>
      <c r="K4">
        <f>Sheet1!K3</f>
        <v>72621594.589365199</v>
      </c>
      <c r="L4">
        <f>Sheet1!L3</f>
        <v>0.92578524274789398</v>
      </c>
      <c r="M4">
        <f>Sheet1!M3</f>
        <v>9853400.5136202294</v>
      </c>
      <c r="N4">
        <f>Sheet1!N3</f>
        <v>1.9978760312339701</v>
      </c>
      <c r="O4">
        <f>Sheet1!O3</f>
        <v>39168.652422814099</v>
      </c>
      <c r="P4">
        <f>Sheet1!P3</f>
        <v>9.8912357800950197</v>
      </c>
      <c r="Q4">
        <f>Sheet1!Q3</f>
        <v>0.60317428756237301</v>
      </c>
      <c r="R4">
        <f>Sheet1!R3</f>
        <v>3.9553254151744701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0</v>
      </c>
      <c r="AQ4">
        <f>Sheet1!AQ3</f>
        <v>0</v>
      </c>
      <c r="AR4">
        <f>Sheet1!AR3</f>
        <v>2067895160.7899899</v>
      </c>
      <c r="AS4">
        <f>Sheet1!AS3</f>
        <v>2067895160.7899899</v>
      </c>
      <c r="BJ4"/>
      <c r="BK4"/>
      <c r="BL4"/>
      <c r="BM4"/>
      <c r="BN4"/>
      <c r="BO4"/>
    </row>
    <row r="5" spans="1:71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2067895160.7899899</v>
      </c>
      <c r="F5">
        <f>Sheet1!F4</f>
        <v>2067895160.7899899</v>
      </c>
      <c r="G5">
        <f>Sheet1!G4</f>
        <v>2107511663.5</v>
      </c>
      <c r="H5">
        <f>Sheet1!H4</f>
        <v>-71367838.589998499</v>
      </c>
      <c r="I5">
        <f>Sheet1!I4</f>
        <v>1990769631.9037001</v>
      </c>
      <c r="J5">
        <f>Sheet1!J4</f>
        <v>71346479.164665997</v>
      </c>
      <c r="K5">
        <f>Sheet1!K4</f>
        <v>72761018.9929111</v>
      </c>
      <c r="L5">
        <f>Sheet1!L4</f>
        <v>0.92023420053312299</v>
      </c>
      <c r="M5">
        <f>Sheet1!M4</f>
        <v>9993603.6694206093</v>
      </c>
      <c r="N5">
        <f>Sheet1!N4</f>
        <v>2.3065457481854601</v>
      </c>
      <c r="O5">
        <f>Sheet1!O4</f>
        <v>38278.993618695298</v>
      </c>
      <c r="P5">
        <f>Sheet1!P4</f>
        <v>9.7897663664836791</v>
      </c>
      <c r="Q5">
        <f>Sheet1!Q4</f>
        <v>0.60081779498462995</v>
      </c>
      <c r="R5">
        <f>Sheet1!R4</f>
        <v>3.9553254151744701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0</v>
      </c>
      <c r="Y5">
        <f>Sheet1!Y4</f>
        <v>0</v>
      </c>
      <c r="Z5">
        <f>Sheet1!Z4</f>
        <v>4087665.28772288</v>
      </c>
      <c r="AA5">
        <f>Sheet1!AA4</f>
        <v>7786366.0540054999</v>
      </c>
      <c r="AB5">
        <f>Sheet1!AB4</f>
        <v>8817133.3065513298</v>
      </c>
      <c r="AC5">
        <f>Sheet1!AC4</f>
        <v>44434196.2202719</v>
      </c>
      <c r="AD5">
        <f>Sheet1!AD4</f>
        <v>17664728.1012155</v>
      </c>
      <c r="AE5">
        <f>Sheet1!AE4</f>
        <v>-1496303.4361067601</v>
      </c>
      <c r="AF5">
        <f>Sheet1!AF4</f>
        <v>-1903867.7660858301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0</v>
      </c>
      <c r="AN5">
        <f>Sheet1!AN4</f>
        <v>0</v>
      </c>
      <c r="AO5">
        <f>Sheet1!AO4</f>
        <v>79389917.767574593</v>
      </c>
      <c r="AP5">
        <f>Sheet1!AP4</f>
        <v>81120741.134887397</v>
      </c>
      <c r="AQ5">
        <f>Sheet1!AQ4</f>
        <v>-152488579.724886</v>
      </c>
      <c r="AR5">
        <f>Sheet1!AR4</f>
        <v>0</v>
      </c>
      <c r="AS5">
        <f>Sheet1!AS4</f>
        <v>-71367838.589998499</v>
      </c>
      <c r="AT5" s="3"/>
      <c r="AV5" s="3"/>
      <c r="AX5" s="3"/>
      <c r="AZ5" s="3"/>
      <c r="BB5" s="3"/>
      <c r="BE5" s="3"/>
      <c r="BG5" s="3"/>
      <c r="BI5" s="3"/>
      <c r="BJ5"/>
      <c r="BK5"/>
      <c r="BL5"/>
      <c r="BM5"/>
      <c r="BN5"/>
      <c r="BO5"/>
    </row>
    <row r="6" spans="1:71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2067895160.7899899</v>
      </c>
      <c r="F6">
        <f>Sheet1!F5</f>
        <v>2107511663.5</v>
      </c>
      <c r="G6">
        <f>Sheet1!G5</f>
        <v>2410970009.3499899</v>
      </c>
      <c r="H6">
        <f>Sheet1!H5</f>
        <v>249169221.84999901</v>
      </c>
      <c r="I6">
        <f>Sheet1!I5</f>
        <v>2284357443.3056302</v>
      </c>
      <c r="J6">
        <f>Sheet1!J5</f>
        <v>246960426.782415</v>
      </c>
      <c r="K6">
        <f>Sheet1!K5</f>
        <v>75185690.314588904</v>
      </c>
      <c r="L6">
        <f>Sheet1!L5</f>
        <v>0.89886274242625197</v>
      </c>
      <c r="M6">
        <f>Sheet1!M5</f>
        <v>10176473.5736553</v>
      </c>
      <c r="N6">
        <f>Sheet1!N5</f>
        <v>2.6186899441821998</v>
      </c>
      <c r="O6">
        <f>Sheet1!O5</f>
        <v>37076.978997939397</v>
      </c>
      <c r="P6">
        <f>Sheet1!P5</f>
        <v>9.6908482134700797</v>
      </c>
      <c r="Q6">
        <f>Sheet1!Q5</f>
        <v>0.59826362390855403</v>
      </c>
      <c r="R6">
        <f>Sheet1!R5</f>
        <v>3.9553254151744701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0</v>
      </c>
      <c r="Y6">
        <f>Sheet1!Y5</f>
        <v>0</v>
      </c>
      <c r="Z6">
        <f>Sheet1!Z5</f>
        <v>55778847.411488503</v>
      </c>
      <c r="AA6">
        <f>Sheet1!AA5</f>
        <v>17063585.8607901</v>
      </c>
      <c r="AB6">
        <f>Sheet1!AB5</f>
        <v>11303699.672519</v>
      </c>
      <c r="AC6">
        <f>Sheet1!AC5</f>
        <v>42256765.906638697</v>
      </c>
      <c r="AD6">
        <f>Sheet1!AD5</f>
        <v>25853296.480139099</v>
      </c>
      <c r="AE6">
        <f>Sheet1!AE5</f>
        <v>-1237617.0841306199</v>
      </c>
      <c r="AF6">
        <f>Sheet1!AF5</f>
        <v>-1807984.15856866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0</v>
      </c>
      <c r="AN6">
        <f>Sheet1!AN5</f>
        <v>0</v>
      </c>
      <c r="AO6">
        <f>Sheet1!AO5</f>
        <v>149210594.08887601</v>
      </c>
      <c r="AP6">
        <f>Sheet1!AP5</f>
        <v>153092670.30881801</v>
      </c>
      <c r="AQ6">
        <f>Sheet1!AQ5</f>
        <v>96076551.541180596</v>
      </c>
      <c r="AR6">
        <f>Sheet1!AR5</f>
        <v>0</v>
      </c>
      <c r="AS6">
        <f>Sheet1!AS5</f>
        <v>249169221.84999901</v>
      </c>
      <c r="AT6" s="3"/>
      <c r="AV6" s="3"/>
      <c r="AX6" s="3"/>
      <c r="AZ6" s="3"/>
      <c r="BB6" s="3"/>
      <c r="BE6" s="3"/>
      <c r="BG6" s="3"/>
      <c r="BI6" s="3"/>
      <c r="BJ6"/>
      <c r="BK6"/>
      <c r="BL6"/>
      <c r="BM6"/>
      <c r="BN6"/>
      <c r="BO6"/>
    </row>
    <row r="7" spans="1:71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2193562244.18999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2502249488.84519</v>
      </c>
      <c r="J7">
        <f>Sheet1!J6</f>
        <v>52286350.024098299</v>
      </c>
      <c r="K7">
        <f>Sheet1!K6</f>
        <v>74442134.2401651</v>
      </c>
      <c r="L7">
        <f>Sheet1!L6</f>
        <v>0.92347882833217898</v>
      </c>
      <c r="M7">
        <f>Sheet1!M6</f>
        <v>10047591.368048901</v>
      </c>
      <c r="N7">
        <f>Sheet1!N6</f>
        <v>3.0711520208882899</v>
      </c>
      <c r="O7">
        <f>Sheet1!O6</f>
        <v>36205.347649912699</v>
      </c>
      <c r="P7">
        <f>Sheet1!P6</f>
        <v>9.4812291009359395</v>
      </c>
      <c r="Q7">
        <f>Sheet1!Q6</f>
        <v>0.59034656011420805</v>
      </c>
      <c r="R7">
        <f>Sheet1!R6</f>
        <v>3.98652930130008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0</v>
      </c>
      <c r="Y7">
        <f>Sheet1!Y6</f>
        <v>0</v>
      </c>
      <c r="Z7">
        <f>Sheet1!Z6</f>
        <v>-32452235.303370401</v>
      </c>
      <c r="AA7">
        <f>Sheet1!AA6</f>
        <v>-13132540.753637999</v>
      </c>
      <c r="AB7">
        <f>Sheet1!AB6</f>
        <v>13724078.6165908</v>
      </c>
      <c r="AC7">
        <f>Sheet1!AC6</f>
        <v>62829914.968632802</v>
      </c>
      <c r="AD7">
        <f>Sheet1!AD6</f>
        <v>25033693.1575437</v>
      </c>
      <c r="AE7">
        <f>Sheet1!AE6</f>
        <v>-2046455.73747669</v>
      </c>
      <c r="AF7">
        <f>Sheet1!AF6</f>
        <v>-1914774.6807945301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0</v>
      </c>
      <c r="AN7">
        <f>Sheet1!AN6</f>
        <v>0</v>
      </c>
      <c r="AO7">
        <f>Sheet1!AO6</f>
        <v>52041680.267487697</v>
      </c>
      <c r="AP7">
        <f>Sheet1!AP6</f>
        <v>51298921.022927403</v>
      </c>
      <c r="AQ7">
        <f>Sheet1!AQ6</f>
        <v>-19182509.4129287</v>
      </c>
      <c r="AR7">
        <f>Sheet1!AR6</f>
        <v>125667083.39999899</v>
      </c>
      <c r="AS7">
        <f>Sheet1!AS6</f>
        <v>157783495.00999799</v>
      </c>
      <c r="AT7" s="3"/>
      <c r="AV7" s="3"/>
      <c r="AX7" s="3"/>
      <c r="AZ7" s="3"/>
      <c r="BB7" s="3"/>
      <c r="BE7" s="3"/>
      <c r="BG7" s="3"/>
      <c r="BI7" s="3"/>
      <c r="BJ7"/>
      <c r="BK7"/>
      <c r="BL7"/>
      <c r="BM7"/>
      <c r="BN7"/>
      <c r="BO7"/>
    </row>
    <row r="8" spans="1:71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2193562244.18999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2604643957.19486</v>
      </c>
      <c r="J8">
        <f>Sheet1!J7</f>
        <v>102394468.349677</v>
      </c>
      <c r="K8">
        <f>Sheet1!K7</f>
        <v>74268722.599870801</v>
      </c>
      <c r="L8">
        <f>Sheet1!L7</f>
        <v>0.89507823048089596</v>
      </c>
      <c r="M8">
        <f>Sheet1!M7</f>
        <v>10294146.944174901</v>
      </c>
      <c r="N8">
        <f>Sheet1!N7</f>
        <v>3.36430533078408</v>
      </c>
      <c r="O8">
        <f>Sheet1!O7</f>
        <v>34682.936523503296</v>
      </c>
      <c r="P8">
        <f>Sheet1!P7</f>
        <v>9.3704019300518695</v>
      </c>
      <c r="Q8">
        <f>Sheet1!Q7</f>
        <v>0.58908369291485596</v>
      </c>
      <c r="R8">
        <f>Sheet1!R7</f>
        <v>4.3421357109572796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0</v>
      </c>
      <c r="Y8">
        <f>Sheet1!Y7</f>
        <v>0</v>
      </c>
      <c r="Z8">
        <f>Sheet1!Z7</f>
        <v>-7559420.3020711401</v>
      </c>
      <c r="AA8">
        <f>Sheet1!AA7</f>
        <v>20046775.390174098</v>
      </c>
      <c r="AB8">
        <f>Sheet1!AB7</f>
        <v>18593786.419577699</v>
      </c>
      <c r="AC8">
        <f>Sheet1!AC7</f>
        <v>39456118.868401803</v>
      </c>
      <c r="AD8">
        <f>Sheet1!AD7</f>
        <v>40592792.886629</v>
      </c>
      <c r="AE8">
        <f>Sheet1!AE7</f>
        <v>-2284358.4327526302</v>
      </c>
      <c r="AF8">
        <f>Sheet1!AF7</f>
        <v>-1498861.98389811</v>
      </c>
      <c r="AG8">
        <f>Sheet1!AG7</f>
        <v>114782.086780062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0</v>
      </c>
      <c r="AL8">
        <f>Sheet1!AL7</f>
        <v>0</v>
      </c>
      <c r="AM8">
        <f>Sheet1!AM7</f>
        <v>0</v>
      </c>
      <c r="AN8">
        <f>Sheet1!AN7</f>
        <v>0</v>
      </c>
      <c r="AO8">
        <f>Sheet1!AO7</f>
        <v>107461614.93284</v>
      </c>
      <c r="AP8">
        <f>Sheet1!AP7</f>
        <v>108678692.009602</v>
      </c>
      <c r="AQ8">
        <f>Sheet1!AQ7</f>
        <v>-78323379.949600801</v>
      </c>
      <c r="AR8">
        <f>Sheet1!AR7</f>
        <v>0</v>
      </c>
      <c r="AS8">
        <f>Sheet1!AS7</f>
        <v>30355312.0600021</v>
      </c>
      <c r="AT8" s="3"/>
      <c r="AV8" s="3"/>
      <c r="AX8" s="3"/>
      <c r="AZ8" s="3"/>
      <c r="BB8" s="3"/>
      <c r="BE8" s="3"/>
      <c r="BG8" s="3"/>
      <c r="BI8" s="3"/>
      <c r="BJ8"/>
      <c r="BK8"/>
      <c r="BL8"/>
      <c r="BM8"/>
      <c r="BN8"/>
      <c r="BO8"/>
    </row>
    <row r="9" spans="1:71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2193562244.18999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2604491730.4685102</v>
      </c>
      <c r="J9">
        <f>Sheet1!J8</f>
        <v>-152226.72635779099</v>
      </c>
      <c r="K9">
        <f>Sheet1!K8</f>
        <v>74926024.880557507</v>
      </c>
      <c r="L9">
        <f>Sheet1!L8</f>
        <v>0.92940795844063195</v>
      </c>
      <c r="M9">
        <f>Sheet1!M8</f>
        <v>10340276.4781275</v>
      </c>
      <c r="N9">
        <f>Sheet1!N8</f>
        <v>3.5447328439065098</v>
      </c>
      <c r="O9">
        <f>Sheet1!O8</f>
        <v>35198.671627756099</v>
      </c>
      <c r="P9">
        <f>Sheet1!P8</f>
        <v>9.1713821631854398</v>
      </c>
      <c r="Q9">
        <f>Sheet1!Q8</f>
        <v>0.58396740311157402</v>
      </c>
      <c r="R9">
        <f>Sheet1!R8</f>
        <v>4.4304055074263999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0</v>
      </c>
      <c r="Y9">
        <f>Sheet1!Y8</f>
        <v>0</v>
      </c>
      <c r="Z9">
        <f>Sheet1!Z8</f>
        <v>35077228.565416098</v>
      </c>
      <c r="AA9">
        <f>Sheet1!AA8</f>
        <v>-32491564.545393899</v>
      </c>
      <c r="AB9">
        <f>Sheet1!AB8</f>
        <v>5123985.9810675699</v>
      </c>
      <c r="AC9">
        <f>Sheet1!AC8</f>
        <v>22518707.126434699</v>
      </c>
      <c r="AD9">
        <f>Sheet1!AD8</f>
        <v>-13951329.8495002</v>
      </c>
      <c r="AE9">
        <f>Sheet1!AE8</f>
        <v>-3035129.9794621002</v>
      </c>
      <c r="AF9">
        <f>Sheet1!AF8</f>
        <v>-5250274.1034008404</v>
      </c>
      <c r="AG9">
        <f>Sheet1!AG8</f>
        <v>49434.038928132497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0</v>
      </c>
      <c r="AL9">
        <f>Sheet1!AL8</f>
        <v>0</v>
      </c>
      <c r="AM9">
        <f>Sheet1!AM8</f>
        <v>0</v>
      </c>
      <c r="AN9">
        <f>Sheet1!AN8</f>
        <v>0</v>
      </c>
      <c r="AO9">
        <f>Sheet1!AO8</f>
        <v>8041057.2340895003</v>
      </c>
      <c r="AP9">
        <f>Sheet1!AP8</f>
        <v>7350698.8861157903</v>
      </c>
      <c r="AQ9">
        <f>Sheet1!AQ8</f>
        <v>2404625.2338833301</v>
      </c>
      <c r="AR9">
        <f>Sheet1!AR8</f>
        <v>0</v>
      </c>
      <c r="AS9">
        <f>Sheet1!AS8</f>
        <v>9755324.11999912</v>
      </c>
      <c r="AT9" s="3"/>
      <c r="AV9" s="3"/>
      <c r="AX9" s="3"/>
      <c r="AZ9" s="3"/>
      <c r="BB9" s="3"/>
      <c r="BE9" s="3"/>
      <c r="BG9" s="3"/>
      <c r="BI9" s="3"/>
      <c r="BJ9"/>
      <c r="BK9"/>
      <c r="BL9"/>
      <c r="BM9"/>
      <c r="BN9"/>
      <c r="BO9"/>
    </row>
    <row r="10" spans="1:71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2193562244.18999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2701048004.3770399</v>
      </c>
      <c r="J10">
        <f>Sheet1!J9</f>
        <v>96556273.9085394</v>
      </c>
      <c r="K10">
        <f>Sheet1!K9</f>
        <v>75105587.106230199</v>
      </c>
      <c r="L10">
        <f>Sheet1!L9</f>
        <v>0.91446565879439301</v>
      </c>
      <c r="M10">
        <f>Sheet1!M9</f>
        <v>10355784.210147301</v>
      </c>
      <c r="N10">
        <f>Sheet1!N9</f>
        <v>3.9638486988504602</v>
      </c>
      <c r="O10">
        <f>Sheet1!O9</f>
        <v>35229.841305075999</v>
      </c>
      <c r="P10">
        <f>Sheet1!P9</f>
        <v>9.3865129942408601</v>
      </c>
      <c r="Q10">
        <f>Sheet1!Q9</f>
        <v>0.58794800037017803</v>
      </c>
      <c r="R10">
        <f>Sheet1!R9</f>
        <v>4.5122453273264203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0</v>
      </c>
      <c r="X10">
        <f>Sheet1!X9</f>
        <v>8.7775489621949801E-5</v>
      </c>
      <c r="Y10">
        <f>Sheet1!Y9</f>
        <v>0</v>
      </c>
      <c r="Z10">
        <f>Sheet1!Z9</f>
        <v>16774687.7181562</v>
      </c>
      <c r="AA10">
        <f>Sheet1!AA9</f>
        <v>17844765.809236702</v>
      </c>
      <c r="AB10">
        <f>Sheet1!AB9</f>
        <v>3388243.7343677501</v>
      </c>
      <c r="AC10">
        <f>Sheet1!AC9</f>
        <v>51683998.7557877</v>
      </c>
      <c r="AD10">
        <f>Sheet1!AD9</f>
        <v>1338363.7092209801</v>
      </c>
      <c r="AE10">
        <f>Sheet1!AE9</f>
        <v>2998138.6370489802</v>
      </c>
      <c r="AF10">
        <f>Sheet1!AF9</f>
        <v>3381391.4743880699</v>
      </c>
      <c r="AG10">
        <f>Sheet1!AG9</f>
        <v>30019.107056301898</v>
      </c>
      <c r="AH10">
        <f>Sheet1!AH9</f>
        <v>0</v>
      </c>
      <c r="AI10">
        <f>Sheet1!AI9</f>
        <v>0</v>
      </c>
      <c r="AJ10">
        <f>Sheet1!AJ9</f>
        <v>0</v>
      </c>
      <c r="AK10">
        <f>Sheet1!AK9</f>
        <v>0</v>
      </c>
      <c r="AL10">
        <f>Sheet1!AL9</f>
        <v>0</v>
      </c>
      <c r="AM10">
        <f>Sheet1!AM9</f>
        <v>-1755669.4575090201</v>
      </c>
      <c r="AN10">
        <f>Sheet1!AN9</f>
        <v>0</v>
      </c>
      <c r="AO10">
        <f>Sheet1!AO9</f>
        <v>95683939.487753794</v>
      </c>
      <c r="AP10">
        <f>Sheet1!AP9</f>
        <v>97201284.702160597</v>
      </c>
      <c r="AQ10">
        <f>Sheet1!AQ9</f>
        <v>-13757076.4421605</v>
      </c>
      <c r="AR10">
        <f>Sheet1!AR9</f>
        <v>0</v>
      </c>
      <c r="AS10">
        <f>Sheet1!AS9</f>
        <v>83444208.260000005</v>
      </c>
      <c r="AT10" s="3"/>
      <c r="AV10" s="3"/>
      <c r="AX10" s="3"/>
      <c r="AZ10" s="3"/>
      <c r="BB10" s="3"/>
      <c r="BE10" s="3"/>
      <c r="BG10" s="3"/>
      <c r="BI10" s="3"/>
      <c r="BJ10"/>
      <c r="BK10"/>
      <c r="BL10"/>
      <c r="BM10"/>
      <c r="BN10"/>
      <c r="BO10"/>
    </row>
    <row r="11" spans="1:71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2193562244.18999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2510852267.49648</v>
      </c>
      <c r="J11">
        <f>Sheet1!J10</f>
        <v>-190195736.88056299</v>
      </c>
      <c r="K11">
        <f>Sheet1!K10</f>
        <v>74157529.426556706</v>
      </c>
      <c r="L11">
        <f>Sheet1!L10</f>
        <v>1.0099300810385801</v>
      </c>
      <c r="M11">
        <f>Sheet1!M10</f>
        <v>10260279.098161999</v>
      </c>
      <c r="N11">
        <f>Sheet1!N10</f>
        <v>2.92305756789237</v>
      </c>
      <c r="O11">
        <f>Sheet1!O10</f>
        <v>33443.898363768501</v>
      </c>
      <c r="P11">
        <f>Sheet1!P10</f>
        <v>9.4621625371587896</v>
      </c>
      <c r="Q11">
        <f>Sheet1!Q10</f>
        <v>0.58963428972391996</v>
      </c>
      <c r="R11">
        <f>Sheet1!R10</f>
        <v>4.7446590377006403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0</v>
      </c>
      <c r="X11">
        <f>Sheet1!X10</f>
        <v>8.7775489621949801E-5</v>
      </c>
      <c r="Y11">
        <f>Sheet1!Y10</f>
        <v>0</v>
      </c>
      <c r="Z11">
        <f>Sheet1!Z10</f>
        <v>-22042533.633399501</v>
      </c>
      <c r="AA11">
        <f>Sheet1!AA10</f>
        <v>-87341452.166382506</v>
      </c>
      <c r="AB11">
        <f>Sheet1!AB10</f>
        <v>-3203184.7924891799</v>
      </c>
      <c r="AC11">
        <f>Sheet1!AC10</f>
        <v>-136241677.814549</v>
      </c>
      <c r="AD11">
        <f>Sheet1!AD10</f>
        <v>52158407.017323501</v>
      </c>
      <c r="AE11">
        <f>Sheet1!AE10</f>
        <v>2130476.34002499</v>
      </c>
      <c r="AF11">
        <f>Sheet1!AF10</f>
        <v>2342297.5885296902</v>
      </c>
      <c r="AG11">
        <f>Sheet1!AG10</f>
        <v>80646.766811516994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0</v>
      </c>
      <c r="AL11">
        <f>Sheet1!AL10</f>
        <v>0</v>
      </c>
      <c r="AM11">
        <f>Sheet1!AM10</f>
        <v>0</v>
      </c>
      <c r="AN11">
        <f>Sheet1!AN10</f>
        <v>0</v>
      </c>
      <c r="AO11">
        <f>Sheet1!AO10</f>
        <v>-192117020.69413099</v>
      </c>
      <c r="AP11">
        <f>Sheet1!AP10</f>
        <v>-190719209.91458699</v>
      </c>
      <c r="AQ11">
        <f>Sheet1!AQ10</f>
        <v>62522082.624587297</v>
      </c>
      <c r="AR11">
        <f>Sheet1!AR10</f>
        <v>0</v>
      </c>
      <c r="AS11">
        <f>Sheet1!AS10</f>
        <v>-128197127.29000001</v>
      </c>
      <c r="AT11" s="3"/>
      <c r="AV11" s="3"/>
      <c r="AX11" s="3"/>
      <c r="AZ11" s="3"/>
      <c r="BB11" s="3"/>
      <c r="BE11" s="3"/>
      <c r="BG11" s="3"/>
      <c r="BI11" s="3"/>
      <c r="BJ11"/>
      <c r="BK11"/>
      <c r="BL11"/>
      <c r="BM11"/>
      <c r="BN11"/>
      <c r="BO11"/>
    </row>
    <row r="12" spans="1:71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2193562244.18999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2507862073.2438798</v>
      </c>
      <c r="J12">
        <f>Sheet1!J11</f>
        <v>-2990194.2526036901</v>
      </c>
      <c r="K12">
        <f>Sheet1!K11</f>
        <v>69775840.932530701</v>
      </c>
      <c r="L12">
        <f>Sheet1!L11</f>
        <v>1.02674740903019</v>
      </c>
      <c r="M12">
        <f>Sheet1!M11</f>
        <v>10228948.181007899</v>
      </c>
      <c r="N12">
        <f>Sheet1!N11</f>
        <v>3.3740990053750202</v>
      </c>
      <c r="O12">
        <f>Sheet1!O11</f>
        <v>32563.699246829699</v>
      </c>
      <c r="P12">
        <f>Sheet1!P11</f>
        <v>9.6595707985550394</v>
      </c>
      <c r="Q12">
        <f>Sheet1!Q11</f>
        <v>0.58813015241102695</v>
      </c>
      <c r="R12">
        <f>Sheet1!R11</f>
        <v>4.95533970583854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0</v>
      </c>
      <c r="X12">
        <f>Sheet1!X11</f>
        <v>6.5223596279954693E-2</v>
      </c>
      <c r="Y12">
        <f>Sheet1!Y11</f>
        <v>0</v>
      </c>
      <c r="Z12">
        <f>Sheet1!Z11</f>
        <v>-96363551.218026593</v>
      </c>
      <c r="AA12">
        <f>Sheet1!AA11</f>
        <v>-15344355.4207769</v>
      </c>
      <c r="AB12">
        <f>Sheet1!AB11</f>
        <v>368369.76620527799</v>
      </c>
      <c r="AC12">
        <f>Sheet1!AC11</f>
        <v>62251798.082127698</v>
      </c>
      <c r="AD12">
        <f>Sheet1!AD11</f>
        <v>24771521.505790502</v>
      </c>
      <c r="AE12">
        <f>Sheet1!AE11</f>
        <v>3973007.6695233602</v>
      </c>
      <c r="AF12">
        <f>Sheet1!AF11</f>
        <v>35462592.8976091</v>
      </c>
      <c r="AG12">
        <f>Sheet1!AG11</f>
        <v>83388.248076260395</v>
      </c>
      <c r="AH12">
        <f>Sheet1!AH11</f>
        <v>0</v>
      </c>
      <c r="AI12">
        <f>Sheet1!AI11</f>
        <v>0</v>
      </c>
      <c r="AJ12">
        <f>Sheet1!AJ11</f>
        <v>0</v>
      </c>
      <c r="AK12">
        <f>Sheet1!AK11</f>
        <v>0</v>
      </c>
      <c r="AL12">
        <f>Sheet1!AL11</f>
        <v>0</v>
      </c>
      <c r="AM12">
        <f>Sheet1!AM11</f>
        <v>-1497156.6016816699</v>
      </c>
      <c r="AN12">
        <f>Sheet1!AN11</f>
        <v>0</v>
      </c>
      <c r="AO12">
        <f>Sheet1!AO11</f>
        <v>13705614.928847</v>
      </c>
      <c r="AP12">
        <f>Sheet1!AP11</f>
        <v>12698988.849310599</v>
      </c>
      <c r="AQ12">
        <f>Sheet1!AQ11</f>
        <v>-99440721.409308806</v>
      </c>
      <c r="AR12">
        <f>Sheet1!AR11</f>
        <v>0</v>
      </c>
      <c r="AS12">
        <f>Sheet1!AS11</f>
        <v>-86741732.559998095</v>
      </c>
      <c r="AT12" s="3"/>
      <c r="AV12" s="3"/>
      <c r="AX12" s="3"/>
      <c r="AZ12" s="3"/>
      <c r="BB12" s="3"/>
      <c r="BE12" s="3"/>
      <c r="BG12" s="3"/>
      <c r="BI12" s="3"/>
      <c r="BJ12"/>
      <c r="BK12"/>
      <c r="BL12"/>
      <c r="BM12"/>
      <c r="BN12"/>
      <c r="BO12"/>
    </row>
    <row r="13" spans="1:71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2193562244.18999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2534074229.6547999</v>
      </c>
      <c r="J13">
        <f>Sheet1!J12</f>
        <v>26212156.410920899</v>
      </c>
      <c r="K13">
        <f>Sheet1!K12</f>
        <v>66814678.364305802</v>
      </c>
      <c r="L13">
        <f>Sheet1!L12</f>
        <v>1.04253016000038</v>
      </c>
      <c r="M13">
        <f>Sheet1!M12</f>
        <v>10320640.951909401</v>
      </c>
      <c r="N13">
        <f>Sheet1!N12</f>
        <v>4.1007156657886501</v>
      </c>
      <c r="O13">
        <f>Sheet1!O12</f>
        <v>31885.1350384945</v>
      </c>
      <c r="P13">
        <f>Sheet1!P12</f>
        <v>9.9316572862907897</v>
      </c>
      <c r="Q13">
        <f>Sheet1!Q12</f>
        <v>0.58466899250113502</v>
      </c>
      <c r="R13">
        <f>Sheet1!R12</f>
        <v>4.9090633908181296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0</v>
      </c>
      <c r="X13">
        <f>Sheet1!X12</f>
        <v>6.5223596279954693E-2</v>
      </c>
      <c r="Y13">
        <f>Sheet1!Y12</f>
        <v>0</v>
      </c>
      <c r="Z13">
        <f>Sheet1!Z12</f>
        <v>-64590609.108353101</v>
      </c>
      <c r="AA13">
        <f>Sheet1!AA12</f>
        <v>-17088872.848556999</v>
      </c>
      <c r="AB13">
        <f>Sheet1!AB12</f>
        <v>6770462.4114609603</v>
      </c>
      <c r="AC13">
        <f>Sheet1!AC12</f>
        <v>85631477.148799196</v>
      </c>
      <c r="AD13">
        <f>Sheet1!AD12</f>
        <v>19291647.647974499</v>
      </c>
      <c r="AE13">
        <f>Sheet1!AE12</f>
        <v>5167709.0435975101</v>
      </c>
      <c r="AF13">
        <f>Sheet1!AF12</f>
        <v>-3620135.7557399799</v>
      </c>
      <c r="AG13">
        <f>Sheet1!AG12</f>
        <v>-19657.314792839199</v>
      </c>
      <c r="AH13">
        <f>Sheet1!AH12</f>
        <v>0</v>
      </c>
      <c r="AI13">
        <f>Sheet1!AI12</f>
        <v>0</v>
      </c>
      <c r="AJ13">
        <f>Sheet1!AJ12</f>
        <v>0</v>
      </c>
      <c r="AK13">
        <f>Sheet1!AK12</f>
        <v>0</v>
      </c>
      <c r="AL13">
        <f>Sheet1!AL12</f>
        <v>0</v>
      </c>
      <c r="AM13">
        <f>Sheet1!AM12</f>
        <v>-1036574.18077079</v>
      </c>
      <c r="AN13">
        <f>Sheet1!AN12</f>
        <v>0</v>
      </c>
      <c r="AO13">
        <f>Sheet1!AO12</f>
        <v>30505447.0436184</v>
      </c>
      <c r="AP13">
        <f>Sheet1!AP12</f>
        <v>28125693.247421201</v>
      </c>
      <c r="AQ13">
        <f>Sheet1!AQ12</f>
        <v>2416321.8725789399</v>
      </c>
      <c r="AR13">
        <f>Sheet1!AR12</f>
        <v>0</v>
      </c>
      <c r="AS13">
        <f>Sheet1!AS12</f>
        <v>30542015.120000102</v>
      </c>
      <c r="AT13" s="3"/>
      <c r="AV13" s="3"/>
      <c r="AX13" s="3"/>
      <c r="AZ13" s="3"/>
      <c r="BB13" s="3"/>
      <c r="BE13" s="3"/>
      <c r="BG13" s="3"/>
      <c r="BI13" s="3"/>
      <c r="BJ13"/>
      <c r="BK13"/>
      <c r="BL13"/>
      <c r="BM13"/>
      <c r="BN13"/>
      <c r="BO13"/>
    </row>
    <row r="14" spans="1:71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2193562244.18999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2520559227.55619</v>
      </c>
      <c r="J14">
        <f>Sheet1!J13</f>
        <v>-13515002.098608701</v>
      </c>
      <c r="K14">
        <f>Sheet1!K13</f>
        <v>65708211.559135802</v>
      </c>
      <c r="L14">
        <f>Sheet1!L13</f>
        <v>1.0460835359221401</v>
      </c>
      <c r="M14">
        <f>Sheet1!M13</f>
        <v>10440391.7151963</v>
      </c>
      <c r="N14">
        <f>Sheet1!N13</f>
        <v>4.1520688668658003</v>
      </c>
      <c r="O14">
        <f>Sheet1!O13</f>
        <v>31831.891723648801</v>
      </c>
      <c r="P14">
        <f>Sheet1!P13</f>
        <v>9.8458994213150195</v>
      </c>
      <c r="Q14">
        <f>Sheet1!Q13</f>
        <v>0.58022821080305198</v>
      </c>
      <c r="R14">
        <f>Sheet1!R13</f>
        <v>5.0009806032678998</v>
      </c>
      <c r="S14">
        <f>Sheet1!S13</f>
        <v>0.40331625125061599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</v>
      </c>
      <c r="X14">
        <f>Sheet1!X13</f>
        <v>0.10790642337911099</v>
      </c>
      <c r="Y14">
        <f>Sheet1!Y13</f>
        <v>0</v>
      </c>
      <c r="Z14">
        <f>Sheet1!Z13</f>
        <v>-25003155.627573598</v>
      </c>
      <c r="AA14">
        <f>Sheet1!AA13</f>
        <v>719941.01088263094</v>
      </c>
      <c r="AB14">
        <f>Sheet1!AB13</f>
        <v>8552586.2112873401</v>
      </c>
      <c r="AC14">
        <f>Sheet1!AC13</f>
        <v>4894514.1833460797</v>
      </c>
      <c r="AD14">
        <f>Sheet1!AD13</f>
        <v>5833582.5967387902</v>
      </c>
      <c r="AE14">
        <f>Sheet1!AE13</f>
        <v>-1969173.1737043201</v>
      </c>
      <c r="AF14">
        <f>Sheet1!AF13</f>
        <v>-3996861.74569751</v>
      </c>
      <c r="AG14">
        <f>Sheet1!AG13</f>
        <v>36810.668425647396</v>
      </c>
      <c r="AH14">
        <f>Sheet1!AH13</f>
        <v>-662956.46149155102</v>
      </c>
      <c r="AI14">
        <f>Sheet1!AI13</f>
        <v>0</v>
      </c>
      <c r="AJ14">
        <f>Sheet1!AJ13</f>
        <v>0</v>
      </c>
      <c r="AK14">
        <f>Sheet1!AK13</f>
        <v>0</v>
      </c>
      <c r="AL14">
        <f>Sheet1!AL13</f>
        <v>0</v>
      </c>
      <c r="AM14">
        <f>Sheet1!AM13</f>
        <v>-648371.850205758</v>
      </c>
      <c r="AN14">
        <f>Sheet1!AN13</f>
        <v>0</v>
      </c>
      <c r="AO14">
        <f>Sheet1!AO13</f>
        <v>-12243084.187992301</v>
      </c>
      <c r="AP14">
        <f>Sheet1!AP13</f>
        <v>-12361977.5358046</v>
      </c>
      <c r="AQ14">
        <f>Sheet1!AQ13</f>
        <v>45507504.925803803</v>
      </c>
      <c r="AR14">
        <f>Sheet1!AR13</f>
        <v>0</v>
      </c>
      <c r="AS14">
        <f>Sheet1!AS13</f>
        <v>33145527.389999099</v>
      </c>
      <c r="AT14" s="3"/>
      <c r="AV14" s="3"/>
      <c r="AX14" s="3"/>
      <c r="AZ14" s="3"/>
      <c r="BB14" s="3"/>
      <c r="BE14" s="3"/>
      <c r="BG14" s="3"/>
      <c r="BI14" s="3"/>
      <c r="BJ14"/>
      <c r="BK14"/>
      <c r="BL14"/>
      <c r="BM14"/>
      <c r="BN14"/>
      <c r="BO14"/>
    </row>
    <row r="15" spans="1:71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2193562244.18999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2510041063.6952</v>
      </c>
      <c r="J15">
        <f>Sheet1!J14</f>
        <v>-10518163.8609876</v>
      </c>
      <c r="K15">
        <f>Sheet1!K14</f>
        <v>66448570.792479299</v>
      </c>
      <c r="L15">
        <f>Sheet1!L14</f>
        <v>1.0569669208243599</v>
      </c>
      <c r="M15">
        <f>Sheet1!M14</f>
        <v>10550178.2971984</v>
      </c>
      <c r="N15">
        <f>Sheet1!N14</f>
        <v>3.9733805342075699</v>
      </c>
      <c r="O15">
        <f>Sheet1!O14</f>
        <v>32053.4605613807</v>
      </c>
      <c r="P15">
        <f>Sheet1!P14</f>
        <v>9.5802930948199396</v>
      </c>
      <c r="Q15">
        <f>Sheet1!Q14</f>
        <v>0.57993636037382801</v>
      </c>
      <c r="R15">
        <f>Sheet1!R14</f>
        <v>4.9929585384162598</v>
      </c>
      <c r="S15">
        <f>Sheet1!S14</f>
        <v>1.33474329866091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</v>
      </c>
      <c r="X15">
        <f>Sheet1!X14</f>
        <v>0.10790642337911099</v>
      </c>
      <c r="Y15">
        <f>Sheet1!Y14</f>
        <v>0</v>
      </c>
      <c r="Z15">
        <f>Sheet1!Z14</f>
        <v>27836545.475313101</v>
      </c>
      <c r="AA15">
        <f>Sheet1!AA14</f>
        <v>-14624207.9711082</v>
      </c>
      <c r="AB15">
        <f>Sheet1!AB14</f>
        <v>8002899.9842127198</v>
      </c>
      <c r="AC15">
        <f>Sheet1!AC14</f>
        <v>-18963116.291937001</v>
      </c>
      <c r="AD15">
        <f>Sheet1!AD14</f>
        <v>-5742612.8744262801</v>
      </c>
      <c r="AE15">
        <f>Sheet1!AE14</f>
        <v>-4611821.6771250004</v>
      </c>
      <c r="AF15">
        <f>Sheet1!AF14</f>
        <v>57882.639958714899</v>
      </c>
      <c r="AG15">
        <f>Sheet1!AG14</f>
        <v>600.84580818204597</v>
      </c>
      <c r="AH15">
        <f>Sheet1!AH14</f>
        <v>-1549295.6696701399</v>
      </c>
      <c r="AI15">
        <f>Sheet1!AI14</f>
        <v>0</v>
      </c>
      <c r="AJ15">
        <f>Sheet1!AJ14</f>
        <v>0</v>
      </c>
      <c r="AK15">
        <f>Sheet1!AK14</f>
        <v>0</v>
      </c>
      <c r="AL15">
        <f>Sheet1!AL14</f>
        <v>0</v>
      </c>
      <c r="AM15">
        <f>Sheet1!AM14</f>
        <v>0</v>
      </c>
      <c r="AN15">
        <f>Sheet1!AN14</f>
        <v>0</v>
      </c>
      <c r="AO15">
        <f>Sheet1!AO14</f>
        <v>-9593125.5389740597</v>
      </c>
      <c r="AP15">
        <f>Sheet1!AP14</f>
        <v>-9690026.0687642992</v>
      </c>
      <c r="AQ15">
        <f>Sheet1!AQ14</f>
        <v>7200544.3487636102</v>
      </c>
      <c r="AR15">
        <f>Sheet1!AR14</f>
        <v>0</v>
      </c>
      <c r="AS15">
        <f>Sheet1!AS14</f>
        <v>-2489481.7200006898</v>
      </c>
      <c r="AT15" s="3"/>
      <c r="AV15" s="3"/>
      <c r="AX15" s="3"/>
      <c r="AZ15" s="3"/>
      <c r="BB15" s="3"/>
      <c r="BE15" s="3"/>
      <c r="BG15" s="3"/>
      <c r="BI15" s="3"/>
      <c r="BJ15"/>
      <c r="BK15"/>
      <c r="BL15"/>
      <c r="BM15"/>
      <c r="BN15"/>
      <c r="BO15"/>
    </row>
    <row r="16" spans="1:71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2193562244.18999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2478341771.8751602</v>
      </c>
      <c r="J16">
        <f>Sheet1!J15</f>
        <v>-31699291.820038799</v>
      </c>
      <c r="K16">
        <f>Sheet1!K15</f>
        <v>66503157.375633903</v>
      </c>
      <c r="L16">
        <f>Sheet1!L15</f>
        <v>1.06379875011104</v>
      </c>
      <c r="M16">
        <f>Sheet1!M15</f>
        <v>10694228.534845199</v>
      </c>
      <c r="N16">
        <f>Sheet1!N15</f>
        <v>3.76533174858305</v>
      </c>
      <c r="O16">
        <f>Sheet1!O15</f>
        <v>32381.8289160366</v>
      </c>
      <c r="P16">
        <f>Sheet1!P15</f>
        <v>9.5346058778483904</v>
      </c>
      <c r="Q16">
        <f>Sheet1!Q15</f>
        <v>0.57907050490996803</v>
      </c>
      <c r="R16">
        <f>Sheet1!R15</f>
        <v>5.1282152876896596</v>
      </c>
      <c r="S16">
        <f>Sheet1!S15</f>
        <v>2.4621151106141999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</v>
      </c>
      <c r="X16">
        <f>Sheet1!X15</f>
        <v>0.39293126461896799</v>
      </c>
      <c r="Y16">
        <f>Sheet1!Y15</f>
        <v>0</v>
      </c>
      <c r="Z16">
        <f>Sheet1!Z15</f>
        <v>5144097.0243928405</v>
      </c>
      <c r="AA16">
        <f>Sheet1!AA15</f>
        <v>-4038384.54765571</v>
      </c>
      <c r="AB16">
        <f>Sheet1!AB15</f>
        <v>9498894.67362516</v>
      </c>
      <c r="AC16">
        <f>Sheet1!AC15</f>
        <v>-23632868.078000698</v>
      </c>
      <c r="AD16">
        <f>Sheet1!AD15</f>
        <v>-8351283.2965794299</v>
      </c>
      <c r="AE16">
        <f>Sheet1!AE15</f>
        <v>-1137086.78352508</v>
      </c>
      <c r="AF16">
        <f>Sheet1!AF15</f>
        <v>-1122179.0497492601</v>
      </c>
      <c r="AG16">
        <f>Sheet1!AG15</f>
        <v>58499.993131924399</v>
      </c>
      <c r="AH16">
        <f>Sheet1!AH15</f>
        <v>-1847493.3596958199</v>
      </c>
      <c r="AI16">
        <f>Sheet1!AI15</f>
        <v>0</v>
      </c>
      <c r="AJ16">
        <f>Sheet1!AJ15</f>
        <v>0</v>
      </c>
      <c r="AK16">
        <f>Sheet1!AK15</f>
        <v>0</v>
      </c>
      <c r="AL16">
        <f>Sheet1!AL15</f>
        <v>0</v>
      </c>
      <c r="AM16">
        <f>Sheet1!AM15</f>
        <v>-7009497.9276115103</v>
      </c>
      <c r="AN16">
        <f>Sheet1!AN15</f>
        <v>0</v>
      </c>
      <c r="AO16">
        <f>Sheet1!AO15</f>
        <v>-32437301.351667602</v>
      </c>
      <c r="AP16">
        <f>Sheet1!AP15</f>
        <v>-32165942.338483799</v>
      </c>
      <c r="AQ16">
        <f>Sheet1!AQ15</f>
        <v>4521878.8884839797</v>
      </c>
      <c r="AR16">
        <f>Sheet1!AR15</f>
        <v>0</v>
      </c>
      <c r="AS16">
        <f>Sheet1!AS15</f>
        <v>-27644063.449999802</v>
      </c>
      <c r="AT16" s="3"/>
      <c r="AV16" s="3"/>
      <c r="AX16" s="3"/>
      <c r="AZ16" s="3"/>
      <c r="BB16" s="3"/>
      <c r="BE16" s="3"/>
      <c r="BG16" s="3"/>
      <c r="BI16" s="3"/>
      <c r="BJ16"/>
      <c r="BK16"/>
      <c r="BL16"/>
      <c r="BM16"/>
      <c r="BN16"/>
      <c r="BO16"/>
    </row>
    <row r="17" spans="1:67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2193562244.18999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2339465622.5054002</v>
      </c>
      <c r="J17">
        <f>Sheet1!J16</f>
        <v>-138876149.36976099</v>
      </c>
      <c r="K17">
        <f>Sheet1!K16</f>
        <v>67453614.322468698</v>
      </c>
      <c r="L17">
        <f>Sheet1!L16</f>
        <v>1.0829653485489901</v>
      </c>
      <c r="M17">
        <f>Sheet1!M16</f>
        <v>10810259.9691683</v>
      </c>
      <c r="N17">
        <f>Sheet1!N16</f>
        <v>2.8846589588926999</v>
      </c>
      <c r="O17">
        <f>Sheet1!O16</f>
        <v>33594.873265186703</v>
      </c>
      <c r="P17">
        <f>Sheet1!P16</f>
        <v>9.3521250175574195</v>
      </c>
      <c r="Q17">
        <f>Sheet1!Q16</f>
        <v>0.57979543879301998</v>
      </c>
      <c r="R17">
        <f>Sheet1!R16</f>
        <v>5.30427259790864</v>
      </c>
      <c r="S17">
        <f>Sheet1!S16</f>
        <v>4.1191902703688399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</v>
      </c>
      <c r="X17">
        <f>Sheet1!X16</f>
        <v>0.682169435338981</v>
      </c>
      <c r="Y17">
        <f>Sheet1!Y16</f>
        <v>0</v>
      </c>
      <c r="Z17">
        <f>Sheet1!Z16</f>
        <v>29380369.855749901</v>
      </c>
      <c r="AA17">
        <f>Sheet1!AA16</f>
        <v>-24264066.174848799</v>
      </c>
      <c r="AB17">
        <f>Sheet1!AB16</f>
        <v>8198466.9847191498</v>
      </c>
      <c r="AC17">
        <f>Sheet1!AC16</f>
        <v>-114002244.098085</v>
      </c>
      <c r="AD17">
        <f>Sheet1!AD16</f>
        <v>-32249080.703704402</v>
      </c>
      <c r="AE17">
        <f>Sheet1!AE16</f>
        <v>-2274957.5456294399</v>
      </c>
      <c r="AF17">
        <f>Sheet1!AF16</f>
        <v>809749.88359184703</v>
      </c>
      <c r="AG17">
        <f>Sheet1!AG16</f>
        <v>48048.077217584498</v>
      </c>
      <c r="AH17">
        <f>Sheet1!AH16</f>
        <v>-2688107.79550413</v>
      </c>
      <c r="AI17">
        <f>Sheet1!AI16</f>
        <v>0</v>
      </c>
      <c r="AJ17">
        <f>Sheet1!AJ16</f>
        <v>0</v>
      </c>
      <c r="AK17">
        <f>Sheet1!AK16</f>
        <v>0</v>
      </c>
      <c r="AL17">
        <f>Sheet1!AL16</f>
        <v>0</v>
      </c>
      <c r="AM17">
        <f>Sheet1!AM16</f>
        <v>-5995388.2596848002</v>
      </c>
      <c r="AN17">
        <f>Sheet1!AN16</f>
        <v>0</v>
      </c>
      <c r="AO17">
        <f>Sheet1!AO16</f>
        <v>-143037209.776178</v>
      </c>
      <c r="AP17">
        <f>Sheet1!AP16</f>
        <v>-142108827.43025801</v>
      </c>
      <c r="AQ17">
        <f>Sheet1!AQ16</f>
        <v>76873458.050258994</v>
      </c>
      <c r="AR17">
        <f>Sheet1!AR16</f>
        <v>0</v>
      </c>
      <c r="AS17">
        <f>Sheet1!AS16</f>
        <v>-65235369.379999399</v>
      </c>
      <c r="AT17" s="3"/>
      <c r="AV17" s="3"/>
      <c r="AX17" s="3"/>
      <c r="AZ17" s="3"/>
      <c r="BB17" s="3"/>
      <c r="BE17" s="3"/>
      <c r="BG17" s="3"/>
      <c r="BI17" s="3"/>
      <c r="BJ17"/>
      <c r="BK17"/>
      <c r="BL17"/>
      <c r="BM17"/>
      <c r="BN17"/>
      <c r="BO17"/>
    </row>
    <row r="18" spans="1:67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2193562244.18999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2273981339.8154998</v>
      </c>
      <c r="J18">
        <f>Sheet1!J17</f>
        <v>-65484282.689899802</v>
      </c>
      <c r="K18">
        <f>Sheet1!K17</f>
        <v>68339494.419926599</v>
      </c>
      <c r="L18">
        <f>Sheet1!L17</f>
        <v>1.10869563886193</v>
      </c>
      <c r="M18">
        <f>Sheet1!M17</f>
        <v>10890180.3777628</v>
      </c>
      <c r="N18">
        <f>Sheet1!N17</f>
        <v>2.5359862264484501</v>
      </c>
      <c r="O18">
        <f>Sheet1!O17</f>
        <v>34373.060877298703</v>
      </c>
      <c r="P18">
        <f>Sheet1!P17</f>
        <v>9.2098849676632195</v>
      </c>
      <c r="Q18">
        <f>Sheet1!Q17</f>
        <v>0.57907525901720702</v>
      </c>
      <c r="R18">
        <f>Sheet1!R17</f>
        <v>5.71832623270822</v>
      </c>
      <c r="S18">
        <f>Sheet1!S17</f>
        <v>7.3715947797184498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</v>
      </c>
      <c r="X18">
        <f>Sheet1!X17</f>
        <v>0.98019049980683504</v>
      </c>
      <c r="Y18">
        <f>Sheet1!Y17</f>
        <v>0</v>
      </c>
      <c r="Z18">
        <f>Sheet1!Z17</f>
        <v>28157747.4396821</v>
      </c>
      <c r="AA18">
        <f>Sheet1!AA17</f>
        <v>-19275934.4682246</v>
      </c>
      <c r="AB18">
        <f>Sheet1!AB17</f>
        <v>6180873.1495834095</v>
      </c>
      <c r="AC18">
        <f>Sheet1!AC17</f>
        <v>-48092763.7097857</v>
      </c>
      <c r="AD18">
        <f>Sheet1!AD17</f>
        <v>-20759137.958639599</v>
      </c>
      <c r="AE18">
        <f>Sheet1!AE17</f>
        <v>-2295784.2959053302</v>
      </c>
      <c r="AF18">
        <f>Sheet1!AF17</f>
        <v>-750034.425516263</v>
      </c>
      <c r="AG18">
        <f>Sheet1!AG17</f>
        <v>150994.81143435699</v>
      </c>
      <c r="AH18">
        <f>Sheet1!AH17</f>
        <v>-5137574.5561757097</v>
      </c>
      <c r="AI18">
        <f>Sheet1!AI17</f>
        <v>0</v>
      </c>
      <c r="AJ18">
        <f>Sheet1!AJ17</f>
        <v>0</v>
      </c>
      <c r="AK18">
        <f>Sheet1!AK17</f>
        <v>0</v>
      </c>
      <c r="AL18">
        <f>Sheet1!AL17</f>
        <v>0</v>
      </c>
      <c r="AM18">
        <f>Sheet1!AM17</f>
        <v>-5815929.36495353</v>
      </c>
      <c r="AN18">
        <f>Sheet1!AN17</f>
        <v>0</v>
      </c>
      <c r="AO18">
        <f>Sheet1!AO17</f>
        <v>-67637543.378500894</v>
      </c>
      <c r="AP18">
        <f>Sheet1!AP17</f>
        <v>-67148754.427092597</v>
      </c>
      <c r="AQ18">
        <f>Sheet1!AQ17</f>
        <v>-55032481.122908004</v>
      </c>
      <c r="AR18">
        <f>Sheet1!AR17</f>
        <v>0</v>
      </c>
      <c r="AS18">
        <f>Sheet1!AS17</f>
        <v>-122181235.55</v>
      </c>
      <c r="AT18" s="3"/>
      <c r="AV18" s="3"/>
      <c r="AX18" s="3"/>
      <c r="AZ18" s="3"/>
      <c r="BB18" s="3"/>
      <c r="BE18" s="3"/>
      <c r="BG18" s="3"/>
      <c r="BI18" s="3"/>
      <c r="BJ18"/>
      <c r="BK18"/>
      <c r="BL18"/>
      <c r="BM18"/>
      <c r="BN18"/>
      <c r="BO18"/>
    </row>
    <row r="19" spans="1:67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2193562244.18999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2326585821.9867501</v>
      </c>
      <c r="J19">
        <f>Sheet1!J18</f>
        <v>52604482.171251297</v>
      </c>
      <c r="K19">
        <f>Sheet1!K18</f>
        <v>68492282.106277794</v>
      </c>
      <c r="L19">
        <f>Sheet1!L18</f>
        <v>1.0696918075014601</v>
      </c>
      <c r="M19">
        <f>Sheet1!M18</f>
        <v>10995119.4420081</v>
      </c>
      <c r="N19">
        <f>Sheet1!N18</f>
        <v>2.7597624135642702</v>
      </c>
      <c r="O19">
        <f>Sheet1!O18</f>
        <v>35098.515579194303</v>
      </c>
      <c r="P19">
        <f>Sheet1!P18</f>
        <v>9.1226607470245895</v>
      </c>
      <c r="Q19">
        <f>Sheet1!Q18</f>
        <v>0.57727320490789702</v>
      </c>
      <c r="R19">
        <f>Sheet1!R18</f>
        <v>5.88306527487953</v>
      </c>
      <c r="S19">
        <f>Sheet1!S18</f>
        <v>11.407379827209599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</v>
      </c>
      <c r="X19">
        <f>Sheet1!X18</f>
        <v>0.98019049980683504</v>
      </c>
      <c r="Y19">
        <f>Sheet1!Y18</f>
        <v>0</v>
      </c>
      <c r="Z19">
        <f>Sheet1!Z18</f>
        <v>14419083.819522601</v>
      </c>
      <c r="AA19">
        <f>Sheet1!AA18</f>
        <v>29655902.475775201</v>
      </c>
      <c r="AB19">
        <f>Sheet1!AB18</f>
        <v>7176216.4838991296</v>
      </c>
      <c r="AC19">
        <f>Sheet1!AC18</f>
        <v>31247241.4599737</v>
      </c>
      <c r="AD19">
        <f>Sheet1!AD18</f>
        <v>-20527047.3610962</v>
      </c>
      <c r="AE19">
        <f>Sheet1!AE18</f>
        <v>-2396630.5085976399</v>
      </c>
      <c r="AF19">
        <f>Sheet1!AF18</f>
        <v>-1564542.49987041</v>
      </c>
      <c r="AG19">
        <f>Sheet1!AG18</f>
        <v>55676.487775792099</v>
      </c>
      <c r="AH19">
        <f>Sheet1!AH18</f>
        <v>-6044318.64212853</v>
      </c>
      <c r="AI19">
        <f>Sheet1!AI18</f>
        <v>0</v>
      </c>
      <c r="AJ19">
        <f>Sheet1!AJ18</f>
        <v>0</v>
      </c>
      <c r="AK19">
        <f>Sheet1!AK18</f>
        <v>0</v>
      </c>
      <c r="AL19">
        <f>Sheet1!AL18</f>
        <v>0</v>
      </c>
      <c r="AM19">
        <f>Sheet1!AM18</f>
        <v>0</v>
      </c>
      <c r="AN19">
        <f>Sheet1!AN18</f>
        <v>0</v>
      </c>
      <c r="AO19">
        <f>Sheet1!AO18</f>
        <v>52021581.715253703</v>
      </c>
      <c r="AP19">
        <f>Sheet1!AP18</f>
        <v>52379437.288353801</v>
      </c>
      <c r="AQ19">
        <f>Sheet1!AQ18</f>
        <v>-145084220.22835201</v>
      </c>
      <c r="AR19">
        <f>Sheet1!AR18</f>
        <v>0</v>
      </c>
      <c r="AS19">
        <f>Sheet1!AS18</f>
        <v>-92704782.939998493</v>
      </c>
      <c r="AT19" s="3"/>
      <c r="AV19" s="3"/>
      <c r="AX19" s="3"/>
      <c r="AZ19" s="3"/>
      <c r="BB19" s="3"/>
      <c r="BE19" s="3"/>
      <c r="BG19" s="3"/>
      <c r="BI19" s="3"/>
      <c r="BJ19"/>
      <c r="BK19"/>
      <c r="BL19"/>
      <c r="BM19"/>
      <c r="BN19"/>
      <c r="BO19"/>
    </row>
    <row r="20" spans="1:67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2193562244.18999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2326599450.1199598</v>
      </c>
      <c r="J20">
        <f>Sheet1!J19</f>
        <v>13628.133206393501</v>
      </c>
      <c r="K20">
        <f>Sheet1!K19</f>
        <v>68599742.034241199</v>
      </c>
      <c r="L20">
        <f>Sheet1!L19</f>
        <v>1.0371709041946899</v>
      </c>
      <c r="M20">
        <f>Sheet1!M19</f>
        <v>11067475.5054726</v>
      </c>
      <c r="N20">
        <f>Sheet1!N19</f>
        <v>3.0752085365548898</v>
      </c>
      <c r="O20">
        <f>Sheet1!O19</f>
        <v>35926.598041289501</v>
      </c>
      <c r="P20">
        <f>Sheet1!P19</f>
        <v>9.0264491354279404</v>
      </c>
      <c r="Q20">
        <f>Sheet1!Q19</f>
        <v>0.57867197074522403</v>
      </c>
      <c r="R20">
        <f>Sheet1!R19</f>
        <v>6.1101329652079004</v>
      </c>
      <c r="S20">
        <f>Sheet1!S19</f>
        <v>16.128389637840499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0</v>
      </c>
      <c r="X20">
        <f>Sheet1!X19</f>
        <v>1</v>
      </c>
      <c r="Y20">
        <f>Sheet1!Y19</f>
        <v>0.46618381010091098</v>
      </c>
      <c r="Z20">
        <f>Sheet1!Z19</f>
        <v>11072346.0594016</v>
      </c>
      <c r="AA20">
        <f>Sheet1!AA19</f>
        <v>24361717.644682199</v>
      </c>
      <c r="AB20">
        <f>Sheet1!AB19</f>
        <v>5555753.2985878997</v>
      </c>
      <c r="AC20">
        <f>Sheet1!AC19</f>
        <v>38380801.743198298</v>
      </c>
      <c r="AD20">
        <f>Sheet1!AD19</f>
        <v>-20875396.487652801</v>
      </c>
      <c r="AE20">
        <f>Sheet1!AE19</f>
        <v>-2187992.4094755999</v>
      </c>
      <c r="AF20">
        <f>Sheet1!AF19</f>
        <v>1187863.5267702099</v>
      </c>
      <c r="AG20">
        <f>Sheet1!AG19</f>
        <v>74818.706859303493</v>
      </c>
      <c r="AH20">
        <f>Sheet1!AH19</f>
        <v>-6780170.8436432201</v>
      </c>
      <c r="AI20">
        <f>Sheet1!AI19</f>
        <v>0</v>
      </c>
      <c r="AJ20">
        <f>Sheet1!AJ19</f>
        <v>0</v>
      </c>
      <c r="AK20">
        <f>Sheet1!AK19</f>
        <v>0</v>
      </c>
      <c r="AL20">
        <f>Sheet1!AL19</f>
        <v>0</v>
      </c>
      <c r="AM20">
        <f>Sheet1!AM19</f>
        <v>-279434.759419907</v>
      </c>
      <c r="AN20">
        <f>Sheet1!AN19</f>
        <v>-51369922.539324</v>
      </c>
      <c r="AO20">
        <f>Sheet1!AO19</f>
        <v>-859616.06001608097</v>
      </c>
      <c r="AP20">
        <f>Sheet1!AP19</f>
        <v>-2108514.8619426899</v>
      </c>
      <c r="AQ20">
        <f>Sheet1!AQ19</f>
        <v>-52306980.998058997</v>
      </c>
      <c r="AR20">
        <f>Sheet1!AR19</f>
        <v>0</v>
      </c>
      <c r="AS20">
        <f>Sheet1!AS19</f>
        <v>-54415495.860001698</v>
      </c>
      <c r="AT20" s="3"/>
      <c r="AV20" s="3"/>
      <c r="AX20" s="3"/>
      <c r="AZ20" s="3"/>
      <c r="BB20" s="3"/>
      <c r="BE20" s="3"/>
      <c r="BG20" s="3"/>
      <c r="BI20" s="3"/>
      <c r="BJ20"/>
      <c r="BK20"/>
      <c r="BL20"/>
      <c r="BM20"/>
      <c r="BN20"/>
      <c r="BO20"/>
    </row>
    <row r="21" spans="1:67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716601041.54999995</v>
      </c>
      <c r="F21">
        <f>Sheet1!F20</f>
        <v>0</v>
      </c>
      <c r="G21">
        <f>Sheet1!G20</f>
        <v>716601041.54999995</v>
      </c>
      <c r="H21">
        <f>Sheet1!H20</f>
        <v>0</v>
      </c>
      <c r="I21">
        <f>Sheet1!I20</f>
        <v>679778538.18202996</v>
      </c>
      <c r="J21">
        <f>Sheet1!J20</f>
        <v>0</v>
      </c>
      <c r="K21">
        <f>Sheet1!K20</f>
        <v>12921809.225754101</v>
      </c>
      <c r="L21">
        <f>Sheet1!L20</f>
        <v>0.926560800699471</v>
      </c>
      <c r="M21">
        <f>Sheet1!M20</f>
        <v>2346630.8702191301</v>
      </c>
      <c r="N21">
        <f>Sheet1!N20</f>
        <v>1.94282806967554</v>
      </c>
      <c r="O21">
        <f>Sheet1!O20</f>
        <v>35879.874949387799</v>
      </c>
      <c r="P21">
        <f>Sheet1!P20</f>
        <v>7.6187863550279804</v>
      </c>
      <c r="Q21">
        <f>Sheet1!Q20</f>
        <v>0.347398282054108</v>
      </c>
      <c r="R21">
        <f>Sheet1!R20</f>
        <v>3.2982151518460898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0</v>
      </c>
      <c r="X21">
        <f>Sheet1!X20</f>
        <v>4.58259730253388E-2</v>
      </c>
      <c r="Y21">
        <f>Sheet1!Y20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0</v>
      </c>
      <c r="AQ21">
        <f>Sheet1!AQ20</f>
        <v>0</v>
      </c>
      <c r="AR21">
        <f>Sheet1!AR20</f>
        <v>716601041.54999995</v>
      </c>
      <c r="AS21">
        <f>Sheet1!AS20</f>
        <v>716601041.54999995</v>
      </c>
      <c r="AT21" s="3"/>
      <c r="AV21" s="3"/>
      <c r="AX21" s="3"/>
      <c r="AZ21" s="3"/>
      <c r="BB21" s="3"/>
      <c r="BE21" s="3"/>
      <c r="BG21" s="3"/>
      <c r="BI21" s="3"/>
      <c r="BJ21"/>
      <c r="BK21"/>
      <c r="BL21"/>
      <c r="BM21"/>
      <c r="BN21"/>
      <c r="BO21"/>
    </row>
    <row r="22" spans="1:67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751607226.54999995</v>
      </c>
      <c r="F22">
        <f>Sheet1!F21</f>
        <v>716601041.54999995</v>
      </c>
      <c r="G22">
        <f>Sheet1!G21</f>
        <v>766221503</v>
      </c>
      <c r="H22">
        <f>Sheet1!H21</f>
        <v>14614276.449999901</v>
      </c>
      <c r="I22">
        <f>Sheet1!I21</f>
        <v>747828684.83066404</v>
      </c>
      <c r="J22">
        <f>Sheet1!J21</f>
        <v>33156786.951076701</v>
      </c>
      <c r="K22">
        <f>Sheet1!K21</f>
        <v>13023762.8212533</v>
      </c>
      <c r="L22">
        <f>Sheet1!L21</f>
        <v>0.88879455525245699</v>
      </c>
      <c r="M22">
        <f>Sheet1!M21</f>
        <v>2376620.5486353198</v>
      </c>
      <c r="N22">
        <f>Sheet1!N21</f>
        <v>2.1993042097400402</v>
      </c>
      <c r="O22">
        <f>Sheet1!O21</f>
        <v>35231.701758392701</v>
      </c>
      <c r="P22">
        <f>Sheet1!P21</f>
        <v>7.5589002649053096</v>
      </c>
      <c r="Q22">
        <f>Sheet1!Q21</f>
        <v>0.34942064074403101</v>
      </c>
      <c r="R22">
        <f>Sheet1!R21</f>
        <v>3.3774759587147498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0</v>
      </c>
      <c r="X22">
        <f>Sheet1!X21</f>
        <v>4.3691623550156697E-2</v>
      </c>
      <c r="Y22">
        <f>Sheet1!Y21</f>
        <v>0</v>
      </c>
      <c r="Z22">
        <f>Sheet1!Z21</f>
        <v>90596111.988183394</v>
      </c>
      <c r="AA22">
        <f>Sheet1!AA21</f>
        <v>-869785.39789299294</v>
      </c>
      <c r="AB22">
        <f>Sheet1!AB21</f>
        <v>4722380.3475907398</v>
      </c>
      <c r="AC22">
        <f>Sheet1!AC21</f>
        <v>13470784.0496275</v>
      </c>
      <c r="AD22">
        <f>Sheet1!AD21</f>
        <v>5976248.4874572204</v>
      </c>
      <c r="AE22">
        <f>Sheet1!AE21</f>
        <v>-20061.825099842201</v>
      </c>
      <c r="AF22">
        <f>Sheet1!AF21</f>
        <v>-695234.32045814802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0</v>
      </c>
      <c r="AN22">
        <f>Sheet1!AN21</f>
        <v>0</v>
      </c>
      <c r="AO22">
        <f>Sheet1!AO21</f>
        <v>113180443.329408</v>
      </c>
      <c r="AP22">
        <f>Sheet1!AP21</f>
        <v>109974503.698557</v>
      </c>
      <c r="AQ22">
        <f>Sheet1!AQ21</f>
        <v>-95360227.248557299</v>
      </c>
      <c r="AR22">
        <f>Sheet1!AR21</f>
        <v>35006185</v>
      </c>
      <c r="AS22">
        <f>Sheet1!AS21</f>
        <v>49620461.449999899</v>
      </c>
      <c r="AT22" s="3"/>
      <c r="AV22" s="3"/>
      <c r="AX22" s="3"/>
      <c r="AZ22" s="3"/>
      <c r="BB22" s="3"/>
      <c r="BE22" s="3"/>
      <c r="BG22" s="3"/>
      <c r="BI22" s="3"/>
      <c r="BJ22"/>
      <c r="BK22"/>
      <c r="BL22"/>
      <c r="BM22"/>
      <c r="BN22"/>
      <c r="BO22"/>
    </row>
    <row r="23" spans="1:67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779182420.52600002</v>
      </c>
      <c r="F23">
        <f>Sheet1!F22</f>
        <v>766221503</v>
      </c>
      <c r="G23">
        <f>Sheet1!G22</f>
        <v>821754709.424999</v>
      </c>
      <c r="H23">
        <f>Sheet1!H22</f>
        <v>12548484.398999801</v>
      </c>
      <c r="I23">
        <f>Sheet1!I22</f>
        <v>820661616.99972796</v>
      </c>
      <c r="J23">
        <f>Sheet1!J22</f>
        <v>32977797.7715526</v>
      </c>
      <c r="K23">
        <f>Sheet1!K22</f>
        <v>12490295.2599227</v>
      </c>
      <c r="L23">
        <f>Sheet1!L22</f>
        <v>0.87411076028256096</v>
      </c>
      <c r="M23">
        <f>Sheet1!M22</f>
        <v>2382238.3676382201</v>
      </c>
      <c r="N23">
        <f>Sheet1!N22</f>
        <v>2.52263371019595</v>
      </c>
      <c r="O23">
        <f>Sheet1!O22</f>
        <v>34226.667659521103</v>
      </c>
      <c r="P23">
        <f>Sheet1!P22</f>
        <v>7.4832046539818702</v>
      </c>
      <c r="Q23">
        <f>Sheet1!Q22</f>
        <v>0.345633824918194</v>
      </c>
      <c r="R23">
        <f>Sheet1!R22</f>
        <v>3.4067266846920901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0</v>
      </c>
      <c r="X23">
        <f>Sheet1!X22</f>
        <v>4.2145381023652298E-2</v>
      </c>
      <c r="Y23">
        <f>Sheet1!Y22</f>
        <v>0</v>
      </c>
      <c r="Z23">
        <f>Sheet1!Z22</f>
        <v>-1511912.93348987</v>
      </c>
      <c r="AA23">
        <f>Sheet1!AA22</f>
        <v>5555235.3169731898</v>
      </c>
      <c r="AB23">
        <f>Sheet1!AB22</f>
        <v>5731928.6343062799</v>
      </c>
      <c r="AC23">
        <f>Sheet1!AC22</f>
        <v>16027142.293199301</v>
      </c>
      <c r="AD23">
        <f>Sheet1!AD22</f>
        <v>9309766.0592085198</v>
      </c>
      <c r="AE23">
        <f>Sheet1!AE22</f>
        <v>-135814.18406149</v>
      </c>
      <c r="AF23">
        <f>Sheet1!AF22</f>
        <v>-1437811.1792283501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0</v>
      </c>
      <c r="AN23">
        <f>Sheet1!AN22</f>
        <v>0</v>
      </c>
      <c r="AO23">
        <f>Sheet1!AO22</f>
        <v>33538534.006907601</v>
      </c>
      <c r="AP23">
        <f>Sheet1!AP22</f>
        <v>33889411.979380503</v>
      </c>
      <c r="AQ23">
        <f>Sheet1!AQ22</f>
        <v>-21340927.5803806</v>
      </c>
      <c r="AR23">
        <f>Sheet1!AR22</f>
        <v>27575193.976</v>
      </c>
      <c r="AS23">
        <f>Sheet1!AS22</f>
        <v>40123678.374999903</v>
      </c>
      <c r="AT23" s="3"/>
      <c r="AV23" s="3"/>
      <c r="AX23" s="3"/>
      <c r="AZ23" s="3"/>
      <c r="BB23" s="3"/>
      <c r="BE23" s="3"/>
      <c r="BG23" s="3"/>
      <c r="BI23" s="3"/>
      <c r="BJ23"/>
      <c r="BK23"/>
      <c r="BL23"/>
      <c r="BM23"/>
      <c r="BN23"/>
      <c r="BO23"/>
    </row>
    <row r="24" spans="1:67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793080512.52600002</v>
      </c>
      <c r="F24">
        <f>Sheet1!F23</f>
        <v>821754709.424999</v>
      </c>
      <c r="G24">
        <f>Sheet1!G23</f>
        <v>865428810.84699905</v>
      </c>
      <c r="H24">
        <f>Sheet1!H23</f>
        <v>29776009.4220002</v>
      </c>
      <c r="I24">
        <f>Sheet1!I23</f>
        <v>879089536.87936401</v>
      </c>
      <c r="J24">
        <f>Sheet1!J23</f>
        <v>43295611.702103101</v>
      </c>
      <c r="K24">
        <f>Sheet1!K23</f>
        <v>12342011.588837599</v>
      </c>
      <c r="L24">
        <f>Sheet1!L23</f>
        <v>0.87553919156040205</v>
      </c>
      <c r="M24">
        <f>Sheet1!M23</f>
        <v>2450029.0708755902</v>
      </c>
      <c r="N24">
        <f>Sheet1!N23</f>
        <v>2.9824909646100899</v>
      </c>
      <c r="O24">
        <f>Sheet1!O23</f>
        <v>33262.769362612598</v>
      </c>
      <c r="P24">
        <f>Sheet1!P23</f>
        <v>7.4391113027148803</v>
      </c>
      <c r="Q24">
        <f>Sheet1!Q23</f>
        <v>0.34160851911506401</v>
      </c>
      <c r="R24">
        <f>Sheet1!R23</f>
        <v>3.4153708990045302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0</v>
      </c>
      <c r="X24">
        <f>Sheet1!X23</f>
        <v>4.1406817443296301E-2</v>
      </c>
      <c r="Y24">
        <f>Sheet1!Y23</f>
        <v>0</v>
      </c>
      <c r="Z24">
        <f>Sheet1!Z23</f>
        <v>2640351.9056874602</v>
      </c>
      <c r="AA24">
        <f>Sheet1!AA23</f>
        <v>-258659.13539842001</v>
      </c>
      <c r="AB24">
        <f>Sheet1!AB23</f>
        <v>6093653.5799513403</v>
      </c>
      <c r="AC24">
        <f>Sheet1!AC23</f>
        <v>22402087.0151226</v>
      </c>
      <c r="AD24">
        <f>Sheet1!AD23</f>
        <v>9170668.9335189704</v>
      </c>
      <c r="AE24">
        <f>Sheet1!AE23</f>
        <v>-94390.6179290867</v>
      </c>
      <c r="AF24">
        <f>Sheet1!AF23</f>
        <v>-972888.24880134105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0</v>
      </c>
      <c r="AN24">
        <f>Sheet1!AN23</f>
        <v>0</v>
      </c>
      <c r="AO24">
        <f>Sheet1!AO23</f>
        <v>38980823.432151496</v>
      </c>
      <c r="AP24">
        <f>Sheet1!AP23</f>
        <v>39415893.2215496</v>
      </c>
      <c r="AQ24">
        <f>Sheet1!AQ23</f>
        <v>-9639883.7995493505</v>
      </c>
      <c r="AR24">
        <f>Sheet1!AR23</f>
        <v>13898091.999999899</v>
      </c>
      <c r="AS24">
        <f>Sheet1!AS23</f>
        <v>43674101.4220002</v>
      </c>
      <c r="AT24" s="3"/>
      <c r="AV24" s="3"/>
      <c r="AX24" s="3"/>
      <c r="AZ24" s="3"/>
      <c r="BB24" s="3"/>
      <c r="BE24" s="3"/>
      <c r="BG24" s="3"/>
      <c r="BI24" s="3"/>
      <c r="BJ24"/>
      <c r="BK24"/>
      <c r="BL24"/>
      <c r="BM24"/>
      <c r="BN24"/>
      <c r="BO24"/>
    </row>
    <row r="25" spans="1:67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808827776.52600002</v>
      </c>
      <c r="F25">
        <f>Sheet1!F24</f>
        <v>865428810.84699905</v>
      </c>
      <c r="G25">
        <f>Sheet1!G24</f>
        <v>924480280.71099997</v>
      </c>
      <c r="H25">
        <f>Sheet1!H24</f>
        <v>43304205.863999799</v>
      </c>
      <c r="I25">
        <f>Sheet1!I24</f>
        <v>945440376.53216302</v>
      </c>
      <c r="J25">
        <f>Sheet1!J24</f>
        <v>49418737.770628601</v>
      </c>
      <c r="K25">
        <f>Sheet1!K24</f>
        <v>12279021.8467735</v>
      </c>
      <c r="L25">
        <f>Sheet1!L24</f>
        <v>0.87069196282753003</v>
      </c>
      <c r="M25">
        <f>Sheet1!M24</f>
        <v>2506857.9969587899</v>
      </c>
      <c r="N25">
        <f>Sheet1!N24</f>
        <v>3.2645274397431399</v>
      </c>
      <c r="O25">
        <f>Sheet1!O24</f>
        <v>31781.102153248499</v>
      </c>
      <c r="P25">
        <f>Sheet1!P24</f>
        <v>7.4852139317270296</v>
      </c>
      <c r="Q25">
        <f>Sheet1!Q24</f>
        <v>0.33671234504120301</v>
      </c>
      <c r="R25">
        <f>Sheet1!R24</f>
        <v>3.5740143665383499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0</v>
      </c>
      <c r="X25">
        <f>Sheet1!X24</f>
        <v>4.0600658079581103E-2</v>
      </c>
      <c r="Y25">
        <f>Sheet1!Y24</f>
        <v>0</v>
      </c>
      <c r="Z25">
        <f>Sheet1!Z24</f>
        <v>5535258.716546</v>
      </c>
      <c r="AA25">
        <f>Sheet1!AA24</f>
        <v>6539331.3968624901</v>
      </c>
      <c r="AB25">
        <f>Sheet1!AB24</f>
        <v>7367296.2711389102</v>
      </c>
      <c r="AC25">
        <f>Sheet1!AC24</f>
        <v>13149045.1785696</v>
      </c>
      <c r="AD25">
        <f>Sheet1!AD24</f>
        <v>15225208.194629399</v>
      </c>
      <c r="AE25">
        <f>Sheet1!AE24</f>
        <v>132332.01606426301</v>
      </c>
      <c r="AF25">
        <f>Sheet1!AF24</f>
        <v>-72166.874322288393</v>
      </c>
      <c r="AG25">
        <f>Sheet1!AG24</f>
        <v>24477.509360524498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0</v>
      </c>
      <c r="AL25">
        <f>Sheet1!AL24</f>
        <v>0</v>
      </c>
      <c r="AM25">
        <f>Sheet1!AM24</f>
        <v>0</v>
      </c>
      <c r="AN25">
        <f>Sheet1!AN24</f>
        <v>0</v>
      </c>
      <c r="AO25">
        <f>Sheet1!AO24</f>
        <v>47900782.408849001</v>
      </c>
      <c r="AP25">
        <f>Sheet1!AP24</f>
        <v>49770707.302607298</v>
      </c>
      <c r="AQ25">
        <f>Sheet1!AQ24</f>
        <v>-6466501.4386074496</v>
      </c>
      <c r="AR25">
        <f>Sheet1!AR24</f>
        <v>15747264</v>
      </c>
      <c r="AS25">
        <f>Sheet1!AS24</f>
        <v>59051469.863999903</v>
      </c>
      <c r="AT25" s="3"/>
      <c r="AV25" s="3"/>
      <c r="AX25" s="3"/>
      <c r="AZ25" s="3"/>
      <c r="BB25" s="3"/>
      <c r="BE25" s="3"/>
      <c r="BG25" s="3"/>
      <c r="BI25" s="3"/>
      <c r="BJ25"/>
      <c r="BK25"/>
      <c r="BL25"/>
      <c r="BM25"/>
      <c r="BN25"/>
      <c r="BO25"/>
    </row>
    <row r="26" spans="1:67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817516044.52499998</v>
      </c>
      <c r="F26">
        <f>Sheet1!F25</f>
        <v>924480280.71099997</v>
      </c>
      <c r="G26">
        <f>Sheet1!G25</f>
        <v>935975878.30599904</v>
      </c>
      <c r="H26">
        <f>Sheet1!H25</f>
        <v>2807329.5959999901</v>
      </c>
      <c r="I26">
        <f>Sheet1!I25</f>
        <v>950283416.01334095</v>
      </c>
      <c r="J26">
        <f>Sheet1!J25</f>
        <v>-3871455.8852857002</v>
      </c>
      <c r="K26">
        <f>Sheet1!K25</f>
        <v>12225381.9083212</v>
      </c>
      <c r="L26">
        <f>Sheet1!L25</f>
        <v>0.90163342218204101</v>
      </c>
      <c r="M26">
        <f>Sheet1!M25</f>
        <v>2523501.9146369202</v>
      </c>
      <c r="N26">
        <f>Sheet1!N25</f>
        <v>3.4523193898842699</v>
      </c>
      <c r="O26">
        <f>Sheet1!O25</f>
        <v>32076.608230387501</v>
      </c>
      <c r="P26">
        <f>Sheet1!P25</f>
        <v>7.3598775910431797</v>
      </c>
      <c r="Q26">
        <f>Sheet1!Q25</f>
        <v>0.33523243727292501</v>
      </c>
      <c r="R26">
        <f>Sheet1!R25</f>
        <v>3.7420424095890001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0</v>
      </c>
      <c r="X26">
        <f>Sheet1!X25</f>
        <v>4.01691688131703E-2</v>
      </c>
      <c r="Y26">
        <f>Sheet1!Y25</f>
        <v>0</v>
      </c>
      <c r="Z26">
        <f>Sheet1!Z25</f>
        <v>8083388.0105644604</v>
      </c>
      <c r="AA26">
        <f>Sheet1!AA25</f>
        <v>-12910552.498235499</v>
      </c>
      <c r="AB26">
        <f>Sheet1!AB25</f>
        <v>3063307.56432747</v>
      </c>
      <c r="AC26">
        <f>Sheet1!AC25</f>
        <v>8712673.8824875895</v>
      </c>
      <c r="AD26">
        <f>Sheet1!AD25</f>
        <v>-4183524.4918172201</v>
      </c>
      <c r="AE26">
        <f>Sheet1!AE25</f>
        <v>-628171.11354565504</v>
      </c>
      <c r="AF26">
        <f>Sheet1!AF25</f>
        <v>-1110182.7255432201</v>
      </c>
      <c r="AG26">
        <f>Sheet1!AG25</f>
        <v>24550.684763297901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0</v>
      </c>
      <c r="AL26">
        <f>Sheet1!AL25</f>
        <v>0</v>
      </c>
      <c r="AM26">
        <f>Sheet1!AM25</f>
        <v>0</v>
      </c>
      <c r="AN26">
        <f>Sheet1!AN25</f>
        <v>0</v>
      </c>
      <c r="AO26">
        <f>Sheet1!AO25</f>
        <v>1051489.3130012201</v>
      </c>
      <c r="AP26">
        <f>Sheet1!AP25</f>
        <v>954308.17955158197</v>
      </c>
      <c r="AQ26">
        <f>Sheet1!AQ25</f>
        <v>1853021.4164484099</v>
      </c>
      <c r="AR26">
        <f>Sheet1!AR25</f>
        <v>8688267.9989999998</v>
      </c>
      <c r="AS26">
        <f>Sheet1!AS25</f>
        <v>11495597.595000001</v>
      </c>
      <c r="AT26" s="3"/>
      <c r="AV26" s="3"/>
      <c r="AX26" s="3"/>
      <c r="AZ26" s="3"/>
      <c r="BB26" s="3"/>
      <c r="BE26" s="3"/>
      <c r="BG26" s="3"/>
      <c r="BI26" s="3"/>
      <c r="BJ26"/>
      <c r="BK26"/>
      <c r="BL26"/>
      <c r="BM26"/>
      <c r="BN26"/>
      <c r="BO26"/>
    </row>
    <row r="27" spans="1:67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817516044.52499998</v>
      </c>
      <c r="F27">
        <f>Sheet1!F26</f>
        <v>935975878.30599904</v>
      </c>
      <c r="G27">
        <f>Sheet1!G26</f>
        <v>1000258290.076</v>
      </c>
      <c r="H27">
        <f>Sheet1!H26</f>
        <v>64282411.770000301</v>
      </c>
      <c r="I27">
        <f>Sheet1!I26</f>
        <v>989333231.18780696</v>
      </c>
      <c r="J27">
        <f>Sheet1!J26</f>
        <v>39049815.174465798</v>
      </c>
      <c r="K27">
        <f>Sheet1!K26</f>
        <v>12377372.591879601</v>
      </c>
      <c r="L27">
        <f>Sheet1!L26</f>
        <v>0.90235441365202596</v>
      </c>
      <c r="M27">
        <f>Sheet1!M26</f>
        <v>2528704.5502952202</v>
      </c>
      <c r="N27">
        <f>Sheet1!N26</f>
        <v>3.8619519027194098</v>
      </c>
      <c r="O27">
        <f>Sheet1!O26</f>
        <v>31868.587104481499</v>
      </c>
      <c r="P27">
        <f>Sheet1!P26</f>
        <v>7.56519849419771</v>
      </c>
      <c r="Q27">
        <f>Sheet1!Q26</f>
        <v>0.33508319418916399</v>
      </c>
      <c r="R27">
        <f>Sheet1!R26</f>
        <v>3.8233234223022201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0</v>
      </c>
      <c r="X27">
        <f>Sheet1!X26</f>
        <v>4.01691688131703E-2</v>
      </c>
      <c r="Y27">
        <f>Sheet1!Y26</f>
        <v>0</v>
      </c>
      <c r="Z27">
        <f>Sheet1!Z26</f>
        <v>12903153.418387299</v>
      </c>
      <c r="AA27">
        <f>Sheet1!AA26</f>
        <v>2104742.5955685899</v>
      </c>
      <c r="AB27">
        <f>Sheet1!AB26</f>
        <v>1383501.0858626501</v>
      </c>
      <c r="AC27">
        <f>Sheet1!AC26</f>
        <v>18353153.4907079</v>
      </c>
      <c r="AD27">
        <f>Sheet1!AD26</f>
        <v>2604612.9986679899</v>
      </c>
      <c r="AE27">
        <f>Sheet1!AE26</f>
        <v>1231911.87366436</v>
      </c>
      <c r="AF27">
        <f>Sheet1!AF26</f>
        <v>-160314.53317612599</v>
      </c>
      <c r="AG27">
        <f>Sheet1!AG26</f>
        <v>4871.46147613005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0</v>
      </c>
      <c r="AL27">
        <f>Sheet1!AL26</f>
        <v>0</v>
      </c>
      <c r="AM27">
        <f>Sheet1!AM26</f>
        <v>0</v>
      </c>
      <c r="AN27">
        <f>Sheet1!AN26</f>
        <v>0</v>
      </c>
      <c r="AO27">
        <f>Sheet1!AO26</f>
        <v>38425632.391158797</v>
      </c>
      <c r="AP27">
        <f>Sheet1!AP26</f>
        <v>39427841.294191703</v>
      </c>
      <c r="AQ27">
        <f>Sheet1!AQ26</f>
        <v>24854570.475808501</v>
      </c>
      <c r="AR27">
        <f>Sheet1!AR26</f>
        <v>0</v>
      </c>
      <c r="AS27">
        <f>Sheet1!AS26</f>
        <v>64282411.770000301</v>
      </c>
      <c r="AT27" s="3"/>
      <c r="AV27" s="3"/>
      <c r="AX27" s="3"/>
      <c r="AZ27" s="3"/>
      <c r="BB27" s="3"/>
      <c r="BE27" s="3"/>
      <c r="BG27" s="3"/>
      <c r="BI27" s="3"/>
      <c r="BJ27"/>
      <c r="BK27"/>
      <c r="BL27"/>
      <c r="BM27"/>
      <c r="BN27"/>
      <c r="BO27"/>
    </row>
    <row r="28" spans="1:67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817516044.52499998</v>
      </c>
      <c r="F28">
        <f>Sheet1!F27</f>
        <v>1000258290.076</v>
      </c>
      <c r="G28">
        <f>Sheet1!G27</f>
        <v>920270696.60299897</v>
      </c>
      <c r="H28">
        <f>Sheet1!H27</f>
        <v>-79987593.473000705</v>
      </c>
      <c r="I28">
        <f>Sheet1!I27</f>
        <v>908422638.33527303</v>
      </c>
      <c r="J28">
        <f>Sheet1!J27</f>
        <v>-80910592.852533996</v>
      </c>
      <c r="K28">
        <f>Sheet1!K27</f>
        <v>12043607.603967501</v>
      </c>
      <c r="L28">
        <f>Sheet1!L27</f>
        <v>1.0205918646576599</v>
      </c>
      <c r="M28">
        <f>Sheet1!M27</f>
        <v>2509591.1162964902</v>
      </c>
      <c r="N28">
        <f>Sheet1!N27</f>
        <v>2.80671404835042</v>
      </c>
      <c r="O28">
        <f>Sheet1!O27</f>
        <v>30230.285234366602</v>
      </c>
      <c r="P28">
        <f>Sheet1!P27</f>
        <v>7.66076833093988</v>
      </c>
      <c r="Q28">
        <f>Sheet1!Q27</f>
        <v>0.338919553123672</v>
      </c>
      <c r="R28">
        <f>Sheet1!R27</f>
        <v>4.00769949942653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0</v>
      </c>
      <c r="X28">
        <f>Sheet1!X27</f>
        <v>4.01691688131703E-2</v>
      </c>
      <c r="Y28">
        <f>Sheet1!Y27</f>
        <v>0</v>
      </c>
      <c r="Z28">
        <f>Sheet1!Z27</f>
        <v>-11247228.940346301</v>
      </c>
      <c r="AA28">
        <f>Sheet1!AA27</f>
        <v>-40884282.970509797</v>
      </c>
      <c r="AB28">
        <f>Sheet1!AB27</f>
        <v>-1290948.6038544399</v>
      </c>
      <c r="AC28">
        <f>Sheet1!AC27</f>
        <v>-52050566.608837597</v>
      </c>
      <c r="AD28">
        <f>Sheet1!AD27</f>
        <v>20238480.0279462</v>
      </c>
      <c r="AE28">
        <f>Sheet1!AE27</f>
        <v>596222.95212789602</v>
      </c>
      <c r="AF28">
        <f>Sheet1!AF27</f>
        <v>1617296.6233445399</v>
      </c>
      <c r="AG28">
        <f>Sheet1!AG27</f>
        <v>29911.481994739901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0</v>
      </c>
      <c r="AL28">
        <f>Sheet1!AL27</f>
        <v>0</v>
      </c>
      <c r="AM28">
        <f>Sheet1!AM27</f>
        <v>0</v>
      </c>
      <c r="AN28">
        <f>Sheet1!AN27</f>
        <v>0</v>
      </c>
      <c r="AO28">
        <f>Sheet1!AO27</f>
        <v>-82991116.038134903</v>
      </c>
      <c r="AP28">
        <f>Sheet1!AP27</f>
        <v>-81161833.439894706</v>
      </c>
      <c r="AQ28">
        <f>Sheet1!AQ27</f>
        <v>1174239.9668939901</v>
      </c>
      <c r="AR28">
        <f>Sheet1!AR27</f>
        <v>0</v>
      </c>
      <c r="AS28">
        <f>Sheet1!AS27</f>
        <v>-79987593.473000705</v>
      </c>
      <c r="AT28" s="3"/>
      <c r="AV28" s="3"/>
      <c r="AX28" s="3"/>
      <c r="AZ28" s="3"/>
      <c r="BB28" s="3"/>
      <c r="BE28" s="3"/>
      <c r="BG28" s="3"/>
      <c r="BI28" s="3"/>
      <c r="BJ28"/>
      <c r="BK28"/>
      <c r="BL28"/>
      <c r="BM28"/>
      <c r="BN28"/>
      <c r="BO28"/>
    </row>
    <row r="29" spans="1:67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817516044.52499998</v>
      </c>
      <c r="F29">
        <f>Sheet1!F28</f>
        <v>920270696.60299897</v>
      </c>
      <c r="G29">
        <f>Sheet1!G28</f>
        <v>907648628.12199903</v>
      </c>
      <c r="H29">
        <f>Sheet1!H28</f>
        <v>-12622068.4809996</v>
      </c>
      <c r="I29">
        <f>Sheet1!I28</f>
        <v>931387134.19854999</v>
      </c>
      <c r="J29">
        <f>Sheet1!J28</f>
        <v>22964495.863277201</v>
      </c>
      <c r="K29">
        <f>Sheet1!K28</f>
        <v>11760667.306624601</v>
      </c>
      <c r="L29">
        <f>Sheet1!L28</f>
        <v>1.0206670499325301</v>
      </c>
      <c r="M29">
        <f>Sheet1!M28</f>
        <v>2529031.31323221</v>
      </c>
      <c r="N29">
        <f>Sheet1!N28</f>
        <v>3.2664652640546601</v>
      </c>
      <c r="O29">
        <f>Sheet1!O28</f>
        <v>29701.769478966798</v>
      </c>
      <c r="P29">
        <f>Sheet1!P28</f>
        <v>7.8985039818268001</v>
      </c>
      <c r="Q29">
        <f>Sheet1!Q28</f>
        <v>0.33951871784023702</v>
      </c>
      <c r="R29">
        <f>Sheet1!R28</f>
        <v>4.0197264344797903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0</v>
      </c>
      <c r="X29">
        <f>Sheet1!X28</f>
        <v>4.01691688131703E-2</v>
      </c>
      <c r="Y29">
        <f>Sheet1!Y28</f>
        <v>0</v>
      </c>
      <c r="Z29">
        <f>Sheet1!Z28</f>
        <v>-10912411.9485055</v>
      </c>
      <c r="AA29">
        <f>Sheet1!AA28</f>
        <v>1184702.4624852601</v>
      </c>
      <c r="AB29">
        <f>Sheet1!AB28</f>
        <v>2316316.5152436001</v>
      </c>
      <c r="AC29">
        <f>Sheet1!AC28</f>
        <v>23126328.516289499</v>
      </c>
      <c r="AD29">
        <f>Sheet1!AD28</f>
        <v>5993086.2677326202</v>
      </c>
      <c r="AE29">
        <f>Sheet1!AE28</f>
        <v>1714732.5162922901</v>
      </c>
      <c r="AF29">
        <f>Sheet1!AF28</f>
        <v>182390.734008372</v>
      </c>
      <c r="AG29">
        <f>Sheet1!AG28</f>
        <v>23.042869215072301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0</v>
      </c>
      <c r="AL29">
        <f>Sheet1!AL28</f>
        <v>0</v>
      </c>
      <c r="AM29">
        <f>Sheet1!AM28</f>
        <v>0</v>
      </c>
      <c r="AN29">
        <f>Sheet1!AN28</f>
        <v>0</v>
      </c>
      <c r="AO29">
        <f>Sheet1!AO28</f>
        <v>23605168.106415302</v>
      </c>
      <c r="AP29">
        <f>Sheet1!AP28</f>
        <v>24025627.660643902</v>
      </c>
      <c r="AQ29">
        <f>Sheet1!AQ28</f>
        <v>-36647696.141643599</v>
      </c>
      <c r="AR29">
        <f>Sheet1!AR28</f>
        <v>0</v>
      </c>
      <c r="AS29">
        <f>Sheet1!AS28</f>
        <v>-12622068.4809996</v>
      </c>
      <c r="AT29" s="3"/>
      <c r="AV29" s="3"/>
      <c r="AX29" s="3"/>
      <c r="AZ29" s="3"/>
      <c r="BB29" s="3"/>
      <c r="BE29" s="3"/>
      <c r="BG29" s="3"/>
      <c r="BI29" s="3"/>
      <c r="BJ29"/>
      <c r="BK29"/>
      <c r="BL29"/>
      <c r="BM29"/>
      <c r="BN29"/>
      <c r="BO29"/>
    </row>
    <row r="30" spans="1:67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817516044.52499998</v>
      </c>
      <c r="F30">
        <f>Sheet1!F29</f>
        <v>907648628.12199903</v>
      </c>
      <c r="G30">
        <f>Sheet1!G29</f>
        <v>945083424.94000006</v>
      </c>
      <c r="H30">
        <f>Sheet1!H29</f>
        <v>37434796.817999899</v>
      </c>
      <c r="I30">
        <f>Sheet1!I29</f>
        <v>967662093.83223498</v>
      </c>
      <c r="J30">
        <f>Sheet1!J29</f>
        <v>36274959.633685</v>
      </c>
      <c r="K30">
        <f>Sheet1!K29</f>
        <v>11557097.6146341</v>
      </c>
      <c r="L30">
        <f>Sheet1!L29</f>
        <v>1.00405809754996</v>
      </c>
      <c r="M30">
        <f>Sheet1!M29</f>
        <v>2549104.6109075001</v>
      </c>
      <c r="N30">
        <f>Sheet1!N29</f>
        <v>4.0077386285476004</v>
      </c>
      <c r="O30">
        <f>Sheet1!O29</f>
        <v>29130.946660672598</v>
      </c>
      <c r="P30">
        <f>Sheet1!P29</f>
        <v>8.1657600851708398</v>
      </c>
      <c r="Q30">
        <f>Sheet1!Q29</f>
        <v>0.33246385730717298</v>
      </c>
      <c r="R30">
        <f>Sheet1!R29</f>
        <v>4.1362614326548401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0</v>
      </c>
      <c r="X30">
        <f>Sheet1!X29</f>
        <v>5.3368937884699499E-2</v>
      </c>
      <c r="Y30">
        <f>Sheet1!Y29</f>
        <v>0</v>
      </c>
      <c r="Z30">
        <f>Sheet1!Z29</f>
        <v>-10082920.513708901</v>
      </c>
      <c r="AA30">
        <f>Sheet1!AA29</f>
        <v>4748262.1318209702</v>
      </c>
      <c r="AB30">
        <f>Sheet1!AB29</f>
        <v>1867362.5800602599</v>
      </c>
      <c r="AC30">
        <f>Sheet1!AC29</f>
        <v>32297993.420226801</v>
      </c>
      <c r="AD30">
        <f>Sheet1!AD29</f>
        <v>6948464.7489072597</v>
      </c>
      <c r="AE30">
        <f>Sheet1!AE29</f>
        <v>1633954.0494777199</v>
      </c>
      <c r="AF30">
        <f>Sheet1!AF29</f>
        <v>-2518555.7168283798</v>
      </c>
      <c r="AG30">
        <f>Sheet1!AG29</f>
        <v>16021.8013989101</v>
      </c>
      <c r="AH30">
        <f>Sheet1!AH29</f>
        <v>0</v>
      </c>
      <c r="AI30">
        <f>Sheet1!AI29</f>
        <v>0</v>
      </c>
      <c r="AJ30">
        <f>Sheet1!AJ29</f>
        <v>0</v>
      </c>
      <c r="AK30">
        <f>Sheet1!AK29</f>
        <v>0</v>
      </c>
      <c r="AL30">
        <f>Sheet1!AL29</f>
        <v>0</v>
      </c>
      <c r="AM30">
        <f>Sheet1!AM29</f>
        <v>-131741.23543224999</v>
      </c>
      <c r="AN30">
        <f>Sheet1!AN29</f>
        <v>0</v>
      </c>
      <c r="AO30">
        <f>Sheet1!AO29</f>
        <v>34778841.265922397</v>
      </c>
      <c r="AP30">
        <f>Sheet1!AP29</f>
        <v>34763014.572516702</v>
      </c>
      <c r="AQ30">
        <f>Sheet1!AQ29</f>
        <v>2671782.2454831698</v>
      </c>
      <c r="AR30">
        <f>Sheet1!AR29</f>
        <v>0</v>
      </c>
      <c r="AS30">
        <f>Sheet1!AS29</f>
        <v>37434796.817999899</v>
      </c>
      <c r="AT30" s="3"/>
      <c r="AV30" s="3"/>
      <c r="AX30" s="3"/>
      <c r="AZ30" s="3"/>
      <c r="BB30" s="3"/>
      <c r="BE30" s="3"/>
      <c r="BG30" s="3"/>
      <c r="BI30" s="3"/>
      <c r="BJ30"/>
      <c r="BK30"/>
      <c r="BL30"/>
      <c r="BM30"/>
      <c r="BN30"/>
      <c r="BO30"/>
    </row>
    <row r="31" spans="1:67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817516044.52499998</v>
      </c>
      <c r="F31">
        <f>Sheet1!F30</f>
        <v>945083424.94000006</v>
      </c>
      <c r="G31">
        <f>Sheet1!G30</f>
        <v>970216035.34399998</v>
      </c>
      <c r="H31">
        <f>Sheet1!H30</f>
        <v>25132610.403999701</v>
      </c>
      <c r="I31">
        <f>Sheet1!I30</f>
        <v>963998834.52398801</v>
      </c>
      <c r="J31">
        <f>Sheet1!J30</f>
        <v>-3663259.3082473101</v>
      </c>
      <c r="K31">
        <f>Sheet1!K30</f>
        <v>11357279.463051001</v>
      </c>
      <c r="L31">
        <f>Sheet1!L30</f>
        <v>0.99387579108550494</v>
      </c>
      <c r="M31">
        <f>Sheet1!M30</f>
        <v>2575775.4154961901</v>
      </c>
      <c r="N31">
        <f>Sheet1!N30</f>
        <v>4.0209335601994098</v>
      </c>
      <c r="O31">
        <f>Sheet1!O30</f>
        <v>28910.4623663887</v>
      </c>
      <c r="P31">
        <f>Sheet1!P30</f>
        <v>8.1903644230090595</v>
      </c>
      <c r="Q31">
        <f>Sheet1!Q30</f>
        <v>0.31863612625792198</v>
      </c>
      <c r="R31">
        <f>Sheet1!R30</f>
        <v>4.1244225167356801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0</v>
      </c>
      <c r="X31">
        <f>Sheet1!X30</f>
        <v>9.1194361467630006E-2</v>
      </c>
      <c r="Y31">
        <f>Sheet1!Y30</f>
        <v>0</v>
      </c>
      <c r="Z31">
        <f>Sheet1!Z30</f>
        <v>-5957422.87736654</v>
      </c>
      <c r="AA31">
        <f>Sheet1!AA30</f>
        <v>210418.219478135</v>
      </c>
      <c r="AB31">
        <f>Sheet1!AB30</f>
        <v>2539386.4107242599</v>
      </c>
      <c r="AC31">
        <f>Sheet1!AC30</f>
        <v>649969.48744035698</v>
      </c>
      <c r="AD31">
        <f>Sheet1!AD30</f>
        <v>3607283.11059001</v>
      </c>
      <c r="AE31">
        <f>Sheet1!AE30</f>
        <v>231556.893161402</v>
      </c>
      <c r="AF31">
        <f>Sheet1!AF30</f>
        <v>-4635576.7821472399</v>
      </c>
      <c r="AG31">
        <f>Sheet1!AG30</f>
        <v>-1316.6027405974201</v>
      </c>
      <c r="AH31">
        <f>Sheet1!AH30</f>
        <v>0</v>
      </c>
      <c r="AI31">
        <f>Sheet1!AI30</f>
        <v>0</v>
      </c>
      <c r="AJ31">
        <f>Sheet1!AJ30</f>
        <v>0</v>
      </c>
      <c r="AK31">
        <f>Sheet1!AK30</f>
        <v>0</v>
      </c>
      <c r="AL31">
        <f>Sheet1!AL30</f>
        <v>0</v>
      </c>
      <c r="AM31">
        <f>Sheet1!AM30</f>
        <v>-378262.86342084099</v>
      </c>
      <c r="AN31">
        <f>Sheet1!AN30</f>
        <v>0</v>
      </c>
      <c r="AO31">
        <f>Sheet1!AO30</f>
        <v>-3733965.0042810398</v>
      </c>
      <c r="AP31">
        <f>Sheet1!AP30</f>
        <v>-3736569.1908226898</v>
      </c>
      <c r="AQ31">
        <f>Sheet1!AQ30</f>
        <v>28869179.594822399</v>
      </c>
      <c r="AR31">
        <f>Sheet1!AR30</f>
        <v>0</v>
      </c>
      <c r="AS31">
        <f>Sheet1!AS30</f>
        <v>25132610.403999701</v>
      </c>
      <c r="AT31" s="3"/>
      <c r="AV31" s="3"/>
      <c r="AX31" s="3"/>
      <c r="AZ31" s="3"/>
      <c r="BB31" s="3"/>
      <c r="BE31" s="3"/>
      <c r="BG31" s="3"/>
      <c r="BI31" s="3"/>
      <c r="BJ31"/>
      <c r="BK31"/>
      <c r="BL31"/>
      <c r="BM31"/>
      <c r="BN31"/>
      <c r="BO31"/>
    </row>
    <row r="32" spans="1:67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817516044.52499998</v>
      </c>
      <c r="F32">
        <f>Sheet1!F31</f>
        <v>970216035.34399998</v>
      </c>
      <c r="G32">
        <f>Sheet1!G31</f>
        <v>943429915.89699996</v>
      </c>
      <c r="H32">
        <f>Sheet1!H31</f>
        <v>-17786603.0779997</v>
      </c>
      <c r="I32">
        <f>Sheet1!I31</f>
        <v>941477289.16701603</v>
      </c>
      <c r="J32">
        <f>Sheet1!J31</f>
        <v>-12034916.638701599</v>
      </c>
      <c r="K32">
        <f>Sheet1!K31</f>
        <v>11326364.9236451</v>
      </c>
      <c r="L32">
        <f>Sheet1!L31</f>
        <v>1.01346101584078</v>
      </c>
      <c r="M32">
        <f>Sheet1!M31</f>
        <v>2605843.77427244</v>
      </c>
      <c r="N32">
        <f>Sheet1!N31</f>
        <v>3.8367429749003499</v>
      </c>
      <c r="O32">
        <f>Sheet1!O31</f>
        <v>28883.857114217601</v>
      </c>
      <c r="P32">
        <f>Sheet1!P31</f>
        <v>7.9537675758700201</v>
      </c>
      <c r="Q32">
        <f>Sheet1!Q31</f>
        <v>0.31470087121470802</v>
      </c>
      <c r="R32">
        <f>Sheet1!R31</f>
        <v>4.18233351498038</v>
      </c>
      <c r="S32">
        <f>Sheet1!S31</f>
        <v>0</v>
      </c>
      <c r="T32">
        <f>Sheet1!T31</f>
        <v>4.9781899233728603E-2</v>
      </c>
      <c r="U32">
        <f>Sheet1!U31</f>
        <v>0</v>
      </c>
      <c r="V32">
        <f>Sheet1!V31</f>
        <v>0</v>
      </c>
      <c r="W32">
        <f>Sheet1!W31</f>
        <v>0</v>
      </c>
      <c r="X32">
        <f>Sheet1!X31</f>
        <v>0.15305846834199099</v>
      </c>
      <c r="Y32">
        <f>Sheet1!Y31</f>
        <v>0</v>
      </c>
      <c r="Z32">
        <f>Sheet1!Z31</f>
        <v>5329518.11958184</v>
      </c>
      <c r="AA32">
        <f>Sheet1!AA31</f>
        <v>-9398003.9653673992</v>
      </c>
      <c r="AB32">
        <f>Sheet1!AB31</f>
        <v>4288840.8346237801</v>
      </c>
      <c r="AC32">
        <f>Sheet1!AC31</f>
        <v>-6655922.4540149402</v>
      </c>
      <c r="AD32">
        <f>Sheet1!AD31</f>
        <v>-1616714.90308392</v>
      </c>
      <c r="AE32">
        <f>Sheet1!AE31</f>
        <v>-1232528.34230867</v>
      </c>
      <c r="AF32">
        <f>Sheet1!AF31</f>
        <v>-307443.91944683099</v>
      </c>
      <c r="AG32">
        <f>Sheet1!AG31</f>
        <v>9215.9379204940906</v>
      </c>
      <c r="AH32">
        <f>Sheet1!AH31</f>
        <v>0</v>
      </c>
      <c r="AI32">
        <f>Sheet1!AI31</f>
        <v>-1907804.6964076399</v>
      </c>
      <c r="AJ32">
        <f>Sheet1!AJ31</f>
        <v>0</v>
      </c>
      <c r="AK32">
        <f>Sheet1!AK31</f>
        <v>0</v>
      </c>
      <c r="AL32">
        <f>Sheet1!AL31</f>
        <v>0</v>
      </c>
      <c r="AM32">
        <f>Sheet1!AM31</f>
        <v>-583698.28567769204</v>
      </c>
      <c r="AN32">
        <f>Sheet1!AN31</f>
        <v>0</v>
      </c>
      <c r="AO32">
        <f>Sheet1!AO31</f>
        <v>-12074541.674180901</v>
      </c>
      <c r="AP32">
        <f>Sheet1!AP31</f>
        <v>-12003668.330015801</v>
      </c>
      <c r="AQ32">
        <f>Sheet1!AQ31</f>
        <v>-5782934.7479839604</v>
      </c>
      <c r="AR32">
        <f>Sheet1!AR31</f>
        <v>0</v>
      </c>
      <c r="AS32">
        <f>Sheet1!AS31</f>
        <v>-17786603.0779997</v>
      </c>
      <c r="AT32" s="3"/>
      <c r="AV32" s="3"/>
      <c r="AX32" s="3"/>
      <c r="AZ32" s="3"/>
      <c r="BB32" s="3"/>
      <c r="BE32" s="3"/>
      <c r="BG32" s="3"/>
      <c r="BI32" s="3"/>
      <c r="BJ32"/>
      <c r="BK32"/>
      <c r="BL32"/>
      <c r="BM32"/>
      <c r="BN32"/>
      <c r="BO32"/>
    </row>
    <row r="33" spans="1:67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817516044.52499998</v>
      </c>
      <c r="F33">
        <f>Sheet1!F32</f>
        <v>943429915.89699996</v>
      </c>
      <c r="G33">
        <f>Sheet1!G32</f>
        <v>939315735.86099994</v>
      </c>
      <c r="H33">
        <f>Sheet1!H32</f>
        <v>-4114180.0359997302</v>
      </c>
      <c r="I33">
        <f>Sheet1!I32</f>
        <v>935630295.12516201</v>
      </c>
      <c r="J33">
        <f>Sheet1!J32</f>
        <v>-5846994.0418541199</v>
      </c>
      <c r="K33">
        <f>Sheet1!K32</f>
        <v>11485217.1469709</v>
      </c>
      <c r="L33">
        <f>Sheet1!L32</f>
        <v>0.99565508406997805</v>
      </c>
      <c r="M33">
        <f>Sheet1!M32</f>
        <v>2639759.5884510698</v>
      </c>
      <c r="N33">
        <f>Sheet1!N32</f>
        <v>3.6177114846954201</v>
      </c>
      <c r="O33">
        <f>Sheet1!O32</f>
        <v>28968.804824947001</v>
      </c>
      <c r="P33">
        <f>Sheet1!P32</f>
        <v>8.0071947868218203</v>
      </c>
      <c r="Q33">
        <f>Sheet1!Q32</f>
        <v>0.313132490016859</v>
      </c>
      <c r="R33">
        <f>Sheet1!R32</f>
        <v>4.2589182207723901</v>
      </c>
      <c r="S33">
        <f>Sheet1!S32</f>
        <v>0</v>
      </c>
      <c r="T33">
        <f>Sheet1!T32</f>
        <v>0.39384912027770402</v>
      </c>
      <c r="U33">
        <f>Sheet1!U32</f>
        <v>0</v>
      </c>
      <c r="V33">
        <f>Sheet1!V32</f>
        <v>0</v>
      </c>
      <c r="W33">
        <f>Sheet1!W32</f>
        <v>0</v>
      </c>
      <c r="X33">
        <f>Sheet1!X32</f>
        <v>0.28000568325604203</v>
      </c>
      <c r="Y33">
        <f>Sheet1!Y32</f>
        <v>0</v>
      </c>
      <c r="Z33">
        <f>Sheet1!Z32</f>
        <v>11867664.498416601</v>
      </c>
      <c r="AA33">
        <f>Sheet1!AA32</f>
        <v>4258812.2541100997</v>
      </c>
      <c r="AB33">
        <f>Sheet1!AB32</f>
        <v>3243138.9701952501</v>
      </c>
      <c r="AC33">
        <f>Sheet1!AC32</f>
        <v>-9417328.9418536406</v>
      </c>
      <c r="AD33">
        <f>Sheet1!AD32</f>
        <v>-1244461.0219849199</v>
      </c>
      <c r="AE33">
        <f>Sheet1!AE32</f>
        <v>249563.31195019899</v>
      </c>
      <c r="AF33">
        <f>Sheet1!AF32</f>
        <v>-522250.342080709</v>
      </c>
      <c r="AG33">
        <f>Sheet1!AG32</f>
        <v>11502.119776059801</v>
      </c>
      <c r="AH33">
        <f>Sheet1!AH32</f>
        <v>0</v>
      </c>
      <c r="AI33">
        <f>Sheet1!AI32</f>
        <v>-13078116.0648621</v>
      </c>
      <c r="AJ33">
        <f>Sheet1!AJ32</f>
        <v>0</v>
      </c>
      <c r="AK33">
        <f>Sheet1!AK32</f>
        <v>0</v>
      </c>
      <c r="AL33">
        <f>Sheet1!AL32</f>
        <v>0</v>
      </c>
      <c r="AM33">
        <f>Sheet1!AM32</f>
        <v>-895345.19153229496</v>
      </c>
      <c r="AN33">
        <f>Sheet1!AN32</f>
        <v>0</v>
      </c>
      <c r="AO33">
        <f>Sheet1!AO32</f>
        <v>-5526820.40786542</v>
      </c>
      <c r="AP33">
        <f>Sheet1!AP32</f>
        <v>-5729240.0876061404</v>
      </c>
      <c r="AQ33">
        <f>Sheet1!AQ32</f>
        <v>1615060.0516063999</v>
      </c>
      <c r="AR33">
        <f>Sheet1!AR32</f>
        <v>0</v>
      </c>
      <c r="AS33">
        <f>Sheet1!AS32</f>
        <v>-4114180.0359997302</v>
      </c>
      <c r="AT33" s="3"/>
      <c r="AV33" s="3"/>
      <c r="AX33" s="3"/>
      <c r="AZ33" s="3"/>
      <c r="BB33" s="3"/>
      <c r="BE33" s="3"/>
      <c r="BG33" s="3"/>
      <c r="BI33" s="3"/>
      <c r="BJ33"/>
      <c r="BK33"/>
      <c r="BL33"/>
      <c r="BM33"/>
      <c r="BN33"/>
      <c r="BO33"/>
    </row>
    <row r="34" spans="1:67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817516044.52499998</v>
      </c>
      <c r="F34">
        <f>Sheet1!F33</f>
        <v>939315735.86099994</v>
      </c>
      <c r="G34">
        <f>Sheet1!G33</f>
        <v>913699509.77100003</v>
      </c>
      <c r="H34">
        <f>Sheet1!H33</f>
        <v>-25616226.089999899</v>
      </c>
      <c r="I34">
        <f>Sheet1!I33</f>
        <v>882055741.46050894</v>
      </c>
      <c r="J34">
        <f>Sheet1!J33</f>
        <v>-53574553.664652497</v>
      </c>
      <c r="K34">
        <f>Sheet1!K33</f>
        <v>11856610.841334401</v>
      </c>
      <c r="L34">
        <f>Sheet1!L33</f>
        <v>0.99698006987196097</v>
      </c>
      <c r="M34">
        <f>Sheet1!M33</f>
        <v>2674574.9503993099</v>
      </c>
      <c r="N34">
        <f>Sheet1!N33</f>
        <v>2.6529171019658602</v>
      </c>
      <c r="O34">
        <f>Sheet1!O33</f>
        <v>30166.387831154501</v>
      </c>
      <c r="P34">
        <f>Sheet1!P33</f>
        <v>7.7913153227386198</v>
      </c>
      <c r="Q34">
        <f>Sheet1!Q33</f>
        <v>0.31387569819077299</v>
      </c>
      <c r="R34">
        <f>Sheet1!R33</f>
        <v>4.4106616960417702</v>
      </c>
      <c r="S34">
        <f>Sheet1!S33</f>
        <v>0</v>
      </c>
      <c r="T34">
        <f>Sheet1!T33</f>
        <v>0.72348194607365002</v>
      </c>
      <c r="U34">
        <f>Sheet1!U33</f>
        <v>0</v>
      </c>
      <c r="V34">
        <f>Sheet1!V33</f>
        <v>0</v>
      </c>
      <c r="W34">
        <f>Sheet1!W33</f>
        <v>0</v>
      </c>
      <c r="X34">
        <f>Sheet1!X33</f>
        <v>0.50531305746791</v>
      </c>
      <c r="Y34">
        <f>Sheet1!Y33</f>
        <v>0</v>
      </c>
      <c r="Z34">
        <f>Sheet1!Z33</f>
        <v>23566839.764587201</v>
      </c>
      <c r="AA34">
        <f>Sheet1!AA33</f>
        <v>-2316117.3298279699</v>
      </c>
      <c r="AB34">
        <f>Sheet1!AB33</f>
        <v>3177881.4759351299</v>
      </c>
      <c r="AC34">
        <f>Sheet1!AC33</f>
        <v>-46999247.1190501</v>
      </c>
      <c r="AD34">
        <f>Sheet1!AD33</f>
        <v>-13988703.783599</v>
      </c>
      <c r="AE34">
        <f>Sheet1!AE33</f>
        <v>-1390252.86725525</v>
      </c>
      <c r="AF34">
        <f>Sheet1!AF33</f>
        <v>295027.625712829</v>
      </c>
      <c r="AG34">
        <f>Sheet1!AG33</f>
        <v>19994.610425263902</v>
      </c>
      <c r="AH34">
        <f>Sheet1!AH33</f>
        <v>0</v>
      </c>
      <c r="AI34">
        <f>Sheet1!AI33</f>
        <v>-12884896.992178399</v>
      </c>
      <c r="AJ34">
        <f>Sheet1!AJ33</f>
        <v>0</v>
      </c>
      <c r="AK34">
        <f>Sheet1!AK33</f>
        <v>0</v>
      </c>
      <c r="AL34">
        <f>Sheet1!AL33</f>
        <v>0</v>
      </c>
      <c r="AM34">
        <f>Sheet1!AM33</f>
        <v>-1952661.51459972</v>
      </c>
      <c r="AN34">
        <f>Sheet1!AN33</f>
        <v>0</v>
      </c>
      <c r="AO34">
        <f>Sheet1!AO33</f>
        <v>-52472136.129850097</v>
      </c>
      <c r="AP34">
        <f>Sheet1!AP33</f>
        <v>-52751950.908200897</v>
      </c>
      <c r="AQ34">
        <f>Sheet1!AQ33</f>
        <v>27135724.818201002</v>
      </c>
      <c r="AR34">
        <f>Sheet1!AR33</f>
        <v>0</v>
      </c>
      <c r="AS34">
        <f>Sheet1!AS33</f>
        <v>-25616226.089999899</v>
      </c>
      <c r="AT34" s="3"/>
      <c r="AV34" s="3"/>
      <c r="AX34" s="3"/>
      <c r="AZ34" s="3"/>
      <c r="BB34" s="3"/>
      <c r="BE34" s="3"/>
      <c r="BG34" s="3"/>
      <c r="BI34" s="3"/>
      <c r="BJ34"/>
      <c r="BK34"/>
      <c r="BL34"/>
      <c r="BM34"/>
      <c r="BN34"/>
      <c r="BO34"/>
    </row>
    <row r="35" spans="1:67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817516044.52499998</v>
      </c>
      <c r="F35">
        <f>Sheet1!F34</f>
        <v>913699509.77100003</v>
      </c>
      <c r="G35">
        <f>Sheet1!G34</f>
        <v>871357912.76499999</v>
      </c>
      <c r="H35">
        <f>Sheet1!H34</f>
        <v>-42341597.006000198</v>
      </c>
      <c r="I35">
        <f>Sheet1!I34</f>
        <v>854201899.83053398</v>
      </c>
      <c r="J35">
        <f>Sheet1!J34</f>
        <v>-27853841.629974999</v>
      </c>
      <c r="K35">
        <f>Sheet1!K34</f>
        <v>12221900.0183005</v>
      </c>
      <c r="L35">
        <f>Sheet1!L34</f>
        <v>1.0137269162639699</v>
      </c>
      <c r="M35">
        <f>Sheet1!M34</f>
        <v>2707907.61034384</v>
      </c>
      <c r="N35">
        <f>Sheet1!N34</f>
        <v>2.35140093248945</v>
      </c>
      <c r="O35">
        <f>Sheet1!O34</f>
        <v>30979.0617070886</v>
      </c>
      <c r="P35">
        <f>Sheet1!P34</f>
        <v>7.6303355041898797</v>
      </c>
      <c r="Q35">
        <f>Sheet1!Q34</f>
        <v>0.31093449531490902</v>
      </c>
      <c r="R35">
        <f>Sheet1!R34</f>
        <v>4.9120350807736299</v>
      </c>
      <c r="S35">
        <f>Sheet1!S34</f>
        <v>0</v>
      </c>
      <c r="T35">
        <f>Sheet1!T34</f>
        <v>1.3053700911942401</v>
      </c>
      <c r="U35">
        <f>Sheet1!U34</f>
        <v>0</v>
      </c>
      <c r="V35">
        <f>Sheet1!V34</f>
        <v>0</v>
      </c>
      <c r="W35">
        <f>Sheet1!W34</f>
        <v>0</v>
      </c>
      <c r="X35">
        <f>Sheet1!X34</f>
        <v>0.65095675160382205</v>
      </c>
      <c r="Y35">
        <f>Sheet1!Y34</f>
        <v>0</v>
      </c>
      <c r="Z35">
        <f>Sheet1!Z34</f>
        <v>22510050.8500081</v>
      </c>
      <c r="AA35">
        <f>Sheet1!AA34</f>
        <v>-4284200.3610416902</v>
      </c>
      <c r="AB35">
        <f>Sheet1!AB34</f>
        <v>2960160.82917079</v>
      </c>
      <c r="AC35">
        <f>Sheet1!AC34</f>
        <v>-16945069.673440799</v>
      </c>
      <c r="AD35">
        <f>Sheet1!AD34</f>
        <v>-8573606.5354691297</v>
      </c>
      <c r="AE35">
        <f>Sheet1!AE34</f>
        <v>-870172.81509587599</v>
      </c>
      <c r="AF35">
        <f>Sheet1!AF34</f>
        <v>-1224945.7412566899</v>
      </c>
      <c r="AG35">
        <f>Sheet1!AG34</f>
        <v>65972.5058468278</v>
      </c>
      <c r="AH35">
        <f>Sheet1!AH34</f>
        <v>0</v>
      </c>
      <c r="AI35">
        <f>Sheet1!AI34</f>
        <v>-21552769.162902199</v>
      </c>
      <c r="AJ35">
        <f>Sheet1!AJ34</f>
        <v>0</v>
      </c>
      <c r="AK35">
        <f>Sheet1!AK34</f>
        <v>0</v>
      </c>
      <c r="AL35">
        <f>Sheet1!AL34</f>
        <v>0</v>
      </c>
      <c r="AM35">
        <f>Sheet1!AM34</f>
        <v>-1260753.1772738099</v>
      </c>
      <c r="AN35">
        <f>Sheet1!AN34</f>
        <v>0</v>
      </c>
      <c r="AO35">
        <f>Sheet1!AO34</f>
        <v>-29175333.2814545</v>
      </c>
      <c r="AP35">
        <f>Sheet1!AP34</f>
        <v>-29310413.689757701</v>
      </c>
      <c r="AQ35">
        <f>Sheet1!AQ34</f>
        <v>-13031183.316242401</v>
      </c>
      <c r="AR35">
        <f>Sheet1!AR34</f>
        <v>0</v>
      </c>
      <c r="AS35">
        <f>Sheet1!AS34</f>
        <v>-42341597.006000198</v>
      </c>
      <c r="AT35" s="3"/>
      <c r="AV35" s="3"/>
      <c r="AX35" s="3"/>
      <c r="AZ35" s="3"/>
      <c r="BB35" s="3"/>
      <c r="BE35" s="3"/>
      <c r="BG35" s="3"/>
      <c r="BI35" s="3"/>
      <c r="BJ35"/>
      <c r="BK35"/>
      <c r="BL35"/>
      <c r="BM35"/>
      <c r="BN35"/>
      <c r="BO35"/>
    </row>
    <row r="36" spans="1:67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817516044.52499998</v>
      </c>
      <c r="F36">
        <f>Sheet1!F35</f>
        <v>871357912.76499999</v>
      </c>
      <c r="G36">
        <f>Sheet1!G35</f>
        <v>828310735.07399905</v>
      </c>
      <c r="H36">
        <f>Sheet1!H35</f>
        <v>-39596916.690999903</v>
      </c>
      <c r="I36">
        <f>Sheet1!I35</f>
        <v>840570940.73696995</v>
      </c>
      <c r="J36">
        <f>Sheet1!J35</f>
        <v>-10188386.4069425</v>
      </c>
      <c r="K36">
        <f>Sheet1!K35</f>
        <v>12335230.9734018</v>
      </c>
      <c r="L36">
        <f>Sheet1!L35</f>
        <v>1.00297657544639</v>
      </c>
      <c r="M36">
        <f>Sheet1!M35</f>
        <v>2742688.2109940299</v>
      </c>
      <c r="N36">
        <f>Sheet1!N35</f>
        <v>2.5492017732049201</v>
      </c>
      <c r="O36">
        <f>Sheet1!O35</f>
        <v>30947.2416865999</v>
      </c>
      <c r="P36">
        <f>Sheet1!P35</f>
        <v>7.3239529420736096</v>
      </c>
      <c r="Q36">
        <f>Sheet1!Q35</f>
        <v>0.30788480105282301</v>
      </c>
      <c r="R36">
        <f>Sheet1!R35</f>
        <v>5.1155023876163304</v>
      </c>
      <c r="S36">
        <f>Sheet1!S35</f>
        <v>0</v>
      </c>
      <c r="T36">
        <f>Sheet1!T35</f>
        <v>2.1019688778027699</v>
      </c>
      <c r="U36">
        <f>Sheet1!U35</f>
        <v>0</v>
      </c>
      <c r="V36">
        <f>Sheet1!V35</f>
        <v>0</v>
      </c>
      <c r="W36">
        <f>Sheet1!W35</f>
        <v>0</v>
      </c>
      <c r="X36">
        <f>Sheet1!X35</f>
        <v>0.72932230447590496</v>
      </c>
      <c r="Y36">
        <f>Sheet1!Y35</f>
        <v>0</v>
      </c>
      <c r="Z36">
        <f>Sheet1!Z35</f>
        <v>6876884.4597890303</v>
      </c>
      <c r="AA36">
        <f>Sheet1!AA35</f>
        <v>3220636.7519589802</v>
      </c>
      <c r="AB36">
        <f>Sheet1!AB35</f>
        <v>3005818.8297965601</v>
      </c>
      <c r="AC36">
        <f>Sheet1!AC35</f>
        <v>11620086.516153499</v>
      </c>
      <c r="AD36">
        <f>Sheet1!AD35</f>
        <v>-1705648.6031925399</v>
      </c>
      <c r="AE36">
        <f>Sheet1!AE35</f>
        <v>-1823891.6558002899</v>
      </c>
      <c r="AF36">
        <f>Sheet1!AF35</f>
        <v>-436870.79973336199</v>
      </c>
      <c r="AG36">
        <f>Sheet1!AG35</f>
        <v>28377.095773283199</v>
      </c>
      <c r="AH36">
        <f>Sheet1!AH35</f>
        <v>0</v>
      </c>
      <c r="AI36">
        <f>Sheet1!AI35</f>
        <v>-29310187.729862198</v>
      </c>
      <c r="AJ36">
        <f>Sheet1!AJ35</f>
        <v>0</v>
      </c>
      <c r="AK36">
        <f>Sheet1!AK35</f>
        <v>0</v>
      </c>
      <c r="AL36">
        <f>Sheet1!AL35</f>
        <v>0</v>
      </c>
      <c r="AM36">
        <f>Sheet1!AM35</f>
        <v>-909878.27414454496</v>
      </c>
      <c r="AN36">
        <f>Sheet1!AN35</f>
        <v>0</v>
      </c>
      <c r="AO36">
        <f>Sheet1!AO35</f>
        <v>-9434673.4092615806</v>
      </c>
      <c r="AP36">
        <f>Sheet1!AP35</f>
        <v>-10008534.530993</v>
      </c>
      <c r="AQ36">
        <f>Sheet1!AQ35</f>
        <v>-29588382.160006899</v>
      </c>
      <c r="AR36">
        <f>Sheet1!AR35</f>
        <v>0</v>
      </c>
      <c r="AS36">
        <f>Sheet1!AS35</f>
        <v>-39596916.690999903</v>
      </c>
      <c r="AT36" s="3"/>
      <c r="AV36" s="3"/>
      <c r="AX36" s="3"/>
      <c r="AZ36" s="3"/>
      <c r="BB36" s="3"/>
      <c r="BE36" s="3"/>
      <c r="BG36" s="3"/>
      <c r="BI36" s="3"/>
      <c r="BJ36"/>
      <c r="BK36"/>
      <c r="BL36"/>
      <c r="BM36"/>
      <c r="BN36"/>
      <c r="BO36"/>
    </row>
    <row r="37" spans="1:67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817516044.52499998</v>
      </c>
      <c r="F37">
        <f>Sheet1!F36</f>
        <v>828310735.07399905</v>
      </c>
      <c r="G37">
        <f>Sheet1!G36</f>
        <v>809531783.59800005</v>
      </c>
      <c r="H37">
        <f>Sheet1!H36</f>
        <v>-22006451.475999799</v>
      </c>
      <c r="I37">
        <f>Sheet1!I36</f>
        <v>827609527.83973396</v>
      </c>
      <c r="J37">
        <f>Sheet1!J36</f>
        <v>-17046763.850835901</v>
      </c>
      <c r="K37">
        <f>Sheet1!K36</f>
        <v>12674689.6485829</v>
      </c>
      <c r="L37">
        <f>Sheet1!L36</f>
        <v>1.0017040020310499</v>
      </c>
      <c r="M37">
        <f>Sheet1!M36</f>
        <v>2777090.6100538201</v>
      </c>
      <c r="N37">
        <f>Sheet1!N36</f>
        <v>2.8363041321769402</v>
      </c>
      <c r="O37">
        <f>Sheet1!O36</f>
        <v>31455.754448191401</v>
      </c>
      <c r="P37">
        <f>Sheet1!P36</f>
        <v>7.0987883290027298</v>
      </c>
      <c r="Q37">
        <f>Sheet1!Q36</f>
        <v>0.311519231940387</v>
      </c>
      <c r="R37">
        <f>Sheet1!R36</f>
        <v>5.4220772874824199</v>
      </c>
      <c r="S37">
        <f>Sheet1!S36</f>
        <v>0</v>
      </c>
      <c r="T37">
        <f>Sheet1!T36</f>
        <v>3.0120353362216101</v>
      </c>
      <c r="U37">
        <f>Sheet1!U36</f>
        <v>0</v>
      </c>
      <c r="V37">
        <f>Sheet1!V36</f>
        <v>0</v>
      </c>
      <c r="W37">
        <f>Sheet1!W36</f>
        <v>0</v>
      </c>
      <c r="X37">
        <f>Sheet1!X36</f>
        <v>0.825130747331004</v>
      </c>
      <c r="Y37">
        <f>Sheet1!Y36</f>
        <v>0.41901162122882901</v>
      </c>
      <c r="Z37">
        <f>Sheet1!Z36</f>
        <v>12460603.078159699</v>
      </c>
      <c r="AA37">
        <f>Sheet1!AA36</f>
        <v>4411815.8069166699</v>
      </c>
      <c r="AB37">
        <f>Sheet1!AB36</f>
        <v>2608896.7169348402</v>
      </c>
      <c r="AC37">
        <f>Sheet1!AC36</f>
        <v>13488341.2807089</v>
      </c>
      <c r="AD37">
        <f>Sheet1!AD36</f>
        <v>-4004516.02110691</v>
      </c>
      <c r="AE37">
        <f>Sheet1!AE36</f>
        <v>-1473625.0721646301</v>
      </c>
      <c r="AF37">
        <f>Sheet1!AF36</f>
        <v>632414.50035853905</v>
      </c>
      <c r="AG37">
        <f>Sheet1!AG36</f>
        <v>34910.467913356202</v>
      </c>
      <c r="AH37">
        <f>Sheet1!AH36</f>
        <v>0</v>
      </c>
      <c r="AI37">
        <f>Sheet1!AI36</f>
        <v>-30806555.338617999</v>
      </c>
      <c r="AJ37">
        <f>Sheet1!AJ36</f>
        <v>0</v>
      </c>
      <c r="AK37">
        <f>Sheet1!AK36</f>
        <v>0</v>
      </c>
      <c r="AL37">
        <f>Sheet1!AL36</f>
        <v>0</v>
      </c>
      <c r="AM37">
        <f>Sheet1!AM36</f>
        <v>-870357.22466798394</v>
      </c>
      <c r="AN37">
        <f>Sheet1!AN36</f>
        <v>-13010621.955225499</v>
      </c>
      <c r="AO37">
        <f>Sheet1!AO36</f>
        <v>-16528693.760790899</v>
      </c>
      <c r="AP37">
        <f>Sheet1!AP36</f>
        <v>-17332086.507229298</v>
      </c>
      <c r="AQ37">
        <f>Sheet1!AQ36</f>
        <v>-4674364.9687705096</v>
      </c>
      <c r="AR37">
        <f>Sheet1!AR36</f>
        <v>0</v>
      </c>
      <c r="AS37">
        <f>Sheet1!AS36</f>
        <v>-22006451.475999799</v>
      </c>
      <c r="AT37" s="3"/>
      <c r="AV37" s="3"/>
      <c r="AX37" s="3"/>
      <c r="AZ37" s="3"/>
      <c r="BB37" s="3"/>
      <c r="BE37" s="3"/>
      <c r="BG37" s="3"/>
      <c r="BI37" s="3"/>
      <c r="BJ37"/>
      <c r="BK37"/>
      <c r="BL37"/>
      <c r="BM37"/>
      <c r="BN37"/>
      <c r="BO37"/>
    </row>
    <row r="38" spans="1:67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102096123.90109999</v>
      </c>
      <c r="F38">
        <f>Sheet1!F37</f>
        <v>0</v>
      </c>
      <c r="G38">
        <f>Sheet1!G37</f>
        <v>102096123.90109999</v>
      </c>
      <c r="H38">
        <f>Sheet1!H37</f>
        <v>0</v>
      </c>
      <c r="I38">
        <f>Sheet1!I37</f>
        <v>95473466.539552197</v>
      </c>
      <c r="J38">
        <f>Sheet1!J37</f>
        <v>0</v>
      </c>
      <c r="K38">
        <f>Sheet1!K37</f>
        <v>2348829.1506419098</v>
      </c>
      <c r="L38">
        <f>Sheet1!L37</f>
        <v>0.89025817810641095</v>
      </c>
      <c r="M38">
        <f>Sheet1!M37</f>
        <v>606352.19728685298</v>
      </c>
      <c r="N38">
        <f>Sheet1!N37</f>
        <v>1.92763071774535</v>
      </c>
      <c r="O38">
        <f>Sheet1!O37</f>
        <v>33597.737556688997</v>
      </c>
      <c r="P38">
        <f>Sheet1!P37</f>
        <v>6.2992783465500297</v>
      </c>
      <c r="Q38">
        <f>Sheet1!Q37</f>
        <v>0.23988291594394301</v>
      </c>
      <c r="R38">
        <f>Sheet1!R37</f>
        <v>3.3415995395981302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0</v>
      </c>
      <c r="X38">
        <f>Sheet1!X37</f>
        <v>2.7774178799842199E-2</v>
      </c>
      <c r="Y38">
        <f>Sheet1!Y37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0</v>
      </c>
      <c r="AQ38">
        <f>Sheet1!AQ37</f>
        <v>0</v>
      </c>
      <c r="AR38">
        <f>Sheet1!AR37</f>
        <v>102096123.90109999</v>
      </c>
      <c r="AS38">
        <f>Sheet1!AS37</f>
        <v>102096123.90109999</v>
      </c>
      <c r="AT38" s="3"/>
      <c r="AV38" s="3"/>
      <c r="AX38" s="3"/>
      <c r="AZ38" s="3"/>
      <c r="BB38" s="3"/>
      <c r="BE38" s="3"/>
      <c r="BG38" s="3"/>
      <c r="BI38" s="3"/>
      <c r="BJ38"/>
      <c r="BK38"/>
      <c r="BL38"/>
      <c r="BM38"/>
      <c r="BN38"/>
      <c r="BO38"/>
    </row>
    <row r="39" spans="1:67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122110685.4121</v>
      </c>
      <c r="F39">
        <f>Sheet1!F38</f>
        <v>102096123.90109999</v>
      </c>
      <c r="G39">
        <f>Sheet1!G38</f>
        <v>126465494.8018</v>
      </c>
      <c r="H39">
        <f>Sheet1!H38</f>
        <v>4354809.3897000104</v>
      </c>
      <c r="I39">
        <f>Sheet1!I38</f>
        <v>121553544.447192</v>
      </c>
      <c r="J39">
        <f>Sheet1!J38</f>
        <v>7778945.6949720904</v>
      </c>
      <c r="K39">
        <f>Sheet1!K38</f>
        <v>2133746.09020937</v>
      </c>
      <c r="L39">
        <f>Sheet1!L38</f>
        <v>0.82420056602422698</v>
      </c>
      <c r="M39">
        <f>Sheet1!M38</f>
        <v>573831.06299622694</v>
      </c>
      <c r="N39">
        <f>Sheet1!N38</f>
        <v>2.16803486979141</v>
      </c>
      <c r="O39">
        <f>Sheet1!O38</f>
        <v>32811.397990075202</v>
      </c>
      <c r="P39">
        <f>Sheet1!P38</f>
        <v>6.3216430767975202</v>
      </c>
      <c r="Q39">
        <f>Sheet1!Q38</f>
        <v>0.23518882987335499</v>
      </c>
      <c r="R39">
        <f>Sheet1!R38</f>
        <v>3.2526141583553199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0</v>
      </c>
      <c r="X39">
        <f>Sheet1!X38</f>
        <v>2.3221849835911301E-2</v>
      </c>
      <c r="Y39">
        <f>Sheet1!Y38</f>
        <v>0</v>
      </c>
      <c r="Z39">
        <f>Sheet1!Z38</f>
        <v>1834099.2344720201</v>
      </c>
      <c r="AA39">
        <f>Sheet1!AA38</f>
        <v>2240182.7869003699</v>
      </c>
      <c r="AB39">
        <f>Sheet1!AB38</f>
        <v>820345.54835606297</v>
      </c>
      <c r="AC39">
        <f>Sheet1!AC38</f>
        <v>1821164.2034776099</v>
      </c>
      <c r="AD39">
        <f>Sheet1!AD38</f>
        <v>1244367.2280554399</v>
      </c>
      <c r="AE39">
        <f>Sheet1!AE38</f>
        <v>122317.386864973</v>
      </c>
      <c r="AF39">
        <f>Sheet1!AF38</f>
        <v>-189629.43600180399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0</v>
      </c>
      <c r="AN39">
        <f>Sheet1!AN38</f>
        <v>0</v>
      </c>
      <c r="AO39">
        <f>Sheet1!AO38</f>
        <v>7892846.9521246804</v>
      </c>
      <c r="AP39">
        <f>Sheet1!AP38</f>
        <v>8460650.0416293498</v>
      </c>
      <c r="AQ39">
        <f>Sheet1!AQ38</f>
        <v>-4105840.6519293301</v>
      </c>
      <c r="AR39">
        <f>Sheet1!AR38</f>
        <v>20014561.510999899</v>
      </c>
      <c r="AS39">
        <f>Sheet1!AS38</f>
        <v>24369370.900699999</v>
      </c>
      <c r="AT39" s="3"/>
      <c r="AV39" s="3"/>
      <c r="AX39" s="3"/>
      <c r="AZ39" s="3"/>
      <c r="BB39" s="3"/>
      <c r="BE39" s="3"/>
      <c r="BG39" s="3"/>
      <c r="BI39" s="3"/>
      <c r="BJ39"/>
      <c r="BK39"/>
      <c r="BL39"/>
      <c r="BM39"/>
      <c r="BN39"/>
      <c r="BO39"/>
    </row>
    <row r="40" spans="1:67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158023343.7193</v>
      </c>
      <c r="F40">
        <f>Sheet1!F39</f>
        <v>126465494.8018</v>
      </c>
      <c r="G40">
        <f>Sheet1!G39</f>
        <v>165941440.66600001</v>
      </c>
      <c r="H40">
        <f>Sheet1!H39</f>
        <v>2755898.65759998</v>
      </c>
      <c r="I40">
        <f>Sheet1!I39</f>
        <v>165687618.340709</v>
      </c>
      <c r="J40">
        <f>Sheet1!J39</f>
        <v>9783994.2992410492</v>
      </c>
      <c r="K40">
        <f>Sheet1!K39</f>
        <v>2224597.76066523</v>
      </c>
      <c r="L40">
        <f>Sheet1!L39</f>
        <v>0.84606033395023394</v>
      </c>
      <c r="M40">
        <f>Sheet1!M39</f>
        <v>593365.90517656505</v>
      </c>
      <c r="N40">
        <f>Sheet1!N39</f>
        <v>2.4949947265849199</v>
      </c>
      <c r="O40">
        <f>Sheet1!O39</f>
        <v>30505.8283854576</v>
      </c>
      <c r="P40">
        <f>Sheet1!P39</f>
        <v>6.7742265176509102</v>
      </c>
      <c r="Q40">
        <f>Sheet1!Q39</f>
        <v>0.243913601488145</v>
      </c>
      <c r="R40">
        <f>Sheet1!R39</f>
        <v>3.1387905395795701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0</v>
      </c>
      <c r="X40">
        <f>Sheet1!X39</f>
        <v>1.7944412092918301E-2</v>
      </c>
      <c r="Y40">
        <f>Sheet1!Y39</f>
        <v>0</v>
      </c>
      <c r="Z40">
        <f>Sheet1!Z39</f>
        <v>2106519.6642220402</v>
      </c>
      <c r="AA40">
        <f>Sheet1!AA39</f>
        <v>-815938.43855762598</v>
      </c>
      <c r="AB40">
        <f>Sheet1!AB39</f>
        <v>1220232.17044695</v>
      </c>
      <c r="AC40">
        <f>Sheet1!AC39</f>
        <v>2702101.9410130298</v>
      </c>
      <c r="AD40">
        <f>Sheet1!AD39</f>
        <v>2159736.0970086101</v>
      </c>
      <c r="AE40">
        <f>Sheet1!AE39</f>
        <v>142617.45913088499</v>
      </c>
      <c r="AF40">
        <f>Sheet1!AF39</f>
        <v>-46782.624906914702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0</v>
      </c>
      <c r="AN40">
        <f>Sheet1!AN39</f>
        <v>0</v>
      </c>
      <c r="AO40">
        <f>Sheet1!AO39</f>
        <v>7468486.2683569901</v>
      </c>
      <c r="AP40">
        <f>Sheet1!AP39</f>
        <v>7935763.9910110896</v>
      </c>
      <c r="AQ40">
        <f>Sheet1!AQ39</f>
        <v>-5179865.3334111096</v>
      </c>
      <c r="AR40">
        <f>Sheet1!AR39</f>
        <v>35912658.3072</v>
      </c>
      <c r="AS40">
        <f>Sheet1!AS39</f>
        <v>38668556.964799903</v>
      </c>
      <c r="AT40" s="3"/>
      <c r="AV40" s="3"/>
      <c r="AX40" s="3"/>
      <c r="AZ40" s="3"/>
      <c r="BB40" s="3"/>
      <c r="BE40" s="3"/>
      <c r="BG40" s="3"/>
      <c r="BI40" s="3"/>
      <c r="BJ40"/>
      <c r="BK40"/>
      <c r="BL40"/>
      <c r="BM40"/>
      <c r="BN40"/>
      <c r="BO40"/>
    </row>
    <row r="41" spans="1:67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180731374.2735</v>
      </c>
      <c r="F41">
        <f>Sheet1!F40</f>
        <v>165941440.66600001</v>
      </c>
      <c r="G41">
        <f>Sheet1!G40</f>
        <v>191530956.93329999</v>
      </c>
      <c r="H41">
        <f>Sheet1!H40</f>
        <v>2881485.7131000101</v>
      </c>
      <c r="I41">
        <f>Sheet1!I40</f>
        <v>197344489.024266</v>
      </c>
      <c r="J41">
        <f>Sheet1!J40</f>
        <v>8566163.6458842997</v>
      </c>
      <c r="K41">
        <f>Sheet1!K40</f>
        <v>2060765.27186062</v>
      </c>
      <c r="L41">
        <f>Sheet1!L40</f>
        <v>0.81078771103398195</v>
      </c>
      <c r="M41">
        <f>Sheet1!M40</f>
        <v>612106.28828641097</v>
      </c>
      <c r="N41">
        <f>Sheet1!N40</f>
        <v>2.9646337736102302</v>
      </c>
      <c r="O41">
        <f>Sheet1!O40</f>
        <v>29217.340588649698</v>
      </c>
      <c r="P41">
        <f>Sheet1!P40</f>
        <v>6.93642130134395</v>
      </c>
      <c r="Q41">
        <f>Sheet1!Q40</f>
        <v>0.22711708442131701</v>
      </c>
      <c r="R41">
        <f>Sheet1!R40</f>
        <v>3.14490443020168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0</v>
      </c>
      <c r="X41">
        <f>Sheet1!X40</f>
        <v>1.568978275852E-2</v>
      </c>
      <c r="Y41">
        <f>Sheet1!Y40</f>
        <v>0</v>
      </c>
      <c r="Z41">
        <f>Sheet1!Z40</f>
        <v>-850712.14376199502</v>
      </c>
      <c r="AA41">
        <f>Sheet1!AA40</f>
        <v>417143.28491726198</v>
      </c>
      <c r="AB41">
        <f>Sheet1!AB40</f>
        <v>1675248.16798264</v>
      </c>
      <c r="AC41">
        <f>Sheet1!AC40</f>
        <v>4686050.0172698302</v>
      </c>
      <c r="AD41">
        <f>Sheet1!AD40</f>
        <v>2681248.20788588</v>
      </c>
      <c r="AE41">
        <f>Sheet1!AE40</f>
        <v>236950.77118604601</v>
      </c>
      <c r="AF41">
        <f>Sheet1!AF40</f>
        <v>-379692.77229736099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0</v>
      </c>
      <c r="AN41">
        <f>Sheet1!AN40</f>
        <v>0</v>
      </c>
      <c r="AO41">
        <f>Sheet1!AO40</f>
        <v>8466235.5331823099</v>
      </c>
      <c r="AP41">
        <f>Sheet1!AP40</f>
        <v>9149089.9551548101</v>
      </c>
      <c r="AQ41">
        <f>Sheet1!AQ40</f>
        <v>-6267604.2420547996</v>
      </c>
      <c r="AR41">
        <f>Sheet1!AR40</f>
        <v>22708030.5541999</v>
      </c>
      <c r="AS41">
        <f>Sheet1!AS40</f>
        <v>25589516.267299999</v>
      </c>
      <c r="AT41" s="3"/>
      <c r="AV41" s="3"/>
      <c r="AX41" s="3"/>
      <c r="AZ41" s="3"/>
      <c r="BB41" s="3"/>
      <c r="BE41" s="3"/>
      <c r="BG41" s="3"/>
      <c r="BI41" s="3"/>
      <c r="BJ41"/>
      <c r="BK41"/>
      <c r="BL41"/>
      <c r="BM41"/>
      <c r="BN41"/>
      <c r="BO41"/>
    </row>
    <row r="42" spans="1:67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209867241.5442</v>
      </c>
      <c r="F42">
        <f>Sheet1!F41</f>
        <v>191530956.93329999</v>
      </c>
      <c r="G42">
        <f>Sheet1!G41</f>
        <v>235706232.02289999</v>
      </c>
      <c r="H42">
        <f>Sheet1!H41</f>
        <v>15039407.8189</v>
      </c>
      <c r="I42">
        <f>Sheet1!I41</f>
        <v>246263632.96408999</v>
      </c>
      <c r="J42">
        <f>Sheet1!J41</f>
        <v>18768457.149093699</v>
      </c>
      <c r="K42">
        <f>Sheet1!K41</f>
        <v>1958081.1576859099</v>
      </c>
      <c r="L42">
        <f>Sheet1!L41</f>
        <v>0.83681191717768</v>
      </c>
      <c r="M42">
        <f>Sheet1!M41</f>
        <v>611867.92047203099</v>
      </c>
      <c r="N42">
        <f>Sheet1!N41</f>
        <v>3.2559914396917198</v>
      </c>
      <c r="O42">
        <f>Sheet1!O41</f>
        <v>27712.787313345099</v>
      </c>
      <c r="P42">
        <f>Sheet1!P41</f>
        <v>6.9599208623583797</v>
      </c>
      <c r="Q42">
        <f>Sheet1!Q41</f>
        <v>0.223550817608277</v>
      </c>
      <c r="R42">
        <f>Sheet1!R41</f>
        <v>3.5928622145569298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0</v>
      </c>
      <c r="X42">
        <f>Sheet1!X41</f>
        <v>1.35115703581723E-2</v>
      </c>
      <c r="Y42">
        <f>Sheet1!Y41</f>
        <v>0</v>
      </c>
      <c r="Z42">
        <f>Sheet1!Z41</f>
        <v>7129698.3193252198</v>
      </c>
      <c r="AA42">
        <f>Sheet1!AA41</f>
        <v>-108485.051759312</v>
      </c>
      <c r="AB42">
        <f>Sheet1!AB41</f>
        <v>2058237.1243133999</v>
      </c>
      <c r="AC42">
        <f>Sheet1!AC41</f>
        <v>2914551.39641556</v>
      </c>
      <c r="AD42">
        <f>Sheet1!AD41</f>
        <v>4444772.4600733398</v>
      </c>
      <c r="AE42">
        <f>Sheet1!AE41</f>
        <v>227405.511053586</v>
      </c>
      <c r="AF42">
        <f>Sheet1!AF41</f>
        <v>-35621.049576294397</v>
      </c>
      <c r="AG42">
        <f>Sheet1!AG41</f>
        <v>9657.2063553452899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0</v>
      </c>
      <c r="AL42">
        <f>Sheet1!AL41</f>
        <v>0</v>
      </c>
      <c r="AM42">
        <f>Sheet1!AM41</f>
        <v>0</v>
      </c>
      <c r="AN42">
        <f>Sheet1!AN41</f>
        <v>0</v>
      </c>
      <c r="AO42">
        <f>Sheet1!AO41</f>
        <v>16640215.9162008</v>
      </c>
      <c r="AP42">
        <f>Sheet1!AP41</f>
        <v>17395496.299859401</v>
      </c>
      <c r="AQ42">
        <f>Sheet1!AQ41</f>
        <v>-2356088.4809594802</v>
      </c>
      <c r="AR42">
        <f>Sheet1!AR41</f>
        <v>29135867.2706999</v>
      </c>
      <c r="AS42">
        <f>Sheet1!AS41</f>
        <v>44175275.089599997</v>
      </c>
      <c r="AT42" s="3"/>
      <c r="AV42" s="3"/>
      <c r="AX42" s="3"/>
      <c r="AZ42" s="3"/>
      <c r="BB42" s="3"/>
      <c r="BE42" s="3"/>
      <c r="BG42" s="3"/>
      <c r="BI42" s="3"/>
      <c r="BJ42"/>
      <c r="BK42"/>
      <c r="BL42"/>
      <c r="BM42"/>
      <c r="BN42"/>
      <c r="BO42"/>
    </row>
    <row r="43" spans="1:67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222050791.29750001</v>
      </c>
      <c r="F43">
        <f>Sheet1!F42</f>
        <v>235706232.02289999</v>
      </c>
      <c r="G43">
        <f>Sheet1!G42</f>
        <v>257452907.74939999</v>
      </c>
      <c r="H43">
        <f>Sheet1!H42</f>
        <v>9563125.9731999803</v>
      </c>
      <c r="I43">
        <f>Sheet1!I42</f>
        <v>268667131.50503498</v>
      </c>
      <c r="J43">
        <f>Sheet1!J42</f>
        <v>9422441.5669489503</v>
      </c>
      <c r="K43">
        <f>Sheet1!K42</f>
        <v>1975076.6476497599</v>
      </c>
      <c r="L43">
        <f>Sheet1!L42</f>
        <v>0.837077193874742</v>
      </c>
      <c r="M43">
        <f>Sheet1!M42</f>
        <v>610618.508108865</v>
      </c>
      <c r="N43">
        <f>Sheet1!N42</f>
        <v>3.435408972966</v>
      </c>
      <c r="O43">
        <f>Sheet1!O42</f>
        <v>27964.140105004801</v>
      </c>
      <c r="P43">
        <f>Sheet1!P42</f>
        <v>7.1010645487604398</v>
      </c>
      <c r="Q43">
        <f>Sheet1!Q42</f>
        <v>0.21660968906935199</v>
      </c>
      <c r="R43">
        <f>Sheet1!R42</f>
        <v>3.6709370321726298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0</v>
      </c>
      <c r="X43">
        <f>Sheet1!X42</f>
        <v>1.2770213442747201E-2</v>
      </c>
      <c r="Y43">
        <f>Sheet1!Y42</f>
        <v>0</v>
      </c>
      <c r="Z43">
        <f>Sheet1!Z42</f>
        <v>6831576.4226337401</v>
      </c>
      <c r="AA43">
        <f>Sheet1!AA42</f>
        <v>202513.48189810701</v>
      </c>
      <c r="AB43">
        <f>Sheet1!AB42</f>
        <v>859329.802411529</v>
      </c>
      <c r="AC43">
        <f>Sheet1!AC42</f>
        <v>2144840.97515732</v>
      </c>
      <c r="AD43">
        <f>Sheet1!AD42</f>
        <v>-965175.61432472896</v>
      </c>
      <c r="AE43">
        <f>Sheet1!AE42</f>
        <v>134223.129343062</v>
      </c>
      <c r="AF43">
        <f>Sheet1!AF42</f>
        <v>-312898.89029224397</v>
      </c>
      <c r="AG43">
        <f>Sheet1!AG42</f>
        <v>3605.7126938899601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0</v>
      </c>
      <c r="AL43">
        <f>Sheet1!AL42</f>
        <v>0</v>
      </c>
      <c r="AM43">
        <f>Sheet1!AM42</f>
        <v>0</v>
      </c>
      <c r="AN43">
        <f>Sheet1!AN42</f>
        <v>0</v>
      </c>
      <c r="AO43">
        <f>Sheet1!AO42</f>
        <v>8898015.0195206795</v>
      </c>
      <c r="AP43">
        <f>Sheet1!AP42</f>
        <v>8924683.4166566599</v>
      </c>
      <c r="AQ43">
        <f>Sheet1!AQ42</f>
        <v>638442.55654331704</v>
      </c>
      <c r="AR43">
        <f>Sheet1!AR42</f>
        <v>12183549.7533</v>
      </c>
      <c r="AS43">
        <f>Sheet1!AS42</f>
        <v>21746675.7264999</v>
      </c>
      <c r="AT43" s="3"/>
      <c r="AV43" s="3"/>
      <c r="AX43" s="3"/>
      <c r="AZ43" s="3"/>
      <c r="BB43" s="3"/>
      <c r="BE43" s="3"/>
      <c r="BG43" s="3"/>
      <c r="BI43" s="3"/>
      <c r="BJ43"/>
      <c r="BK43"/>
      <c r="BL43"/>
      <c r="BM43"/>
      <c r="BN43"/>
      <c r="BO43"/>
    </row>
    <row r="44" spans="1:67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222050791.29750001</v>
      </c>
      <c r="F44">
        <f>Sheet1!F43</f>
        <v>257452907.74939999</v>
      </c>
      <c r="G44">
        <f>Sheet1!G43</f>
        <v>277118623.85030001</v>
      </c>
      <c r="H44">
        <f>Sheet1!H43</f>
        <v>19665716.100899901</v>
      </c>
      <c r="I44">
        <f>Sheet1!I43</f>
        <v>278506895.34661299</v>
      </c>
      <c r="J44">
        <f>Sheet1!J43</f>
        <v>9839763.8415787909</v>
      </c>
      <c r="K44">
        <f>Sheet1!K43</f>
        <v>1996408.6044451999</v>
      </c>
      <c r="L44">
        <f>Sheet1!L43</f>
        <v>0.82114205944935204</v>
      </c>
      <c r="M44">
        <f>Sheet1!M43</f>
        <v>613243.49053547205</v>
      </c>
      <c r="N44">
        <f>Sheet1!N43</f>
        <v>3.8563513017785498</v>
      </c>
      <c r="O44">
        <f>Sheet1!O43</f>
        <v>28155.981014692199</v>
      </c>
      <c r="P44">
        <f>Sheet1!P43</f>
        <v>7.0824496199041196</v>
      </c>
      <c r="Q44">
        <f>Sheet1!Q43</f>
        <v>0.21166986255262901</v>
      </c>
      <c r="R44">
        <f>Sheet1!R43</f>
        <v>3.7094399456062299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0</v>
      </c>
      <c r="X44">
        <f>Sheet1!X43</f>
        <v>1.2770213442747201E-2</v>
      </c>
      <c r="Y44">
        <f>Sheet1!Y43</f>
        <v>0</v>
      </c>
      <c r="Z44">
        <f>Sheet1!Z43</f>
        <v>3007058.9093140201</v>
      </c>
      <c r="AA44">
        <f>Sheet1!AA43</f>
        <v>1747721.7848334201</v>
      </c>
      <c r="AB44">
        <f>Sheet1!AB43</f>
        <v>325111.84334613697</v>
      </c>
      <c r="AC44">
        <f>Sheet1!AC43</f>
        <v>5160337.6271422403</v>
      </c>
      <c r="AD44">
        <f>Sheet1!AD43</f>
        <v>-622671.33214811899</v>
      </c>
      <c r="AE44">
        <f>Sheet1!AE43</f>
        <v>-1211.1728435587299</v>
      </c>
      <c r="AF44">
        <f>Sheet1!AF43</f>
        <v>-427166.05953054602</v>
      </c>
      <c r="AG44">
        <f>Sheet1!AG43</f>
        <v>-4.8474469422309001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0</v>
      </c>
      <c r="AL44">
        <f>Sheet1!AL43</f>
        <v>0</v>
      </c>
      <c r="AM44">
        <f>Sheet1!AM43</f>
        <v>0</v>
      </c>
      <c r="AN44">
        <f>Sheet1!AN43</f>
        <v>0</v>
      </c>
      <c r="AO44">
        <f>Sheet1!AO43</f>
        <v>9189176.7526666597</v>
      </c>
      <c r="AP44">
        <f>Sheet1!AP43</f>
        <v>9508731.6664541606</v>
      </c>
      <c r="AQ44">
        <f>Sheet1!AQ43</f>
        <v>10156984.4344458</v>
      </c>
      <c r="AR44">
        <f>Sheet1!AR43</f>
        <v>0</v>
      </c>
      <c r="AS44">
        <f>Sheet1!AS43</f>
        <v>19665716.100899901</v>
      </c>
      <c r="AT44" s="3"/>
      <c r="AV44" s="3"/>
      <c r="AX44" s="3"/>
      <c r="AZ44" s="3"/>
      <c r="BB44" s="3"/>
      <c r="BE44" s="3"/>
      <c r="BG44" s="3"/>
      <c r="BI44" s="3"/>
      <c r="BJ44"/>
      <c r="BK44"/>
      <c r="BL44"/>
      <c r="BM44"/>
      <c r="BN44"/>
      <c r="BO44"/>
    </row>
    <row r="45" spans="1:67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233195479.1575</v>
      </c>
      <c r="F45">
        <f>Sheet1!F44</f>
        <v>277118623.85030001</v>
      </c>
      <c r="G45">
        <f>Sheet1!G44</f>
        <v>282138351.6146</v>
      </c>
      <c r="H45">
        <f>Sheet1!H44</f>
        <v>-6124960.0957000097</v>
      </c>
      <c r="I45">
        <f>Sheet1!I44</f>
        <v>278841578.190512</v>
      </c>
      <c r="J45">
        <f>Sheet1!J44</f>
        <v>-9502671.5438979995</v>
      </c>
      <c r="K45">
        <f>Sheet1!K44</f>
        <v>1983827.2462671101</v>
      </c>
      <c r="L45">
        <f>Sheet1!L44</f>
        <v>0.86808533273989297</v>
      </c>
      <c r="M45">
        <f>Sheet1!M44</f>
        <v>595386.10805452103</v>
      </c>
      <c r="N45">
        <f>Sheet1!N44</f>
        <v>2.7891381876959001</v>
      </c>
      <c r="O45">
        <f>Sheet1!O44</f>
        <v>26533.1011875396</v>
      </c>
      <c r="P45">
        <f>Sheet1!P44</f>
        <v>7.1559468713188199</v>
      </c>
      <c r="Q45">
        <f>Sheet1!Q44</f>
        <v>0.21859765226594999</v>
      </c>
      <c r="R45">
        <f>Sheet1!R44</f>
        <v>3.7044116784285701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0</v>
      </c>
      <c r="X45">
        <f>Sheet1!X44</f>
        <v>1.2159909832920901E-2</v>
      </c>
      <c r="Y45">
        <f>Sheet1!Y44</f>
        <v>0</v>
      </c>
      <c r="Z45">
        <f>Sheet1!Z44</f>
        <v>4802692.3003631802</v>
      </c>
      <c r="AA45">
        <f>Sheet1!AA44</f>
        <v>-5189462.0726940203</v>
      </c>
      <c r="AB45">
        <f>Sheet1!AB44</f>
        <v>-259368.81276298501</v>
      </c>
      <c r="AC45">
        <f>Sheet1!AC44</f>
        <v>-14647710.287208701</v>
      </c>
      <c r="AD45">
        <f>Sheet1!AD44</f>
        <v>5760614.3249195898</v>
      </c>
      <c r="AE45">
        <f>Sheet1!AE44</f>
        <v>146368.539355891</v>
      </c>
      <c r="AF45">
        <f>Sheet1!AF44</f>
        <v>701416.58911009901</v>
      </c>
      <c r="AG45">
        <f>Sheet1!AG44</f>
        <v>-1714.8805458904001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0</v>
      </c>
      <c r="AL45">
        <f>Sheet1!AL44</f>
        <v>0</v>
      </c>
      <c r="AM45">
        <f>Sheet1!AM44</f>
        <v>0</v>
      </c>
      <c r="AN45">
        <f>Sheet1!AN44</f>
        <v>0</v>
      </c>
      <c r="AO45">
        <f>Sheet1!AO44</f>
        <v>-8687164.2994628996</v>
      </c>
      <c r="AP45">
        <f>Sheet1!AP44</f>
        <v>-8705635.9810450897</v>
      </c>
      <c r="AQ45">
        <f>Sheet1!AQ44</f>
        <v>2580675.8853450702</v>
      </c>
      <c r="AR45">
        <f>Sheet1!AR44</f>
        <v>11144687.859999999</v>
      </c>
      <c r="AS45">
        <f>Sheet1!AS44</f>
        <v>5019727.7642999804</v>
      </c>
      <c r="AT45" s="3"/>
      <c r="AV45" s="3"/>
      <c r="AX45" s="3"/>
      <c r="AZ45" s="3"/>
      <c r="BB45" s="3"/>
      <c r="BE45" s="3"/>
      <c r="BG45" s="3"/>
      <c r="BI45" s="3"/>
      <c r="BJ45"/>
      <c r="BK45"/>
      <c r="BL45"/>
      <c r="BM45"/>
      <c r="BN45"/>
      <c r="BO45"/>
    </row>
    <row r="46" spans="1:67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233966460.1575</v>
      </c>
      <c r="F46">
        <f>Sheet1!F45</f>
        <v>282138351.6146</v>
      </c>
      <c r="G46">
        <f>Sheet1!G45</f>
        <v>284999038.80299997</v>
      </c>
      <c r="H46">
        <f>Sheet1!H45</f>
        <v>3024508.1883999999</v>
      </c>
      <c r="I46">
        <f>Sheet1!I45</f>
        <v>289122358.49686497</v>
      </c>
      <c r="J46">
        <f>Sheet1!J45</f>
        <v>10552738.886526201</v>
      </c>
      <c r="K46">
        <f>Sheet1!K45</f>
        <v>1947002.9193130599</v>
      </c>
      <c r="L46">
        <f>Sheet1!L45</f>
        <v>0.849833800346948</v>
      </c>
      <c r="M46">
        <f>Sheet1!M45</f>
        <v>599725.52189697698</v>
      </c>
      <c r="N46">
        <f>Sheet1!N45</f>
        <v>3.2360194898549599</v>
      </c>
      <c r="O46">
        <f>Sheet1!O45</f>
        <v>26488.378144430601</v>
      </c>
      <c r="P46">
        <f>Sheet1!P45</f>
        <v>7.3450321997110404</v>
      </c>
      <c r="Q46">
        <f>Sheet1!Q45</f>
        <v>0.22158514924630501</v>
      </c>
      <c r="R46">
        <f>Sheet1!R45</f>
        <v>4.0758029693170998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0</v>
      </c>
      <c r="X46">
        <f>Sheet1!X45</f>
        <v>2.88121168968496E-2</v>
      </c>
      <c r="Y46">
        <f>Sheet1!Y45</f>
        <v>0</v>
      </c>
      <c r="Z46">
        <f>Sheet1!Z45</f>
        <v>1132535.39687434</v>
      </c>
      <c r="AA46">
        <f>Sheet1!AA45</f>
        <v>1668944.00873882</v>
      </c>
      <c r="AB46">
        <f>Sheet1!AB45</f>
        <v>680244.956690714</v>
      </c>
      <c r="AC46">
        <f>Sheet1!AC45</f>
        <v>7117001.3169698799</v>
      </c>
      <c r="AD46">
        <f>Sheet1!AD45</f>
        <v>-418322.27791382599</v>
      </c>
      <c r="AE46">
        <f>Sheet1!AE45</f>
        <v>471687.44731566397</v>
      </c>
      <c r="AF46">
        <f>Sheet1!AF45</f>
        <v>300846.54594466003</v>
      </c>
      <c r="AG46">
        <f>Sheet1!AG45</f>
        <v>12084.574626854001</v>
      </c>
      <c r="AH46">
        <f>Sheet1!AH45</f>
        <v>0</v>
      </c>
      <c r="AI46">
        <f>Sheet1!AI45</f>
        <v>0</v>
      </c>
      <c r="AJ46">
        <f>Sheet1!AJ45</f>
        <v>0</v>
      </c>
      <c r="AK46">
        <f>Sheet1!AK45</f>
        <v>0</v>
      </c>
      <c r="AL46">
        <f>Sheet1!AL45</f>
        <v>0</v>
      </c>
      <c r="AM46">
        <f>Sheet1!AM45</f>
        <v>-40840.808832396302</v>
      </c>
      <c r="AN46">
        <f>Sheet1!AN45</f>
        <v>0</v>
      </c>
      <c r="AO46">
        <f>Sheet1!AO45</f>
        <v>10924181.160414699</v>
      </c>
      <c r="AP46">
        <f>Sheet1!AP45</f>
        <v>11104213.246260099</v>
      </c>
      <c r="AQ46">
        <f>Sheet1!AQ45</f>
        <v>-8079705.0578601304</v>
      </c>
      <c r="AR46">
        <f>Sheet1!AR45</f>
        <v>770981</v>
      </c>
      <c r="AS46">
        <f>Sheet1!AS45</f>
        <v>3795489.1883999999</v>
      </c>
      <c r="AT46" s="3"/>
      <c r="AV46" s="3"/>
      <c r="AX46" s="3"/>
      <c r="AZ46" s="3"/>
      <c r="BB46" s="3"/>
      <c r="BE46" s="3"/>
      <c r="BG46" s="3"/>
      <c r="BI46" s="3"/>
      <c r="BJ46"/>
      <c r="BK46"/>
      <c r="BL46"/>
      <c r="BM46"/>
      <c r="BN46"/>
      <c r="BO46"/>
    </row>
    <row r="47" spans="1:67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234783255.78330001</v>
      </c>
      <c r="F47">
        <f>Sheet1!F46</f>
        <v>284999038.80299997</v>
      </c>
      <c r="G47">
        <f>Sheet1!G46</f>
        <v>303959152.04909998</v>
      </c>
      <c r="H47">
        <f>Sheet1!H46</f>
        <v>17154209.620299999</v>
      </c>
      <c r="I47">
        <f>Sheet1!I46</f>
        <v>306506844.51592201</v>
      </c>
      <c r="J47">
        <f>Sheet1!J46</f>
        <v>15443941.9545232</v>
      </c>
      <c r="K47">
        <f>Sheet1!K46</f>
        <v>1923695.17217661</v>
      </c>
      <c r="L47">
        <f>Sheet1!L46</f>
        <v>0.81469367501047696</v>
      </c>
      <c r="M47">
        <f>Sheet1!M46</f>
        <v>602527.57747805398</v>
      </c>
      <c r="N47">
        <f>Sheet1!N46</f>
        <v>3.9918521435583401</v>
      </c>
      <c r="O47">
        <f>Sheet1!O46</f>
        <v>26309.205314004001</v>
      </c>
      <c r="P47">
        <f>Sheet1!P46</f>
        <v>7.4810102242064698</v>
      </c>
      <c r="Q47">
        <f>Sheet1!Q46</f>
        <v>0.21518040822534601</v>
      </c>
      <c r="R47">
        <f>Sheet1!R46</f>
        <v>3.9014006043699001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0</v>
      </c>
      <c r="X47">
        <f>Sheet1!X46</f>
        <v>2.8711881422335599E-2</v>
      </c>
      <c r="Y47">
        <f>Sheet1!Y46</f>
        <v>0</v>
      </c>
      <c r="Z47">
        <f>Sheet1!Z46</f>
        <v>-242101.442767834</v>
      </c>
      <c r="AA47">
        <f>Sheet1!AA46</f>
        <v>4225600.0473318696</v>
      </c>
      <c r="AB47">
        <f>Sheet1!AB46</f>
        <v>448521.80047875299</v>
      </c>
      <c r="AC47">
        <f>Sheet1!AC46</f>
        <v>10258272.139466001</v>
      </c>
      <c r="AD47">
        <f>Sheet1!AD46</f>
        <v>855158.14729988202</v>
      </c>
      <c r="AE47">
        <f>Sheet1!AE46</f>
        <v>310475.51618101302</v>
      </c>
      <c r="AF47">
        <f>Sheet1!AF46</f>
        <v>-715995.00425220595</v>
      </c>
      <c r="AG47">
        <f>Sheet1!AG46</f>
        <v>-3221.9305669995001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0</v>
      </c>
      <c r="AL47">
        <f>Sheet1!AL46</f>
        <v>0</v>
      </c>
      <c r="AM47">
        <f>Sheet1!AM46</f>
        <v>0</v>
      </c>
      <c r="AN47">
        <f>Sheet1!AN46</f>
        <v>0</v>
      </c>
      <c r="AO47">
        <f>Sheet1!AO46</f>
        <v>15136709.273170499</v>
      </c>
      <c r="AP47">
        <f>Sheet1!AP46</f>
        <v>15388679.3937237</v>
      </c>
      <c r="AQ47">
        <f>Sheet1!AQ46</f>
        <v>1765530.2265762801</v>
      </c>
      <c r="AR47">
        <f>Sheet1!AR46</f>
        <v>816795.62579999899</v>
      </c>
      <c r="AS47">
        <f>Sheet1!AS46</f>
        <v>17971005.246100001</v>
      </c>
      <c r="AT47" s="3"/>
      <c r="AV47" s="3"/>
      <c r="AX47" s="3"/>
      <c r="AZ47" s="3"/>
      <c r="BB47" s="3"/>
      <c r="BE47" s="3"/>
      <c r="BG47" s="3"/>
      <c r="BI47" s="3"/>
      <c r="BJ47"/>
      <c r="BK47"/>
      <c r="BL47"/>
      <c r="BM47"/>
      <c r="BN47"/>
      <c r="BO47"/>
    </row>
    <row r="48" spans="1:67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235208657.78330001</v>
      </c>
      <c r="F48">
        <f>Sheet1!F47</f>
        <v>303959152.04909998</v>
      </c>
      <c r="G48">
        <f>Sheet1!G47</f>
        <v>313235882.66439903</v>
      </c>
      <c r="H48">
        <f>Sheet1!H47</f>
        <v>8851328.6152999103</v>
      </c>
      <c r="I48">
        <f>Sheet1!I47</f>
        <v>303977758.99316502</v>
      </c>
      <c r="J48">
        <f>Sheet1!J47</f>
        <v>-2944923.4002187001</v>
      </c>
      <c r="K48">
        <f>Sheet1!K47</f>
        <v>1930186.40809851</v>
      </c>
      <c r="L48">
        <f>Sheet1!L47</f>
        <v>0.84427364364268698</v>
      </c>
      <c r="M48">
        <f>Sheet1!M47</f>
        <v>607080.14119744999</v>
      </c>
      <c r="N48">
        <f>Sheet1!N47</f>
        <v>4.00064036192048</v>
      </c>
      <c r="O48">
        <f>Sheet1!O47</f>
        <v>25856.047480622699</v>
      </c>
      <c r="P48">
        <f>Sheet1!P47</f>
        <v>7.3287775472190999</v>
      </c>
      <c r="Q48">
        <f>Sheet1!Q47</f>
        <v>0.203292400516843</v>
      </c>
      <c r="R48">
        <f>Sheet1!R47</f>
        <v>3.7958994447190002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0</v>
      </c>
      <c r="X48">
        <f>Sheet1!X47</f>
        <v>4.0234751939781301E-2</v>
      </c>
      <c r="Y48">
        <f>Sheet1!Y47</f>
        <v>0</v>
      </c>
      <c r="Z48">
        <f>Sheet1!Z47</f>
        <v>887152.84022744198</v>
      </c>
      <c r="AA48">
        <f>Sheet1!AA47</f>
        <v>-3187103.5339038102</v>
      </c>
      <c r="AB48">
        <f>Sheet1!AB47</f>
        <v>623286.62421478005</v>
      </c>
      <c r="AC48">
        <f>Sheet1!AC47</f>
        <v>105633.62567480101</v>
      </c>
      <c r="AD48">
        <f>Sheet1!AD47</f>
        <v>1921413.64549416</v>
      </c>
      <c r="AE48">
        <f>Sheet1!AE47</f>
        <v>-322316.243893879</v>
      </c>
      <c r="AF48">
        <f>Sheet1!AF47</f>
        <v>-1260971.41076367</v>
      </c>
      <c r="AG48">
        <f>Sheet1!AG47</f>
        <v>-4211.9284049590697</v>
      </c>
      <c r="AH48">
        <f>Sheet1!AH47</f>
        <v>0</v>
      </c>
      <c r="AI48">
        <f>Sheet1!AI47</f>
        <v>0</v>
      </c>
      <c r="AJ48">
        <f>Sheet1!AJ47</f>
        <v>0</v>
      </c>
      <c r="AK48">
        <f>Sheet1!AK47</f>
        <v>0</v>
      </c>
      <c r="AL48">
        <f>Sheet1!AL47</f>
        <v>0</v>
      </c>
      <c r="AM48">
        <f>Sheet1!AM47</f>
        <v>-26515.524369745301</v>
      </c>
      <c r="AN48">
        <f>Sheet1!AN47</f>
        <v>0</v>
      </c>
      <c r="AO48">
        <f>Sheet1!AO47</f>
        <v>-1263631.90572487</v>
      </c>
      <c r="AP48">
        <f>Sheet1!AP47</f>
        <v>-1011492.34236099</v>
      </c>
      <c r="AQ48">
        <f>Sheet1!AQ47</f>
        <v>9862820.9576609097</v>
      </c>
      <c r="AR48">
        <f>Sheet1!AR47</f>
        <v>425401.99999999901</v>
      </c>
      <c r="AS48">
        <f>Sheet1!AS47</f>
        <v>9276730.6152999196</v>
      </c>
      <c r="AT48" s="3"/>
      <c r="AV48" s="3"/>
      <c r="AX48" s="3"/>
      <c r="AZ48" s="3"/>
      <c r="BB48" s="3"/>
      <c r="BE48" s="3"/>
      <c r="BG48" s="3"/>
      <c r="BI48" s="3"/>
      <c r="BJ48"/>
      <c r="BK48"/>
      <c r="BL48"/>
      <c r="BM48"/>
      <c r="BN48"/>
      <c r="BO48"/>
    </row>
    <row r="49" spans="1:67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236666897.9673</v>
      </c>
      <c r="F49">
        <f>Sheet1!F48</f>
        <v>313235882.66439903</v>
      </c>
      <c r="G49">
        <f>Sheet1!G48</f>
        <v>310204736.07489997</v>
      </c>
      <c r="H49">
        <f>Sheet1!H48</f>
        <v>-3219209.3755998998</v>
      </c>
      <c r="I49">
        <f>Sheet1!I48</f>
        <v>297334062.57876098</v>
      </c>
      <c r="J49">
        <f>Sheet1!J48</f>
        <v>-6982466.5867385296</v>
      </c>
      <c r="K49">
        <f>Sheet1!K48</f>
        <v>1931334.75297041</v>
      </c>
      <c r="L49">
        <f>Sheet1!L48</f>
        <v>0.90376121398971798</v>
      </c>
      <c r="M49">
        <f>Sheet1!M48</f>
        <v>614877.07663817599</v>
      </c>
      <c r="N49">
        <f>Sheet1!N48</f>
        <v>3.8344243863975498</v>
      </c>
      <c r="O49">
        <f>Sheet1!O48</f>
        <v>25831.258635312501</v>
      </c>
      <c r="P49">
        <f>Sheet1!P48</f>
        <v>7.2942256833723</v>
      </c>
      <c r="Q49">
        <f>Sheet1!Q48</f>
        <v>0.20190114855688299</v>
      </c>
      <c r="R49">
        <f>Sheet1!R48</f>
        <v>3.7410733443064901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0</v>
      </c>
      <c r="X49">
        <f>Sheet1!X48</f>
        <v>3.9986842609935097E-2</v>
      </c>
      <c r="Y49">
        <f>Sheet1!Y48</f>
        <v>0</v>
      </c>
      <c r="Z49">
        <f>Sheet1!Z48</f>
        <v>1720488.50000653</v>
      </c>
      <c r="AA49">
        <f>Sheet1!AA48</f>
        <v>-7569825.4423211301</v>
      </c>
      <c r="AB49">
        <f>Sheet1!AB48</f>
        <v>990648.42358857195</v>
      </c>
      <c r="AC49">
        <f>Sheet1!AC48</f>
        <v>-2073275.71011031</v>
      </c>
      <c r="AD49">
        <f>Sheet1!AD48</f>
        <v>-7724.8896103503102</v>
      </c>
      <c r="AE49">
        <f>Sheet1!AE48</f>
        <v>95318.755014947397</v>
      </c>
      <c r="AF49">
        <f>Sheet1!AF48</f>
        <v>-40330.549322331899</v>
      </c>
      <c r="AG49">
        <f>Sheet1!AG48</f>
        <v>-3510.4423969434301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0</v>
      </c>
      <c r="AL49">
        <f>Sheet1!AL48</f>
        <v>0</v>
      </c>
      <c r="AM49">
        <f>Sheet1!AM48</f>
        <v>0</v>
      </c>
      <c r="AN49">
        <f>Sheet1!AN48</f>
        <v>0</v>
      </c>
      <c r="AO49">
        <f>Sheet1!AO48</f>
        <v>-6888211.35515102</v>
      </c>
      <c r="AP49">
        <f>Sheet1!AP48</f>
        <v>-6880324.5312480703</v>
      </c>
      <c r="AQ49">
        <f>Sheet1!AQ48</f>
        <v>3661115.15564817</v>
      </c>
      <c r="AR49">
        <f>Sheet1!AR48</f>
        <v>1458240.1839999901</v>
      </c>
      <c r="AS49">
        <f>Sheet1!AS48</f>
        <v>-1760969.1915998999</v>
      </c>
      <c r="AT49" s="3"/>
      <c r="AV49" s="3"/>
      <c r="AX49" s="3"/>
      <c r="AZ49" s="3"/>
      <c r="BB49" s="3"/>
      <c r="BE49" s="3"/>
      <c r="BG49" s="3"/>
      <c r="BI49" s="3"/>
      <c r="BJ49"/>
      <c r="BK49"/>
      <c r="BL49"/>
      <c r="BM49"/>
      <c r="BN49"/>
      <c r="BO49"/>
    </row>
    <row r="50" spans="1:67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236666897.9673</v>
      </c>
      <c r="F50">
        <f>Sheet1!F49</f>
        <v>310204736.07489997</v>
      </c>
      <c r="G50">
        <f>Sheet1!G49</f>
        <v>310956499.36369997</v>
      </c>
      <c r="H50">
        <f>Sheet1!H49</f>
        <v>-290446.71120003902</v>
      </c>
      <c r="I50">
        <f>Sheet1!I49</f>
        <v>299269519.59447497</v>
      </c>
      <c r="J50">
        <f>Sheet1!J49</f>
        <v>877443.83613807103</v>
      </c>
      <c r="K50">
        <f>Sheet1!K49</f>
        <v>1964158.48268822</v>
      </c>
      <c r="L50">
        <f>Sheet1!L49</f>
        <v>0.89994358972111599</v>
      </c>
      <c r="M50">
        <f>Sheet1!M49</f>
        <v>620082.13056157005</v>
      </c>
      <c r="N50">
        <f>Sheet1!N49</f>
        <v>3.6356252260389499</v>
      </c>
      <c r="O50">
        <f>Sheet1!O49</f>
        <v>26260.4629591593</v>
      </c>
      <c r="P50">
        <f>Sheet1!P49</f>
        <v>7.4353787468246697</v>
      </c>
      <c r="Q50">
        <f>Sheet1!Q49</f>
        <v>0.19974168862414601</v>
      </c>
      <c r="R50">
        <f>Sheet1!R49</f>
        <v>3.88133899507217</v>
      </c>
      <c r="S50">
        <f>Sheet1!S49</f>
        <v>0</v>
      </c>
      <c r="T50">
        <f>Sheet1!T49</f>
        <v>0</v>
      </c>
      <c r="U50">
        <f>Sheet1!U49</f>
        <v>0.25025369594841801</v>
      </c>
      <c r="V50">
        <f>Sheet1!V49</f>
        <v>0</v>
      </c>
      <c r="W50">
        <f>Sheet1!W49</f>
        <v>0</v>
      </c>
      <c r="X50">
        <f>Sheet1!X49</f>
        <v>5.5814417282070102E-2</v>
      </c>
      <c r="Y50">
        <f>Sheet1!Y49</f>
        <v>0</v>
      </c>
      <c r="Z50">
        <f>Sheet1!Z49</f>
        <v>5979878.5257927701</v>
      </c>
      <c r="AA50">
        <f>Sheet1!AA49</f>
        <v>388991.20876584202</v>
      </c>
      <c r="AB50">
        <f>Sheet1!AB49</f>
        <v>633050.48392055905</v>
      </c>
      <c r="AC50">
        <f>Sheet1!AC49</f>
        <v>-3043155.87952284</v>
      </c>
      <c r="AD50">
        <f>Sheet1!AD49</f>
        <v>-1681409.0966442099</v>
      </c>
      <c r="AE50">
        <f>Sheet1!AE49</f>
        <v>69791.539113398001</v>
      </c>
      <c r="AF50">
        <f>Sheet1!AF49</f>
        <v>-301272.54937654902</v>
      </c>
      <c r="AG50">
        <f>Sheet1!AG49</f>
        <v>7046.0985860930195</v>
      </c>
      <c r="AH50">
        <f>Sheet1!AH49</f>
        <v>0</v>
      </c>
      <c r="AI50">
        <f>Sheet1!AI49</f>
        <v>0</v>
      </c>
      <c r="AJ50">
        <f>Sheet1!AJ49</f>
        <v>-908963.06299568899</v>
      </c>
      <c r="AK50">
        <f>Sheet1!AK49</f>
        <v>0</v>
      </c>
      <c r="AL50">
        <f>Sheet1!AL49</f>
        <v>0</v>
      </c>
      <c r="AM50">
        <f>Sheet1!AM49</f>
        <v>-61209.465111512101</v>
      </c>
      <c r="AN50">
        <f>Sheet1!AN49</f>
        <v>0</v>
      </c>
      <c r="AO50">
        <f>Sheet1!AO49</f>
        <v>1082747.80252785</v>
      </c>
      <c r="AP50">
        <f>Sheet1!AP49</f>
        <v>1257837.4913685501</v>
      </c>
      <c r="AQ50">
        <f>Sheet1!AQ49</f>
        <v>-1548284.2025685899</v>
      </c>
      <c r="AR50">
        <f>Sheet1!AR49</f>
        <v>0</v>
      </c>
      <c r="AS50">
        <f>Sheet1!AS49</f>
        <v>-290446.71120003902</v>
      </c>
      <c r="AT50" s="3"/>
      <c r="AV50" s="3"/>
      <c r="AX50" s="3"/>
      <c r="AZ50" s="3"/>
      <c r="BB50" s="3"/>
      <c r="BE50" s="3"/>
      <c r="BG50" s="3"/>
      <c r="BI50" s="3"/>
      <c r="BJ50"/>
      <c r="BK50"/>
      <c r="BL50"/>
      <c r="BM50"/>
      <c r="BN50"/>
      <c r="BO50"/>
    </row>
    <row r="51" spans="1:67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236666897.9673</v>
      </c>
      <c r="F51">
        <f>Sheet1!F50</f>
        <v>310956499.36369997</v>
      </c>
      <c r="G51">
        <f>Sheet1!G50</f>
        <v>299037265.41569901</v>
      </c>
      <c r="H51">
        <f>Sheet1!H50</f>
        <v>-12325146.151699901</v>
      </c>
      <c r="I51">
        <f>Sheet1!I50</f>
        <v>281837841.19882798</v>
      </c>
      <c r="J51">
        <f>Sheet1!J50</f>
        <v>-17780870.779679</v>
      </c>
      <c r="K51">
        <f>Sheet1!K50</f>
        <v>2018773.58762767</v>
      </c>
      <c r="L51">
        <f>Sheet1!L50</f>
        <v>0.92294272170995295</v>
      </c>
      <c r="M51">
        <f>Sheet1!M50</f>
        <v>625565.06189279899</v>
      </c>
      <c r="N51">
        <f>Sheet1!N50</f>
        <v>2.6404873004136999</v>
      </c>
      <c r="O51">
        <f>Sheet1!O50</f>
        <v>27135.7151580721</v>
      </c>
      <c r="P51">
        <f>Sheet1!P50</f>
        <v>7.2496882122902804</v>
      </c>
      <c r="Q51">
        <f>Sheet1!Q50</f>
        <v>0.196869511501501</v>
      </c>
      <c r="R51">
        <f>Sheet1!R50</f>
        <v>3.9454655147206701</v>
      </c>
      <c r="S51">
        <f>Sheet1!S50</f>
        <v>0</v>
      </c>
      <c r="T51">
        <f>Sheet1!T50</f>
        <v>0</v>
      </c>
      <c r="U51">
        <f>Sheet1!U50</f>
        <v>0.57098749375707003</v>
      </c>
      <c r="V51">
        <f>Sheet1!V50</f>
        <v>0</v>
      </c>
      <c r="W51">
        <f>Sheet1!W50</f>
        <v>0</v>
      </c>
      <c r="X51">
        <f>Sheet1!X50</f>
        <v>0.11857552032848</v>
      </c>
      <c r="Y51">
        <f>Sheet1!Y50</f>
        <v>0</v>
      </c>
      <c r="Z51">
        <f>Sheet1!Z50</f>
        <v>5144690.4709019</v>
      </c>
      <c r="AA51">
        <f>Sheet1!AA50</f>
        <v>-2328084.99631692</v>
      </c>
      <c r="AB51">
        <f>Sheet1!AB50</f>
        <v>736439.594640119</v>
      </c>
      <c r="AC51">
        <f>Sheet1!AC50</f>
        <v>-16153260.034527199</v>
      </c>
      <c r="AD51">
        <f>Sheet1!AD50</f>
        <v>-3731069.5715642199</v>
      </c>
      <c r="AE51">
        <f>Sheet1!AE50</f>
        <v>-366486.80259930901</v>
      </c>
      <c r="AF51">
        <f>Sheet1!AF50</f>
        <v>-349707.81206789601</v>
      </c>
      <c r="AG51">
        <f>Sheet1!AG50</f>
        <v>666.40492552159697</v>
      </c>
      <c r="AH51">
        <f>Sheet1!AH50</f>
        <v>0</v>
      </c>
      <c r="AI51">
        <f>Sheet1!AI50</f>
        <v>0</v>
      </c>
      <c r="AJ51">
        <f>Sheet1!AJ50</f>
        <v>-1183138.99627773</v>
      </c>
      <c r="AK51">
        <f>Sheet1!AK50</f>
        <v>0</v>
      </c>
      <c r="AL51">
        <f>Sheet1!AL50</f>
        <v>0</v>
      </c>
      <c r="AM51">
        <f>Sheet1!AM50</f>
        <v>-152771.361066457</v>
      </c>
      <c r="AN51">
        <f>Sheet1!AN50</f>
        <v>0</v>
      </c>
      <c r="AO51">
        <f>Sheet1!AO50</f>
        <v>-18382723.103952199</v>
      </c>
      <c r="AP51">
        <f>Sheet1!AP50</f>
        <v>-18451350.106849998</v>
      </c>
      <c r="AQ51">
        <f>Sheet1!AQ50</f>
        <v>6126203.9551501004</v>
      </c>
      <c r="AR51">
        <f>Sheet1!AR50</f>
        <v>0</v>
      </c>
      <c r="AS51">
        <f>Sheet1!AS50</f>
        <v>-12325146.151699901</v>
      </c>
      <c r="AT51" s="3"/>
      <c r="AV51" s="3"/>
      <c r="AX51" s="3"/>
      <c r="AZ51" s="3"/>
      <c r="BB51" s="3"/>
      <c r="BE51" s="3"/>
      <c r="BG51" s="3"/>
      <c r="BI51" s="3"/>
      <c r="BJ51"/>
      <c r="BK51"/>
      <c r="BL51"/>
      <c r="BM51"/>
      <c r="BN51"/>
      <c r="BO51"/>
    </row>
    <row r="52" spans="1:67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236666897.9673</v>
      </c>
      <c r="F52">
        <f>Sheet1!F51</f>
        <v>299037265.41569901</v>
      </c>
      <c r="G52">
        <f>Sheet1!G51</f>
        <v>279894597.22539997</v>
      </c>
      <c r="H52">
        <f>Sheet1!H51</f>
        <v>-18730189.348699901</v>
      </c>
      <c r="I52">
        <f>Sheet1!I51</f>
        <v>271506913.387003</v>
      </c>
      <c r="J52">
        <f>Sheet1!J51</f>
        <v>-9853442.9905991908</v>
      </c>
      <c r="K52">
        <f>Sheet1!K51</f>
        <v>2063805.4003081799</v>
      </c>
      <c r="L52">
        <f>Sheet1!L51</f>
        <v>0.98535851257253004</v>
      </c>
      <c r="M52">
        <f>Sheet1!M51</f>
        <v>629923.11739160703</v>
      </c>
      <c r="N52">
        <f>Sheet1!N51</f>
        <v>2.3499592198619399</v>
      </c>
      <c r="O52">
        <f>Sheet1!O51</f>
        <v>27487.968298677701</v>
      </c>
      <c r="P52">
        <f>Sheet1!P51</f>
        <v>7.0664301131606901</v>
      </c>
      <c r="Q52">
        <f>Sheet1!Q51</f>
        <v>0.200688049962088</v>
      </c>
      <c r="R52">
        <f>Sheet1!R51</f>
        <v>4.4500416928581004</v>
      </c>
      <c r="S52">
        <f>Sheet1!S51</f>
        <v>0</v>
      </c>
      <c r="T52">
        <f>Sheet1!T51</f>
        <v>0</v>
      </c>
      <c r="U52">
        <f>Sheet1!U51</f>
        <v>1.16140595879625</v>
      </c>
      <c r="V52">
        <f>Sheet1!V51</f>
        <v>0</v>
      </c>
      <c r="W52">
        <f>Sheet1!W51</f>
        <v>0</v>
      </c>
      <c r="X52">
        <f>Sheet1!X51</f>
        <v>0.200819728530716</v>
      </c>
      <c r="Y52">
        <f>Sheet1!Y51</f>
        <v>0</v>
      </c>
      <c r="Z52">
        <f>Sheet1!Z51</f>
        <v>3887374.8069669902</v>
      </c>
      <c r="AA52">
        <f>Sheet1!AA51</f>
        <v>-5608928.6426572399</v>
      </c>
      <c r="AB52">
        <f>Sheet1!AB51</f>
        <v>669729.49560178001</v>
      </c>
      <c r="AC52">
        <f>Sheet1!AC51</f>
        <v>-5272679.7515598098</v>
      </c>
      <c r="AD52">
        <f>Sheet1!AD51</f>
        <v>-1414856.27469684</v>
      </c>
      <c r="AE52">
        <f>Sheet1!AE51</f>
        <v>-248592.170567158</v>
      </c>
      <c r="AF52">
        <f>Sheet1!AF51</f>
        <v>486855.51337485597</v>
      </c>
      <c r="AG52">
        <f>Sheet1!AG51</f>
        <v>23330.359162585999</v>
      </c>
      <c r="AH52">
        <f>Sheet1!AH51</f>
        <v>0</v>
      </c>
      <c r="AI52">
        <f>Sheet1!AI51</f>
        <v>0</v>
      </c>
      <c r="AJ52">
        <f>Sheet1!AJ51</f>
        <v>-2159738.3056497802</v>
      </c>
      <c r="AK52">
        <f>Sheet1!AK51</f>
        <v>0</v>
      </c>
      <c r="AL52">
        <f>Sheet1!AL51</f>
        <v>0</v>
      </c>
      <c r="AM52">
        <f>Sheet1!AM51</f>
        <v>-242001.55693999</v>
      </c>
      <c r="AN52">
        <f>Sheet1!AN51</f>
        <v>0</v>
      </c>
      <c r="AO52">
        <f>Sheet1!AO51</f>
        <v>-9879506.5269646104</v>
      </c>
      <c r="AP52">
        <f>Sheet1!AP51</f>
        <v>-9656490.8402332403</v>
      </c>
      <c r="AQ52">
        <f>Sheet1!AQ51</f>
        <v>-9073698.5084667299</v>
      </c>
      <c r="AR52">
        <f>Sheet1!AR51</f>
        <v>0</v>
      </c>
      <c r="AS52">
        <f>Sheet1!AS51</f>
        <v>-18730189.348699901</v>
      </c>
      <c r="AT52" s="3"/>
      <c r="AV52" s="3"/>
      <c r="AX52" s="3"/>
      <c r="AZ52" s="3"/>
      <c r="BB52" s="3"/>
      <c r="BE52" s="3"/>
      <c r="BG52" s="3"/>
      <c r="BI52" s="3"/>
      <c r="BJ52"/>
      <c r="BK52"/>
      <c r="BL52"/>
      <c r="BM52"/>
      <c r="BN52"/>
      <c r="BO52"/>
    </row>
    <row r="53" spans="1:67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236666897.9673</v>
      </c>
      <c r="F53">
        <f>Sheet1!F52</f>
        <v>279894597.22539997</v>
      </c>
      <c r="G53">
        <f>Sheet1!G52</f>
        <v>270558220.78919899</v>
      </c>
      <c r="H53">
        <f>Sheet1!H52</f>
        <v>-8455052.7263999805</v>
      </c>
      <c r="I53">
        <f>Sheet1!I52</f>
        <v>273725463.98778898</v>
      </c>
      <c r="J53">
        <f>Sheet1!J52</f>
        <v>2978859.60107865</v>
      </c>
      <c r="K53">
        <f>Sheet1!K52</f>
        <v>2085563.4311556499</v>
      </c>
      <c r="L53">
        <f>Sheet1!L52</f>
        <v>0.97614160732615496</v>
      </c>
      <c r="M53">
        <f>Sheet1!M52</f>
        <v>633689.47404196695</v>
      </c>
      <c r="N53">
        <f>Sheet1!N52</f>
        <v>2.5594199815080301</v>
      </c>
      <c r="O53">
        <f>Sheet1!O52</f>
        <v>27658.516267724801</v>
      </c>
      <c r="P53">
        <f>Sheet1!P52</f>
        <v>7.0559673285803699</v>
      </c>
      <c r="Q53">
        <f>Sheet1!Q52</f>
        <v>0.199347967219526</v>
      </c>
      <c r="R53">
        <f>Sheet1!R52</f>
        <v>4.7385506753043698</v>
      </c>
      <c r="S53">
        <f>Sheet1!S52</f>
        <v>0</v>
      </c>
      <c r="T53">
        <f>Sheet1!T52</f>
        <v>0</v>
      </c>
      <c r="U53">
        <f>Sheet1!U52</f>
        <v>1.99933611120649</v>
      </c>
      <c r="V53">
        <f>Sheet1!V52</f>
        <v>0</v>
      </c>
      <c r="W53">
        <f>Sheet1!W52</f>
        <v>0</v>
      </c>
      <c r="X53">
        <f>Sheet1!X52</f>
        <v>0.40966419513174102</v>
      </c>
      <c r="Y53">
        <f>Sheet1!Y52</f>
        <v>0</v>
      </c>
      <c r="Z53">
        <f>Sheet1!Z52</f>
        <v>2870007.4004207202</v>
      </c>
      <c r="AA53">
        <f>Sheet1!AA52</f>
        <v>691086.23328134394</v>
      </c>
      <c r="AB53">
        <f>Sheet1!AB52</f>
        <v>568972.87217226601</v>
      </c>
      <c r="AC53">
        <f>Sheet1!AC52</f>
        <v>3785254.41124553</v>
      </c>
      <c r="AD53">
        <f>Sheet1!AD52</f>
        <v>-1214965.81742298</v>
      </c>
      <c r="AE53">
        <f>Sheet1!AE52</f>
        <v>-91849.592701667905</v>
      </c>
      <c r="AF53">
        <f>Sheet1!AF52</f>
        <v>-68867.744432856096</v>
      </c>
      <c r="AG53">
        <f>Sheet1!AG52</f>
        <v>11822.491908031499</v>
      </c>
      <c r="AH53">
        <f>Sheet1!AH52</f>
        <v>0</v>
      </c>
      <c r="AI53">
        <f>Sheet1!AI52</f>
        <v>0</v>
      </c>
      <c r="AJ53">
        <f>Sheet1!AJ52</f>
        <v>-2785944.15796025</v>
      </c>
      <c r="AK53">
        <f>Sheet1!AK52</f>
        <v>0</v>
      </c>
      <c r="AL53">
        <f>Sheet1!AL52</f>
        <v>0</v>
      </c>
      <c r="AM53">
        <f>Sheet1!AM52</f>
        <v>-568133.91121175303</v>
      </c>
      <c r="AN53">
        <f>Sheet1!AN52</f>
        <v>0</v>
      </c>
      <c r="AO53">
        <f>Sheet1!AO52</f>
        <v>3197382.1852983902</v>
      </c>
      <c r="AP53">
        <f>Sheet1!AP52</f>
        <v>3156692.86556252</v>
      </c>
      <c r="AQ53">
        <f>Sheet1!AQ52</f>
        <v>-11611745.5919625</v>
      </c>
      <c r="AR53">
        <f>Sheet1!AR52</f>
        <v>0</v>
      </c>
      <c r="AS53">
        <f>Sheet1!AS52</f>
        <v>-8455052.7263999805</v>
      </c>
      <c r="AT53" s="3"/>
      <c r="AV53" s="3"/>
      <c r="AX53" s="3"/>
      <c r="AZ53" s="3"/>
      <c r="BB53" s="3"/>
      <c r="BE53" s="3"/>
      <c r="BG53" s="3"/>
      <c r="BI53" s="3"/>
      <c r="BJ53"/>
      <c r="BK53"/>
      <c r="BL53"/>
      <c r="BM53"/>
      <c r="BN53"/>
      <c r="BO53"/>
    </row>
    <row r="54" spans="1:67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236666897.9673</v>
      </c>
      <c r="F54">
        <f>Sheet1!F53</f>
        <v>270558220.78919899</v>
      </c>
      <c r="G54">
        <f>Sheet1!G53</f>
        <v>267797302.1002</v>
      </c>
      <c r="H54">
        <f>Sheet1!H53</f>
        <v>-3179117.01700004</v>
      </c>
      <c r="I54">
        <f>Sheet1!I53</f>
        <v>277261119.55523098</v>
      </c>
      <c r="J54">
        <f>Sheet1!J53</f>
        <v>3065884.8533945698</v>
      </c>
      <c r="K54">
        <f>Sheet1!K53</f>
        <v>2102749.2543792301</v>
      </c>
      <c r="L54">
        <f>Sheet1!L53</f>
        <v>0.97345931230146499</v>
      </c>
      <c r="M54">
        <f>Sheet1!M53</f>
        <v>639775.545328398</v>
      </c>
      <c r="N54">
        <f>Sheet1!N53</f>
        <v>2.81841862081265</v>
      </c>
      <c r="O54">
        <f>Sheet1!O53</f>
        <v>28066.597469404998</v>
      </c>
      <c r="P54">
        <f>Sheet1!P53</f>
        <v>7.0107139777311902</v>
      </c>
      <c r="Q54">
        <f>Sheet1!Q53</f>
        <v>0.19884655106648</v>
      </c>
      <c r="R54">
        <f>Sheet1!R53</f>
        <v>5.0971445390948</v>
      </c>
      <c r="S54">
        <f>Sheet1!S53</f>
        <v>0</v>
      </c>
      <c r="T54">
        <f>Sheet1!T53</f>
        <v>0</v>
      </c>
      <c r="U54">
        <f>Sheet1!U53</f>
        <v>2.8570797582450398</v>
      </c>
      <c r="V54">
        <f>Sheet1!V53</f>
        <v>0</v>
      </c>
      <c r="W54">
        <f>Sheet1!W53</f>
        <v>0</v>
      </c>
      <c r="X54">
        <f>Sheet1!X53</f>
        <v>0.55650265055866599</v>
      </c>
      <c r="Y54">
        <f>Sheet1!Y53</f>
        <v>5.50520868955666E-2</v>
      </c>
      <c r="Z54">
        <f>Sheet1!Z53</f>
        <v>2312822.7850573398</v>
      </c>
      <c r="AA54">
        <f>Sheet1!AA53</f>
        <v>920637.80454487598</v>
      </c>
      <c r="AB54">
        <f>Sheet1!AB53</f>
        <v>593326.11982833699</v>
      </c>
      <c r="AC54">
        <f>Sheet1!AC53</f>
        <v>4155728.2945664199</v>
      </c>
      <c r="AD54">
        <f>Sheet1!AD53</f>
        <v>-1411758.9768265099</v>
      </c>
      <c r="AE54">
        <f>Sheet1!AE53</f>
        <v>-109795.364562754</v>
      </c>
      <c r="AF54">
        <f>Sheet1!AF53</f>
        <v>-113165.635831711</v>
      </c>
      <c r="AG54">
        <f>Sheet1!AG53</f>
        <v>14222.8280193971</v>
      </c>
      <c r="AH54">
        <f>Sheet1!AH53</f>
        <v>0</v>
      </c>
      <c r="AI54">
        <f>Sheet1!AI53</f>
        <v>0</v>
      </c>
      <c r="AJ54">
        <f>Sheet1!AJ53</f>
        <v>-2761157.74535301</v>
      </c>
      <c r="AK54">
        <f>Sheet1!AK53</f>
        <v>0</v>
      </c>
      <c r="AL54">
        <f>Sheet1!AL53</f>
        <v>0</v>
      </c>
      <c r="AM54">
        <f>Sheet1!AM53</f>
        <v>-388301.629078948</v>
      </c>
      <c r="AN54">
        <f>Sheet1!AN53</f>
        <v>-805666.30724042596</v>
      </c>
      <c r="AO54">
        <f>Sheet1!AO53</f>
        <v>2406892.1731230002</v>
      </c>
      <c r="AP54">
        <f>Sheet1!AP53</f>
        <v>2486960.0340074599</v>
      </c>
      <c r="AQ54">
        <f>Sheet1!AQ53</f>
        <v>-5666077.0510074999</v>
      </c>
      <c r="AR54">
        <f>Sheet1!AR53</f>
        <v>0</v>
      </c>
      <c r="AS54">
        <f>Sheet1!AS53</f>
        <v>-3179117.01700004</v>
      </c>
      <c r="AT54" s="3"/>
      <c r="AV54" s="3"/>
      <c r="AX54" s="3"/>
      <c r="AZ54" s="3"/>
      <c r="BB54" s="3"/>
      <c r="BE54" s="3"/>
      <c r="BG54" s="3"/>
      <c r="BI54" s="3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1134186377.8857701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0.50002661492511502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Sheet1!X54</f>
        <v>0</v>
      </c>
      <c r="Y55">
        <f>Sheet1!Y54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0</v>
      </c>
      <c r="AQ55">
        <f>Sheet1!AQ54</f>
        <v>0</v>
      </c>
      <c r="AR55">
        <f>Sheet1!AR54</f>
        <v>1201007994</v>
      </c>
      <c r="AS55">
        <f>Sheet1!AS54</f>
        <v>1201007994</v>
      </c>
      <c r="AT55" s="3"/>
      <c r="AV55" s="3"/>
      <c r="AX55" s="3"/>
      <c r="AZ55" s="3"/>
      <c r="BB55" s="3"/>
      <c r="BE55" s="3"/>
      <c r="BG55" s="3"/>
      <c r="BI55" s="3"/>
      <c r="BJ55"/>
      <c r="BK55"/>
      <c r="BL55"/>
      <c r="BM55"/>
      <c r="BN55"/>
      <c r="BO55"/>
    </row>
    <row r="56" spans="1:67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1028426232.80746</v>
      </c>
      <c r="J56">
        <f>Sheet1!J55</f>
        <v>-105760145.078311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0.49949664564947699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Sheet1!X55</f>
        <v>0</v>
      </c>
      <c r="Y56">
        <f>Sheet1!Y55</f>
        <v>0</v>
      </c>
      <c r="Z56">
        <f>Sheet1!Z55</f>
        <v>-82815633.014605999</v>
      </c>
      <c r="AA56">
        <f>Sheet1!AA55</f>
        <v>-68082172.011028096</v>
      </c>
      <c r="AB56">
        <f>Sheet1!AB55</f>
        <v>4188184.8081611302</v>
      </c>
      <c r="AC56">
        <f>Sheet1!AC55</f>
        <v>23291617.084457502</v>
      </c>
      <c r="AD56">
        <f>Sheet1!AD55</f>
        <v>14423745.2906709</v>
      </c>
      <c r="AE56">
        <f>Sheet1!AE55</f>
        <v>-2998522.5487775202</v>
      </c>
      <c r="AF56">
        <f>Sheet1!AF55</f>
        <v>-249335.18069214301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0</v>
      </c>
      <c r="AN56">
        <f>Sheet1!AN55</f>
        <v>0</v>
      </c>
      <c r="AO56">
        <f>Sheet1!AO55</f>
        <v>-112242115.571814</v>
      </c>
      <c r="AP56">
        <f>Sheet1!AP55</f>
        <v>-111991099.666023</v>
      </c>
      <c r="AQ56">
        <f>Sheet1!AQ55</f>
        <v>38674258.666022003</v>
      </c>
      <c r="AR56">
        <f>Sheet1!AR55</f>
        <v>0</v>
      </c>
      <c r="AS56">
        <f>Sheet1!AS55</f>
        <v>-73316841.000001594</v>
      </c>
      <c r="AT56" s="3"/>
      <c r="AV56" s="3"/>
      <c r="AX56" s="3"/>
      <c r="AZ56" s="3"/>
      <c r="BB56" s="3"/>
      <c r="BE56" s="3"/>
      <c r="BG56" s="3"/>
      <c r="BI56" s="3"/>
      <c r="BJ56"/>
      <c r="BK56"/>
      <c r="BL56"/>
      <c r="BM56"/>
      <c r="BN56"/>
      <c r="BO56"/>
    </row>
    <row r="57" spans="1:67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1086667440.5713501</v>
      </c>
      <c r="J57">
        <f>Sheet1!J56</f>
        <v>58241207.763890199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0.49415983310371703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Sheet1!X56</f>
        <v>0</v>
      </c>
      <c r="Y57">
        <f>Sheet1!Y56</f>
        <v>0</v>
      </c>
      <c r="Z57">
        <f>Sheet1!Z56</f>
        <v>41489689.150219701</v>
      </c>
      <c r="AA57">
        <f>Sheet1!AA56</f>
        <v>-19719759.292610198</v>
      </c>
      <c r="AB57">
        <f>Sheet1!AB56</f>
        <v>5856545.0803243602</v>
      </c>
      <c r="AC57">
        <f>Sheet1!AC56</f>
        <v>23447058.284338001</v>
      </c>
      <c r="AD57">
        <f>Sheet1!AD56</f>
        <v>17614906.417387702</v>
      </c>
      <c r="AE57">
        <f>Sheet1!AE56</f>
        <v>-2895813.23045567</v>
      </c>
      <c r="AF57">
        <f>Sheet1!AF56</f>
        <v>-2355321.7518398198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0</v>
      </c>
      <c r="AN57">
        <f>Sheet1!AN56</f>
        <v>0</v>
      </c>
      <c r="AO57">
        <f>Sheet1!AO56</f>
        <v>63437304.6573641</v>
      </c>
      <c r="AP57">
        <f>Sheet1!AP56</f>
        <v>63862718.238995098</v>
      </c>
      <c r="AQ57">
        <f>Sheet1!AQ56</f>
        <v>-82316837.238993198</v>
      </c>
      <c r="AR57">
        <f>Sheet1!AR56</f>
        <v>0</v>
      </c>
      <c r="AS57">
        <f>Sheet1!AS56</f>
        <v>-18454118.999998</v>
      </c>
      <c r="AT57" s="3"/>
      <c r="AV57" s="3"/>
      <c r="AX57" s="3"/>
      <c r="AZ57" s="3"/>
      <c r="BB57" s="3"/>
      <c r="BE57" s="3"/>
      <c r="BG57" s="3"/>
      <c r="BI57" s="3"/>
      <c r="BJ57"/>
      <c r="BK57"/>
      <c r="BL57"/>
      <c r="BM57"/>
      <c r="BN57"/>
      <c r="BO57"/>
    </row>
    <row r="58" spans="1:67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1188331878.13674</v>
      </c>
      <c r="J58">
        <f>Sheet1!J57</f>
        <v>101664437.565395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0.49018125488386599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Sheet1!X57</f>
        <v>0</v>
      </c>
      <c r="Y58">
        <f>Sheet1!Y57</f>
        <v>0</v>
      </c>
      <c r="Z58">
        <f>Sheet1!Z57</f>
        <v>40544341.198657401</v>
      </c>
      <c r="AA58">
        <f>Sheet1!AA57</f>
        <v>12778057.582573</v>
      </c>
      <c r="AB58">
        <f>Sheet1!AB57</f>
        <v>5603841.42858567</v>
      </c>
      <c r="AC58">
        <f>Sheet1!AC57</f>
        <v>30126937.063212</v>
      </c>
      <c r="AD58">
        <f>Sheet1!AD57</f>
        <v>15738521.4346752</v>
      </c>
      <c r="AE58">
        <f>Sheet1!AE57</f>
        <v>-2532294.57726201</v>
      </c>
      <c r="AF58">
        <f>Sheet1!AF57</f>
        <v>-1727610.73985738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0</v>
      </c>
      <c r="AN58">
        <f>Sheet1!AN57</f>
        <v>0</v>
      </c>
      <c r="AO58">
        <f>Sheet1!AO57</f>
        <v>100531793.39058401</v>
      </c>
      <c r="AP58">
        <f>Sheet1!AP57</f>
        <v>103775962.15547299</v>
      </c>
      <c r="AQ58">
        <f>Sheet1!AQ57</f>
        <v>-27599027.155475602</v>
      </c>
      <c r="AR58">
        <f>Sheet1!AR57</f>
        <v>0</v>
      </c>
      <c r="AS58">
        <f>Sheet1!AS57</f>
        <v>76176934.999997601</v>
      </c>
      <c r="AT58" s="3"/>
      <c r="AV58" s="3"/>
      <c r="AX58" s="3"/>
      <c r="AZ58" s="3"/>
      <c r="BB58" s="3"/>
      <c r="BE58" s="3"/>
      <c r="BG58" s="3"/>
      <c r="BI58" s="3"/>
      <c r="BJ58"/>
      <c r="BK58"/>
      <c r="BL58"/>
      <c r="BM58"/>
      <c r="BN58"/>
      <c r="BO58"/>
    </row>
    <row r="59" spans="1:67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828661459.12686801</v>
      </c>
      <c r="J59">
        <f>Sheet1!J58</f>
        <v>-359670419.00987703</v>
      </c>
      <c r="K59">
        <f>Sheet1!K58</f>
        <v>252268420.80000001</v>
      </c>
      <c r="L59">
        <f>Sheet1!L58</f>
        <v>2.81626553899999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0.49297116336448898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Sheet1!X58</f>
        <v>0</v>
      </c>
      <c r="Y59">
        <f>Sheet1!Y58</f>
        <v>0</v>
      </c>
      <c r="Z59">
        <f>Sheet1!Z58</f>
        <v>-6902184.3405229803</v>
      </c>
      <c r="AA59">
        <f>Sheet1!AA58</f>
        <v>-387707401.74918598</v>
      </c>
      <c r="AB59">
        <f>Sheet1!AB58</f>
        <v>6511404.2152522998</v>
      </c>
      <c r="AC59">
        <f>Sheet1!AC58</f>
        <v>19892300.441246901</v>
      </c>
      <c r="AD59">
        <f>Sheet1!AD58</f>
        <v>26104145.886109602</v>
      </c>
      <c r="AE59">
        <f>Sheet1!AE58</f>
        <v>-4225721.7889527297</v>
      </c>
      <c r="AF59">
        <f>Sheet1!AF58</f>
        <v>1296371.3282677101</v>
      </c>
      <c r="AG59">
        <f>Sheet1!AG58</f>
        <v>33694.165417949996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0</v>
      </c>
      <c r="AL59">
        <f>Sheet1!AL58</f>
        <v>0</v>
      </c>
      <c r="AM59">
        <f>Sheet1!AM58</f>
        <v>0</v>
      </c>
      <c r="AN59">
        <f>Sheet1!AN58</f>
        <v>0</v>
      </c>
      <c r="AO59">
        <f>Sheet1!AO58</f>
        <v>-344997391.84236801</v>
      </c>
      <c r="AP59">
        <f>Sheet1!AP58</f>
        <v>-358787260.33917701</v>
      </c>
      <c r="AQ59">
        <f>Sheet1!AQ58</f>
        <v>332913960.33917701</v>
      </c>
      <c r="AR59">
        <f>Sheet1!AR58</f>
        <v>0</v>
      </c>
      <c r="AS59">
        <f>Sheet1!AS58</f>
        <v>-25873299.999999501</v>
      </c>
      <c r="AT59" s="3"/>
      <c r="AV59" s="3"/>
      <c r="AX59" s="3"/>
      <c r="AZ59" s="3"/>
      <c r="BB59" s="3"/>
      <c r="BE59" s="3"/>
      <c r="BG59" s="3"/>
      <c r="BI59" s="3"/>
      <c r="BJ59"/>
      <c r="BK59"/>
      <c r="BL59"/>
      <c r="BM59"/>
      <c r="BN59"/>
      <c r="BO59"/>
    </row>
    <row r="60" spans="1:67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1222161421.12603</v>
      </c>
      <c r="J60">
        <f>Sheet1!J59</f>
        <v>393499961.99917102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0.48830547590354001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Sheet1!X59</f>
        <v>0</v>
      </c>
      <c r="Y60">
        <f>Sheet1!Y59</f>
        <v>0</v>
      </c>
      <c r="Z60">
        <f>Sheet1!Z59</f>
        <v>14893752.127487799</v>
      </c>
      <c r="AA60">
        <f>Sheet1!AA59</f>
        <v>530520867.219019</v>
      </c>
      <c r="AB60">
        <f>Sheet1!AB59</f>
        <v>646896.47864136996</v>
      </c>
      <c r="AC60">
        <f>Sheet1!AC59</f>
        <v>6389275.7332823202</v>
      </c>
      <c r="AD60">
        <f>Sheet1!AD59</f>
        <v>-7767363.0923641799</v>
      </c>
      <c r="AE60">
        <f>Sheet1!AE59</f>
        <v>1823417.00591375</v>
      </c>
      <c r="AF60">
        <f>Sheet1!AF59</f>
        <v>-2117565.3657271499</v>
      </c>
      <c r="AG60">
        <f>Sheet1!AG59</f>
        <v>-16479.020520980499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0</v>
      </c>
      <c r="AL60">
        <f>Sheet1!AL59</f>
        <v>0</v>
      </c>
      <c r="AM60">
        <f>Sheet1!AM59</f>
        <v>0</v>
      </c>
      <c r="AN60">
        <f>Sheet1!AN59</f>
        <v>0</v>
      </c>
      <c r="AO60">
        <f>Sheet1!AO59</f>
        <v>544372801.08573198</v>
      </c>
      <c r="AP60">
        <f>Sheet1!AP59</f>
        <v>550621974.94832003</v>
      </c>
      <c r="AQ60">
        <f>Sheet1!AQ59</f>
        <v>-609450676.94832098</v>
      </c>
      <c r="AR60">
        <f>Sheet1!AR59</f>
        <v>0</v>
      </c>
      <c r="AS60">
        <f>Sheet1!AS59</f>
        <v>-58828702.000000402</v>
      </c>
      <c r="AT60" s="3"/>
      <c r="AV60" s="3"/>
      <c r="AX60" s="3"/>
      <c r="AZ60" s="3"/>
      <c r="BB60" s="3"/>
      <c r="BE60" s="3"/>
      <c r="BG60" s="3"/>
      <c r="BI60" s="3"/>
      <c r="BJ60"/>
      <c r="BK60"/>
      <c r="BL60"/>
      <c r="BM60"/>
      <c r="BN60"/>
      <c r="BO60"/>
    </row>
    <row r="61" spans="1:67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1264389435.8261099</v>
      </c>
      <c r="J61">
        <f>Sheet1!J60</f>
        <v>42228014.700071797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0.48698388494219103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Sheet1!X60</f>
        <v>0</v>
      </c>
      <c r="Y61">
        <f>Sheet1!Y60</f>
        <v>0</v>
      </c>
      <c r="Z61">
        <f>Sheet1!Z60</f>
        <v>16312859.213984899</v>
      </c>
      <c r="AA61">
        <f>Sheet1!AA60</f>
        <v>-3843365.87627168</v>
      </c>
      <c r="AB61">
        <f>Sheet1!AB60</f>
        <v>2509815.1587552801</v>
      </c>
      <c r="AC61">
        <f>Sheet1!AC60</f>
        <v>23844744.7859619</v>
      </c>
      <c r="AD61">
        <f>Sheet1!AD60</f>
        <v>-653519.66619490995</v>
      </c>
      <c r="AE61">
        <f>Sheet1!AE60</f>
        <v>157242.80754035799</v>
      </c>
      <c r="AF61">
        <f>Sheet1!AF60</f>
        <v>-569757.928556834</v>
      </c>
      <c r="AG61">
        <f>Sheet1!AG60</f>
        <v>15643.188170261201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0</v>
      </c>
      <c r="AL61">
        <f>Sheet1!AL60</f>
        <v>0</v>
      </c>
      <c r="AM61">
        <f>Sheet1!AM60</f>
        <v>0</v>
      </c>
      <c r="AN61">
        <f>Sheet1!AN60</f>
        <v>0</v>
      </c>
      <c r="AO61">
        <f>Sheet1!AO60</f>
        <v>37773661.683389299</v>
      </c>
      <c r="AP61">
        <f>Sheet1!AP60</f>
        <v>38031703.766426899</v>
      </c>
      <c r="AQ61">
        <f>Sheet1!AQ60</f>
        <v>-26176496.7664265</v>
      </c>
      <c r="AR61">
        <f>Sheet1!AR60</f>
        <v>0</v>
      </c>
      <c r="AS61">
        <f>Sheet1!AS60</f>
        <v>11855207.0000004</v>
      </c>
      <c r="AT61" s="3"/>
      <c r="AV61" s="3"/>
      <c r="AX61" s="3"/>
      <c r="AZ61" s="3"/>
      <c r="BB61" s="3"/>
      <c r="BE61" s="3"/>
      <c r="BG61" s="3"/>
      <c r="BI61" s="3"/>
      <c r="BJ61"/>
      <c r="BK61"/>
      <c r="BL61"/>
      <c r="BM61"/>
      <c r="BN61"/>
      <c r="BO61"/>
    </row>
    <row r="62" spans="1:67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1191809370.9226301</v>
      </c>
      <c r="J62">
        <f>Sheet1!J61</f>
        <v>-72580064.9034798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0.48475607204041099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Sheet1!X61</f>
        <v>0</v>
      </c>
      <c r="Y62">
        <f>Sheet1!Y61</f>
        <v>0</v>
      </c>
      <c r="Z62">
        <f>Sheet1!Z61</f>
        <v>920739.41018528899</v>
      </c>
      <c r="AA62">
        <f>Sheet1!AA61</f>
        <v>-19214894.2535633</v>
      </c>
      <c r="AB62">
        <f>Sheet1!AB61</f>
        <v>-2317491.0442602499</v>
      </c>
      <c r="AC62">
        <f>Sheet1!AC61</f>
        <v>-58530576.873198003</v>
      </c>
      <c r="AD62">
        <f>Sheet1!AD61</f>
        <v>14662806.4242252</v>
      </c>
      <c r="AE62">
        <f>Sheet1!AE61</f>
        <v>1510812.7407393099</v>
      </c>
      <c r="AF62">
        <f>Sheet1!AF61</f>
        <v>-970616.12289120804</v>
      </c>
      <c r="AG62">
        <f>Sheet1!AG61</f>
        <v>31623.570650985999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0</v>
      </c>
      <c r="AL62">
        <f>Sheet1!AL61</f>
        <v>0</v>
      </c>
      <c r="AM62">
        <f>Sheet1!AM61</f>
        <v>0</v>
      </c>
      <c r="AN62">
        <f>Sheet1!AN61</f>
        <v>0</v>
      </c>
      <c r="AO62">
        <f>Sheet1!AO61</f>
        <v>-63907596.148111999</v>
      </c>
      <c r="AP62">
        <f>Sheet1!AP61</f>
        <v>-63864973.409589902</v>
      </c>
      <c r="AQ62">
        <f>Sheet1!AQ61</f>
        <v>30309073.409588501</v>
      </c>
      <c r="AR62">
        <f>Sheet1!AR61</f>
        <v>0</v>
      </c>
      <c r="AS62">
        <f>Sheet1!AS61</f>
        <v>-33555900.000001401</v>
      </c>
      <c r="AT62" s="3"/>
      <c r="AV62" s="3"/>
      <c r="AX62" s="3"/>
      <c r="AZ62" s="3"/>
      <c r="BB62" s="3"/>
      <c r="BE62" s="3"/>
      <c r="BG62" s="3"/>
      <c r="BI62" s="3"/>
      <c r="BJ62"/>
      <c r="BK62"/>
      <c r="BL62"/>
      <c r="BM62"/>
      <c r="BN62"/>
      <c r="BO62"/>
    </row>
    <row r="63" spans="1:67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1114775515.76985</v>
      </c>
      <c r="J63">
        <f>Sheet1!J62</f>
        <v>-77033855.152776197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0.49441012262664702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Sheet1!X62</f>
        <v>0</v>
      </c>
      <c r="Y63">
        <f>Sheet1!Y62</f>
        <v>0</v>
      </c>
      <c r="Z63">
        <f>Sheet1!Z62</f>
        <v>-90758143.205795407</v>
      </c>
      <c r="AA63">
        <f>Sheet1!AA62</f>
        <v>-11182036.3060317</v>
      </c>
      <c r="AB63">
        <f>Sheet1!AB62</f>
        <v>-1843408.1502620999</v>
      </c>
      <c r="AC63">
        <f>Sheet1!AC62</f>
        <v>26237560.349977002</v>
      </c>
      <c r="AD63">
        <f>Sheet1!AD62</f>
        <v>3324236.7863284498</v>
      </c>
      <c r="AE63">
        <f>Sheet1!AE62</f>
        <v>2468928.0714383</v>
      </c>
      <c r="AF63">
        <f>Sheet1!AF62</f>
        <v>4088736.80142507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0</v>
      </c>
      <c r="AN63">
        <f>Sheet1!AN62</f>
        <v>0</v>
      </c>
      <c r="AO63">
        <f>Sheet1!AO62</f>
        <v>-67664125.652920395</v>
      </c>
      <c r="AP63">
        <f>Sheet1!AP62</f>
        <v>-69743031.240961999</v>
      </c>
      <c r="AQ63">
        <f>Sheet1!AQ62</f>
        <v>46535820.240961798</v>
      </c>
      <c r="AR63">
        <f>Sheet1!AR62</f>
        <v>0</v>
      </c>
      <c r="AS63">
        <f>Sheet1!AS62</f>
        <v>-23207211.000000101</v>
      </c>
      <c r="AT63" s="3"/>
      <c r="AV63" s="3"/>
      <c r="AX63" s="3"/>
      <c r="AZ63" s="3"/>
      <c r="BB63" s="3"/>
      <c r="BE63" s="3"/>
      <c r="BG63" s="3"/>
      <c r="BI63" s="3"/>
      <c r="BJ63"/>
      <c r="BK63"/>
      <c r="BL63"/>
      <c r="BM63"/>
      <c r="BN63"/>
      <c r="BO63"/>
    </row>
    <row r="64" spans="1:67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1123066955.0355699</v>
      </c>
      <c r="J64">
        <f>Sheet1!J63</f>
        <v>8291439.26572036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0.49182096061092501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Sheet1!X63</f>
        <v>0</v>
      </c>
      <c r="Y64">
        <f>Sheet1!Y63</f>
        <v>0</v>
      </c>
      <c r="Z64">
        <f>Sheet1!Z63</f>
        <v>-21751861.066973999</v>
      </c>
      <c r="AA64">
        <f>Sheet1!AA63</f>
        <v>-23924748.867587</v>
      </c>
      <c r="AB64">
        <f>Sheet1!AB63</f>
        <v>1289431.2739377799</v>
      </c>
      <c r="AC64">
        <f>Sheet1!AC63</f>
        <v>39164150.194826297</v>
      </c>
      <c r="AD64">
        <f>Sheet1!AD63</f>
        <v>12614528.7316797</v>
      </c>
      <c r="AE64">
        <f>Sheet1!AE63</f>
        <v>2793798.6804630202</v>
      </c>
      <c r="AF64">
        <f>Sheet1!AF63</f>
        <v>-1070420.36859466</v>
      </c>
      <c r="AG64">
        <f>Sheet1!AG63</f>
        <v>0</v>
      </c>
      <c r="AH64">
        <f>Sheet1!AH63</f>
        <v>0</v>
      </c>
      <c r="AI64">
        <f>Sheet1!AI63</f>
        <v>0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0</v>
      </c>
      <c r="AN64">
        <f>Sheet1!AN63</f>
        <v>0</v>
      </c>
      <c r="AO64">
        <f>Sheet1!AO63</f>
        <v>9114878.5777511504</v>
      </c>
      <c r="AP64">
        <f>Sheet1!AP63</f>
        <v>7852823.4079663698</v>
      </c>
      <c r="AQ64">
        <f>Sheet1!AQ63</f>
        <v>-39589153.407965101</v>
      </c>
      <c r="AR64">
        <f>Sheet1!AR63</f>
        <v>0</v>
      </c>
      <c r="AS64">
        <f>Sheet1!AS63</f>
        <v>-31736329.9999988</v>
      </c>
      <c r="AT64" s="3"/>
      <c r="AV64" s="3"/>
      <c r="AX64" s="3"/>
      <c r="AZ64" s="3"/>
      <c r="BB64" s="3"/>
      <c r="BE64" s="3"/>
      <c r="BG64" s="3"/>
      <c r="BI64" s="3"/>
      <c r="BJ64"/>
      <c r="BK64"/>
      <c r="BL64"/>
      <c r="BM64"/>
      <c r="BN64"/>
      <c r="BO64"/>
    </row>
    <row r="65" spans="1:67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1137003120.85021</v>
      </c>
      <c r="J65">
        <f>Sheet1!J64</f>
        <v>13936165.8146393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0.478498674131415</v>
      </c>
      <c r="R65">
        <f>Sheet1!R64</f>
        <v>4.0999999999999996</v>
      </c>
      <c r="S65">
        <f>Sheet1!S64</f>
        <v>0.34999999999999898</v>
      </c>
      <c r="T65">
        <f>Sheet1!T64</f>
        <v>0</v>
      </c>
      <c r="U65">
        <f>Sheet1!U64</f>
        <v>0</v>
      </c>
      <c r="V65">
        <f>Sheet1!V64</f>
        <v>0</v>
      </c>
      <c r="W65">
        <f>Sheet1!W64</f>
        <v>0</v>
      </c>
      <c r="X65">
        <f>Sheet1!X64</f>
        <v>0</v>
      </c>
      <c r="Y65">
        <f>Sheet1!Y64</f>
        <v>0</v>
      </c>
      <c r="Z65">
        <f>Sheet1!Z64</f>
        <v>-2008253.89589358</v>
      </c>
      <c r="AA65">
        <f>Sheet1!AA64</f>
        <v>12469991.5111361</v>
      </c>
      <c r="AB65">
        <f>Sheet1!AB64</f>
        <v>2182048.5710650198</v>
      </c>
      <c r="AC65">
        <f>Sheet1!AC64</f>
        <v>1927038.29089396</v>
      </c>
      <c r="AD65">
        <f>Sheet1!AD64</f>
        <v>2145667.18624934</v>
      </c>
      <c r="AE65">
        <f>Sheet1!AE64</f>
        <v>1537127.1676990199</v>
      </c>
      <c r="AF65">
        <f>Sheet1!AF64</f>
        <v>-5330974.99831565</v>
      </c>
      <c r="AG65">
        <f>Sheet1!AG64</f>
        <v>29108.0656186253</v>
      </c>
      <c r="AH65">
        <f>Sheet1!AH64</f>
        <v>-223506.35569724799</v>
      </c>
      <c r="AI65">
        <f>Sheet1!AI64</f>
        <v>0</v>
      </c>
      <c r="AJ65">
        <f>Sheet1!AJ64</f>
        <v>0</v>
      </c>
      <c r="AK65">
        <f>Sheet1!AK64</f>
        <v>0</v>
      </c>
      <c r="AL65">
        <f>Sheet1!AL64</f>
        <v>0</v>
      </c>
      <c r="AM65">
        <f>Sheet1!AM64</f>
        <v>0</v>
      </c>
      <c r="AN65">
        <f>Sheet1!AN64</f>
        <v>0</v>
      </c>
      <c r="AO65">
        <f>Sheet1!AO64</f>
        <v>12728245.5427556</v>
      </c>
      <c r="AP65">
        <f>Sheet1!AP64</f>
        <v>12707682.0028577</v>
      </c>
      <c r="AQ65">
        <f>Sheet1!AQ64</f>
        <v>-4114116.0028562001</v>
      </c>
      <c r="AR65">
        <f>Sheet1!AR64</f>
        <v>0</v>
      </c>
      <c r="AS65">
        <f>Sheet1!AS64</f>
        <v>8593566.0000015497</v>
      </c>
      <c r="AT65" s="3"/>
      <c r="AV65" s="3"/>
      <c r="AX65" s="3"/>
      <c r="AZ65" s="3"/>
      <c r="BB65" s="3"/>
      <c r="BE65" s="3"/>
      <c r="BG65" s="3"/>
      <c r="BI65" s="3"/>
      <c r="BJ65"/>
      <c r="BK65"/>
      <c r="BL65"/>
      <c r="BM65"/>
      <c r="BN65"/>
      <c r="BO65"/>
    </row>
    <row r="66" spans="1:67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1052897347.67103</v>
      </c>
      <c r="J66">
        <f>Sheet1!J65</f>
        <v>-84105773.179184198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0.478248521277432</v>
      </c>
      <c r="R66">
        <f>Sheet1!R65</f>
        <v>4.2</v>
      </c>
      <c r="S66">
        <f>Sheet1!S65</f>
        <v>1.1199999999999899</v>
      </c>
      <c r="T66">
        <f>Sheet1!T65</f>
        <v>0</v>
      </c>
      <c r="U66">
        <f>Sheet1!U65</f>
        <v>0</v>
      </c>
      <c r="V66">
        <f>Sheet1!V65</f>
        <v>0</v>
      </c>
      <c r="W66">
        <f>Sheet1!W65</f>
        <v>0</v>
      </c>
      <c r="X66">
        <f>Sheet1!X65</f>
        <v>1</v>
      </c>
      <c r="Y66">
        <f>Sheet1!Y65</f>
        <v>0</v>
      </c>
      <c r="Z66">
        <f>Sheet1!Z65</f>
        <v>14940511.9133095</v>
      </c>
      <c r="AA66">
        <f>Sheet1!AA65</f>
        <v>-73383361.820457205</v>
      </c>
      <c r="AB66">
        <f>Sheet1!AB65</f>
        <v>8682195.45686277</v>
      </c>
      <c r="AC66">
        <f>Sheet1!AC65</f>
        <v>-7497040.6159164403</v>
      </c>
      <c r="AD66">
        <f>Sheet1!AD65</f>
        <v>3108147.9379066499</v>
      </c>
      <c r="AE66">
        <f>Sheet1!AE65</f>
        <v>-11587851.477014599</v>
      </c>
      <c r="AF66">
        <f>Sheet1!AF65</f>
        <v>-101198.514496487</v>
      </c>
      <c r="AG66">
        <f>Sheet1!AG65</f>
        <v>14676.060132635401</v>
      </c>
      <c r="AH66">
        <f>Sheet1!AH65</f>
        <v>-495775.31883731799</v>
      </c>
      <c r="AI66">
        <f>Sheet1!AI65</f>
        <v>0</v>
      </c>
      <c r="AJ66">
        <f>Sheet1!AJ65</f>
        <v>0</v>
      </c>
      <c r="AK66">
        <f>Sheet1!AK65</f>
        <v>0</v>
      </c>
      <c r="AL66">
        <f>Sheet1!AL65</f>
        <v>0</v>
      </c>
      <c r="AM66">
        <f>Sheet1!AM65</f>
        <v>-10012797.163272901</v>
      </c>
      <c r="AN66">
        <f>Sheet1!AN65</f>
        <v>0</v>
      </c>
      <c r="AO66">
        <f>Sheet1!AO65</f>
        <v>-76332493.541783497</v>
      </c>
      <c r="AP66">
        <f>Sheet1!AP65</f>
        <v>-76387456.9839966</v>
      </c>
      <c r="AQ66">
        <f>Sheet1!AQ65</f>
        <v>75237969.983996704</v>
      </c>
      <c r="AR66">
        <f>Sheet1!AR65</f>
        <v>0</v>
      </c>
      <c r="AS66">
        <f>Sheet1!AS65</f>
        <v>-1149486.9999998801</v>
      </c>
      <c r="AT66" s="3"/>
      <c r="AV66" s="3"/>
      <c r="AX66" s="3"/>
      <c r="AZ66" s="3"/>
      <c r="BB66" s="3"/>
      <c r="BE66" s="3"/>
      <c r="BG66" s="3"/>
      <c r="BI66" s="3"/>
      <c r="BJ66"/>
      <c r="BK66"/>
      <c r="BL66"/>
      <c r="BM66"/>
      <c r="BN66"/>
      <c r="BO66"/>
    </row>
    <row r="67" spans="1:67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1050401625.9094</v>
      </c>
      <c r="J67">
        <f>Sheet1!J66</f>
        <v>-2495721.76162278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0.47765666406466001</v>
      </c>
      <c r="R67">
        <f>Sheet1!R66</f>
        <v>4.2</v>
      </c>
      <c r="S67">
        <f>Sheet1!S66</f>
        <v>1.88</v>
      </c>
      <c r="T67">
        <f>Sheet1!T66</f>
        <v>0</v>
      </c>
      <c r="U67">
        <f>Sheet1!U66</f>
        <v>0</v>
      </c>
      <c r="V67">
        <f>Sheet1!V66</f>
        <v>0</v>
      </c>
      <c r="W67">
        <f>Sheet1!W66</f>
        <v>0</v>
      </c>
      <c r="X67">
        <f>Sheet1!X66</f>
        <v>1</v>
      </c>
      <c r="Y67">
        <f>Sheet1!Y66</f>
        <v>0</v>
      </c>
      <c r="Z67">
        <f>Sheet1!Z66</f>
        <v>-76864.795588887893</v>
      </c>
      <c r="AA67">
        <f>Sheet1!AA66</f>
        <v>1061366.1182116801</v>
      </c>
      <c r="AB67">
        <f>Sheet1!AB66</f>
        <v>2725499.6520412401</v>
      </c>
      <c r="AC67">
        <f>Sheet1!AC66</f>
        <v>-8794041.6486046705</v>
      </c>
      <c r="AD67">
        <f>Sheet1!AD66</f>
        <v>1417833.2419664301</v>
      </c>
      <c r="AE67">
        <f>Sheet1!AE66</f>
        <v>1991099.0865224299</v>
      </c>
      <c r="AF67">
        <f>Sheet1!AF66</f>
        <v>-239151.36033142</v>
      </c>
      <c r="AG67">
        <f>Sheet1!AG66</f>
        <v>0</v>
      </c>
      <c r="AH67">
        <f>Sheet1!AH66</f>
        <v>-488793.50670656899</v>
      </c>
      <c r="AI67">
        <f>Sheet1!AI66</f>
        <v>0</v>
      </c>
      <c r="AJ67">
        <f>Sheet1!AJ66</f>
        <v>0</v>
      </c>
      <c r="AK67">
        <f>Sheet1!AK66</f>
        <v>0</v>
      </c>
      <c r="AL67">
        <f>Sheet1!AL66</f>
        <v>0</v>
      </c>
      <c r="AM67">
        <f>Sheet1!AM66</f>
        <v>0</v>
      </c>
      <c r="AN67">
        <f>Sheet1!AN66</f>
        <v>0</v>
      </c>
      <c r="AO67">
        <f>Sheet1!AO66</f>
        <v>-2403053.2124897498</v>
      </c>
      <c r="AP67">
        <f>Sheet1!AP66</f>
        <v>-2445030.8306633099</v>
      </c>
      <c r="AQ67">
        <f>Sheet1!AQ66</f>
        <v>-8117055.1693393001</v>
      </c>
      <c r="AR67">
        <f>Sheet1!AR66</f>
        <v>0</v>
      </c>
      <c r="AS67">
        <f>Sheet1!AS66</f>
        <v>-10562086.0000026</v>
      </c>
      <c r="AT67" s="3"/>
      <c r="AV67" s="3"/>
      <c r="AX67" s="3"/>
      <c r="AZ67" s="3"/>
      <c r="BB67" s="3"/>
      <c r="BE67" s="3"/>
      <c r="BG67" s="3"/>
      <c r="BI67" s="3"/>
      <c r="BJ67"/>
      <c r="BK67"/>
      <c r="BL67"/>
      <c r="BM67"/>
      <c r="BN67"/>
      <c r="BO67"/>
    </row>
    <row r="68" spans="1:67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977340639.46847296</v>
      </c>
      <c r="J68">
        <f>Sheet1!J67</f>
        <v>-73060986.440934405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0.47613347078784202</v>
      </c>
      <c r="R68">
        <f>Sheet1!R67</f>
        <v>4.0999999999999996</v>
      </c>
      <c r="S68">
        <f>Sheet1!S67</f>
        <v>3.14</v>
      </c>
      <c r="T68">
        <f>Sheet1!T67</f>
        <v>0</v>
      </c>
      <c r="U68">
        <f>Sheet1!U67</f>
        <v>0</v>
      </c>
      <c r="V68">
        <f>Sheet1!V67</f>
        <v>0</v>
      </c>
      <c r="W68">
        <f>Sheet1!W67</f>
        <v>0</v>
      </c>
      <c r="X68">
        <f>Sheet1!X67</f>
        <v>1</v>
      </c>
      <c r="Y68">
        <f>Sheet1!Y67</f>
        <v>0</v>
      </c>
      <c r="Z68">
        <f>Sheet1!Z67</f>
        <v>2707302.0388000701</v>
      </c>
      <c r="AA68">
        <f>Sheet1!AA67</f>
        <v>-14346267.9472</v>
      </c>
      <c r="AB68">
        <f>Sheet1!AB67</f>
        <v>2444443.5199642298</v>
      </c>
      <c r="AC68">
        <f>Sheet1!AC67</f>
        <v>-54256486.947215699</v>
      </c>
      <c r="AD68">
        <f>Sheet1!AD67</f>
        <v>-6880730.9068518803</v>
      </c>
      <c r="AE68">
        <f>Sheet1!AE67</f>
        <v>-218733.43417083099</v>
      </c>
      <c r="AF68">
        <f>Sheet1!AF67</f>
        <v>-609062.48681415198</v>
      </c>
      <c r="AG68">
        <f>Sheet1!AG67</f>
        <v>-14509.410437628499</v>
      </c>
      <c r="AH68">
        <f>Sheet1!AH67</f>
        <v>-801945.44955938205</v>
      </c>
      <c r="AI68">
        <f>Sheet1!AI67</f>
        <v>0</v>
      </c>
      <c r="AJ68">
        <f>Sheet1!AJ67</f>
        <v>0</v>
      </c>
      <c r="AK68">
        <f>Sheet1!AK67</f>
        <v>0</v>
      </c>
      <c r="AL68">
        <f>Sheet1!AL67</f>
        <v>0</v>
      </c>
      <c r="AM68">
        <f>Sheet1!AM67</f>
        <v>0</v>
      </c>
      <c r="AN68">
        <f>Sheet1!AN67</f>
        <v>0</v>
      </c>
      <c r="AO68">
        <f>Sheet1!AO67</f>
        <v>-71975991.023485199</v>
      </c>
      <c r="AP68">
        <f>Sheet1!AP67</f>
        <v>-71012451.093249395</v>
      </c>
      <c r="AQ68">
        <f>Sheet1!AQ67</f>
        <v>47393890.7932522</v>
      </c>
      <c r="AR68">
        <f>Sheet1!AR67</f>
        <v>0</v>
      </c>
      <c r="AS68">
        <f>Sheet1!AS67</f>
        <v>-23618560.299997199</v>
      </c>
      <c r="AT68" s="3"/>
      <c r="AV68" s="3"/>
      <c r="AX68" s="3"/>
      <c r="AZ68" s="3"/>
      <c r="BB68" s="3"/>
      <c r="BE68" s="3"/>
      <c r="BG68" s="3"/>
      <c r="BI68" s="3"/>
      <c r="BJ68"/>
      <c r="BK68"/>
      <c r="BL68"/>
      <c r="BM68"/>
      <c r="BN68"/>
      <c r="BO68"/>
    </row>
    <row r="69" spans="1:67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942404054.98989403</v>
      </c>
      <c r="J69">
        <f>Sheet1!J68</f>
        <v>-34936584.478579402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0.476654671743657</v>
      </c>
      <c r="R69">
        <f>Sheet1!R68</f>
        <v>4.5</v>
      </c>
      <c r="S69">
        <f>Sheet1!S68</f>
        <v>5.62</v>
      </c>
      <c r="T69">
        <f>Sheet1!T68</f>
        <v>0</v>
      </c>
      <c r="U69">
        <f>Sheet1!U68</f>
        <v>0</v>
      </c>
      <c r="V69">
        <f>Sheet1!V68</f>
        <v>0</v>
      </c>
      <c r="W69">
        <f>Sheet1!W68</f>
        <v>0</v>
      </c>
      <c r="X69">
        <f>Sheet1!X68</f>
        <v>1</v>
      </c>
      <c r="Y69">
        <f>Sheet1!Y68</f>
        <v>0</v>
      </c>
      <c r="Z69">
        <f>Sheet1!Z68</f>
        <v>-2274916.5589780002</v>
      </c>
      <c r="AA69">
        <f>Sheet1!AA68</f>
        <v>-1670818.1145439199</v>
      </c>
      <c r="AB69">
        <f>Sheet1!AB68</f>
        <v>526217.71721631801</v>
      </c>
      <c r="AC69">
        <f>Sheet1!AC68</f>
        <v>-16858789.928378001</v>
      </c>
      <c r="AD69">
        <f>Sheet1!AD68</f>
        <v>-12451137.6000883</v>
      </c>
      <c r="AE69">
        <f>Sheet1!AE68</f>
        <v>-2063591.7599307101</v>
      </c>
      <c r="AF69">
        <f>Sheet1!AF68</f>
        <v>203667.15147007999</v>
      </c>
      <c r="AG69">
        <f>Sheet1!AG68</f>
        <v>56697.018485287997</v>
      </c>
      <c r="AH69">
        <f>Sheet1!AH68</f>
        <v>-1541330.6404033899</v>
      </c>
      <c r="AI69">
        <f>Sheet1!AI68</f>
        <v>0</v>
      </c>
      <c r="AJ69">
        <f>Sheet1!AJ68</f>
        <v>0</v>
      </c>
      <c r="AK69">
        <f>Sheet1!AK68</f>
        <v>0</v>
      </c>
      <c r="AL69">
        <f>Sheet1!AL68</f>
        <v>0</v>
      </c>
      <c r="AM69">
        <f>Sheet1!AM68</f>
        <v>0</v>
      </c>
      <c r="AN69">
        <f>Sheet1!AN68</f>
        <v>0</v>
      </c>
      <c r="AO69">
        <f>Sheet1!AO68</f>
        <v>-36074002.715150699</v>
      </c>
      <c r="AP69">
        <f>Sheet1!AP68</f>
        <v>-35651177.405809797</v>
      </c>
      <c r="AQ69">
        <f>Sheet1!AQ68</f>
        <v>37575581.405807696</v>
      </c>
      <c r="AR69">
        <f>Sheet1!AR68</f>
        <v>0</v>
      </c>
      <c r="AS69">
        <f>Sheet1!AS68</f>
        <v>1924403.9999979699</v>
      </c>
      <c r="AT69" s="3"/>
      <c r="AV69" s="3"/>
      <c r="AX69" s="3"/>
      <c r="AZ69" s="3"/>
      <c r="BB69" s="3"/>
      <c r="BE69" s="3"/>
      <c r="BG69" s="3"/>
      <c r="BI69" s="3"/>
      <c r="BJ69"/>
      <c r="BK69"/>
      <c r="BL69"/>
      <c r="BM69"/>
      <c r="BN69"/>
      <c r="BO69"/>
    </row>
    <row r="70" spans="1:67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936873877.16178703</v>
      </c>
      <c r="J70">
        <f>Sheet1!J69</f>
        <v>-5530177.8281066399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0.47605266805906399</v>
      </c>
      <c r="R70">
        <f>Sheet1!R69</f>
        <v>4.5</v>
      </c>
      <c r="S70">
        <f>Sheet1!S69</f>
        <v>8.6999999999999993</v>
      </c>
      <c r="T70">
        <f>Sheet1!T69</f>
        <v>0</v>
      </c>
      <c r="U70">
        <f>Sheet1!U69</f>
        <v>0</v>
      </c>
      <c r="V70">
        <f>Sheet1!V69</f>
        <v>0</v>
      </c>
      <c r="W70">
        <f>Sheet1!W69</f>
        <v>0</v>
      </c>
      <c r="X70">
        <f>Sheet1!X69</f>
        <v>1</v>
      </c>
      <c r="Y70">
        <f>Sheet1!Y69</f>
        <v>0</v>
      </c>
      <c r="Z70">
        <f>Sheet1!Z69</f>
        <v>-4102655.7298184298</v>
      </c>
      <c r="AA70">
        <f>Sheet1!AA69</f>
        <v>-11888716.1379837</v>
      </c>
      <c r="AB70">
        <f>Sheet1!AB69</f>
        <v>2039862.56048637</v>
      </c>
      <c r="AC70">
        <f>Sheet1!AC69</f>
        <v>16568329.779931899</v>
      </c>
      <c r="AD70">
        <f>Sheet1!AD69</f>
        <v>-6957232.3591144504</v>
      </c>
      <c r="AE70">
        <f>Sheet1!AE69</f>
        <v>856801.13786754594</v>
      </c>
      <c r="AF70">
        <f>Sheet1!AF69</f>
        <v>-235644.09937824699</v>
      </c>
      <c r="AG70">
        <f>Sheet1!AG69</f>
        <v>0</v>
      </c>
      <c r="AH70">
        <f>Sheet1!AH69</f>
        <v>-1917568.1334250199</v>
      </c>
      <c r="AI70">
        <f>Sheet1!AI69</f>
        <v>0</v>
      </c>
      <c r="AJ70">
        <f>Sheet1!AJ69</f>
        <v>0</v>
      </c>
      <c r="AK70">
        <f>Sheet1!AK69</f>
        <v>0</v>
      </c>
      <c r="AL70">
        <f>Sheet1!AL69</f>
        <v>0</v>
      </c>
      <c r="AM70">
        <f>Sheet1!AM69</f>
        <v>0</v>
      </c>
      <c r="AN70">
        <f>Sheet1!AN69</f>
        <v>0</v>
      </c>
      <c r="AO70">
        <f>Sheet1!AO69</f>
        <v>-5636822.9814340398</v>
      </c>
      <c r="AP70">
        <f>Sheet1!AP69</f>
        <v>-5863791.6156103797</v>
      </c>
      <c r="AQ70">
        <f>Sheet1!AQ69</f>
        <v>-50730192.484388404</v>
      </c>
      <c r="AR70">
        <f>Sheet1!AR69</f>
        <v>0</v>
      </c>
      <c r="AS70">
        <f>Sheet1!AS69</f>
        <v>-56593984.099998802</v>
      </c>
      <c r="AT70" s="3"/>
      <c r="AV70" s="3"/>
      <c r="AX70" s="3"/>
      <c r="AZ70" s="3"/>
      <c r="BB70" s="3"/>
      <c r="BE70" s="3"/>
      <c r="BG70" s="3"/>
      <c r="BI70" s="3"/>
      <c r="BJ70"/>
      <c r="BK70"/>
      <c r="BL70"/>
      <c r="BM70"/>
      <c r="BN70"/>
      <c r="BO70"/>
    </row>
    <row r="71" spans="1:67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903241093.66407204</v>
      </c>
      <c r="J71">
        <f>Sheet1!J70</f>
        <v>-33632783.497715503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0.47627332414381301</v>
      </c>
      <c r="R71">
        <f>Sheet1!R70</f>
        <v>4.5999999999999996</v>
      </c>
      <c r="S71">
        <f>Sheet1!S70</f>
        <v>12.309999999999899</v>
      </c>
      <c r="T71">
        <f>Sheet1!T70</f>
        <v>0</v>
      </c>
      <c r="U71">
        <f>Sheet1!U70</f>
        <v>0</v>
      </c>
      <c r="V71">
        <f>Sheet1!V70</f>
        <v>0</v>
      </c>
      <c r="W71">
        <f>Sheet1!W70</f>
        <v>0</v>
      </c>
      <c r="X71">
        <f>Sheet1!X70</f>
        <v>1</v>
      </c>
      <c r="Y71">
        <f>Sheet1!Y70</f>
        <v>1</v>
      </c>
      <c r="Z71">
        <f>Sheet1!Z70</f>
        <v>-905817.71436632902</v>
      </c>
      <c r="AA71">
        <f>Sheet1!AA70</f>
        <v>2562388.9397337199</v>
      </c>
      <c r="AB71">
        <f>Sheet1!AB70</f>
        <v>1154302.0573380501</v>
      </c>
      <c r="AC71">
        <f>Sheet1!AC70</f>
        <v>12399060.3802961</v>
      </c>
      <c r="AD71">
        <f>Sheet1!AD70</f>
        <v>-8534979.2935897801</v>
      </c>
      <c r="AE71">
        <f>Sheet1!AE70</f>
        <v>67329.812588853398</v>
      </c>
      <c r="AF71">
        <f>Sheet1!AF70</f>
        <v>81493.420019044293</v>
      </c>
      <c r="AG71">
        <f>Sheet1!AG70</f>
        <v>13396.9948601618</v>
      </c>
      <c r="AH71">
        <f>Sheet1!AH70</f>
        <v>-2119897.0550064598</v>
      </c>
      <c r="AI71">
        <f>Sheet1!AI70</f>
        <v>0</v>
      </c>
      <c r="AJ71">
        <f>Sheet1!AJ70</f>
        <v>0</v>
      </c>
      <c r="AK71">
        <f>Sheet1!AK70</f>
        <v>0</v>
      </c>
      <c r="AL71">
        <f>Sheet1!AL70</f>
        <v>0</v>
      </c>
      <c r="AM71">
        <f>Sheet1!AM70</f>
        <v>0</v>
      </c>
      <c r="AN71">
        <f>Sheet1!AN70</f>
        <v>-38255558.381809697</v>
      </c>
      <c r="AO71">
        <f>Sheet1!AO70</f>
        <v>-33538280.839936301</v>
      </c>
      <c r="AP71">
        <f>Sheet1!AP70</f>
        <v>-33840556.122820698</v>
      </c>
      <c r="AQ71">
        <f>Sheet1!AQ70</f>
        <v>26987033.122820001</v>
      </c>
      <c r="AR71">
        <f>Sheet1!AR70</f>
        <v>0</v>
      </c>
      <c r="AS71">
        <f>Sheet1!AS70</f>
        <v>-6853523.0000007097</v>
      </c>
      <c r="AT71" s="3"/>
      <c r="AV71" s="3"/>
      <c r="AX71" s="3"/>
      <c r="AZ71" s="3"/>
      <c r="BB71" s="3"/>
      <c r="BE71" s="3"/>
      <c r="BG71" s="3"/>
      <c r="BI71" s="3"/>
      <c r="BJ71"/>
      <c r="BK71"/>
      <c r="BL71"/>
      <c r="BM71"/>
      <c r="BN71"/>
      <c r="BO71"/>
    </row>
    <row r="72" spans="1:67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X72"/>
      <c r="Y72"/>
      <c r="Z72"/>
      <c r="AA72"/>
      <c r="AB72"/>
      <c r="AD72"/>
      <c r="AF72"/>
      <c r="AH72"/>
      <c r="AM72"/>
      <c r="AO72"/>
      <c r="AT72" s="3"/>
      <c r="AV72" s="3"/>
      <c r="AX72" s="3"/>
      <c r="AZ72" s="3"/>
      <c r="BB72" s="3"/>
      <c r="BE72" s="3"/>
      <c r="BG72" s="3"/>
      <c r="BI72" s="3"/>
      <c r="BJ72"/>
      <c r="BK72"/>
      <c r="BL72"/>
      <c r="BM72"/>
      <c r="BN72"/>
      <c r="BO72"/>
    </row>
    <row r="73" spans="1:67" x14ac:dyDescent="0.2">
      <c r="F73"/>
      <c r="G73"/>
      <c r="H73"/>
      <c r="I73"/>
      <c r="J73"/>
      <c r="K73"/>
      <c r="L73"/>
      <c r="M73"/>
      <c r="N73"/>
      <c r="O73"/>
      <c r="P73"/>
      <c r="Q73"/>
      <c r="AB73" s="4"/>
      <c r="AC73" s="4"/>
      <c r="AE73" s="3"/>
      <c r="AG73" s="3"/>
      <c r="AI73" s="3"/>
      <c r="AJ73" s="2"/>
      <c r="AM73" s="3"/>
      <c r="AN73" s="3"/>
      <c r="AO73" s="3"/>
      <c r="AP73" s="2"/>
      <c r="AQ73" s="2"/>
      <c r="AT73" s="3"/>
      <c r="AU73" s="3"/>
      <c r="AV73" s="3"/>
      <c r="AW73" s="3"/>
      <c r="AX73" s="3"/>
      <c r="AY73" s="3"/>
      <c r="AZ73" s="3"/>
      <c r="BA73" s="3"/>
      <c r="BB73" s="3"/>
      <c r="BE73" s="3"/>
      <c r="BG73" s="3"/>
      <c r="BI73" s="3"/>
      <c r="BJ73"/>
      <c r="BK73"/>
      <c r="BL73"/>
      <c r="BM73"/>
      <c r="BN73"/>
    </row>
    <row r="74" spans="1:67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AB74" s="4"/>
      <c r="AC74" s="4"/>
      <c r="AE74" s="3"/>
      <c r="AG74" s="3"/>
      <c r="AI74" s="3"/>
      <c r="AJ74" s="2"/>
      <c r="AM74" s="3"/>
      <c r="AN74" s="3"/>
      <c r="AO74" s="3"/>
      <c r="AP74" s="2"/>
      <c r="AQ74" s="2"/>
      <c r="AT74" s="3"/>
      <c r="AU74" s="3"/>
      <c r="AV74" s="3"/>
      <c r="AW74" s="3"/>
      <c r="AX74" s="3"/>
      <c r="AY74" s="3"/>
      <c r="AZ74" s="3"/>
      <c r="BA74" s="3"/>
      <c r="BB74" s="3"/>
      <c r="BE74" s="3"/>
      <c r="BG74" s="3"/>
      <c r="BI74" s="3"/>
      <c r="BJ74"/>
      <c r="BK74"/>
      <c r="BL74"/>
      <c r="BM74"/>
      <c r="BN74"/>
    </row>
    <row r="75" spans="1:67" s="6" customFormat="1" ht="34" x14ac:dyDescent="0.2">
      <c r="B75" s="6" t="s">
        <v>0</v>
      </c>
      <c r="C75" s="6" t="s">
        <v>2</v>
      </c>
      <c r="D75" s="6" t="s">
        <v>1</v>
      </c>
      <c r="E75" s="6" t="s">
        <v>62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18</v>
      </c>
      <c r="M75" s="6" t="s">
        <v>9</v>
      </c>
      <c r="N75" s="6" t="s">
        <v>17</v>
      </c>
      <c r="O75" s="6" t="s">
        <v>16</v>
      </c>
      <c r="P75" s="6" t="s">
        <v>10</v>
      </c>
      <c r="Q75" s="6" t="s">
        <v>79</v>
      </c>
      <c r="R75" s="6" t="s">
        <v>32</v>
      </c>
      <c r="S75" t="s">
        <v>85</v>
      </c>
      <c r="T75" t="s">
        <v>86</v>
      </c>
      <c r="U75" t="s">
        <v>80</v>
      </c>
      <c r="V75" t="s">
        <v>87</v>
      </c>
      <c r="W75" t="s">
        <v>88</v>
      </c>
      <c r="X75" s="6" t="s">
        <v>49</v>
      </c>
      <c r="Y75" s="6" t="s">
        <v>50</v>
      </c>
      <c r="Z75" s="6" t="s">
        <v>11</v>
      </c>
      <c r="AA75" s="6" t="s">
        <v>33</v>
      </c>
      <c r="AB75" s="6" t="s">
        <v>12</v>
      </c>
      <c r="AC75" s="6" t="s">
        <v>34</v>
      </c>
      <c r="AD75" s="6" t="s">
        <v>35</v>
      </c>
      <c r="AE75" s="6" t="s">
        <v>13</v>
      </c>
      <c r="AF75" s="6" t="s">
        <v>81</v>
      </c>
      <c r="AG75" s="6" t="s">
        <v>36</v>
      </c>
      <c r="AH75" t="s">
        <v>89</v>
      </c>
      <c r="AI75" t="s">
        <v>90</v>
      </c>
      <c r="AJ75" t="s">
        <v>82</v>
      </c>
      <c r="AK75" t="s">
        <v>91</v>
      </c>
      <c r="AL75" t="s">
        <v>92</v>
      </c>
      <c r="AM75" s="6" t="s">
        <v>51</v>
      </c>
      <c r="AN75" s="6" t="s">
        <v>52</v>
      </c>
      <c r="AO75" s="6" t="s">
        <v>44</v>
      </c>
      <c r="AP75" s="6" t="s">
        <v>45</v>
      </c>
      <c r="AQ75" s="6" t="s">
        <v>46</v>
      </c>
      <c r="AR75" s="6" t="s">
        <v>47</v>
      </c>
      <c r="AS75" s="6" t="s">
        <v>48</v>
      </c>
      <c r="BK75" s="8"/>
      <c r="BL75" s="8"/>
      <c r="BM75" s="8"/>
      <c r="BN75" s="8"/>
      <c r="BO75" s="8"/>
    </row>
    <row r="76" spans="1:67" x14ac:dyDescent="0.2">
      <c r="A76" t="str">
        <f t="shared" ref="A76:A109" si="2">CONCATENATE(B76,"_",C76,"_",D76)</f>
        <v>1_1_2002</v>
      </c>
      <c r="B76">
        <v>1</v>
      </c>
      <c r="C76">
        <v>1</v>
      </c>
      <c r="D76">
        <v>2002</v>
      </c>
      <c r="E76">
        <f>Sheet1!E75</f>
        <v>1069915403.65499</v>
      </c>
      <c r="F76">
        <f>Sheet1!F75</f>
        <v>0</v>
      </c>
      <c r="G76">
        <f>Sheet1!G75</f>
        <v>1069915403.65499</v>
      </c>
      <c r="H76">
        <f>Sheet1!H75</f>
        <v>0</v>
      </c>
      <c r="I76">
        <f>Sheet1!I75</f>
        <v>916955630.64086998</v>
      </c>
      <c r="J76">
        <f>Sheet1!J75</f>
        <v>0</v>
      </c>
      <c r="K76">
        <f>Sheet1!K75</f>
        <v>50740292.217438303</v>
      </c>
      <c r="L76">
        <f>Sheet1!L75</f>
        <v>1.7132453925100699</v>
      </c>
      <c r="M76">
        <f>Sheet1!M75</f>
        <v>8927514.0518831294</v>
      </c>
      <c r="N76">
        <f>Sheet1!N75</f>
        <v>1.94994096951705</v>
      </c>
      <c r="O76">
        <f>Sheet1!O75</f>
        <v>43176.306881081997</v>
      </c>
      <c r="P76">
        <f>Sheet1!P75</f>
        <v>11.1578924248098</v>
      </c>
      <c r="Q76">
        <f>Sheet1!Q75</f>
        <v>0.51516486358284896</v>
      </c>
      <c r="R76">
        <f>Sheet1!R75</f>
        <v>3.9475414957497899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Sheet1!X75</f>
        <v>0</v>
      </c>
      <c r="Y76">
        <f>Sheet1!Y75</f>
        <v>0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0</v>
      </c>
      <c r="AO76">
        <f>Sheet1!AO75</f>
        <v>0</v>
      </c>
      <c r="AP76">
        <f>Sheet1!AP75</f>
        <v>0</v>
      </c>
      <c r="AQ76">
        <f>Sheet1!AQ75</f>
        <v>0</v>
      </c>
      <c r="AR76">
        <f>Sheet1!AR75</f>
        <v>1069915403.65499</v>
      </c>
      <c r="AS76">
        <f>Sheet1!AS75</f>
        <v>1069915403.65499</v>
      </c>
      <c r="BJ76"/>
      <c r="BK76"/>
      <c r="BL76"/>
      <c r="BM76"/>
      <c r="BN76"/>
      <c r="BO76"/>
    </row>
    <row r="77" spans="1:67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1069915403.65499</v>
      </c>
      <c r="F77">
        <f>Sheet1!F76</f>
        <v>1069915403.65499</v>
      </c>
      <c r="G77">
        <f>Sheet1!G76</f>
        <v>1280048422.5409999</v>
      </c>
      <c r="H77">
        <f>Sheet1!H76</f>
        <v>-8072855.0139993597</v>
      </c>
      <c r="I77">
        <f>Sheet1!I76</f>
        <v>1225740200.9428401</v>
      </c>
      <c r="J77">
        <f>Sheet1!J76</f>
        <v>84776201.793588907</v>
      </c>
      <c r="K77">
        <f>Sheet1!K76</f>
        <v>55154282.018025398</v>
      </c>
      <c r="L77">
        <f>Sheet1!L76</f>
        <v>1.7044660506167599</v>
      </c>
      <c r="M77">
        <f>Sheet1!M76</f>
        <v>9071937.9912379794</v>
      </c>
      <c r="N77">
        <f>Sheet1!N76</f>
        <v>2.2262163531117101</v>
      </c>
      <c r="O77">
        <f>Sheet1!O76</f>
        <v>42308.368744748099</v>
      </c>
      <c r="P77">
        <f>Sheet1!P76</f>
        <v>10.988696350111701</v>
      </c>
      <c r="Q77">
        <f>Sheet1!Q76</f>
        <v>0.51313382288538001</v>
      </c>
      <c r="R77">
        <f>Sheet1!R76</f>
        <v>3.9475414957497899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Sheet1!X76</f>
        <v>0</v>
      </c>
      <c r="Y77">
        <f>Sheet1!Y76</f>
        <v>0</v>
      </c>
      <c r="Z77">
        <f>Sheet1!Z76</f>
        <v>66558193.692796104</v>
      </c>
      <c r="AA77">
        <f>Sheet1!AA76</f>
        <v>1225917.6524046101</v>
      </c>
      <c r="AB77">
        <f>Sheet1!AB76</f>
        <v>4853380.7854699502</v>
      </c>
      <c r="AC77">
        <f>Sheet1!AC76</f>
        <v>21005490.101872001</v>
      </c>
      <c r="AD77">
        <f>Sheet1!AD76</f>
        <v>8662247.6072242893</v>
      </c>
      <c r="AE77">
        <f>Sheet1!AE76</f>
        <v>-1291464.19356632</v>
      </c>
      <c r="AF77">
        <f>Sheet1!AF76</f>
        <v>-847978.944170014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0</v>
      </c>
      <c r="AL77">
        <f>Sheet1!AL76</f>
        <v>0</v>
      </c>
      <c r="AM77">
        <f>Sheet1!AM76</f>
        <v>0</v>
      </c>
      <c r="AN77">
        <f>Sheet1!AN76</f>
        <v>0</v>
      </c>
      <c r="AO77">
        <f>Sheet1!AO76</f>
        <v>100165786.70203</v>
      </c>
      <c r="AP77">
        <f>Sheet1!AP76</f>
        <v>102365494.491679</v>
      </c>
      <c r="AQ77">
        <f>Sheet1!AQ76</f>
        <v>-110438349.505679</v>
      </c>
      <c r="AR77">
        <f>Sheet1!AR76</f>
        <v>0</v>
      </c>
      <c r="AS77">
        <f>Sheet1!AS76</f>
        <v>-8072855.0139993597</v>
      </c>
      <c r="AT77" s="3"/>
      <c r="AV77" s="3"/>
      <c r="AX77" s="3"/>
      <c r="AZ77" s="3"/>
      <c r="BB77" s="3"/>
      <c r="BE77" s="3"/>
      <c r="BG77" s="3"/>
      <c r="BI77" s="3"/>
      <c r="BJ77"/>
      <c r="BK77"/>
      <c r="BL77"/>
      <c r="BM77"/>
      <c r="BN77"/>
      <c r="BO77"/>
    </row>
    <row r="78" spans="1:67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1077611290.65499</v>
      </c>
      <c r="F78">
        <f>Sheet1!F77</f>
        <v>1280048422.5409999</v>
      </c>
      <c r="G78">
        <f>Sheet1!G77</f>
        <v>1353575032.98</v>
      </c>
      <c r="H78">
        <f>Sheet1!H77</f>
        <v>65830723.439000197</v>
      </c>
      <c r="I78">
        <f>Sheet1!I77</f>
        <v>1309378515.52105</v>
      </c>
      <c r="J78">
        <f>Sheet1!J77</f>
        <v>76142067.544032693</v>
      </c>
      <c r="K78">
        <f>Sheet1!K77</f>
        <v>55263206.7339359</v>
      </c>
      <c r="L78">
        <f>Sheet1!L77</f>
        <v>1.70638329413181</v>
      </c>
      <c r="M78">
        <f>Sheet1!M77</f>
        <v>9242271.3628880493</v>
      </c>
      <c r="N78">
        <f>Sheet1!N77</f>
        <v>2.5518910683608498</v>
      </c>
      <c r="O78">
        <f>Sheet1!O77</f>
        <v>41030.5670729212</v>
      </c>
      <c r="P78">
        <f>Sheet1!P77</f>
        <v>10.7946803484576</v>
      </c>
      <c r="Q78">
        <f>Sheet1!Q77</f>
        <v>0.50995663186427798</v>
      </c>
      <c r="R78">
        <f>Sheet1!R77</f>
        <v>3.9400603557051199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Sheet1!X77</f>
        <v>0</v>
      </c>
      <c r="Y78">
        <f>Sheet1!Y77</f>
        <v>0</v>
      </c>
      <c r="Z78">
        <f>Sheet1!Z77</f>
        <v>23030976.0345775</v>
      </c>
      <c r="AA78">
        <f>Sheet1!AA77</f>
        <v>10788881.7478997</v>
      </c>
      <c r="AB78">
        <f>Sheet1!AB77</f>
        <v>7284382.8606649404</v>
      </c>
      <c r="AC78">
        <f>Sheet1!AC77</f>
        <v>27130811.889990401</v>
      </c>
      <c r="AD78">
        <f>Sheet1!AD77</f>
        <v>15962234.533317801</v>
      </c>
      <c r="AE78">
        <f>Sheet1!AE77</f>
        <v>-849419.25040224497</v>
      </c>
      <c r="AF78">
        <f>Sheet1!AF77</f>
        <v>-744568.74177594599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0</v>
      </c>
      <c r="AL78">
        <f>Sheet1!AL77</f>
        <v>0</v>
      </c>
      <c r="AM78">
        <f>Sheet1!AM77</f>
        <v>0</v>
      </c>
      <c r="AN78">
        <f>Sheet1!AN77</f>
        <v>0</v>
      </c>
      <c r="AO78">
        <f>Sheet1!AO77</f>
        <v>82603299.0742722</v>
      </c>
      <c r="AP78">
        <f>Sheet1!AP77</f>
        <v>85737558.571545199</v>
      </c>
      <c r="AQ78">
        <f>Sheet1!AQ77</f>
        <v>-19906835.132544901</v>
      </c>
      <c r="AR78">
        <f>Sheet1!AR77</f>
        <v>7695887</v>
      </c>
      <c r="AS78">
        <f>Sheet1!AS77</f>
        <v>73526610.439000204</v>
      </c>
      <c r="AT78" s="3"/>
      <c r="AV78" s="3"/>
      <c r="AX78" s="3"/>
      <c r="AZ78" s="3"/>
      <c r="BB78" s="3"/>
      <c r="BE78" s="3"/>
      <c r="BG78" s="3"/>
      <c r="BI78" s="3"/>
      <c r="BJ78"/>
      <c r="BK78"/>
      <c r="BL78"/>
      <c r="BM78"/>
      <c r="BN78"/>
      <c r="BO78"/>
    </row>
    <row r="79" spans="1:67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1119130613.65499</v>
      </c>
      <c r="F79">
        <f>Sheet1!F78</f>
        <v>1353575032.98</v>
      </c>
      <c r="G79">
        <f>Sheet1!G78</f>
        <v>1433053203.59899</v>
      </c>
      <c r="H79">
        <f>Sheet1!H78</f>
        <v>37958847.618998297</v>
      </c>
      <c r="I79">
        <f>Sheet1!I78</f>
        <v>1393059260.3554599</v>
      </c>
      <c r="J79">
        <f>Sheet1!J78</f>
        <v>43468082.190462999</v>
      </c>
      <c r="K79">
        <f>Sheet1!K78</f>
        <v>54028360.394160204</v>
      </c>
      <c r="L79">
        <f>Sheet1!L78</f>
        <v>1.69566201981458</v>
      </c>
      <c r="M79">
        <f>Sheet1!M78</f>
        <v>9248942.3896951694</v>
      </c>
      <c r="N79">
        <f>Sheet1!N78</f>
        <v>3.0219532904527702</v>
      </c>
      <c r="O79">
        <f>Sheet1!O78</f>
        <v>39892.890941942002</v>
      </c>
      <c r="P79">
        <f>Sheet1!P78</f>
        <v>10.446193998783199</v>
      </c>
      <c r="Q79">
        <f>Sheet1!Q78</f>
        <v>0.51102334465351695</v>
      </c>
      <c r="R79">
        <f>Sheet1!R78</f>
        <v>3.9587157425717199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Sheet1!X78</f>
        <v>0</v>
      </c>
      <c r="Y79">
        <f>Sheet1!Y78</f>
        <v>0</v>
      </c>
      <c r="Z79">
        <f>Sheet1!Z78</f>
        <v>-2723267.5752002802</v>
      </c>
      <c r="AA79">
        <f>Sheet1!AA78</f>
        <v>-8011985.5220119599</v>
      </c>
      <c r="AB79">
        <f>Sheet1!AB78</f>
        <v>7929703.7092467602</v>
      </c>
      <c r="AC79">
        <f>Sheet1!AC78</f>
        <v>36678180.006549798</v>
      </c>
      <c r="AD79">
        <f>Sheet1!AD78</f>
        <v>15523771.634897299</v>
      </c>
      <c r="AE79">
        <f>Sheet1!AE78</f>
        <v>-968007.55885659205</v>
      </c>
      <c r="AF79">
        <f>Sheet1!AF78</f>
        <v>-812430.93771633005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0</v>
      </c>
      <c r="AL79">
        <f>Sheet1!AL78</f>
        <v>0</v>
      </c>
      <c r="AM79">
        <f>Sheet1!AM78</f>
        <v>0</v>
      </c>
      <c r="AN79">
        <f>Sheet1!AN78</f>
        <v>0</v>
      </c>
      <c r="AO79">
        <f>Sheet1!AO78</f>
        <v>47615963.756908797</v>
      </c>
      <c r="AP79">
        <f>Sheet1!AP78</f>
        <v>48023274.806503102</v>
      </c>
      <c r="AQ79">
        <f>Sheet1!AQ78</f>
        <v>-10064427.187504699</v>
      </c>
      <c r="AR79">
        <f>Sheet1!AR78</f>
        <v>41519322.999999903</v>
      </c>
      <c r="AS79">
        <f>Sheet1!AS78</f>
        <v>79478170.6189982</v>
      </c>
      <c r="AT79" s="3"/>
      <c r="AV79" s="3"/>
      <c r="AX79" s="3"/>
      <c r="AZ79" s="3"/>
      <c r="BB79" s="3"/>
      <c r="BE79" s="3"/>
      <c r="BG79" s="3"/>
      <c r="BI79" s="3"/>
      <c r="BJ79"/>
      <c r="BK79"/>
      <c r="BL79"/>
      <c r="BM79"/>
      <c r="BN79"/>
      <c r="BO79"/>
    </row>
    <row r="80" spans="1:67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1119130613.65499</v>
      </c>
      <c r="F80">
        <f>Sheet1!F79</f>
        <v>1433053203.59899</v>
      </c>
      <c r="G80">
        <f>Sheet1!G79</f>
        <v>1493228483.316</v>
      </c>
      <c r="H80">
        <f>Sheet1!H79</f>
        <v>60175279.717001699</v>
      </c>
      <c r="I80">
        <f>Sheet1!I79</f>
        <v>1474858021.0871201</v>
      </c>
      <c r="J80">
        <f>Sheet1!J79</f>
        <v>81798760.731658906</v>
      </c>
      <c r="K80">
        <f>Sheet1!K79</f>
        <v>56052606.436925203</v>
      </c>
      <c r="L80">
        <f>Sheet1!L79</f>
        <v>1.77182285416152</v>
      </c>
      <c r="M80">
        <f>Sheet1!M79</f>
        <v>9504547.6584742405</v>
      </c>
      <c r="N80">
        <f>Sheet1!N79</f>
        <v>3.3087203668259701</v>
      </c>
      <c r="O80">
        <f>Sheet1!O79</f>
        <v>38228.970289698198</v>
      </c>
      <c r="P80">
        <f>Sheet1!P79</f>
        <v>10.313201742091399</v>
      </c>
      <c r="Q80">
        <f>Sheet1!Q79</f>
        <v>0.50906888542158901</v>
      </c>
      <c r="R80">
        <f>Sheet1!R79</f>
        <v>4.2618133190396499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Sheet1!X79</f>
        <v>0</v>
      </c>
      <c r="Y80">
        <f>Sheet1!Y79</f>
        <v>0</v>
      </c>
      <c r="Z80">
        <f>Sheet1!Z79</f>
        <v>49397161.133523002</v>
      </c>
      <c r="AA80">
        <f>Sheet1!AA79</f>
        <v>-20340390.454005301</v>
      </c>
      <c r="AB80">
        <f>Sheet1!AB79</f>
        <v>10732196.4505248</v>
      </c>
      <c r="AC80">
        <f>Sheet1!AC79</f>
        <v>22208417.466524299</v>
      </c>
      <c r="AD80">
        <f>Sheet1!AD79</f>
        <v>25508896.938880999</v>
      </c>
      <c r="AE80">
        <f>Sheet1!AE79</f>
        <v>-681670.52233590302</v>
      </c>
      <c r="AF80">
        <f>Sheet1!AF79</f>
        <v>-1187965.6633924099</v>
      </c>
      <c r="AG80">
        <f>Sheet1!AG79</f>
        <v>53698.700221064697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0</v>
      </c>
      <c r="AL80">
        <f>Sheet1!AL79</f>
        <v>0</v>
      </c>
      <c r="AM80">
        <f>Sheet1!AM79</f>
        <v>0</v>
      </c>
      <c r="AN80">
        <f>Sheet1!AN79</f>
        <v>0</v>
      </c>
      <c r="AO80">
        <f>Sheet1!AO79</f>
        <v>85690344.049940705</v>
      </c>
      <c r="AP80">
        <f>Sheet1!AP79</f>
        <v>86707042.074832693</v>
      </c>
      <c r="AQ80">
        <f>Sheet1!AQ79</f>
        <v>-26531762.357831001</v>
      </c>
      <c r="AR80">
        <f>Sheet1!AR79</f>
        <v>0</v>
      </c>
      <c r="AS80">
        <f>Sheet1!AS79</f>
        <v>60175279.717001699</v>
      </c>
      <c r="AT80" s="3"/>
      <c r="AV80" s="3"/>
      <c r="AX80" s="3"/>
      <c r="AZ80" s="3"/>
      <c r="BB80" s="3"/>
      <c r="BE80" s="3"/>
      <c r="BG80" s="3"/>
      <c r="BI80" s="3"/>
      <c r="BJ80"/>
      <c r="BK80"/>
      <c r="BL80"/>
      <c r="BM80"/>
      <c r="BN80"/>
      <c r="BO80"/>
    </row>
    <row r="81" spans="1:67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1119130613.65499</v>
      </c>
      <c r="F81">
        <f>Sheet1!F80</f>
        <v>1493228483.316</v>
      </c>
      <c r="G81">
        <f>Sheet1!G80</f>
        <v>1522929524.6889999</v>
      </c>
      <c r="H81">
        <f>Sheet1!H80</f>
        <v>29701041.372999702</v>
      </c>
      <c r="I81">
        <f>Sheet1!I80</f>
        <v>1545600387.2004499</v>
      </c>
      <c r="J81">
        <f>Sheet1!J80</f>
        <v>70742366.113336802</v>
      </c>
      <c r="K81">
        <f>Sheet1!K80</f>
        <v>60015922.491439298</v>
      </c>
      <c r="L81">
        <f>Sheet1!L80</f>
        <v>1.71490815927911</v>
      </c>
      <c r="M81">
        <f>Sheet1!M80</f>
        <v>9569650.1283425204</v>
      </c>
      <c r="N81">
        <f>Sheet1!N80</f>
        <v>3.4804285654891198</v>
      </c>
      <c r="O81">
        <f>Sheet1!O80</f>
        <v>38847.132965487101</v>
      </c>
      <c r="P81">
        <f>Sheet1!P80</f>
        <v>10.0897342228641</v>
      </c>
      <c r="Q81">
        <f>Sheet1!Q80</f>
        <v>0.50292434994072099</v>
      </c>
      <c r="R81">
        <f>Sheet1!R80</f>
        <v>4.4118228256806296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Sheet1!X80</f>
        <v>0</v>
      </c>
      <c r="Y81">
        <f>Sheet1!Y80</f>
        <v>0</v>
      </c>
      <c r="Z81">
        <f>Sheet1!Z80</f>
        <v>72971255.509155095</v>
      </c>
      <c r="AA81">
        <f>Sheet1!AA80</f>
        <v>6302126.3451287299</v>
      </c>
      <c r="AB81">
        <f>Sheet1!AB80</f>
        <v>3064534.51007532</v>
      </c>
      <c r="AC81">
        <f>Sheet1!AC80</f>
        <v>12202239.146436101</v>
      </c>
      <c r="AD81">
        <f>Sheet1!AD80</f>
        <v>-7581398.3972476097</v>
      </c>
      <c r="AE81">
        <f>Sheet1!AE80</f>
        <v>-1616028.4202497799</v>
      </c>
      <c r="AF81">
        <f>Sheet1!AF80</f>
        <v>-2873735.9751808201</v>
      </c>
      <c r="AG81">
        <f>Sheet1!AG80</f>
        <v>45081.515131264001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0</v>
      </c>
      <c r="AL81">
        <f>Sheet1!AL80</f>
        <v>0</v>
      </c>
      <c r="AM81">
        <f>Sheet1!AM80</f>
        <v>0</v>
      </c>
      <c r="AN81">
        <f>Sheet1!AN80</f>
        <v>0</v>
      </c>
      <c r="AO81">
        <f>Sheet1!AO80</f>
        <v>82514074.233248293</v>
      </c>
      <c r="AP81">
        <f>Sheet1!AP80</f>
        <v>81782961.131053299</v>
      </c>
      <c r="AQ81">
        <f>Sheet1!AQ80</f>
        <v>-52081919.758053496</v>
      </c>
      <c r="AR81">
        <f>Sheet1!AR80</f>
        <v>0</v>
      </c>
      <c r="AS81">
        <f>Sheet1!AS80</f>
        <v>29701041.372999702</v>
      </c>
      <c r="AT81" s="3"/>
      <c r="AV81" s="3"/>
      <c r="AX81" s="3"/>
      <c r="AZ81" s="3"/>
      <c r="BB81" s="3"/>
      <c r="BE81" s="3"/>
      <c r="BG81" s="3"/>
      <c r="BI81" s="3"/>
      <c r="BJ81"/>
      <c r="BK81"/>
      <c r="BL81"/>
      <c r="BM81"/>
      <c r="BN81"/>
      <c r="BO81"/>
    </row>
    <row r="82" spans="1:67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1119130613.65499</v>
      </c>
      <c r="F82">
        <f>Sheet1!F81</f>
        <v>1522929524.6889999</v>
      </c>
      <c r="G82">
        <f>Sheet1!G81</f>
        <v>1598394722.8410001</v>
      </c>
      <c r="H82">
        <f>Sheet1!H81</f>
        <v>75465198.152000204</v>
      </c>
      <c r="I82">
        <f>Sheet1!I81</f>
        <v>1595834936.8410699</v>
      </c>
      <c r="J82">
        <f>Sheet1!J81</f>
        <v>50234549.640618101</v>
      </c>
      <c r="K82">
        <f>Sheet1!K81</f>
        <v>61335958.596289001</v>
      </c>
      <c r="L82">
        <f>Sheet1!L81</f>
        <v>1.75427651564215</v>
      </c>
      <c r="M82">
        <f>Sheet1!M81</f>
        <v>9612313.0645603295</v>
      </c>
      <c r="N82">
        <f>Sheet1!N81</f>
        <v>3.9133297615681499</v>
      </c>
      <c r="O82">
        <f>Sheet1!O81</f>
        <v>38780.348703267198</v>
      </c>
      <c r="P82">
        <f>Sheet1!P81</f>
        <v>10.2622266429616</v>
      </c>
      <c r="Q82">
        <f>Sheet1!Q81</f>
        <v>0.50841143251144505</v>
      </c>
      <c r="R82">
        <f>Sheet1!R81</f>
        <v>4.5338942673118501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</v>
      </c>
      <c r="W82">
        <f>Sheet1!W81</f>
        <v>0</v>
      </c>
      <c r="X82">
        <f>Sheet1!X81</f>
        <v>0.220852177024078</v>
      </c>
      <c r="Y82">
        <f>Sheet1!Y81</f>
        <v>0</v>
      </c>
      <c r="Z82">
        <f>Sheet1!Z81</f>
        <v>36886900.359596603</v>
      </c>
      <c r="AA82">
        <f>Sheet1!AA81</f>
        <v>-21544786.282201</v>
      </c>
      <c r="AB82">
        <f>Sheet1!AB81</f>
        <v>2571513.4577902602</v>
      </c>
      <c r="AC82">
        <f>Sheet1!AC81</f>
        <v>31194652.025948498</v>
      </c>
      <c r="AD82">
        <f>Sheet1!AD81</f>
        <v>557653.98191461095</v>
      </c>
      <c r="AE82">
        <f>Sheet1!AE81</f>
        <v>1565648.18992316</v>
      </c>
      <c r="AF82">
        <f>Sheet1!AF81</f>
        <v>2277848.9034457901</v>
      </c>
      <c r="AG82">
        <f>Sheet1!AG81</f>
        <v>17993.6369935517</v>
      </c>
      <c r="AH82">
        <f>Sheet1!AH81</f>
        <v>0</v>
      </c>
      <c r="AI82">
        <f>Sheet1!AI81</f>
        <v>0</v>
      </c>
      <c r="AJ82">
        <f>Sheet1!AJ81</f>
        <v>0</v>
      </c>
      <c r="AK82">
        <f>Sheet1!AK81</f>
        <v>0</v>
      </c>
      <c r="AL82">
        <f>Sheet1!AL81</f>
        <v>0</v>
      </c>
      <c r="AM82">
        <f>Sheet1!AM81</f>
        <v>-2756071.2754656901</v>
      </c>
      <c r="AN82">
        <f>Sheet1!AN81</f>
        <v>0</v>
      </c>
      <c r="AO82">
        <f>Sheet1!AO81</f>
        <v>50771352.997945704</v>
      </c>
      <c r="AP82">
        <f>Sheet1!AP81</f>
        <v>50437151.745801099</v>
      </c>
      <c r="AQ82">
        <f>Sheet1!AQ81</f>
        <v>25028046.406199001</v>
      </c>
      <c r="AR82">
        <f>Sheet1!AR81</f>
        <v>0</v>
      </c>
      <c r="AS82">
        <f>Sheet1!AS81</f>
        <v>75465198.152000204</v>
      </c>
      <c r="AT82" s="3"/>
      <c r="AV82" s="3"/>
      <c r="AX82" s="3"/>
      <c r="AZ82" s="3"/>
      <c r="BB82" s="3"/>
      <c r="BE82" s="3"/>
      <c r="BG82" s="3"/>
      <c r="BI82" s="3"/>
      <c r="BJ82"/>
      <c r="BK82"/>
      <c r="BL82"/>
      <c r="BM82"/>
      <c r="BN82"/>
      <c r="BO82"/>
    </row>
    <row r="83" spans="1:67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1130478954.65499</v>
      </c>
      <c r="F83">
        <f>Sheet1!F82</f>
        <v>1598394722.8410001</v>
      </c>
      <c r="G83">
        <f>Sheet1!G82</f>
        <v>1579728635.783</v>
      </c>
      <c r="H83">
        <f>Sheet1!H82</f>
        <v>-30014428.057999998</v>
      </c>
      <c r="I83">
        <f>Sheet1!I82</f>
        <v>1520888260.2680299</v>
      </c>
      <c r="J83">
        <f>Sheet1!J82</f>
        <v>-91883630.418822601</v>
      </c>
      <c r="K83">
        <f>Sheet1!K82</f>
        <v>60409172.312910497</v>
      </c>
      <c r="L83">
        <f>Sheet1!L82</f>
        <v>1.8584606115959199</v>
      </c>
      <c r="M83">
        <f>Sheet1!M82</f>
        <v>9526119.8759938199</v>
      </c>
      <c r="N83">
        <f>Sheet1!N82</f>
        <v>2.8560679159503901</v>
      </c>
      <c r="O83">
        <f>Sheet1!O82</f>
        <v>36999.023849424702</v>
      </c>
      <c r="P83">
        <f>Sheet1!P82</f>
        <v>10.413560182811199</v>
      </c>
      <c r="Q83">
        <f>Sheet1!Q82</f>
        <v>0.50883375377364204</v>
      </c>
      <c r="R83">
        <f>Sheet1!R82</f>
        <v>4.7033358668609102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</v>
      </c>
      <c r="W83">
        <f>Sheet1!W82</f>
        <v>0</v>
      </c>
      <c r="X83">
        <f>Sheet1!X82</f>
        <v>0.218635146972222</v>
      </c>
      <c r="Y83">
        <f>Sheet1!Y82</f>
        <v>0</v>
      </c>
      <c r="Z83">
        <f>Sheet1!Z82</f>
        <v>10018451.912032301</v>
      </c>
      <c r="AA83">
        <f>Sheet1!AA82</f>
        <v>-47356860.228014298</v>
      </c>
      <c r="AB83">
        <f>Sheet1!AB82</f>
        <v>-841570.23322086001</v>
      </c>
      <c r="AC83">
        <f>Sheet1!AC82</f>
        <v>-83019853.397871599</v>
      </c>
      <c r="AD83">
        <f>Sheet1!AD82</f>
        <v>27094227.544290502</v>
      </c>
      <c r="AE83">
        <f>Sheet1!AE82</f>
        <v>1512975.6506165101</v>
      </c>
      <c r="AF83">
        <f>Sheet1!AF82</f>
        <v>340883.362971141</v>
      </c>
      <c r="AG83">
        <f>Sheet1!AG82</f>
        <v>39600.112627747403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0</v>
      </c>
      <c r="AL83">
        <f>Sheet1!AL82</f>
        <v>0</v>
      </c>
      <c r="AM83">
        <f>Sheet1!AM82</f>
        <v>0</v>
      </c>
      <c r="AN83">
        <f>Sheet1!AN82</f>
        <v>0</v>
      </c>
      <c r="AO83">
        <f>Sheet1!AO82</f>
        <v>-92212145.276568398</v>
      </c>
      <c r="AP83">
        <f>Sheet1!AP82</f>
        <v>-92506790.310459405</v>
      </c>
      <c r="AQ83">
        <f>Sheet1!AQ82</f>
        <v>62492362.252459198</v>
      </c>
      <c r="AR83">
        <f>Sheet1!AR82</f>
        <v>11348341</v>
      </c>
      <c r="AS83">
        <f>Sheet1!AS82</f>
        <v>-18666087.057999998</v>
      </c>
      <c r="AT83" s="3"/>
      <c r="AV83" s="3"/>
      <c r="AX83" s="3"/>
      <c r="AZ83" s="3"/>
      <c r="BB83" s="3"/>
      <c r="BE83" s="3"/>
      <c r="BG83" s="3"/>
      <c r="BI83" s="3"/>
      <c r="BJ83"/>
      <c r="BK83"/>
      <c r="BL83"/>
      <c r="BM83"/>
      <c r="BN83"/>
      <c r="BO83"/>
    </row>
    <row r="84" spans="1:67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1130478954.65499</v>
      </c>
      <c r="F84">
        <f>Sheet1!F83</f>
        <v>1579728635.783</v>
      </c>
      <c r="G84">
        <f>Sheet1!G83</f>
        <v>1584263531.9619999</v>
      </c>
      <c r="H84">
        <f>Sheet1!H83</f>
        <v>4534896.1789996196</v>
      </c>
      <c r="I84">
        <f>Sheet1!I83</f>
        <v>1652149674.41539</v>
      </c>
      <c r="J84">
        <f>Sheet1!J83</f>
        <v>131261414.14736301</v>
      </c>
      <c r="K84">
        <f>Sheet1!K83</f>
        <v>60255839.483777203</v>
      </c>
      <c r="L84">
        <f>Sheet1!L83</f>
        <v>1.8734898923527501</v>
      </c>
      <c r="M84">
        <f>Sheet1!M83</f>
        <v>9530398.6481309701</v>
      </c>
      <c r="N84">
        <f>Sheet1!N83</f>
        <v>3.3077109386909598</v>
      </c>
      <c r="O84">
        <f>Sheet1!O83</f>
        <v>36063.126095495798</v>
      </c>
      <c r="P84">
        <f>Sheet1!P83</f>
        <v>10.568447594625001</v>
      </c>
      <c r="Q84">
        <f>Sheet1!Q83</f>
        <v>0.61460024286007497</v>
      </c>
      <c r="R84">
        <f>Sheet1!R83</f>
        <v>4.9602401704302199</v>
      </c>
      <c r="S84">
        <f>Sheet1!S83</f>
        <v>0</v>
      </c>
      <c r="T84">
        <f>Sheet1!T83</f>
        <v>0</v>
      </c>
      <c r="U84">
        <f>Sheet1!U83</f>
        <v>0</v>
      </c>
      <c r="V84">
        <f>Sheet1!V83</f>
        <v>0</v>
      </c>
      <c r="W84">
        <f>Sheet1!W83</f>
        <v>0</v>
      </c>
      <c r="X84">
        <f>Sheet1!X83</f>
        <v>0.23484507391030601</v>
      </c>
      <c r="Y84">
        <f>Sheet1!Y83</f>
        <v>0</v>
      </c>
      <c r="Z84">
        <f>Sheet1!Z83</f>
        <v>53816996.796908997</v>
      </c>
      <c r="AA84">
        <f>Sheet1!AA83</f>
        <v>-1338479.8738876099</v>
      </c>
      <c r="AB84">
        <f>Sheet1!AB83</f>
        <v>1145285.9250934699</v>
      </c>
      <c r="AC84">
        <f>Sheet1!AC83</f>
        <v>39249266.974924497</v>
      </c>
      <c r="AD84">
        <f>Sheet1!AD83</f>
        <v>14806614.3304471</v>
      </c>
      <c r="AE84">
        <f>Sheet1!AE83</f>
        <v>3146865.3958597099</v>
      </c>
      <c r="AF84">
        <f>Sheet1!AF83</f>
        <v>61510416.643244199</v>
      </c>
      <c r="AG84">
        <f>Sheet1!AG83</f>
        <v>51928.701787437698</v>
      </c>
      <c r="AH84">
        <f>Sheet1!AH83</f>
        <v>0</v>
      </c>
      <c r="AI84">
        <f>Sheet1!AI83</f>
        <v>0</v>
      </c>
      <c r="AJ84">
        <f>Sheet1!AJ83</f>
        <v>0</v>
      </c>
      <c r="AK84">
        <f>Sheet1!AK83</f>
        <v>0</v>
      </c>
      <c r="AL84">
        <f>Sheet1!AL83</f>
        <v>0</v>
      </c>
      <c r="AM84">
        <f>Sheet1!AM83</f>
        <v>-287905.20991200802</v>
      </c>
      <c r="AN84">
        <f>Sheet1!AN83</f>
        <v>0</v>
      </c>
      <c r="AO84">
        <f>Sheet1!AO83</f>
        <v>172100989.68446499</v>
      </c>
      <c r="AP84">
        <f>Sheet1!AP83</f>
        <v>170393989.13226199</v>
      </c>
      <c r="AQ84">
        <f>Sheet1!AQ83</f>
        <v>-165859092.953262</v>
      </c>
      <c r="AR84">
        <f>Sheet1!AR83</f>
        <v>0</v>
      </c>
      <c r="AS84">
        <f>Sheet1!AS83</f>
        <v>4534896.1789996196</v>
      </c>
      <c r="AT84" s="3"/>
      <c r="AV84" s="3"/>
      <c r="AX84" s="3"/>
      <c r="AZ84" s="3"/>
      <c r="BB84" s="3"/>
      <c r="BE84" s="3"/>
      <c r="BG84" s="3"/>
      <c r="BI84" s="3"/>
      <c r="BJ84"/>
      <c r="BK84"/>
      <c r="BL84"/>
      <c r="BM84"/>
      <c r="BN84"/>
      <c r="BO84"/>
    </row>
    <row r="85" spans="1:67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1130478954.65499</v>
      </c>
      <c r="F85">
        <f>Sheet1!F84</f>
        <v>1584263531.9619999</v>
      </c>
      <c r="G85">
        <f>Sheet1!G84</f>
        <v>1649966415.23</v>
      </c>
      <c r="H85">
        <f>Sheet1!H84</f>
        <v>65702883.268000901</v>
      </c>
      <c r="I85">
        <f>Sheet1!I84</f>
        <v>1726265200.74119</v>
      </c>
      <c r="J85">
        <f>Sheet1!J84</f>
        <v>74115526.325803995</v>
      </c>
      <c r="K85">
        <f>Sheet1!K84</f>
        <v>60471383.923604198</v>
      </c>
      <c r="L85">
        <f>Sheet1!L84</f>
        <v>1.9203810128677099</v>
      </c>
      <c r="M85">
        <f>Sheet1!M84</f>
        <v>9620539.3330649193</v>
      </c>
      <c r="N85">
        <f>Sheet1!N84</f>
        <v>4.0473630740189597</v>
      </c>
      <c r="O85">
        <f>Sheet1!O84</f>
        <v>35547.958896188902</v>
      </c>
      <c r="P85">
        <f>Sheet1!P84</f>
        <v>10.9351455955576</v>
      </c>
      <c r="Q85">
        <f>Sheet1!Q84</f>
        <v>0.611438348884766</v>
      </c>
      <c r="R85">
        <f>Sheet1!R84</f>
        <v>4.8615837014254204</v>
      </c>
      <c r="S85">
        <f>Sheet1!S84</f>
        <v>0</v>
      </c>
      <c r="T85">
        <f>Sheet1!T84</f>
        <v>0</v>
      </c>
      <c r="U85">
        <f>Sheet1!U84</f>
        <v>0</v>
      </c>
      <c r="V85">
        <f>Sheet1!V84</f>
        <v>0</v>
      </c>
      <c r="W85">
        <f>Sheet1!W84</f>
        <v>0</v>
      </c>
      <c r="X85">
        <f>Sheet1!X84</f>
        <v>0.23484507391030601</v>
      </c>
      <c r="Y85">
        <f>Sheet1!Y84</f>
        <v>0</v>
      </c>
      <c r="Z85">
        <f>Sheet1!Z84</f>
        <v>6626021.8841710901</v>
      </c>
      <c r="AA85">
        <f>Sheet1!AA84</f>
        <v>-6055664.7869300796</v>
      </c>
      <c r="AB85">
        <f>Sheet1!AB84</f>
        <v>4268629.0691020396</v>
      </c>
      <c r="AC85">
        <f>Sheet1!AC84</f>
        <v>56640763.6514052</v>
      </c>
      <c r="AD85">
        <f>Sheet1!AD84</f>
        <v>10319423.0419627</v>
      </c>
      <c r="AE85">
        <f>Sheet1!AE84</f>
        <v>3384302.05158759</v>
      </c>
      <c r="AF85">
        <f>Sheet1!AF84</f>
        <v>-2071625.74220655</v>
      </c>
      <c r="AG85">
        <f>Sheet1!AG84</f>
        <v>-8728.48287697659</v>
      </c>
      <c r="AH85">
        <f>Sheet1!AH84</f>
        <v>0</v>
      </c>
      <c r="AI85">
        <f>Sheet1!AI84</f>
        <v>0</v>
      </c>
      <c r="AJ85">
        <f>Sheet1!AJ84</f>
        <v>0</v>
      </c>
      <c r="AK85">
        <f>Sheet1!AK84</f>
        <v>0</v>
      </c>
      <c r="AL85">
        <f>Sheet1!AL84</f>
        <v>0</v>
      </c>
      <c r="AM85">
        <f>Sheet1!AM84</f>
        <v>-2301216.9904304701</v>
      </c>
      <c r="AN85">
        <f>Sheet1!AN84</f>
        <v>0</v>
      </c>
      <c r="AO85">
        <f>Sheet1!AO84</f>
        <v>70801903.695784599</v>
      </c>
      <c r="AP85">
        <f>Sheet1!AP84</f>
        <v>71558247.325252295</v>
      </c>
      <c r="AQ85">
        <f>Sheet1!AQ84</f>
        <v>-5855364.0572513696</v>
      </c>
      <c r="AR85">
        <f>Sheet1!AR84</f>
        <v>0</v>
      </c>
      <c r="AS85">
        <f>Sheet1!AS84</f>
        <v>65702883.268000901</v>
      </c>
      <c r="AT85" s="3"/>
      <c r="AV85" s="3"/>
      <c r="AX85" s="3"/>
      <c r="AZ85" s="3"/>
      <c r="BB85" s="3"/>
      <c r="BE85" s="3"/>
      <c r="BG85" s="3"/>
      <c r="BI85" s="3"/>
      <c r="BJ85"/>
      <c r="BK85"/>
      <c r="BL85"/>
      <c r="BM85"/>
      <c r="BN85"/>
      <c r="BO85"/>
    </row>
    <row r="86" spans="1:67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1130478954.65499</v>
      </c>
      <c r="F86">
        <f>Sheet1!F85</f>
        <v>1649966415.23</v>
      </c>
      <c r="G86">
        <f>Sheet1!G85</f>
        <v>1684310468.9199901</v>
      </c>
      <c r="H86">
        <f>Sheet1!H85</f>
        <v>34344053.689999297</v>
      </c>
      <c r="I86">
        <f>Sheet1!I85</f>
        <v>1775749696.7804699</v>
      </c>
      <c r="J86">
        <f>Sheet1!J85</f>
        <v>49484496.039272599</v>
      </c>
      <c r="K86">
        <f>Sheet1!K85</f>
        <v>62544163.9959426</v>
      </c>
      <c r="L86">
        <f>Sheet1!L85</f>
        <v>1.94324876271848</v>
      </c>
      <c r="M86">
        <f>Sheet1!M85</f>
        <v>9731480.2621620595</v>
      </c>
      <c r="N86">
        <f>Sheet1!N85</f>
        <v>4.0754961513705803</v>
      </c>
      <c r="O86">
        <f>Sheet1!O85</f>
        <v>35229.195884779299</v>
      </c>
      <c r="P86">
        <f>Sheet1!P85</f>
        <v>10.860715302098599</v>
      </c>
      <c r="Q86">
        <f>Sheet1!Q85</f>
        <v>0.60637396278762301</v>
      </c>
      <c r="R86">
        <f>Sheet1!R85</f>
        <v>4.9899583171327002</v>
      </c>
      <c r="S86">
        <f>Sheet1!S85</f>
        <v>0</v>
      </c>
      <c r="T86">
        <f>Sheet1!T85</f>
        <v>0</v>
      </c>
      <c r="U86">
        <f>Sheet1!U85</f>
        <v>0</v>
      </c>
      <c r="V86">
        <f>Sheet1!V85</f>
        <v>0.47939053826717998</v>
      </c>
      <c r="W86">
        <f>Sheet1!W85</f>
        <v>0</v>
      </c>
      <c r="X86">
        <f>Sheet1!X85</f>
        <v>0.24165270793861901</v>
      </c>
      <c r="Y86">
        <f>Sheet1!Y85</f>
        <v>0</v>
      </c>
      <c r="Z86">
        <f>Sheet1!Z85</f>
        <v>40982680.446766198</v>
      </c>
      <c r="AA86">
        <f>Sheet1!AA85</f>
        <v>-3819047.4244921901</v>
      </c>
      <c r="AB86">
        <f>Sheet1!AB85</f>
        <v>5415031.2106322097</v>
      </c>
      <c r="AC86">
        <f>Sheet1!AC85</f>
        <v>2091342.3975953099</v>
      </c>
      <c r="AD86">
        <f>Sheet1!AD85</f>
        <v>5869558.4509421596</v>
      </c>
      <c r="AE86">
        <f>Sheet1!AE85</f>
        <v>-1330442.2994206799</v>
      </c>
      <c r="AF86">
        <f>Sheet1!AF85</f>
        <v>-2867262.33370374</v>
      </c>
      <c r="AG86">
        <f>Sheet1!AG85</f>
        <v>14136.466543402899</v>
      </c>
      <c r="AH86">
        <f>Sheet1!AH85</f>
        <v>0</v>
      </c>
      <c r="AI86">
        <f>Sheet1!AI85</f>
        <v>0</v>
      </c>
      <c r="AJ86">
        <f>Sheet1!AJ85</f>
        <v>0</v>
      </c>
      <c r="AK86">
        <f>Sheet1!AK85</f>
        <v>2263758.8217269802</v>
      </c>
      <c r="AL86">
        <f>Sheet1!AL85</f>
        <v>0</v>
      </c>
      <c r="AM86">
        <f>Sheet1!AM85</f>
        <v>-104600.62226703401</v>
      </c>
      <c r="AN86">
        <f>Sheet1!AN85</f>
        <v>0</v>
      </c>
      <c r="AO86">
        <f>Sheet1!AO85</f>
        <v>48515155.114322603</v>
      </c>
      <c r="AP86">
        <f>Sheet1!AP85</f>
        <v>49400535.794790402</v>
      </c>
      <c r="AQ86">
        <f>Sheet1!AQ85</f>
        <v>-15056482.104791</v>
      </c>
      <c r="AR86">
        <f>Sheet1!AR85</f>
        <v>0</v>
      </c>
      <c r="AS86">
        <f>Sheet1!AS85</f>
        <v>34344053.689999297</v>
      </c>
      <c r="AT86" s="3"/>
      <c r="AV86" s="3"/>
      <c r="AX86" s="3"/>
      <c r="AZ86" s="3"/>
      <c r="BB86" s="3"/>
      <c r="BE86" s="3"/>
      <c r="BG86" s="3"/>
      <c r="BI86" s="3"/>
      <c r="BJ86"/>
      <c r="BK86"/>
      <c r="BL86"/>
      <c r="BM86"/>
      <c r="BN86"/>
      <c r="BO86"/>
    </row>
    <row r="87" spans="1:67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1130478954.65499</v>
      </c>
      <c r="F87">
        <f>Sheet1!F86</f>
        <v>1684310468.9199901</v>
      </c>
      <c r="G87">
        <f>Sheet1!G86</f>
        <v>1692923428.03</v>
      </c>
      <c r="H87">
        <f>Sheet1!H86</f>
        <v>8612959.1100002695</v>
      </c>
      <c r="I87">
        <f>Sheet1!I86</f>
        <v>1748849131.4107499</v>
      </c>
      <c r="J87">
        <f>Sheet1!J86</f>
        <v>-26900565.3697173</v>
      </c>
      <c r="K87">
        <f>Sheet1!K86</f>
        <v>64149944.898357898</v>
      </c>
      <c r="L87">
        <f>Sheet1!L86</f>
        <v>2.0471116864122898</v>
      </c>
      <c r="M87">
        <f>Sheet1!M86</f>
        <v>9831671.8609471098</v>
      </c>
      <c r="N87">
        <f>Sheet1!N86</f>
        <v>3.91448150992098</v>
      </c>
      <c r="O87">
        <f>Sheet1!O86</f>
        <v>35423.164633613</v>
      </c>
      <c r="P87">
        <f>Sheet1!P86</f>
        <v>10.495174327331201</v>
      </c>
      <c r="Q87">
        <f>Sheet1!Q86</f>
        <v>0.60739651584565202</v>
      </c>
      <c r="R87">
        <f>Sheet1!R86</f>
        <v>4.9717457537165304</v>
      </c>
      <c r="S87">
        <f>Sheet1!S86</f>
        <v>0</v>
      </c>
      <c r="T87">
        <f>Sheet1!T86</f>
        <v>0</v>
      </c>
      <c r="U87">
        <f>Sheet1!U86</f>
        <v>0</v>
      </c>
      <c r="V87">
        <f>Sheet1!V86</f>
        <v>1.5644317104608001</v>
      </c>
      <c r="W87">
        <f>Sheet1!W86</f>
        <v>0</v>
      </c>
      <c r="X87">
        <f>Sheet1!X86</f>
        <v>0.24165270793861901</v>
      </c>
      <c r="Y87">
        <f>Sheet1!Y86</f>
        <v>0</v>
      </c>
      <c r="Z87">
        <f>Sheet1!Z86</f>
        <v>38175144.084508002</v>
      </c>
      <c r="AA87">
        <f>Sheet1!AA86</f>
        <v>-50786086.198504999</v>
      </c>
      <c r="AB87">
        <f>Sheet1!AB86</f>
        <v>4906291.8778118202</v>
      </c>
      <c r="AC87">
        <f>Sheet1!AC86</f>
        <v>-11723836.671876701</v>
      </c>
      <c r="AD87">
        <f>Sheet1!AD86</f>
        <v>-5600195.8157622498</v>
      </c>
      <c r="AE87">
        <f>Sheet1!AE86</f>
        <v>-4009197.2454760498</v>
      </c>
      <c r="AF87">
        <f>Sheet1!AF86</f>
        <v>550457.07627543097</v>
      </c>
      <c r="AG87">
        <f>Sheet1!AG86</f>
        <v>723.114402516209</v>
      </c>
      <c r="AH87">
        <f>Sheet1!AH86</f>
        <v>0</v>
      </c>
      <c r="AI87">
        <f>Sheet1!AI86</f>
        <v>0</v>
      </c>
      <c r="AJ87">
        <f>Sheet1!AJ86</f>
        <v>0</v>
      </c>
      <c r="AK87">
        <f>Sheet1!AK86</f>
        <v>5251135.4177238001</v>
      </c>
      <c r="AL87">
        <f>Sheet1!AL86</f>
        <v>0</v>
      </c>
      <c r="AM87">
        <f>Sheet1!AM86</f>
        <v>0</v>
      </c>
      <c r="AN87">
        <f>Sheet1!AN86</f>
        <v>0</v>
      </c>
      <c r="AO87">
        <f>Sheet1!AO86</f>
        <v>-23235564.360898402</v>
      </c>
      <c r="AP87">
        <f>Sheet1!AP86</f>
        <v>-24089074.958304901</v>
      </c>
      <c r="AQ87">
        <f>Sheet1!AQ86</f>
        <v>32702034.068305101</v>
      </c>
      <c r="AR87">
        <f>Sheet1!AR86</f>
        <v>0</v>
      </c>
      <c r="AS87">
        <f>Sheet1!AS86</f>
        <v>8612959.1100002695</v>
      </c>
      <c r="AT87" s="3"/>
      <c r="AV87" s="3"/>
      <c r="AX87" s="3"/>
      <c r="AZ87" s="3"/>
      <c r="BB87" s="3"/>
      <c r="BE87" s="3"/>
      <c r="BG87" s="3"/>
      <c r="BI87" s="3"/>
      <c r="BJ87"/>
      <c r="BK87"/>
      <c r="BL87"/>
      <c r="BM87"/>
      <c r="BN87"/>
      <c r="BO87"/>
    </row>
    <row r="88" spans="1:67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1130478954.65499</v>
      </c>
      <c r="F88">
        <f>Sheet1!F87</f>
        <v>1692923428.03</v>
      </c>
      <c r="G88">
        <f>Sheet1!G87</f>
        <v>1741056553.21</v>
      </c>
      <c r="H88">
        <f>Sheet1!H87</f>
        <v>48133125.180000402</v>
      </c>
      <c r="I88">
        <f>Sheet1!I87</f>
        <v>1799829255.90079</v>
      </c>
      <c r="J88">
        <f>Sheet1!J87</f>
        <v>50980124.490046002</v>
      </c>
      <c r="K88">
        <f>Sheet1!K87</f>
        <v>66334626.904356197</v>
      </c>
      <c r="L88">
        <f>Sheet1!L87</f>
        <v>2.0098047572428701</v>
      </c>
      <c r="M88">
        <f>Sheet1!M87</f>
        <v>9944286.1046056096</v>
      </c>
      <c r="N88">
        <f>Sheet1!N87</f>
        <v>3.7062733072537202</v>
      </c>
      <c r="O88">
        <f>Sheet1!O87</f>
        <v>35472.472469794498</v>
      </c>
      <c r="P88">
        <f>Sheet1!P87</f>
        <v>10.4158816772782</v>
      </c>
      <c r="Q88">
        <f>Sheet1!Q87</f>
        <v>0.60563503531072505</v>
      </c>
      <c r="R88">
        <f>Sheet1!R87</f>
        <v>5.1626358429116497</v>
      </c>
      <c r="S88">
        <f>Sheet1!S87</f>
        <v>0</v>
      </c>
      <c r="T88">
        <f>Sheet1!T87</f>
        <v>0</v>
      </c>
      <c r="U88">
        <f>Sheet1!U87</f>
        <v>0</v>
      </c>
      <c r="V88">
        <f>Sheet1!V87</f>
        <v>2.7176321141342998</v>
      </c>
      <c r="W88">
        <f>Sheet1!W87</f>
        <v>0</v>
      </c>
      <c r="X88">
        <f>Sheet1!X87</f>
        <v>0.51450530123800797</v>
      </c>
      <c r="Y88">
        <f>Sheet1!Y87</f>
        <v>0</v>
      </c>
      <c r="Z88">
        <f>Sheet1!Z87</f>
        <v>52711671.4034537</v>
      </c>
      <c r="AA88">
        <f>Sheet1!AA87</f>
        <v>10140959.0200774</v>
      </c>
      <c r="AB88">
        <f>Sheet1!AB87</f>
        <v>5789523.2995698396</v>
      </c>
      <c r="AC88">
        <f>Sheet1!AC87</f>
        <v>-16079932.6344305</v>
      </c>
      <c r="AD88">
        <f>Sheet1!AD87</f>
        <v>-3385031.1468003201</v>
      </c>
      <c r="AE88">
        <f>Sheet1!AE87</f>
        <v>-453056.63799082598</v>
      </c>
      <c r="AF88">
        <f>Sheet1!AF87</f>
        <v>-847827.30626433506</v>
      </c>
      <c r="AG88">
        <f>Sheet1!AG87</f>
        <v>58546.543665718702</v>
      </c>
      <c r="AH88">
        <f>Sheet1!AH87</f>
        <v>0</v>
      </c>
      <c r="AI88">
        <f>Sheet1!AI87</f>
        <v>0</v>
      </c>
      <c r="AJ88">
        <f>Sheet1!AJ87</f>
        <v>0</v>
      </c>
      <c r="AK88">
        <f>Sheet1!AK87</f>
        <v>5609163.8005247004</v>
      </c>
      <c r="AL88">
        <f>Sheet1!AL87</f>
        <v>0</v>
      </c>
      <c r="AM88">
        <f>Sheet1!AM87</f>
        <v>-3917497.5969548798</v>
      </c>
      <c r="AN88">
        <f>Sheet1!AN87</f>
        <v>0</v>
      </c>
      <c r="AO88">
        <f>Sheet1!AO87</f>
        <v>49626518.744850501</v>
      </c>
      <c r="AP88">
        <f>Sheet1!AP87</f>
        <v>50044890.9203282</v>
      </c>
      <c r="AQ88">
        <f>Sheet1!AQ87</f>
        <v>-1911765.7403277601</v>
      </c>
      <c r="AR88">
        <f>Sheet1!AR87</f>
        <v>0</v>
      </c>
      <c r="AS88">
        <f>Sheet1!AS87</f>
        <v>48133125.180000402</v>
      </c>
      <c r="AT88" s="3"/>
      <c r="AV88" s="3"/>
      <c r="AX88" s="3"/>
      <c r="AZ88" s="3"/>
      <c r="BB88" s="3"/>
      <c r="BE88" s="3"/>
      <c r="BG88" s="3"/>
      <c r="BI88" s="3"/>
      <c r="BJ88"/>
      <c r="BK88"/>
      <c r="BL88"/>
      <c r="BM88"/>
      <c r="BN88"/>
      <c r="BO88"/>
    </row>
    <row r="89" spans="1:67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1130478954.65499</v>
      </c>
      <c r="F89">
        <f>Sheet1!F88</f>
        <v>1741056553.21</v>
      </c>
      <c r="G89">
        <f>Sheet1!G88</f>
        <v>1722971062.70999</v>
      </c>
      <c r="H89">
        <f>Sheet1!H88</f>
        <v>-18085490.500001099</v>
      </c>
      <c r="I89">
        <f>Sheet1!I88</f>
        <v>1680526387.0971601</v>
      </c>
      <c r="J89">
        <f>Sheet1!J88</f>
        <v>-119302868.80363099</v>
      </c>
      <c r="K89">
        <f>Sheet1!K88</f>
        <v>67341929.946226507</v>
      </c>
      <c r="L89">
        <f>Sheet1!L88</f>
        <v>2.1480085343219502</v>
      </c>
      <c r="M89">
        <f>Sheet1!M88</f>
        <v>10044532.471716</v>
      </c>
      <c r="N89">
        <f>Sheet1!N88</f>
        <v>2.7522707560303901</v>
      </c>
      <c r="O89">
        <f>Sheet1!O88</f>
        <v>36492.934960084698</v>
      </c>
      <c r="P89">
        <f>Sheet1!P88</f>
        <v>10.408388655963201</v>
      </c>
      <c r="Q89">
        <f>Sheet1!Q88</f>
        <v>0.60684175658487305</v>
      </c>
      <c r="R89">
        <f>Sheet1!R88</f>
        <v>5.2243917667142297</v>
      </c>
      <c r="S89">
        <f>Sheet1!S88</f>
        <v>0</v>
      </c>
      <c r="T89">
        <f>Sheet1!T88</f>
        <v>0</v>
      </c>
      <c r="U89">
        <f>Sheet1!U88</f>
        <v>0</v>
      </c>
      <c r="V89">
        <f>Sheet1!V88</f>
        <v>4.5459969450739104</v>
      </c>
      <c r="W89">
        <f>Sheet1!W88</f>
        <v>0</v>
      </c>
      <c r="X89">
        <f>Sheet1!X88</f>
        <v>0.88405971369276803</v>
      </c>
      <c r="Y89">
        <f>Sheet1!Y88</f>
        <v>0</v>
      </c>
      <c r="Z89">
        <f>Sheet1!Z88</f>
        <v>26496207.714567401</v>
      </c>
      <c r="AA89">
        <f>Sheet1!AA88</f>
        <v>-49696467.162972502</v>
      </c>
      <c r="AB89">
        <f>Sheet1!AB88</f>
        <v>5361613.1131416503</v>
      </c>
      <c r="AC89">
        <f>Sheet1!AC88</f>
        <v>-85652844.7943317</v>
      </c>
      <c r="AD89">
        <f>Sheet1!AD88</f>
        <v>-19600932.295457199</v>
      </c>
      <c r="AE89">
        <f>Sheet1!AE88</f>
        <v>-148844.786414681</v>
      </c>
      <c r="AF89">
        <f>Sheet1!AF88</f>
        <v>707348.51953799499</v>
      </c>
      <c r="AG89">
        <f>Sheet1!AG88</f>
        <v>7744.2496619149997</v>
      </c>
      <c r="AH89">
        <f>Sheet1!AH88</f>
        <v>0</v>
      </c>
      <c r="AI89">
        <f>Sheet1!AI88</f>
        <v>0</v>
      </c>
      <c r="AJ89">
        <f>Sheet1!AJ88</f>
        <v>0</v>
      </c>
      <c r="AK89">
        <f>Sheet1!AK88</f>
        <v>9096855.3733719792</v>
      </c>
      <c r="AL89">
        <f>Sheet1!AL88</f>
        <v>0</v>
      </c>
      <c r="AM89">
        <f>Sheet1!AM88</f>
        <v>-5014197.0221133204</v>
      </c>
      <c r="AN89">
        <f>Sheet1!AN88</f>
        <v>0</v>
      </c>
      <c r="AO89">
        <f>Sheet1!AO88</f>
        <v>-118443517.09100799</v>
      </c>
      <c r="AP89">
        <f>Sheet1!AP88</f>
        <v>-117225769.911548</v>
      </c>
      <c r="AQ89">
        <f>Sheet1!AQ88</f>
        <v>99140279.411546901</v>
      </c>
      <c r="AR89">
        <f>Sheet1!AR88</f>
        <v>0</v>
      </c>
      <c r="AS89">
        <f>Sheet1!AS88</f>
        <v>-18085490.500001099</v>
      </c>
      <c r="AT89" s="3"/>
      <c r="AV89" s="3"/>
      <c r="AX89" s="3"/>
      <c r="AZ89" s="3"/>
      <c r="BB89" s="3"/>
      <c r="BE89" s="3"/>
      <c r="BG89" s="3"/>
      <c r="BI89" s="3"/>
      <c r="BJ89"/>
      <c r="BK89"/>
      <c r="BL89"/>
      <c r="BM89"/>
      <c r="BN89"/>
      <c r="BO89"/>
    </row>
    <row r="90" spans="1:67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1130478954.65499</v>
      </c>
      <c r="F90">
        <f>Sheet1!F89</f>
        <v>1722971062.70999</v>
      </c>
      <c r="G90">
        <f>Sheet1!G89</f>
        <v>1698078950.2549901</v>
      </c>
      <c r="H90">
        <f>Sheet1!H89</f>
        <v>-24892112.454999998</v>
      </c>
      <c r="I90">
        <f>Sheet1!I89</f>
        <v>1666391553.1184399</v>
      </c>
      <c r="J90">
        <f>Sheet1!J89</f>
        <v>-14134833.978726299</v>
      </c>
      <c r="K90">
        <f>Sheet1!K89</f>
        <v>67431393.704826698</v>
      </c>
      <c r="L90">
        <f>Sheet1!L89</f>
        <v>2.1979585764538498</v>
      </c>
      <c r="M90">
        <f>Sheet1!M89</f>
        <v>10119272.3188044</v>
      </c>
      <c r="N90">
        <f>Sheet1!N89</f>
        <v>2.4446802606930902</v>
      </c>
      <c r="O90">
        <f>Sheet1!O89</f>
        <v>37241.745014053602</v>
      </c>
      <c r="P90">
        <f>Sheet1!P89</f>
        <v>10.3220241782684</v>
      </c>
      <c r="Q90">
        <f>Sheet1!Q89</f>
        <v>0.60611659684576302</v>
      </c>
      <c r="R90">
        <f>Sheet1!R89</f>
        <v>5.7710911001053704</v>
      </c>
      <c r="S90">
        <f>Sheet1!S89</f>
        <v>0</v>
      </c>
      <c r="T90">
        <f>Sheet1!T89</f>
        <v>0</v>
      </c>
      <c r="U90">
        <f>Sheet1!U89</f>
        <v>0</v>
      </c>
      <c r="V90">
        <f>Sheet1!V89</f>
        <v>8.1360468886469395</v>
      </c>
      <c r="W90">
        <f>Sheet1!W89</f>
        <v>0</v>
      </c>
      <c r="X90">
        <f>Sheet1!X89</f>
        <v>0.99390711634335305</v>
      </c>
      <c r="Y90">
        <f>Sheet1!Y89</f>
        <v>0</v>
      </c>
      <c r="Z90">
        <f>Sheet1!Z89</f>
        <v>33624686.892604798</v>
      </c>
      <c r="AA90">
        <f>Sheet1!AA89</f>
        <v>-15843462.281024899</v>
      </c>
      <c r="AB90">
        <f>Sheet1!AB89</f>
        <v>4038889.95820058</v>
      </c>
      <c r="AC90">
        <f>Sheet1!AC89</f>
        <v>-31870057.834568299</v>
      </c>
      <c r="AD90">
        <f>Sheet1!AD89</f>
        <v>-14319359.411304999</v>
      </c>
      <c r="AE90">
        <f>Sheet1!AE89</f>
        <v>-1220951.90938945</v>
      </c>
      <c r="AF90">
        <f>Sheet1!AF89</f>
        <v>-336077.02992741403</v>
      </c>
      <c r="AG90">
        <f>Sheet1!AG89</f>
        <v>122277.05768246501</v>
      </c>
      <c r="AH90">
        <f>Sheet1!AH89</f>
        <v>0</v>
      </c>
      <c r="AI90">
        <f>Sheet1!AI89</f>
        <v>0</v>
      </c>
      <c r="AJ90">
        <f>Sheet1!AJ89</f>
        <v>0</v>
      </c>
      <c r="AK90">
        <f>Sheet1!AK89</f>
        <v>17608780.298547301</v>
      </c>
      <c r="AL90">
        <f>Sheet1!AL89</f>
        <v>0</v>
      </c>
      <c r="AM90">
        <f>Sheet1!AM89</f>
        <v>-1806645.86697292</v>
      </c>
      <c r="AN90">
        <f>Sheet1!AN89</f>
        <v>0</v>
      </c>
      <c r="AO90">
        <f>Sheet1!AO89</f>
        <v>-10001920.126152899</v>
      </c>
      <c r="AP90">
        <f>Sheet1!AP89</f>
        <v>-11238581.541335899</v>
      </c>
      <c r="AQ90">
        <f>Sheet1!AQ89</f>
        <v>-13653530.913664</v>
      </c>
      <c r="AR90">
        <f>Sheet1!AR89</f>
        <v>0</v>
      </c>
      <c r="AS90">
        <f>Sheet1!AS89</f>
        <v>-24892112.454999998</v>
      </c>
      <c r="AT90" s="3"/>
      <c r="AV90" s="3"/>
      <c r="AX90" s="3"/>
      <c r="AZ90" s="3"/>
      <c r="BB90" s="3"/>
      <c r="BE90" s="3"/>
      <c r="BG90" s="3"/>
      <c r="BI90" s="3"/>
      <c r="BJ90"/>
      <c r="BK90"/>
      <c r="BL90"/>
      <c r="BM90"/>
      <c r="BN90"/>
      <c r="BO90"/>
    </row>
    <row r="91" spans="1:67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1130478954.65499</v>
      </c>
      <c r="F91">
        <f>Sheet1!F90</f>
        <v>1698078950.2549901</v>
      </c>
      <c r="G91">
        <f>Sheet1!G90</f>
        <v>1666633095.7720001</v>
      </c>
      <c r="H91">
        <f>Sheet1!H90</f>
        <v>-31445854.4829996</v>
      </c>
      <c r="I91">
        <f>Sheet1!I90</f>
        <v>1754368726.5067599</v>
      </c>
      <c r="J91">
        <f>Sheet1!J90</f>
        <v>87977173.388323307</v>
      </c>
      <c r="K91">
        <f>Sheet1!K90</f>
        <v>69637255.902626693</v>
      </c>
      <c r="L91">
        <f>Sheet1!L90</f>
        <v>2.1221890707178699</v>
      </c>
      <c r="M91">
        <f>Sheet1!M90</f>
        <v>10218716.4376808</v>
      </c>
      <c r="N91">
        <f>Sheet1!N90</f>
        <v>2.6597006120118398</v>
      </c>
      <c r="O91">
        <f>Sheet1!O90</f>
        <v>38015.126245243002</v>
      </c>
      <c r="P91">
        <f>Sheet1!P90</f>
        <v>10.167529453104001</v>
      </c>
      <c r="Q91">
        <f>Sheet1!Q90</f>
        <v>0.60421645592204398</v>
      </c>
      <c r="R91">
        <f>Sheet1!R90</f>
        <v>5.9311235289497599</v>
      </c>
      <c r="S91">
        <f>Sheet1!S90</f>
        <v>0</v>
      </c>
      <c r="T91">
        <f>Sheet1!T90</f>
        <v>0</v>
      </c>
      <c r="U91">
        <f>Sheet1!U90</f>
        <v>0</v>
      </c>
      <c r="V91">
        <f>Sheet1!V90</f>
        <v>12.590584836242799</v>
      </c>
      <c r="W91">
        <f>Sheet1!W90</f>
        <v>0</v>
      </c>
      <c r="X91">
        <f>Sheet1!X90</f>
        <v>0.99390711634335305</v>
      </c>
      <c r="Y91">
        <f>Sheet1!Y90</f>
        <v>0</v>
      </c>
      <c r="Z91">
        <f>Sheet1!Z90</f>
        <v>42590740.040560201</v>
      </c>
      <c r="AA91">
        <f>Sheet1!AA90</f>
        <v>12079096.1483601</v>
      </c>
      <c r="AB91">
        <f>Sheet1!AB90</f>
        <v>4941898.0863167401</v>
      </c>
      <c r="AC91">
        <f>Sheet1!AC90</f>
        <v>22661711.676182199</v>
      </c>
      <c r="AD91">
        <f>Sheet1!AD90</f>
        <v>-14484686.5097387</v>
      </c>
      <c r="AE91">
        <f>Sheet1!AE90</f>
        <v>-2022331.59498748</v>
      </c>
      <c r="AF91">
        <f>Sheet1!AF90</f>
        <v>-1111979.2204458199</v>
      </c>
      <c r="AG91">
        <f>Sheet1!AG90</f>
        <v>36174.858704789498</v>
      </c>
      <c r="AH91">
        <f>Sheet1!AH90</f>
        <v>0</v>
      </c>
      <c r="AI91">
        <f>Sheet1!AI90</f>
        <v>0</v>
      </c>
      <c r="AJ91">
        <f>Sheet1!AJ90</f>
        <v>0</v>
      </c>
      <c r="AK91">
        <f>Sheet1!AK90</f>
        <v>21517606.460188001</v>
      </c>
      <c r="AL91">
        <f>Sheet1!AL90</f>
        <v>0</v>
      </c>
      <c r="AM91">
        <f>Sheet1!AM90</f>
        <v>0</v>
      </c>
      <c r="AN91">
        <f>Sheet1!AN90</f>
        <v>0</v>
      </c>
      <c r="AO91">
        <f>Sheet1!AO90</f>
        <v>86208229.945140198</v>
      </c>
      <c r="AP91">
        <f>Sheet1!AP90</f>
        <v>87464108.183242396</v>
      </c>
      <c r="AQ91">
        <f>Sheet1!AQ90</f>
        <v>-118909962.666242</v>
      </c>
      <c r="AR91">
        <f>Sheet1!AR90</f>
        <v>0</v>
      </c>
      <c r="AS91">
        <f>Sheet1!AS90</f>
        <v>-31445854.4829996</v>
      </c>
      <c r="AT91" s="3"/>
      <c r="AV91" s="3"/>
      <c r="AX91" s="3"/>
      <c r="AZ91" s="3"/>
      <c r="BB91" s="3"/>
      <c r="BE91" s="3"/>
      <c r="BG91" s="3"/>
      <c r="BI91" s="3"/>
      <c r="BJ91"/>
      <c r="BK91"/>
      <c r="BL91"/>
      <c r="BM91"/>
      <c r="BN91"/>
      <c r="BO91"/>
    </row>
    <row r="92" spans="1:67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1130478954.65499</v>
      </c>
      <c r="F92">
        <f>Sheet1!F91</f>
        <v>1666633095.7720001</v>
      </c>
      <c r="G92">
        <f>Sheet1!G91</f>
        <v>1636184633.7979901</v>
      </c>
      <c r="H92">
        <f>Sheet1!H91</f>
        <v>-30448461.9740007</v>
      </c>
      <c r="I92">
        <f>Sheet1!I91</f>
        <v>1773295102.5497799</v>
      </c>
      <c r="J92">
        <f>Sheet1!J91</f>
        <v>18926376.043024901</v>
      </c>
      <c r="K92">
        <f>Sheet1!K91</f>
        <v>70621306.110453904</v>
      </c>
      <c r="L92">
        <f>Sheet1!L91</f>
        <v>2.0770714924310698</v>
      </c>
      <c r="M92">
        <f>Sheet1!M91</f>
        <v>10291699.890126601</v>
      </c>
      <c r="N92">
        <f>Sheet1!N91</f>
        <v>2.9329873699500002</v>
      </c>
      <c r="O92">
        <f>Sheet1!O91</f>
        <v>38881.041747275602</v>
      </c>
      <c r="P92">
        <f>Sheet1!P91</f>
        <v>10.033631511663399</v>
      </c>
      <c r="Q92">
        <f>Sheet1!Q91</f>
        <v>0.60568888765740103</v>
      </c>
      <c r="R92">
        <f>Sheet1!R91</f>
        <v>6.1878226839308299</v>
      </c>
      <c r="S92">
        <f>Sheet1!S91</f>
        <v>0</v>
      </c>
      <c r="T92">
        <f>Sheet1!T91</f>
        <v>0</v>
      </c>
      <c r="U92">
        <f>Sheet1!U91</f>
        <v>0</v>
      </c>
      <c r="V92">
        <f>Sheet1!V91</f>
        <v>17.8013023366277</v>
      </c>
      <c r="W92">
        <f>Sheet1!W91</f>
        <v>0</v>
      </c>
      <c r="X92">
        <f>Sheet1!X91</f>
        <v>1</v>
      </c>
      <c r="Y92">
        <f>Sheet1!Y91</f>
        <v>0.57219218117369197</v>
      </c>
      <c r="Z92">
        <f>Sheet1!Z91</f>
        <v>15897654.9504344</v>
      </c>
      <c r="AA92">
        <f>Sheet1!AA91</f>
        <v>832299.32539088395</v>
      </c>
      <c r="AB92">
        <f>Sheet1!AB91</f>
        <v>4312233.4273979403</v>
      </c>
      <c r="AC92">
        <f>Sheet1!AC91</f>
        <v>27126547.134417899</v>
      </c>
      <c r="AD92">
        <f>Sheet1!AD91</f>
        <v>-15309303.6359716</v>
      </c>
      <c r="AE92">
        <f>Sheet1!AE91</f>
        <v>-1735084.94647352</v>
      </c>
      <c r="AF92">
        <f>Sheet1!AF91</f>
        <v>811011.78281421994</v>
      </c>
      <c r="AG92">
        <f>Sheet1!AG91</f>
        <v>56205.460709948296</v>
      </c>
      <c r="AH92">
        <f>Sheet1!AH91</f>
        <v>0</v>
      </c>
      <c r="AI92">
        <f>Sheet1!AI91</f>
        <v>0</v>
      </c>
      <c r="AJ92">
        <f>Sheet1!AJ91</f>
        <v>0</v>
      </c>
      <c r="AK92">
        <f>Sheet1!AK91</f>
        <v>24676912.203591499</v>
      </c>
      <c r="AL92">
        <f>Sheet1!AL91</f>
        <v>0</v>
      </c>
      <c r="AM92">
        <f>Sheet1!AM91</f>
        <v>-83932.744839891995</v>
      </c>
      <c r="AN92">
        <f>Sheet1!AN91</f>
        <v>-42641421.609790698</v>
      </c>
      <c r="AO92">
        <f>Sheet1!AO91</f>
        <v>13943121.347681001</v>
      </c>
      <c r="AP92">
        <f>Sheet1!AP91</f>
        <v>13154660.415629599</v>
      </c>
      <c r="AQ92">
        <f>Sheet1!AQ91</f>
        <v>-43603122.389630303</v>
      </c>
      <c r="AR92">
        <f>Sheet1!AR91</f>
        <v>0</v>
      </c>
      <c r="AS92">
        <f>Sheet1!AS91</f>
        <v>-30448461.9740007</v>
      </c>
      <c r="AT92" s="3"/>
      <c r="AV92" s="3"/>
      <c r="AX92" s="3"/>
      <c r="AZ92" s="3"/>
      <c r="BB92" s="3"/>
      <c r="BE92" s="3"/>
      <c r="BG92" s="3"/>
      <c r="BI92" s="3"/>
      <c r="BJ92"/>
      <c r="BK92"/>
      <c r="BL92"/>
      <c r="BM92"/>
      <c r="BN92"/>
      <c r="BO92"/>
    </row>
    <row r="93" spans="1:67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47549753.656399898</v>
      </c>
      <c r="F93">
        <f>Sheet1!F92</f>
        <v>0</v>
      </c>
      <c r="G93">
        <f>Sheet1!G92</f>
        <v>47549753.656399898</v>
      </c>
      <c r="H93">
        <f>Sheet1!H92</f>
        <v>0</v>
      </c>
      <c r="I93">
        <f>Sheet1!I92</f>
        <v>39748958.736858003</v>
      </c>
      <c r="J93">
        <f>Sheet1!J92</f>
        <v>0</v>
      </c>
      <c r="K93">
        <f>Sheet1!K92</f>
        <v>2962620.5000872598</v>
      </c>
      <c r="L93">
        <f>Sheet1!L92</f>
        <v>1.2225813885152299</v>
      </c>
      <c r="M93">
        <f>Sheet1!M92</f>
        <v>2768260.23772333</v>
      </c>
      <c r="N93">
        <f>Sheet1!N92</f>
        <v>1.9579725613818899</v>
      </c>
      <c r="O93">
        <f>Sheet1!O92</f>
        <v>35534.3786964147</v>
      </c>
      <c r="P93">
        <f>Sheet1!P92</f>
        <v>7.6732557818507896</v>
      </c>
      <c r="Q93">
        <f>Sheet1!Q92</f>
        <v>0.32365849183725298</v>
      </c>
      <c r="R93">
        <f>Sheet1!R92</f>
        <v>3.5450752847825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</v>
      </c>
      <c r="W93">
        <f>Sheet1!W92</f>
        <v>0</v>
      </c>
      <c r="X93">
        <f>Sheet1!X92</f>
        <v>0.31426638102022397</v>
      </c>
      <c r="Y93">
        <f>Sheet1!Y92</f>
        <v>0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0</v>
      </c>
      <c r="AO93">
        <f>Sheet1!AO92</f>
        <v>0</v>
      </c>
      <c r="AP93">
        <f>Sheet1!AP92</f>
        <v>0</v>
      </c>
      <c r="AQ93">
        <f>Sheet1!AQ92</f>
        <v>0</v>
      </c>
      <c r="AR93">
        <f>Sheet1!AR92</f>
        <v>47549753.656399898</v>
      </c>
      <c r="AS93">
        <f>Sheet1!AS92</f>
        <v>47549753.656399898</v>
      </c>
      <c r="AT93" s="3"/>
      <c r="AV93" s="3"/>
      <c r="AX93" s="3"/>
      <c r="AZ93" s="3"/>
      <c r="BB93" s="3"/>
      <c r="BE93" s="3"/>
      <c r="BG93" s="3"/>
      <c r="BI93" s="3"/>
      <c r="BJ93"/>
      <c r="BK93"/>
      <c r="BL93"/>
      <c r="BM93"/>
      <c r="BN93"/>
      <c r="BO93"/>
    </row>
    <row r="94" spans="1:67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47549753.656399898</v>
      </c>
      <c r="F94">
        <f>Sheet1!F93</f>
        <v>47549753.656399898</v>
      </c>
      <c r="G94">
        <f>Sheet1!G93</f>
        <v>47844293.070099898</v>
      </c>
      <c r="H94">
        <f>Sheet1!H93</f>
        <v>294539.41369997902</v>
      </c>
      <c r="I94">
        <f>Sheet1!I93</f>
        <v>44206716.053512998</v>
      </c>
      <c r="J94">
        <f>Sheet1!J93</f>
        <v>4457757.3166549401</v>
      </c>
      <c r="K94">
        <f>Sheet1!K93</f>
        <v>3069353.1406493001</v>
      </c>
      <c r="L94">
        <f>Sheet1!L93</f>
        <v>0.95578036703482006</v>
      </c>
      <c r="M94">
        <f>Sheet1!M93</f>
        <v>2812675.2337543401</v>
      </c>
      <c r="N94">
        <f>Sheet1!N93</f>
        <v>2.2250245379575899</v>
      </c>
      <c r="O94">
        <f>Sheet1!O93</f>
        <v>34842.317326516903</v>
      </c>
      <c r="P94">
        <f>Sheet1!P93</f>
        <v>7.7166917665435504</v>
      </c>
      <c r="Q94">
        <f>Sheet1!Q93</f>
        <v>0.32225018377211101</v>
      </c>
      <c r="R94">
        <f>Sheet1!R93</f>
        <v>3.5450752847825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</v>
      </c>
      <c r="W94">
        <f>Sheet1!W93</f>
        <v>0</v>
      </c>
      <c r="X94">
        <f>Sheet1!X93</f>
        <v>0.31426638102022397</v>
      </c>
      <c r="Y94">
        <f>Sheet1!Y93</f>
        <v>0</v>
      </c>
      <c r="Z94">
        <f>Sheet1!Z93</f>
        <v>1016203.40134112</v>
      </c>
      <c r="AA94">
        <f>Sheet1!AA93</f>
        <v>4272916.8616475398</v>
      </c>
      <c r="AB94">
        <f>Sheet1!AB93</f>
        <v>226567.22920690401</v>
      </c>
      <c r="AC94">
        <f>Sheet1!AC93</f>
        <v>902373.505053006</v>
      </c>
      <c r="AD94">
        <f>Sheet1!AD93</f>
        <v>355425.13554129901</v>
      </c>
      <c r="AE94">
        <f>Sheet1!AE93</f>
        <v>14849.157983634201</v>
      </c>
      <c r="AF94">
        <f>Sheet1!AF93</f>
        <v>-26180.034361699301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0</v>
      </c>
      <c r="AL94">
        <f>Sheet1!AL93</f>
        <v>0</v>
      </c>
      <c r="AM94">
        <f>Sheet1!AM93</f>
        <v>0</v>
      </c>
      <c r="AN94">
        <f>Sheet1!AN93</f>
        <v>0</v>
      </c>
      <c r="AO94">
        <f>Sheet1!AO93</f>
        <v>6762155.2564118197</v>
      </c>
      <c r="AP94">
        <f>Sheet1!AP93</f>
        <v>7164149.0246253898</v>
      </c>
      <c r="AQ94">
        <f>Sheet1!AQ93</f>
        <v>-6869609.6109254099</v>
      </c>
      <c r="AR94">
        <f>Sheet1!AR93</f>
        <v>0</v>
      </c>
      <c r="AS94">
        <f>Sheet1!AS93</f>
        <v>294539.41369997902</v>
      </c>
      <c r="AT94" s="3"/>
      <c r="AV94" s="3"/>
      <c r="AX94" s="3"/>
      <c r="AZ94" s="3"/>
      <c r="BB94" s="3"/>
      <c r="BE94" s="3"/>
      <c r="BG94" s="3"/>
      <c r="BI94" s="3"/>
      <c r="BJ94"/>
      <c r="BK94"/>
      <c r="BL94"/>
      <c r="BM94"/>
      <c r="BN94"/>
      <c r="BO94"/>
    </row>
    <row r="95" spans="1:67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47549753.656399898</v>
      </c>
      <c r="F95">
        <f>Sheet1!F94</f>
        <v>47844293.070099898</v>
      </c>
      <c r="G95">
        <f>Sheet1!G94</f>
        <v>53311258.5578999</v>
      </c>
      <c r="H95">
        <f>Sheet1!H94</f>
        <v>5466965.4878000198</v>
      </c>
      <c r="I95">
        <f>Sheet1!I94</f>
        <v>47755066.703422204</v>
      </c>
      <c r="J95">
        <f>Sheet1!J94</f>
        <v>3548350.6499091699</v>
      </c>
      <c r="K95">
        <f>Sheet1!K94</f>
        <v>2965571.8303362099</v>
      </c>
      <c r="L95">
        <f>Sheet1!L94</f>
        <v>0.88658036250347905</v>
      </c>
      <c r="M95">
        <f>Sheet1!M94</f>
        <v>2858440.0301405299</v>
      </c>
      <c r="N95">
        <f>Sheet1!N94</f>
        <v>2.5315490838163099</v>
      </c>
      <c r="O95">
        <f>Sheet1!O94</f>
        <v>33861.2735675445</v>
      </c>
      <c r="P95">
        <f>Sheet1!P94</f>
        <v>7.7638551506308602</v>
      </c>
      <c r="Q95">
        <f>Sheet1!Q94</f>
        <v>0.31847007369969399</v>
      </c>
      <c r="R95">
        <f>Sheet1!R94</f>
        <v>3.5450752847825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</v>
      </c>
      <c r="W95">
        <f>Sheet1!W94</f>
        <v>0</v>
      </c>
      <c r="X95">
        <f>Sheet1!X94</f>
        <v>0.31426638102022397</v>
      </c>
      <c r="Y95">
        <f>Sheet1!Y94</f>
        <v>0</v>
      </c>
      <c r="Z95">
        <f>Sheet1!Z94</f>
        <v>1268050.6519116501</v>
      </c>
      <c r="AA95">
        <f>Sheet1!AA94</f>
        <v>1210860.2850365101</v>
      </c>
      <c r="AB95">
        <f>Sheet1!AB94</f>
        <v>245580.55229559701</v>
      </c>
      <c r="AC95">
        <f>Sheet1!AC94</f>
        <v>961024.16011686705</v>
      </c>
      <c r="AD95">
        <f>Sheet1!AD94</f>
        <v>511923.73133948201</v>
      </c>
      <c r="AE95">
        <f>Sheet1!AE94</f>
        <v>15748.4817203538</v>
      </c>
      <c r="AF95">
        <f>Sheet1!AF94</f>
        <v>-72679.336593567699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0</v>
      </c>
      <c r="AL95">
        <f>Sheet1!AL94</f>
        <v>0</v>
      </c>
      <c r="AM95">
        <f>Sheet1!AM94</f>
        <v>0</v>
      </c>
      <c r="AN95">
        <f>Sheet1!AN94</f>
        <v>0</v>
      </c>
      <c r="AO95">
        <f>Sheet1!AO94</f>
        <v>4140508.52582691</v>
      </c>
      <c r="AP95">
        <f>Sheet1!AP94</f>
        <v>4264361.6563888304</v>
      </c>
      <c r="AQ95">
        <f>Sheet1!AQ94</f>
        <v>1202603.8314111901</v>
      </c>
      <c r="AR95">
        <f>Sheet1!AR94</f>
        <v>0</v>
      </c>
      <c r="AS95">
        <f>Sheet1!AS94</f>
        <v>5466965.4878000198</v>
      </c>
      <c r="AT95" s="3"/>
      <c r="AV95" s="3"/>
      <c r="AX95" s="3"/>
      <c r="AZ95" s="3"/>
      <c r="BB95" s="3"/>
      <c r="BE95" s="3"/>
      <c r="BG95" s="3"/>
      <c r="BI95" s="3"/>
      <c r="BJ95"/>
      <c r="BK95"/>
      <c r="BL95"/>
      <c r="BM95"/>
      <c r="BN95"/>
      <c r="BO95"/>
    </row>
    <row r="96" spans="1:67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47549753.656399898</v>
      </c>
      <c r="F96">
        <f>Sheet1!F95</f>
        <v>53311258.5578999</v>
      </c>
      <c r="G96">
        <f>Sheet1!G95</f>
        <v>60584375.922999904</v>
      </c>
      <c r="H96">
        <f>Sheet1!H95</f>
        <v>7273117.3650999703</v>
      </c>
      <c r="I96">
        <f>Sheet1!I95</f>
        <v>53863458.694954902</v>
      </c>
      <c r="J96">
        <f>Sheet1!J95</f>
        <v>6108391.9915327299</v>
      </c>
      <c r="K96">
        <f>Sheet1!K95</f>
        <v>3115605.8997516301</v>
      </c>
      <c r="L96">
        <f>Sheet1!L95</f>
        <v>0.84302778047465199</v>
      </c>
      <c r="M96">
        <f>Sheet1!M95</f>
        <v>2911574.78442924</v>
      </c>
      <c r="N96">
        <f>Sheet1!N95</f>
        <v>2.9875062627911002</v>
      </c>
      <c r="O96">
        <f>Sheet1!O95</f>
        <v>32998.760173915798</v>
      </c>
      <c r="P96">
        <f>Sheet1!P95</f>
        <v>7.7861149615416103</v>
      </c>
      <c r="Q96">
        <f>Sheet1!Q95</f>
        <v>0.31471551542530701</v>
      </c>
      <c r="R96">
        <f>Sheet1!R95</f>
        <v>3.5450752847825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</v>
      </c>
      <c r="W96">
        <f>Sheet1!W95</f>
        <v>0</v>
      </c>
      <c r="X96">
        <f>Sheet1!X95</f>
        <v>0.31426638102022397</v>
      </c>
      <c r="Y96">
        <f>Sheet1!Y95</f>
        <v>0</v>
      </c>
      <c r="Z96">
        <f>Sheet1!Z95</f>
        <v>3310337.1358996499</v>
      </c>
      <c r="AA96">
        <f>Sheet1!AA95</f>
        <v>773414.55396257294</v>
      </c>
      <c r="AB96">
        <f>Sheet1!AB95</f>
        <v>310339.15486569202</v>
      </c>
      <c r="AC96">
        <f>Sheet1!AC95</f>
        <v>1427661.2980940901</v>
      </c>
      <c r="AD96">
        <f>Sheet1!AD95</f>
        <v>500296.35529160901</v>
      </c>
      <c r="AE96">
        <f>Sheet1!AE95</f>
        <v>8464.2045722753192</v>
      </c>
      <c r="AF96">
        <f>Sheet1!AF95</f>
        <v>-78451.201831406404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0</v>
      </c>
      <c r="AL96">
        <f>Sheet1!AL95</f>
        <v>0</v>
      </c>
      <c r="AM96">
        <f>Sheet1!AM95</f>
        <v>0</v>
      </c>
      <c r="AN96">
        <f>Sheet1!AN95</f>
        <v>0</v>
      </c>
      <c r="AO96">
        <f>Sheet1!AO95</f>
        <v>6252061.5008544903</v>
      </c>
      <c r="AP96">
        <f>Sheet1!AP95</f>
        <v>6469837.0658099595</v>
      </c>
      <c r="AQ96">
        <f>Sheet1!AQ95</f>
        <v>803280.29929001501</v>
      </c>
      <c r="AR96">
        <f>Sheet1!AR95</f>
        <v>0</v>
      </c>
      <c r="AS96">
        <f>Sheet1!AS95</f>
        <v>7273117.3650999703</v>
      </c>
      <c r="AT96" s="3"/>
      <c r="AV96" s="3"/>
      <c r="AX96" s="3"/>
      <c r="AZ96" s="3"/>
      <c r="BB96" s="3"/>
      <c r="BE96" s="3"/>
      <c r="BG96" s="3"/>
      <c r="BI96" s="3"/>
      <c r="BJ96"/>
      <c r="BK96"/>
      <c r="BL96"/>
      <c r="BM96"/>
      <c r="BN96"/>
      <c r="BO96"/>
    </row>
    <row r="97" spans="1:67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48222862.656399898</v>
      </c>
      <c r="F97">
        <f>Sheet1!F96</f>
        <v>60584375.922999904</v>
      </c>
      <c r="G97">
        <f>Sheet1!G96</f>
        <v>67601348.815999895</v>
      </c>
      <c r="H97">
        <f>Sheet1!H96</f>
        <v>6343863.8929999899</v>
      </c>
      <c r="I97">
        <f>Sheet1!I96</f>
        <v>59730570.098596297</v>
      </c>
      <c r="J97">
        <f>Sheet1!J96</f>
        <v>5549110.5716260597</v>
      </c>
      <c r="K97">
        <f>Sheet1!K96</f>
        <v>3332052.5592704001</v>
      </c>
      <c r="L97">
        <f>Sheet1!L96</f>
        <v>0.932955283911311</v>
      </c>
      <c r="M97">
        <f>Sheet1!M96</f>
        <v>2950352.4954894101</v>
      </c>
      <c r="N97">
        <f>Sheet1!N96</f>
        <v>3.27644463528868</v>
      </c>
      <c r="O97">
        <f>Sheet1!O96</f>
        <v>31639.586665481002</v>
      </c>
      <c r="P97">
        <f>Sheet1!P96</f>
        <v>7.86420353767324</v>
      </c>
      <c r="Q97">
        <f>Sheet1!Q96</f>
        <v>0.31734521195759202</v>
      </c>
      <c r="R97">
        <f>Sheet1!R96</f>
        <v>3.59256659245648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</v>
      </c>
      <c r="W97">
        <f>Sheet1!W96</f>
        <v>0</v>
      </c>
      <c r="X97">
        <f>Sheet1!X96</f>
        <v>0.30987975779195598</v>
      </c>
      <c r="Y97">
        <f>Sheet1!Y96</f>
        <v>0</v>
      </c>
      <c r="Z97">
        <f>Sheet1!Z96</f>
        <v>3442680.5330368401</v>
      </c>
      <c r="AA97">
        <f>Sheet1!AA96</f>
        <v>516252.98386900499</v>
      </c>
      <c r="AB97">
        <f>Sheet1!AB96</f>
        <v>403517.04058444599</v>
      </c>
      <c r="AC97">
        <f>Sheet1!AC96</f>
        <v>921686.80332332698</v>
      </c>
      <c r="AD97">
        <f>Sheet1!AD96</f>
        <v>952428.39973269997</v>
      </c>
      <c r="AE97">
        <f>Sheet1!AE96</f>
        <v>47799.846883920698</v>
      </c>
      <c r="AF97">
        <f>Sheet1!AF96</f>
        <v>-1255.5991788635899</v>
      </c>
      <c r="AG97">
        <f>Sheet1!AG96</f>
        <v>598.69384150465805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0</v>
      </c>
      <c r="AL97">
        <f>Sheet1!AL96</f>
        <v>0</v>
      </c>
      <c r="AM97">
        <f>Sheet1!AM96</f>
        <v>0</v>
      </c>
      <c r="AN97">
        <f>Sheet1!AN96</f>
        <v>0</v>
      </c>
      <c r="AO97">
        <f>Sheet1!AO96</f>
        <v>6283708.7020928897</v>
      </c>
      <c r="AP97">
        <f>Sheet1!AP96</f>
        <v>6463326.4949803399</v>
      </c>
      <c r="AQ97">
        <f>Sheet1!AQ96</f>
        <v>-119462.60198034999</v>
      </c>
      <c r="AR97">
        <f>Sheet1!AR96</f>
        <v>673108.99999999895</v>
      </c>
      <c r="AS97">
        <f>Sheet1!AS96</f>
        <v>7016972.8929999899</v>
      </c>
      <c r="AT97" s="3"/>
      <c r="AV97" s="3"/>
      <c r="AX97" s="3"/>
      <c r="AZ97" s="3"/>
      <c r="BB97" s="3"/>
      <c r="BE97" s="3"/>
      <c r="BG97" s="3"/>
      <c r="BI97" s="3"/>
      <c r="BJ97"/>
      <c r="BK97"/>
      <c r="BL97"/>
      <c r="BM97"/>
      <c r="BN97"/>
      <c r="BO97"/>
    </row>
    <row r="98" spans="1:67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50040839.145399898</v>
      </c>
      <c r="F98">
        <f>Sheet1!F97</f>
        <v>67601348.815999895</v>
      </c>
      <c r="G98">
        <f>Sheet1!G97</f>
        <v>73316847.371399999</v>
      </c>
      <c r="H98">
        <f>Sheet1!H97</f>
        <v>3897522.06640012</v>
      </c>
      <c r="I98">
        <f>Sheet1!I97</f>
        <v>64783388.848293602</v>
      </c>
      <c r="J98">
        <f>Sheet1!J97</f>
        <v>2757888.5956490999</v>
      </c>
      <c r="K98">
        <f>Sheet1!K97</f>
        <v>3688771.5562192402</v>
      </c>
      <c r="L98">
        <f>Sheet1!L97</f>
        <v>1.04404322200226</v>
      </c>
      <c r="M98">
        <f>Sheet1!M97</f>
        <v>2910074.4030182702</v>
      </c>
      <c r="N98">
        <f>Sheet1!N97</f>
        <v>3.4745397782099099</v>
      </c>
      <c r="O98">
        <f>Sheet1!O97</f>
        <v>31981.679489931601</v>
      </c>
      <c r="P98">
        <f>Sheet1!P97</f>
        <v>7.6491680847406398</v>
      </c>
      <c r="Q98">
        <f>Sheet1!Q97</f>
        <v>0.315810317776761</v>
      </c>
      <c r="R98">
        <f>Sheet1!R97</f>
        <v>3.9449465481141202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</v>
      </c>
      <c r="W98">
        <f>Sheet1!W97</f>
        <v>0</v>
      </c>
      <c r="X98">
        <f>Sheet1!X97</f>
        <v>0.29862187076000801</v>
      </c>
      <c r="Y98">
        <f>Sheet1!Y97</f>
        <v>0</v>
      </c>
      <c r="Z98">
        <f>Sheet1!Z97</f>
        <v>4740957.5350869503</v>
      </c>
      <c r="AA98">
        <f>Sheet1!AA97</f>
        <v>-1479224.67742826</v>
      </c>
      <c r="AB98">
        <f>Sheet1!AB97</f>
        <v>125151.262453295</v>
      </c>
      <c r="AC98">
        <f>Sheet1!AC97</f>
        <v>701727.62988940999</v>
      </c>
      <c r="AD98">
        <f>Sheet1!AD97</f>
        <v>-395385.76685839298</v>
      </c>
      <c r="AE98">
        <f>Sheet1!AE97</f>
        <v>-125589.510743541</v>
      </c>
      <c r="AF98">
        <f>Sheet1!AF97</f>
        <v>-140752.86764585</v>
      </c>
      <c r="AG98">
        <f>Sheet1!AG97</f>
        <v>3305.8142409883499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0</v>
      </c>
      <c r="AL98">
        <f>Sheet1!AL97</f>
        <v>0</v>
      </c>
      <c r="AM98">
        <f>Sheet1!AM97</f>
        <v>0</v>
      </c>
      <c r="AN98">
        <f>Sheet1!AN97</f>
        <v>0</v>
      </c>
      <c r="AO98">
        <f>Sheet1!AO97</f>
        <v>3430189.4189945902</v>
      </c>
      <c r="AP98">
        <f>Sheet1!AP97</f>
        <v>3458295.3120235298</v>
      </c>
      <c r="AQ98">
        <f>Sheet1!AQ97</f>
        <v>439226.754376581</v>
      </c>
      <c r="AR98">
        <f>Sheet1!AR97</f>
        <v>1817976.4890000001</v>
      </c>
      <c r="AS98">
        <f>Sheet1!AS97</f>
        <v>5715498.5554001201</v>
      </c>
      <c r="AT98" s="3"/>
      <c r="AV98" s="3"/>
      <c r="AX98" s="3"/>
      <c r="AZ98" s="3"/>
      <c r="BB98" s="3"/>
      <c r="BE98" s="3"/>
      <c r="BG98" s="3"/>
      <c r="BI98" s="3"/>
      <c r="BJ98"/>
      <c r="BK98"/>
      <c r="BL98"/>
      <c r="BM98"/>
      <c r="BN98"/>
      <c r="BO98"/>
    </row>
    <row r="99" spans="1:67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54527477.7383999</v>
      </c>
      <c r="F99">
        <f>Sheet1!F98</f>
        <v>73316847.371399999</v>
      </c>
      <c r="G99">
        <f>Sheet1!G98</f>
        <v>87176871.449200004</v>
      </c>
      <c r="H99">
        <f>Sheet1!H98</f>
        <v>9373385.4847999308</v>
      </c>
      <c r="I99">
        <f>Sheet1!I98</f>
        <v>78943078.395429298</v>
      </c>
      <c r="J99">
        <f>Sheet1!J98</f>
        <v>10488453.341102799</v>
      </c>
      <c r="K99">
        <f>Sheet1!K98</f>
        <v>3844795.9643561202</v>
      </c>
      <c r="L99">
        <f>Sheet1!L98</f>
        <v>0.99848738827849204</v>
      </c>
      <c r="M99">
        <f>Sheet1!M98</f>
        <v>2878055.1955216499</v>
      </c>
      <c r="N99">
        <f>Sheet1!N98</f>
        <v>3.86625305752669</v>
      </c>
      <c r="O99">
        <f>Sheet1!O98</f>
        <v>31978.221566709599</v>
      </c>
      <c r="P99">
        <f>Sheet1!P98</f>
        <v>7.62997524432022</v>
      </c>
      <c r="Q99">
        <f>Sheet1!Q98</f>
        <v>0.29848100991354698</v>
      </c>
      <c r="R99">
        <f>Sheet1!R98</f>
        <v>3.9786946315963201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</v>
      </c>
      <c r="W99">
        <f>Sheet1!W98</f>
        <v>0</v>
      </c>
      <c r="X99">
        <f>Sheet1!X98</f>
        <v>0.27405061851002199</v>
      </c>
      <c r="Y99">
        <f>Sheet1!Y98</f>
        <v>0</v>
      </c>
      <c r="Z99">
        <f>Sheet1!Z98</f>
        <v>9456979.2061216608</v>
      </c>
      <c r="AA99">
        <f>Sheet1!AA98</f>
        <v>-587397.02635866601</v>
      </c>
      <c r="AB99">
        <f>Sheet1!AB98</f>
        <v>26535.964859646901</v>
      </c>
      <c r="AC99">
        <f>Sheet1!AC98</f>
        <v>1349190.4124891099</v>
      </c>
      <c r="AD99">
        <f>Sheet1!AD98</f>
        <v>278566.71183271002</v>
      </c>
      <c r="AE99">
        <f>Sheet1!AE98</f>
        <v>83898.853317202796</v>
      </c>
      <c r="AF99">
        <f>Sheet1!AF98</f>
        <v>-16723.2886740102</v>
      </c>
      <c r="AG99">
        <f>Sheet1!AG98</f>
        <v>-140.949107532852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0</v>
      </c>
      <c r="AL99">
        <f>Sheet1!AL98</f>
        <v>0</v>
      </c>
      <c r="AM99">
        <f>Sheet1!AM98</f>
        <v>0</v>
      </c>
      <c r="AN99">
        <f>Sheet1!AN98</f>
        <v>0</v>
      </c>
      <c r="AO99">
        <f>Sheet1!AO98</f>
        <v>10590909.8844801</v>
      </c>
      <c r="AP99">
        <f>Sheet1!AP98</f>
        <v>10495859.1263289</v>
      </c>
      <c r="AQ99">
        <f>Sheet1!AQ98</f>
        <v>-1122473.6415289601</v>
      </c>
      <c r="AR99">
        <f>Sheet1!AR98</f>
        <v>4486638.5929999901</v>
      </c>
      <c r="AS99">
        <f>Sheet1!AS98</f>
        <v>13860024.0777999</v>
      </c>
      <c r="AT99" s="3"/>
      <c r="AV99" s="3"/>
      <c r="AX99" s="3"/>
      <c r="AZ99" s="3"/>
      <c r="BB99" s="3"/>
      <c r="BE99" s="3"/>
      <c r="BG99" s="3"/>
      <c r="BI99" s="3"/>
      <c r="BJ99"/>
      <c r="BK99"/>
      <c r="BL99"/>
      <c r="BM99"/>
      <c r="BN99"/>
      <c r="BO99"/>
    </row>
    <row r="100" spans="1:67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55878564.7383999</v>
      </c>
      <c r="F100">
        <f>Sheet1!F99</f>
        <v>87176871.449200004</v>
      </c>
      <c r="G100">
        <f>Sheet1!G99</f>
        <v>78474456.006999999</v>
      </c>
      <c r="H100">
        <f>Sheet1!H99</f>
        <v>-10053502.442199901</v>
      </c>
      <c r="I100">
        <f>Sheet1!I99</f>
        <v>73150472.351647407</v>
      </c>
      <c r="J100">
        <f>Sheet1!J99</f>
        <v>-6511743.3733855998</v>
      </c>
      <c r="K100">
        <f>Sheet1!K99</f>
        <v>3737945.6825557002</v>
      </c>
      <c r="L100">
        <f>Sheet1!L99</f>
        <v>1.2345932732828899</v>
      </c>
      <c r="M100">
        <f>Sheet1!M99</f>
        <v>2816597.3206021301</v>
      </c>
      <c r="N100">
        <f>Sheet1!N99</f>
        <v>2.8003474431259998</v>
      </c>
      <c r="O100">
        <f>Sheet1!O99</f>
        <v>30658.1258135028</v>
      </c>
      <c r="P100">
        <f>Sheet1!P99</f>
        <v>7.8913992920648903</v>
      </c>
      <c r="Q100">
        <f>Sheet1!Q99</f>
        <v>0.30620162939447698</v>
      </c>
      <c r="R100">
        <f>Sheet1!R99</f>
        <v>4.06131456868013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</v>
      </c>
      <c r="W100">
        <f>Sheet1!W99</f>
        <v>0</v>
      </c>
      <c r="X100">
        <f>Sheet1!X99</f>
        <v>0.26742435261102698</v>
      </c>
      <c r="Y100">
        <f>Sheet1!Y99</f>
        <v>0</v>
      </c>
      <c r="Z100">
        <f>Sheet1!Z99</f>
        <v>468769.41889948602</v>
      </c>
      <c r="AA100">
        <f>Sheet1!AA99</f>
        <v>-5244058.2876706896</v>
      </c>
      <c r="AB100">
        <f>Sheet1!AB99</f>
        <v>-142364.018061443</v>
      </c>
      <c r="AC100">
        <f>Sheet1!AC99</f>
        <v>-4568344.2764367396</v>
      </c>
      <c r="AD100">
        <f>Sheet1!AD99</f>
        <v>1332069.83363932</v>
      </c>
      <c r="AE100">
        <f>Sheet1!AE99</f>
        <v>208137.52544623299</v>
      </c>
      <c r="AF100">
        <f>Sheet1!AF99</f>
        <v>175508.009741218</v>
      </c>
      <c r="AG100">
        <f>Sheet1!AG99</f>
        <v>909.21258557255203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0</v>
      </c>
      <c r="AL100">
        <f>Sheet1!AL99</f>
        <v>0</v>
      </c>
      <c r="AM100">
        <f>Sheet1!AM99</f>
        <v>0</v>
      </c>
      <c r="AN100">
        <f>Sheet1!AN99</f>
        <v>0</v>
      </c>
      <c r="AO100">
        <f>Sheet1!AO99</f>
        <v>-7769372.5818570396</v>
      </c>
      <c r="AP100">
        <f>Sheet1!AP99</f>
        <v>-7528919.9832114903</v>
      </c>
      <c r="AQ100">
        <f>Sheet1!AQ99</f>
        <v>-2524582.45898849</v>
      </c>
      <c r="AR100">
        <f>Sheet1!AR99</f>
        <v>1351087</v>
      </c>
      <c r="AS100">
        <f>Sheet1!AS99</f>
        <v>-8702415.4421999902</v>
      </c>
      <c r="AT100" s="3"/>
      <c r="AV100" s="3"/>
      <c r="AX100" s="3"/>
      <c r="AZ100" s="3"/>
      <c r="BB100" s="3"/>
      <c r="BE100" s="3"/>
      <c r="BG100" s="3"/>
      <c r="BI100" s="3"/>
      <c r="BJ100"/>
      <c r="BK100"/>
      <c r="BL100"/>
      <c r="BM100"/>
      <c r="BN100"/>
      <c r="BO100"/>
    </row>
    <row r="101" spans="1:67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55878564.7383999</v>
      </c>
      <c r="F101">
        <f>Sheet1!F100</f>
        <v>78474456.006999999</v>
      </c>
      <c r="G101">
        <f>Sheet1!G100</f>
        <v>74495052.898399904</v>
      </c>
      <c r="H101">
        <f>Sheet1!H100</f>
        <v>-3979403.10860004</v>
      </c>
      <c r="I101">
        <f>Sheet1!I100</f>
        <v>75147760.724547401</v>
      </c>
      <c r="J101">
        <f>Sheet1!J100</f>
        <v>1997288.3729000599</v>
      </c>
      <c r="K101">
        <f>Sheet1!K100</f>
        <v>3599620.50895643</v>
      </c>
      <c r="L101">
        <f>Sheet1!L100</f>
        <v>1.23567459637387</v>
      </c>
      <c r="M101">
        <f>Sheet1!M100</f>
        <v>2828939.49203094</v>
      </c>
      <c r="N101">
        <f>Sheet1!N100</f>
        <v>3.2686559408490101</v>
      </c>
      <c r="O101">
        <f>Sheet1!O100</f>
        <v>29918.1121651791</v>
      </c>
      <c r="P101">
        <f>Sheet1!P100</f>
        <v>7.9052768420741701</v>
      </c>
      <c r="Q101">
        <f>Sheet1!Q100</f>
        <v>0.30764173834334202</v>
      </c>
      <c r="R101">
        <f>Sheet1!R100</f>
        <v>4.0152183255164298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</v>
      </c>
      <c r="W101">
        <f>Sheet1!W100</f>
        <v>0</v>
      </c>
      <c r="X101">
        <f>Sheet1!X100</f>
        <v>0.26742435261102698</v>
      </c>
      <c r="Y101">
        <f>Sheet1!Y100</f>
        <v>0</v>
      </c>
      <c r="Z101">
        <f>Sheet1!Z100</f>
        <v>689844.97148655006</v>
      </c>
      <c r="AA101">
        <f>Sheet1!AA100</f>
        <v>-502930.813879697</v>
      </c>
      <c r="AB101">
        <f>Sheet1!AB100</f>
        <v>56458.340714843303</v>
      </c>
      <c r="AC101">
        <f>Sheet1!AC100</f>
        <v>2017237.8555223499</v>
      </c>
      <c r="AD101">
        <f>Sheet1!AD100</f>
        <v>759033.45264876296</v>
      </c>
      <c r="AE101">
        <f>Sheet1!AE100</f>
        <v>25381.7041615048</v>
      </c>
      <c r="AF101">
        <f>Sheet1!AF100</f>
        <v>72186.401271191193</v>
      </c>
      <c r="AG101">
        <f>Sheet1!AG100</f>
        <v>-864.19835577979097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0</v>
      </c>
      <c r="AL101">
        <f>Sheet1!AL100</f>
        <v>0</v>
      </c>
      <c r="AM101">
        <f>Sheet1!AM100</f>
        <v>0</v>
      </c>
      <c r="AN101">
        <f>Sheet1!AN100</f>
        <v>0</v>
      </c>
      <c r="AO101">
        <f>Sheet1!AO100</f>
        <v>3116347.7135697301</v>
      </c>
      <c r="AP101">
        <f>Sheet1!AP100</f>
        <v>3402635.1351284501</v>
      </c>
      <c r="AQ101">
        <f>Sheet1!AQ100</f>
        <v>-7382038.2437284999</v>
      </c>
      <c r="AR101">
        <f>Sheet1!AR100</f>
        <v>0</v>
      </c>
      <c r="AS101">
        <f>Sheet1!AS100</f>
        <v>-3979403.10860004</v>
      </c>
      <c r="AT101" s="3"/>
      <c r="AV101" s="3"/>
      <c r="AX101" s="3"/>
      <c r="AZ101" s="3"/>
      <c r="BB101" s="3"/>
      <c r="BE101" s="3"/>
      <c r="BG101" s="3"/>
      <c r="BI101" s="3"/>
      <c r="BJ101"/>
      <c r="BK101"/>
      <c r="BL101"/>
      <c r="BM101"/>
      <c r="BN101"/>
      <c r="BO101"/>
    </row>
    <row r="102" spans="1:67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56347892.7383999</v>
      </c>
      <c r="F102">
        <f>Sheet1!F101</f>
        <v>74495052.898399904</v>
      </c>
      <c r="G102">
        <f>Sheet1!G101</f>
        <v>79082697.598599896</v>
      </c>
      <c r="H102">
        <f>Sheet1!H101</f>
        <v>4118316.7002000101</v>
      </c>
      <c r="I102">
        <f>Sheet1!I101</f>
        <v>83165983.625589699</v>
      </c>
      <c r="J102">
        <f>Sheet1!J101</f>
        <v>7328729.8966710297</v>
      </c>
      <c r="K102">
        <f>Sheet1!K101</f>
        <v>3824630.4857204198</v>
      </c>
      <c r="L102">
        <f>Sheet1!L101</f>
        <v>1.25736272321364</v>
      </c>
      <c r="M102">
        <f>Sheet1!M101</f>
        <v>2841861.0807875302</v>
      </c>
      <c r="N102">
        <f>Sheet1!N101</f>
        <v>3.9951573831001301</v>
      </c>
      <c r="O102">
        <f>Sheet1!O101</f>
        <v>29378.869675310299</v>
      </c>
      <c r="P102">
        <f>Sheet1!P101</f>
        <v>8.3377556875276699</v>
      </c>
      <c r="Q102">
        <f>Sheet1!Q101</f>
        <v>0.30396342371055102</v>
      </c>
      <c r="R102">
        <f>Sheet1!R101</f>
        <v>4.0727010211682302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</v>
      </c>
      <c r="W102">
        <f>Sheet1!W101</f>
        <v>0</v>
      </c>
      <c r="X102">
        <f>Sheet1!X101</f>
        <v>0.26519694479748301</v>
      </c>
      <c r="Y102">
        <f>Sheet1!Y101</f>
        <v>0</v>
      </c>
      <c r="Z102">
        <f>Sheet1!Z101</f>
        <v>4595665.1834824197</v>
      </c>
      <c r="AA102">
        <f>Sheet1!AA101</f>
        <v>-805984.645798543</v>
      </c>
      <c r="AB102">
        <f>Sheet1!AB101</f>
        <v>124842.479897179</v>
      </c>
      <c r="AC102">
        <f>Sheet1!AC101</f>
        <v>2592465.0255175498</v>
      </c>
      <c r="AD102">
        <f>Sheet1!AD101</f>
        <v>612718.444130591</v>
      </c>
      <c r="AE102">
        <f>Sheet1!AE101</f>
        <v>250568.58007469101</v>
      </c>
      <c r="AF102">
        <f>Sheet1!AF101</f>
        <v>-128913.659260553</v>
      </c>
      <c r="AG102">
        <f>Sheet1!AG101</f>
        <v>1036.9342546340599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0</v>
      </c>
      <c r="AL102">
        <f>Sheet1!AL101</f>
        <v>0</v>
      </c>
      <c r="AM102">
        <f>Sheet1!AM101</f>
        <v>0</v>
      </c>
      <c r="AN102">
        <f>Sheet1!AN101</f>
        <v>0</v>
      </c>
      <c r="AO102">
        <f>Sheet1!AO101</f>
        <v>7242398.3422979703</v>
      </c>
      <c r="AP102">
        <f>Sheet1!AP101</f>
        <v>7362249.6628366401</v>
      </c>
      <c r="AQ102">
        <f>Sheet1!AQ101</f>
        <v>-3243932.9626366301</v>
      </c>
      <c r="AR102">
        <f>Sheet1!AR101</f>
        <v>469328</v>
      </c>
      <c r="AS102">
        <f>Sheet1!AS101</f>
        <v>4587644.7002000101</v>
      </c>
      <c r="AT102" s="3"/>
      <c r="AV102" s="3"/>
      <c r="AX102" s="3"/>
      <c r="AZ102" s="3"/>
      <c r="BB102" s="3"/>
      <c r="BE102" s="3"/>
      <c r="BG102" s="3"/>
      <c r="BI102" s="3"/>
      <c r="BJ102"/>
      <c r="BK102"/>
      <c r="BL102"/>
      <c r="BM102"/>
      <c r="BN102"/>
      <c r="BO102"/>
    </row>
    <row r="103" spans="1:67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57999202.7383999</v>
      </c>
      <c r="F103">
        <f>Sheet1!F102</f>
        <v>79082697.598599896</v>
      </c>
      <c r="G103">
        <f>Sheet1!G102</f>
        <v>86028458.231399998</v>
      </c>
      <c r="H103">
        <f>Sheet1!H102</f>
        <v>5294450.6328000501</v>
      </c>
      <c r="I103">
        <f>Sheet1!I102</f>
        <v>91575821.755292803</v>
      </c>
      <c r="J103">
        <f>Sheet1!J102</f>
        <v>6568671.3950330196</v>
      </c>
      <c r="K103">
        <f>Sheet1!K102</f>
        <v>4088068.0343569699</v>
      </c>
      <c r="L103">
        <f>Sheet1!L102</f>
        <v>1.2171979060267299</v>
      </c>
      <c r="M103">
        <f>Sheet1!M102</f>
        <v>2851080.6311976798</v>
      </c>
      <c r="N103">
        <f>Sheet1!N102</f>
        <v>4.0069159149387801</v>
      </c>
      <c r="O103">
        <f>Sheet1!O102</f>
        <v>29030.290235902899</v>
      </c>
      <c r="P103">
        <f>Sheet1!P102</f>
        <v>8.3433745771335595</v>
      </c>
      <c r="Q103">
        <f>Sheet1!Q102</f>
        <v>0.29882329225592202</v>
      </c>
      <c r="R103">
        <f>Sheet1!R102</f>
        <v>4.4038903254470103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</v>
      </c>
      <c r="W103">
        <f>Sheet1!W102</f>
        <v>0</v>
      </c>
      <c r="X103">
        <f>Sheet1!X102</f>
        <v>0.33500335652262098</v>
      </c>
      <c r="Y103">
        <f>Sheet1!Y102</f>
        <v>0</v>
      </c>
      <c r="Z103">
        <f>Sheet1!Z102</f>
        <v>5541030.2039576601</v>
      </c>
      <c r="AA103">
        <f>Sheet1!AA102</f>
        <v>522628.73602883599</v>
      </c>
      <c r="AB103">
        <f>Sheet1!AB102</f>
        <v>199757.35179617</v>
      </c>
      <c r="AC103">
        <f>Sheet1!AC102</f>
        <v>43173.829585181396</v>
      </c>
      <c r="AD103">
        <f>Sheet1!AD102</f>
        <v>418948.82368471997</v>
      </c>
      <c r="AE103">
        <f>Sheet1!AE102</f>
        <v>2748.3623765105699</v>
      </c>
      <c r="AF103">
        <f>Sheet1!AF102</f>
        <v>-257726.78441401699</v>
      </c>
      <c r="AG103">
        <f>Sheet1!AG102</f>
        <v>3168.57120703179</v>
      </c>
      <c r="AH103">
        <f>Sheet1!AH102</f>
        <v>0</v>
      </c>
      <c r="AI103">
        <f>Sheet1!AI102</f>
        <v>0</v>
      </c>
      <c r="AJ103">
        <f>Sheet1!AJ102</f>
        <v>0</v>
      </c>
      <c r="AK103">
        <f>Sheet1!AK102</f>
        <v>0</v>
      </c>
      <c r="AL103">
        <f>Sheet1!AL102</f>
        <v>0</v>
      </c>
      <c r="AM103">
        <f>Sheet1!AM102</f>
        <v>-41877.302599451497</v>
      </c>
      <c r="AN103">
        <f>Sheet1!AN102</f>
        <v>0</v>
      </c>
      <c r="AO103">
        <f>Sheet1!AO102</f>
        <v>6431851.7916226499</v>
      </c>
      <c r="AP103">
        <f>Sheet1!AP102</f>
        <v>6291034.1524631605</v>
      </c>
      <c r="AQ103">
        <f>Sheet1!AQ102</f>
        <v>-996583.51966311596</v>
      </c>
      <c r="AR103">
        <f>Sheet1!AR102</f>
        <v>1651310</v>
      </c>
      <c r="AS103">
        <f>Sheet1!AS102</f>
        <v>6945760.6328000501</v>
      </c>
      <c r="AT103" s="3"/>
      <c r="AV103" s="3"/>
      <c r="AX103" s="3"/>
      <c r="AZ103" s="3"/>
      <c r="BB103" s="3"/>
      <c r="BE103" s="3"/>
      <c r="BG103" s="3"/>
      <c r="BI103" s="3"/>
      <c r="BJ103"/>
      <c r="BK103"/>
      <c r="BL103"/>
      <c r="BM103"/>
      <c r="BN103"/>
      <c r="BO103"/>
    </row>
    <row r="104" spans="1:67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57999202.7383999</v>
      </c>
      <c r="F104">
        <f>Sheet1!F103</f>
        <v>86028458.231399998</v>
      </c>
      <c r="G104">
        <f>Sheet1!G103</f>
        <v>90347608.020399898</v>
      </c>
      <c r="H104">
        <f>Sheet1!H103</f>
        <v>4319149.7889999403</v>
      </c>
      <c r="I104">
        <f>Sheet1!I103</f>
        <v>97821215.661900297</v>
      </c>
      <c r="J104">
        <f>Sheet1!J103</f>
        <v>6245393.9066074099</v>
      </c>
      <c r="K104">
        <f>Sheet1!K103</f>
        <v>4798329.2393447803</v>
      </c>
      <c r="L104">
        <f>Sheet1!L103</f>
        <v>1.30899698730202</v>
      </c>
      <c r="M104">
        <f>Sheet1!M103</f>
        <v>2894332.6095672701</v>
      </c>
      <c r="N104">
        <f>Sheet1!N103</f>
        <v>3.8571358582175499</v>
      </c>
      <c r="O104">
        <f>Sheet1!O103</f>
        <v>29658.135093688401</v>
      </c>
      <c r="P104">
        <f>Sheet1!P103</f>
        <v>8.1750308649797105</v>
      </c>
      <c r="Q104">
        <f>Sheet1!Q103</f>
        <v>0.29765423135138103</v>
      </c>
      <c r="R104">
        <f>Sheet1!R103</f>
        <v>4.3651136396911099</v>
      </c>
      <c r="S104">
        <f>Sheet1!S103</f>
        <v>0</v>
      </c>
      <c r="T104">
        <f>Sheet1!T103</f>
        <v>0</v>
      </c>
      <c r="U104">
        <f>Sheet1!U103</f>
        <v>0</v>
      </c>
      <c r="V104">
        <f>Sheet1!V103</f>
        <v>0</v>
      </c>
      <c r="W104">
        <f>Sheet1!W103</f>
        <v>6.2805703280266995E-2</v>
      </c>
      <c r="X104">
        <f>Sheet1!X103</f>
        <v>0.50384216275877203</v>
      </c>
      <c r="Y104">
        <f>Sheet1!Y103</f>
        <v>0</v>
      </c>
      <c r="Z104">
        <f>Sheet1!Z103</f>
        <v>9216642.2142682206</v>
      </c>
      <c r="AA104">
        <f>Sheet1!AA103</f>
        <v>-2050312.1635727901</v>
      </c>
      <c r="AB104">
        <f>Sheet1!AB103</f>
        <v>298185.29102403799</v>
      </c>
      <c r="AC104">
        <f>Sheet1!AC103</f>
        <v>-569815.90275228198</v>
      </c>
      <c r="AD104">
        <f>Sheet1!AD103</f>
        <v>-689167.85326123296</v>
      </c>
      <c r="AE104">
        <f>Sheet1!AE103</f>
        <v>-101133.14555990401</v>
      </c>
      <c r="AF104">
        <f>Sheet1!AF103</f>
        <v>-51308.977202417198</v>
      </c>
      <c r="AG104">
        <f>Sheet1!AG103</f>
        <v>212.93382233414599</v>
      </c>
      <c r="AH104">
        <f>Sheet1!AH103</f>
        <v>0</v>
      </c>
      <c r="AI104">
        <f>Sheet1!AI103</f>
        <v>0</v>
      </c>
      <c r="AJ104">
        <f>Sheet1!AJ103</f>
        <v>0</v>
      </c>
      <c r="AK104">
        <f>Sheet1!AK103</f>
        <v>0</v>
      </c>
      <c r="AL104">
        <f>Sheet1!AL103</f>
        <v>27967.971348092</v>
      </c>
      <c r="AM104">
        <f>Sheet1!AM103</f>
        <v>-190712.804990137</v>
      </c>
      <c r="AN104">
        <f>Sheet1!AN103</f>
        <v>0</v>
      </c>
      <c r="AO104">
        <f>Sheet1!AO103</f>
        <v>5890557.56312392</v>
      </c>
      <c r="AP104">
        <f>Sheet1!AP103</f>
        <v>5491319.6369701698</v>
      </c>
      <c r="AQ104">
        <f>Sheet1!AQ103</f>
        <v>-1172169.84797023</v>
      </c>
      <c r="AR104">
        <f>Sheet1!AR103</f>
        <v>0</v>
      </c>
      <c r="AS104">
        <f>Sheet1!AS103</f>
        <v>4319149.7889999403</v>
      </c>
      <c r="AT104" s="3"/>
      <c r="AV104" s="3"/>
      <c r="AX104" s="3"/>
      <c r="AZ104" s="3"/>
      <c r="BB104" s="3"/>
      <c r="BE104" s="3"/>
      <c r="BG104" s="3"/>
      <c r="BI104" s="3"/>
      <c r="BJ104"/>
      <c r="BK104"/>
      <c r="BL104"/>
      <c r="BM104"/>
      <c r="BN104"/>
      <c r="BO104"/>
    </row>
    <row r="105" spans="1:67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57999202.7383999</v>
      </c>
      <c r="F105">
        <f>Sheet1!F104</f>
        <v>90347608.020399898</v>
      </c>
      <c r="G105">
        <f>Sheet1!G104</f>
        <v>89102602.080799907</v>
      </c>
      <c r="H105">
        <f>Sheet1!H104</f>
        <v>-1245005.9396000199</v>
      </c>
      <c r="I105">
        <f>Sheet1!I104</f>
        <v>99288036.2395702</v>
      </c>
      <c r="J105">
        <f>Sheet1!J104</f>
        <v>1466820.5776698799</v>
      </c>
      <c r="K105">
        <f>Sheet1!K104</f>
        <v>4839542.5733484896</v>
      </c>
      <c r="L105">
        <f>Sheet1!L104</f>
        <v>1.32112853057285</v>
      </c>
      <c r="M105">
        <f>Sheet1!M104</f>
        <v>2921395.1197115602</v>
      </c>
      <c r="N105">
        <f>Sheet1!N104</f>
        <v>3.64784124185049</v>
      </c>
      <c r="O105">
        <f>Sheet1!O104</f>
        <v>29624.502444110902</v>
      </c>
      <c r="P105">
        <f>Sheet1!P104</f>
        <v>8.1832711991368097</v>
      </c>
      <c r="Q105">
        <f>Sheet1!Q104</f>
        <v>0.29631663467332803</v>
      </c>
      <c r="R105">
        <f>Sheet1!R104</f>
        <v>4.4176928743615296</v>
      </c>
      <c r="S105">
        <f>Sheet1!S104</f>
        <v>0</v>
      </c>
      <c r="T105">
        <f>Sheet1!T104</f>
        <v>0</v>
      </c>
      <c r="U105">
        <f>Sheet1!U104</f>
        <v>0</v>
      </c>
      <c r="V105">
        <f>Sheet1!V104</f>
        <v>0</v>
      </c>
      <c r="W105">
        <f>Sheet1!W104</f>
        <v>0.43022103696117697</v>
      </c>
      <c r="X105">
        <f>Sheet1!X104</f>
        <v>0.50513611157973304</v>
      </c>
      <c r="Y105">
        <f>Sheet1!Y104</f>
        <v>0</v>
      </c>
      <c r="Z105">
        <f>Sheet1!Z104</f>
        <v>1968495.73386016</v>
      </c>
      <c r="AA105">
        <f>Sheet1!AA104</f>
        <v>144396.35651364099</v>
      </c>
      <c r="AB105">
        <f>Sheet1!AB104</f>
        <v>253646.98478025399</v>
      </c>
      <c r="AC105">
        <f>Sheet1!AC104</f>
        <v>-851113.46536079806</v>
      </c>
      <c r="AD105">
        <f>Sheet1!AD104</f>
        <v>-75966.474015071697</v>
      </c>
      <c r="AE105">
        <f>Sheet1!AE104</f>
        <v>-5474.7777672116999</v>
      </c>
      <c r="AF105">
        <f>Sheet1!AF104</f>
        <v>-53764.347048971496</v>
      </c>
      <c r="AG105">
        <f>Sheet1!AG104</f>
        <v>860.89962196306499</v>
      </c>
      <c r="AH105">
        <f>Sheet1!AH104</f>
        <v>0</v>
      </c>
      <c r="AI105">
        <f>Sheet1!AI104</f>
        <v>0</v>
      </c>
      <c r="AJ105">
        <f>Sheet1!AJ104</f>
        <v>0</v>
      </c>
      <c r="AK105">
        <f>Sheet1!AK104</f>
        <v>0</v>
      </c>
      <c r="AL105">
        <f>Sheet1!AL104</f>
        <v>149311.996668876</v>
      </c>
      <c r="AM105">
        <f>Sheet1!AM104</f>
        <v>-2877.12660979463</v>
      </c>
      <c r="AN105">
        <f>Sheet1!AN104</f>
        <v>0</v>
      </c>
      <c r="AO105">
        <f>Sheet1!AO104</f>
        <v>1527515.7806430501</v>
      </c>
      <c r="AP105">
        <f>Sheet1!AP104</f>
        <v>1491550.2479775201</v>
      </c>
      <c r="AQ105">
        <f>Sheet1!AQ104</f>
        <v>-2736556.1875775401</v>
      </c>
      <c r="AR105">
        <f>Sheet1!AR104</f>
        <v>0</v>
      </c>
      <c r="AS105">
        <f>Sheet1!AS104</f>
        <v>-1245005.9396000199</v>
      </c>
      <c r="AT105" s="3"/>
      <c r="AV105" s="3"/>
      <c r="AX105" s="3"/>
      <c r="AZ105" s="3"/>
      <c r="BB105" s="3"/>
      <c r="BE105" s="3"/>
      <c r="BG105" s="3"/>
      <c r="BI105" s="3"/>
      <c r="BJ105"/>
      <c r="BK105"/>
      <c r="BL105"/>
      <c r="BM105"/>
      <c r="BN105"/>
      <c r="BO105"/>
    </row>
    <row r="106" spans="1:67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59954803.892599903</v>
      </c>
      <c r="F106">
        <f>Sheet1!F105</f>
        <v>89102602.080799907</v>
      </c>
      <c r="G106">
        <f>Sheet1!G105</f>
        <v>89928537.186599895</v>
      </c>
      <c r="H106">
        <f>Sheet1!H105</f>
        <v>-1129666.04839999</v>
      </c>
      <c r="I106">
        <f>Sheet1!I105</f>
        <v>94672265.120527595</v>
      </c>
      <c r="J106">
        <f>Sheet1!J105</f>
        <v>-6378241.0209065499</v>
      </c>
      <c r="K106">
        <f>Sheet1!K105</f>
        <v>4765521.44666385</v>
      </c>
      <c r="L106">
        <f>Sheet1!L105</f>
        <v>1.3499546323814899</v>
      </c>
      <c r="M106">
        <f>Sheet1!M105</f>
        <v>2936998.1427718098</v>
      </c>
      <c r="N106">
        <f>Sheet1!N105</f>
        <v>2.6821814435822802</v>
      </c>
      <c r="O106">
        <f>Sheet1!O105</f>
        <v>30998.550182906001</v>
      </c>
      <c r="P106">
        <f>Sheet1!P105</f>
        <v>7.93096682581632</v>
      </c>
      <c r="Q106">
        <f>Sheet1!Q105</f>
        <v>0.29502797816107101</v>
      </c>
      <c r="R106">
        <f>Sheet1!R105</f>
        <v>4.5759399541427204</v>
      </c>
      <c r="S106">
        <f>Sheet1!S105</f>
        <v>0</v>
      </c>
      <c r="T106">
        <f>Sheet1!T105</f>
        <v>0</v>
      </c>
      <c r="U106">
        <f>Sheet1!U105</f>
        <v>0</v>
      </c>
      <c r="V106">
        <f>Sheet1!V105</f>
        <v>0</v>
      </c>
      <c r="W106">
        <f>Sheet1!W105</f>
        <v>0.73242446183562504</v>
      </c>
      <c r="X106">
        <f>Sheet1!X105</f>
        <v>0.66144129521362105</v>
      </c>
      <c r="Y106">
        <f>Sheet1!Y105</f>
        <v>0</v>
      </c>
      <c r="Z106">
        <f>Sheet1!Z105</f>
        <v>979877.41600709304</v>
      </c>
      <c r="AA106">
        <f>Sheet1!AA105</f>
        <v>-764041.01432618697</v>
      </c>
      <c r="AB106">
        <f>Sheet1!AB105</f>
        <v>279822.18082703999</v>
      </c>
      <c r="AC106">
        <f>Sheet1!AC105</f>
        <v>-4497066.6530757099</v>
      </c>
      <c r="AD106">
        <f>Sheet1!AD105</f>
        <v>-1742804.85605058</v>
      </c>
      <c r="AE106">
        <f>Sheet1!AE105</f>
        <v>-138708.907272449</v>
      </c>
      <c r="AF106">
        <f>Sheet1!AF105</f>
        <v>-22940.4160906303</v>
      </c>
      <c r="AG106">
        <f>Sheet1!AG105</f>
        <v>2244.3244174649299</v>
      </c>
      <c r="AH106">
        <f>Sheet1!AH105</f>
        <v>0</v>
      </c>
      <c r="AI106">
        <f>Sheet1!AI105</f>
        <v>0</v>
      </c>
      <c r="AJ106">
        <f>Sheet1!AJ105</f>
        <v>0</v>
      </c>
      <c r="AK106">
        <f>Sheet1!AK105</f>
        <v>0</v>
      </c>
      <c r="AL106">
        <f>Sheet1!AL105</f>
        <v>143036.66518141801</v>
      </c>
      <c r="AM106">
        <f>Sheet1!AM105</f>
        <v>-99656.022950313505</v>
      </c>
      <c r="AN106">
        <f>Sheet1!AN105</f>
        <v>0</v>
      </c>
      <c r="AO106">
        <f>Sheet1!AO105</f>
        <v>-5860237.2833328499</v>
      </c>
      <c r="AP106">
        <f>Sheet1!AP105</f>
        <v>-5774126.1701778602</v>
      </c>
      <c r="AQ106">
        <f>Sheet1!AQ105</f>
        <v>4644460.1217778604</v>
      </c>
      <c r="AR106">
        <f>Sheet1!AR105</f>
        <v>1955601.15419999</v>
      </c>
      <c r="AS106">
        <f>Sheet1!AS105</f>
        <v>825935.10580000095</v>
      </c>
      <c r="AT106" s="3"/>
      <c r="AV106" s="3"/>
      <c r="AX106" s="3"/>
      <c r="AZ106" s="3"/>
      <c r="BB106" s="3"/>
      <c r="BE106" s="3"/>
      <c r="BG106" s="3"/>
      <c r="BI106" s="3"/>
      <c r="BJ106"/>
      <c r="BK106"/>
      <c r="BL106"/>
      <c r="BM106"/>
      <c r="BN106"/>
      <c r="BO106"/>
    </row>
    <row r="107" spans="1:67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59954803.892599903</v>
      </c>
      <c r="F107">
        <f>Sheet1!F106</f>
        <v>89928537.186599895</v>
      </c>
      <c r="G107">
        <f>Sheet1!G106</f>
        <v>88374005.039000005</v>
      </c>
      <c r="H107">
        <f>Sheet1!H106</f>
        <v>-1554532.14759994</v>
      </c>
      <c r="I107">
        <f>Sheet1!I106</f>
        <v>96137619.256100193</v>
      </c>
      <c r="J107">
        <f>Sheet1!J106</f>
        <v>1465354.1355725799</v>
      </c>
      <c r="K107">
        <f>Sheet1!K106</f>
        <v>4835019.0981903896</v>
      </c>
      <c r="L107">
        <f>Sheet1!L106</f>
        <v>1.3038394225710599</v>
      </c>
      <c r="M107">
        <f>Sheet1!M106</f>
        <v>2960109.6406231201</v>
      </c>
      <c r="N107">
        <f>Sheet1!N106</f>
        <v>2.3778430296347701</v>
      </c>
      <c r="O107">
        <f>Sheet1!O106</f>
        <v>31757.833233439898</v>
      </c>
      <c r="P107">
        <f>Sheet1!P106</f>
        <v>7.4506480071250198</v>
      </c>
      <c r="Q107">
        <f>Sheet1!Q106</f>
        <v>0.292298684347084</v>
      </c>
      <c r="R107">
        <f>Sheet1!R106</f>
        <v>5.25010338809982</v>
      </c>
      <c r="S107">
        <f>Sheet1!S106</f>
        <v>0</v>
      </c>
      <c r="T107">
        <f>Sheet1!T106</f>
        <v>0</v>
      </c>
      <c r="U107">
        <f>Sheet1!U106</f>
        <v>0</v>
      </c>
      <c r="V107">
        <f>Sheet1!V106</f>
        <v>0</v>
      </c>
      <c r="W107">
        <f>Sheet1!W106</f>
        <v>1.3142999889160101</v>
      </c>
      <c r="X107">
        <f>Sheet1!X106</f>
        <v>0.76115912000560404</v>
      </c>
      <c r="Y107">
        <f>Sheet1!Y106</f>
        <v>0</v>
      </c>
      <c r="Z107">
        <f>Sheet1!Z106</f>
        <v>2384444.1518599601</v>
      </c>
      <c r="AA107">
        <f>Sheet1!AA106</f>
        <v>1434827.1166298599</v>
      </c>
      <c r="AB107">
        <f>Sheet1!AB106</f>
        <v>245323.28247556501</v>
      </c>
      <c r="AC107">
        <f>Sheet1!AC106</f>
        <v>-1671455.9284703799</v>
      </c>
      <c r="AD107">
        <f>Sheet1!AD106</f>
        <v>-691318.62651377905</v>
      </c>
      <c r="AE107">
        <f>Sheet1!AE106</f>
        <v>-200516.448826551</v>
      </c>
      <c r="AF107">
        <f>Sheet1!AF106</f>
        <v>-110224.789867999</v>
      </c>
      <c r="AG107">
        <f>Sheet1!AG106</f>
        <v>8518.9387649558103</v>
      </c>
      <c r="AH107">
        <f>Sheet1!AH106</f>
        <v>0</v>
      </c>
      <c r="AI107">
        <f>Sheet1!AI106</f>
        <v>0</v>
      </c>
      <c r="AJ107">
        <f>Sheet1!AJ106</f>
        <v>0</v>
      </c>
      <c r="AK107">
        <f>Sheet1!AK106</f>
        <v>0</v>
      </c>
      <c r="AL107">
        <f>Sheet1!AL106</f>
        <v>256618.49987281</v>
      </c>
      <c r="AM107">
        <f>Sheet1!AM106</f>
        <v>-73907.182573764294</v>
      </c>
      <c r="AN107">
        <f>Sheet1!AN106</f>
        <v>0</v>
      </c>
      <c r="AO107">
        <f>Sheet1!AO106</f>
        <v>1582309.01335067</v>
      </c>
      <c r="AP107">
        <f>Sheet1!AP106</f>
        <v>1588970.0501882799</v>
      </c>
      <c r="AQ107">
        <f>Sheet1!AQ106</f>
        <v>-3143502.1977882199</v>
      </c>
      <c r="AR107">
        <f>Sheet1!AR106</f>
        <v>0</v>
      </c>
      <c r="AS107">
        <f>Sheet1!AS106</f>
        <v>-1554532.14759994</v>
      </c>
      <c r="AT107" s="3"/>
      <c r="AV107" s="3"/>
      <c r="AX107" s="3"/>
      <c r="AZ107" s="3"/>
      <c r="BB107" s="3"/>
      <c r="BE107" s="3"/>
      <c r="BG107" s="3"/>
      <c r="BI107" s="3"/>
      <c r="BJ107"/>
      <c r="BK107"/>
      <c r="BL107"/>
      <c r="BM107"/>
      <c r="BN107"/>
      <c r="BO107"/>
    </row>
    <row r="108" spans="1:67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62012126.892599903</v>
      </c>
      <c r="F108">
        <f>Sheet1!F107</f>
        <v>88374005.039000005</v>
      </c>
      <c r="G108">
        <f>Sheet1!G107</f>
        <v>87984651.085199997</v>
      </c>
      <c r="H108">
        <f>Sheet1!H107</f>
        <v>-2446676.9538000198</v>
      </c>
      <c r="I108">
        <f>Sheet1!I107</f>
        <v>99936394.2058018</v>
      </c>
      <c r="J108">
        <f>Sheet1!J107</f>
        <v>1744654.34669531</v>
      </c>
      <c r="K108">
        <f>Sheet1!K107</f>
        <v>4670677.4249586305</v>
      </c>
      <c r="L108">
        <f>Sheet1!L107</f>
        <v>1.2843094815982901</v>
      </c>
      <c r="M108">
        <f>Sheet1!M107</f>
        <v>2992316.8399586198</v>
      </c>
      <c r="N108">
        <f>Sheet1!N107</f>
        <v>2.58893744114846</v>
      </c>
      <c r="O108">
        <f>Sheet1!O107</f>
        <v>31621.217277827302</v>
      </c>
      <c r="P108">
        <f>Sheet1!P107</f>
        <v>7.29527298015529</v>
      </c>
      <c r="Q108">
        <f>Sheet1!Q107</f>
        <v>0.28997382154851697</v>
      </c>
      <c r="R108">
        <f>Sheet1!R107</f>
        <v>5.4703172634760904</v>
      </c>
      <c r="S108">
        <f>Sheet1!S107</f>
        <v>0</v>
      </c>
      <c r="T108">
        <f>Sheet1!T107</f>
        <v>0</v>
      </c>
      <c r="U108">
        <f>Sheet1!U107</f>
        <v>0</v>
      </c>
      <c r="V108">
        <f>Sheet1!V107</f>
        <v>0</v>
      </c>
      <c r="W108">
        <f>Sheet1!W107</f>
        <v>2.0364129055626199</v>
      </c>
      <c r="X108">
        <f>Sheet1!X107</f>
        <v>0.81040131878135802</v>
      </c>
      <c r="Y108">
        <f>Sheet1!Y107</f>
        <v>0</v>
      </c>
      <c r="Z108">
        <f>Sheet1!Z107</f>
        <v>569172.08155332995</v>
      </c>
      <c r="AA108">
        <f>Sheet1!AA107</f>
        <v>-178801.43044916299</v>
      </c>
      <c r="AB108">
        <f>Sheet1!AB107</f>
        <v>255000.98396985</v>
      </c>
      <c r="AC108">
        <f>Sheet1!AC107</f>
        <v>1218146.5515928699</v>
      </c>
      <c r="AD108">
        <f>Sheet1!AD107</f>
        <v>136408.71726733699</v>
      </c>
      <c r="AE108">
        <f>Sheet1!AE107</f>
        <v>-157176.90487560499</v>
      </c>
      <c r="AF108">
        <f>Sheet1!AF107</f>
        <v>-77254.761148939695</v>
      </c>
      <c r="AG108">
        <f>Sheet1!AG107</f>
        <v>4018.3074026024401</v>
      </c>
      <c r="AH108">
        <f>Sheet1!AH107</f>
        <v>0</v>
      </c>
      <c r="AI108">
        <f>Sheet1!AI107</f>
        <v>0</v>
      </c>
      <c r="AJ108">
        <f>Sheet1!AJ107</f>
        <v>0</v>
      </c>
      <c r="AK108">
        <f>Sheet1!AK107</f>
        <v>0</v>
      </c>
      <c r="AL108">
        <f>Sheet1!AL107</f>
        <v>312675.087255052</v>
      </c>
      <c r="AM108">
        <f>Sheet1!AM107</f>
        <v>-98611.2328195304</v>
      </c>
      <c r="AN108">
        <f>Sheet1!AN107</f>
        <v>0</v>
      </c>
      <c r="AO108">
        <f>Sheet1!AO107</f>
        <v>1983577.3997478001</v>
      </c>
      <c r="AP108">
        <f>Sheet1!AP107</f>
        <v>2045545.1624966101</v>
      </c>
      <c r="AQ108">
        <f>Sheet1!AQ107</f>
        <v>-4492222.1162966397</v>
      </c>
      <c r="AR108">
        <f>Sheet1!AR107</f>
        <v>2057323</v>
      </c>
      <c r="AS108">
        <f>Sheet1!AS107</f>
        <v>-389353.95380001998</v>
      </c>
      <c r="AT108" s="3"/>
      <c r="AV108" s="3"/>
      <c r="AX108" s="3"/>
      <c r="AZ108" s="3"/>
      <c r="BB108" s="3"/>
      <c r="BE108" s="3"/>
      <c r="BG108" s="3"/>
      <c r="BI108" s="3"/>
      <c r="BJ108"/>
      <c r="BK108"/>
      <c r="BL108"/>
      <c r="BM108"/>
      <c r="BN108"/>
      <c r="BO108"/>
    </row>
    <row r="109" spans="1:67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62079679.877399899</v>
      </c>
      <c r="F109">
        <f>Sheet1!F108</f>
        <v>87984651.085199997</v>
      </c>
      <c r="G109">
        <f>Sheet1!G108</f>
        <v>86796528.468199894</v>
      </c>
      <c r="H109">
        <f>Sheet1!H108</f>
        <v>-1255675.6018000101</v>
      </c>
      <c r="I109">
        <f>Sheet1!I108</f>
        <v>104465461.303092</v>
      </c>
      <c r="J109">
        <f>Sheet1!J108</f>
        <v>4461514.11249064</v>
      </c>
      <c r="K109">
        <f>Sheet1!K108</f>
        <v>4711448.7649383796</v>
      </c>
      <c r="L109">
        <f>Sheet1!L108</f>
        <v>1.26586607517489</v>
      </c>
      <c r="M109">
        <f>Sheet1!M108</f>
        <v>3015744.4941639798</v>
      </c>
      <c r="N109">
        <f>Sheet1!N108</f>
        <v>2.8728320563110699</v>
      </c>
      <c r="O109">
        <f>Sheet1!O108</f>
        <v>31758.584871931998</v>
      </c>
      <c r="P109">
        <f>Sheet1!P108</f>
        <v>7.0949716059104304</v>
      </c>
      <c r="Q109">
        <f>Sheet1!Q108</f>
        <v>0.29219186593364799</v>
      </c>
      <c r="R109">
        <f>Sheet1!R108</f>
        <v>5.79903350338535</v>
      </c>
      <c r="S109">
        <f>Sheet1!S108</f>
        <v>0</v>
      </c>
      <c r="T109">
        <f>Sheet1!T108</f>
        <v>0</v>
      </c>
      <c r="U109">
        <f>Sheet1!U108</f>
        <v>0</v>
      </c>
      <c r="V109">
        <f>Sheet1!V108</f>
        <v>0</v>
      </c>
      <c r="W109">
        <f>Sheet1!W108</f>
        <v>2.8790566557786699</v>
      </c>
      <c r="X109">
        <f>Sheet1!X108</f>
        <v>0.84257587959054803</v>
      </c>
      <c r="Y109">
        <f>Sheet1!Y108</f>
        <v>0.54244263891990796</v>
      </c>
      <c r="Z109">
        <f>Sheet1!Z108</f>
        <v>2991113.49561108</v>
      </c>
      <c r="AA109">
        <f>Sheet1!AA108</f>
        <v>662864.68544053705</v>
      </c>
      <c r="AB109">
        <f>Sheet1!AB108</f>
        <v>227601.33131191699</v>
      </c>
      <c r="AC109">
        <f>Sheet1!AC108</f>
        <v>1516799.16513349</v>
      </c>
      <c r="AD109">
        <f>Sheet1!AD108</f>
        <v>-200550.23830812101</v>
      </c>
      <c r="AE109">
        <f>Sheet1!AE108</f>
        <v>-166809.98200121601</v>
      </c>
      <c r="AF109">
        <f>Sheet1!AF108</f>
        <v>86957.418081489595</v>
      </c>
      <c r="AG109">
        <f>Sheet1!AG108</f>
        <v>5047.2336375856503</v>
      </c>
      <c r="AH109">
        <f>Sheet1!AH108</f>
        <v>0</v>
      </c>
      <c r="AI109">
        <f>Sheet1!AI108</f>
        <v>0</v>
      </c>
      <c r="AJ109">
        <f>Sheet1!AJ108</f>
        <v>0</v>
      </c>
      <c r="AK109">
        <f>Sheet1!AK108</f>
        <v>0</v>
      </c>
      <c r="AL109">
        <f>Sheet1!AL108</f>
        <v>366100.34885692998</v>
      </c>
      <c r="AM109">
        <f>Sheet1!AM108</f>
        <v>-21061.788571078599</v>
      </c>
      <c r="AN109">
        <f>Sheet1!AN108</f>
        <v>-2037649.8559199099</v>
      </c>
      <c r="AO109">
        <f>Sheet1!AO108</f>
        <v>3430411.8132727202</v>
      </c>
      <c r="AP109">
        <f>Sheet1!AP108</f>
        <v>3806769.8658017502</v>
      </c>
      <c r="AQ109">
        <f>Sheet1!AQ108</f>
        <v>-5062445.4676017696</v>
      </c>
      <c r="AR109">
        <f>Sheet1!AR108</f>
        <v>67552.984799999904</v>
      </c>
      <c r="AS109">
        <f>Sheet1!AS108</f>
        <v>-1188122.6170000201</v>
      </c>
      <c r="AT109" s="3"/>
      <c r="AV109" s="3"/>
      <c r="AX109" s="3"/>
      <c r="AZ109" s="3"/>
      <c r="BB109" s="3"/>
      <c r="BE109" s="3"/>
      <c r="BG109" s="3"/>
      <c r="BI109" s="3"/>
      <c r="BJ109"/>
      <c r="BK109"/>
      <c r="BL109"/>
      <c r="BM109"/>
      <c r="BN109"/>
      <c r="BO109"/>
    </row>
    <row r="110" spans="1:67" x14ac:dyDescent="0.2">
      <c r="A110" t="str">
        <f t="shared" ref="A110:A126" si="3">CONCATENATE(B110,"_",C110,"_",D110)</f>
        <v>1_10_2002</v>
      </c>
      <c r="B110">
        <v>1</v>
      </c>
      <c r="C110">
        <v>10</v>
      </c>
      <c r="D110">
        <v>2002</v>
      </c>
      <c r="E110">
        <f>Sheet1!E109</f>
        <v>2028458449</v>
      </c>
      <c r="F110">
        <f>Sheet1!F109</f>
        <v>0</v>
      </c>
      <c r="G110">
        <f>Sheet1!G109</f>
        <v>2028458449</v>
      </c>
      <c r="H110">
        <f>Sheet1!H109</f>
        <v>0</v>
      </c>
      <c r="I110">
        <f>Sheet1!I109</f>
        <v>2110042722.52684</v>
      </c>
      <c r="J110">
        <f>Sheet1!J109</f>
        <v>0</v>
      </c>
      <c r="K110">
        <f>Sheet1!K109</f>
        <v>474570591.5</v>
      </c>
      <c r="L110">
        <f>Sheet1!L109</f>
        <v>1.7610024580000001</v>
      </c>
      <c r="M110">
        <f>Sheet1!M109</f>
        <v>25697520.3899999</v>
      </c>
      <c r="N110">
        <f>Sheet1!N109</f>
        <v>1.974</v>
      </c>
      <c r="O110">
        <f>Sheet1!O109</f>
        <v>42439.074999999903</v>
      </c>
      <c r="P110">
        <f>Sheet1!P109</f>
        <v>31.71</v>
      </c>
      <c r="Q110">
        <f>Sheet1!Q109</f>
        <v>0.50002661492511502</v>
      </c>
      <c r="R110">
        <f>Sheet1!R109</f>
        <v>3.5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Sheet1!X109</f>
        <v>0</v>
      </c>
      <c r="Y110">
        <f>Sheet1!Y109</f>
        <v>0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0</v>
      </c>
      <c r="AO110">
        <f>Sheet1!AO109</f>
        <v>0</v>
      </c>
      <c r="AP110">
        <f>Sheet1!AP109</f>
        <v>0</v>
      </c>
      <c r="AQ110">
        <f>Sheet1!AQ109</f>
        <v>0</v>
      </c>
      <c r="AR110">
        <f>Sheet1!AR109</f>
        <v>2028458449</v>
      </c>
      <c r="AS110">
        <f>Sheet1!AS109</f>
        <v>2028458449</v>
      </c>
      <c r="AT110" s="3"/>
      <c r="AV110" s="3"/>
      <c r="AX110" s="3"/>
      <c r="AZ110" s="3"/>
      <c r="BB110" s="3"/>
      <c r="BE110" s="3"/>
      <c r="BG110" s="3"/>
      <c r="BI110" s="3"/>
      <c r="BJ110"/>
      <c r="BK110"/>
      <c r="BL110"/>
      <c r="BM110"/>
      <c r="BN110"/>
      <c r="BO110"/>
    </row>
    <row r="111" spans="1:67" x14ac:dyDescent="0.2">
      <c r="A111" t="str">
        <f t="shared" si="3"/>
        <v>1_10_2003</v>
      </c>
      <c r="B111">
        <v>1</v>
      </c>
      <c r="C111">
        <v>10</v>
      </c>
      <c r="D111">
        <v>2003</v>
      </c>
      <c r="E111">
        <f>Sheet1!E110</f>
        <v>2028458449</v>
      </c>
      <c r="F111">
        <f>Sheet1!F110</f>
        <v>2028458449</v>
      </c>
      <c r="G111">
        <f>Sheet1!G110</f>
        <v>1999850729.99999</v>
      </c>
      <c r="H111">
        <f>Sheet1!H110</f>
        <v>-28607719.0000019</v>
      </c>
      <c r="I111">
        <f>Sheet1!I110</f>
        <v>2193052863.21626</v>
      </c>
      <c r="J111">
        <f>Sheet1!J110</f>
        <v>83010140.689421803</v>
      </c>
      <c r="K111">
        <f>Sheet1!K110</f>
        <v>503552796.69999999</v>
      </c>
      <c r="L111">
        <f>Sheet1!L110</f>
        <v>1.9292153139999999</v>
      </c>
      <c r="M111">
        <f>Sheet1!M110</f>
        <v>26042245.269999899</v>
      </c>
      <c r="N111">
        <f>Sheet1!N110</f>
        <v>2.2467999999999901</v>
      </c>
      <c r="O111">
        <f>Sheet1!O110</f>
        <v>41148.635000000002</v>
      </c>
      <c r="P111">
        <f>Sheet1!P110</f>
        <v>31.36</v>
      </c>
      <c r="Q111">
        <f>Sheet1!Q110</f>
        <v>0.49949664564947699</v>
      </c>
      <c r="R111">
        <f>Sheet1!R110</f>
        <v>3.5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Sheet1!X110</f>
        <v>0</v>
      </c>
      <c r="Y111">
        <f>Sheet1!Y110</f>
        <v>0</v>
      </c>
      <c r="Z111">
        <f>Sheet1!Z110</f>
        <v>100104839.004798</v>
      </c>
      <c r="AA111">
        <f>Sheet1!AA110</f>
        <v>-82466686.628789797</v>
      </c>
      <c r="AB111">
        <f>Sheet1!AB110</f>
        <v>7073690.5187392896</v>
      </c>
      <c r="AC111">
        <f>Sheet1!AC110</f>
        <v>39338686.921213403</v>
      </c>
      <c r="AD111">
        <f>Sheet1!AD110</f>
        <v>24361176.7342536</v>
      </c>
      <c r="AE111">
        <f>Sheet1!AE110</f>
        <v>-5064394.5993458396</v>
      </c>
      <c r="AF111">
        <f>Sheet1!AF110</f>
        <v>-421117.97459686099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0</v>
      </c>
      <c r="AL111">
        <f>Sheet1!AL110</f>
        <v>0</v>
      </c>
      <c r="AM111">
        <f>Sheet1!AM110</f>
        <v>0</v>
      </c>
      <c r="AN111">
        <f>Sheet1!AN110</f>
        <v>0</v>
      </c>
      <c r="AO111">
        <f>Sheet1!AO110</f>
        <v>82926193.976272702</v>
      </c>
      <c r="AP111">
        <f>Sheet1!AP110</f>
        <v>79800574.3848131</v>
      </c>
      <c r="AQ111">
        <f>Sheet1!AQ110</f>
        <v>-108408293.38481501</v>
      </c>
      <c r="AR111">
        <f>Sheet1!AR110</f>
        <v>0</v>
      </c>
      <c r="AS111">
        <f>Sheet1!AS110</f>
        <v>-28607719.0000019</v>
      </c>
      <c r="AT111" s="3"/>
      <c r="AV111" s="3"/>
      <c r="AX111" s="3"/>
      <c r="AZ111" s="3"/>
      <c r="BB111" s="3"/>
      <c r="BE111" s="3"/>
      <c r="BG111" s="3"/>
      <c r="BI111" s="3"/>
      <c r="BJ111"/>
      <c r="BK111"/>
      <c r="BL111"/>
      <c r="BM111"/>
      <c r="BN111"/>
      <c r="BO111"/>
    </row>
    <row r="112" spans="1:67" x14ac:dyDescent="0.2">
      <c r="A112" t="str">
        <f t="shared" si="3"/>
        <v>1_10_2004</v>
      </c>
      <c r="B112">
        <v>1</v>
      </c>
      <c r="C112">
        <v>10</v>
      </c>
      <c r="D112">
        <v>2004</v>
      </c>
      <c r="E112">
        <f>Sheet1!E111</f>
        <v>2028458449</v>
      </c>
      <c r="F112">
        <f>Sheet1!F111</f>
        <v>1999850729.99999</v>
      </c>
      <c r="G112">
        <f>Sheet1!G111</f>
        <v>2115153451.99999</v>
      </c>
      <c r="H112">
        <f>Sheet1!H111</f>
        <v>115302722</v>
      </c>
      <c r="I112">
        <f>Sheet1!I111</f>
        <v>2357175508.9776502</v>
      </c>
      <c r="J112">
        <f>Sheet1!J111</f>
        <v>164122645.76138699</v>
      </c>
      <c r="K112">
        <f>Sheet1!K111</f>
        <v>521860484</v>
      </c>
      <c r="L112">
        <f>Sheet1!L111</f>
        <v>1.9019918869999899</v>
      </c>
      <c r="M112">
        <f>Sheet1!M111</f>
        <v>26563773.749999899</v>
      </c>
      <c r="N112">
        <f>Sheet1!N111</f>
        <v>2.5669</v>
      </c>
      <c r="O112">
        <f>Sheet1!O111</f>
        <v>39531.589999999997</v>
      </c>
      <c r="P112">
        <f>Sheet1!P111</f>
        <v>31</v>
      </c>
      <c r="Q112">
        <f>Sheet1!Q111</f>
        <v>0.49415983310371703</v>
      </c>
      <c r="R112">
        <f>Sheet1!R111</f>
        <v>3.5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Sheet1!X111</f>
        <v>0</v>
      </c>
      <c r="Y112">
        <f>Sheet1!Y111</f>
        <v>0</v>
      </c>
      <c r="Z112">
        <f>Sheet1!Z111</f>
        <v>58886673.050127797</v>
      </c>
      <c r="AA112">
        <f>Sheet1!AA111</f>
        <v>13147576.678148501</v>
      </c>
      <c r="AB112">
        <f>Sheet1!AB111</f>
        <v>10386013.8682533</v>
      </c>
      <c r="AC112">
        <f>Sheet1!AC111</f>
        <v>41581080.512640998</v>
      </c>
      <c r="AD112">
        <f>Sheet1!AD111</f>
        <v>31238325.639054298</v>
      </c>
      <c r="AE112">
        <f>Sheet1!AE111</f>
        <v>-5135443.5010544397</v>
      </c>
      <c r="AF112">
        <f>Sheet1!AF111</f>
        <v>-4176934.3603263502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0</v>
      </c>
      <c r="AL112">
        <f>Sheet1!AL111</f>
        <v>0</v>
      </c>
      <c r="AM112">
        <f>Sheet1!AM111</f>
        <v>0</v>
      </c>
      <c r="AN112">
        <f>Sheet1!AN111</f>
        <v>0</v>
      </c>
      <c r="AO112">
        <f>Sheet1!AO111</f>
        <v>145927291.88684401</v>
      </c>
      <c r="AP112">
        <f>Sheet1!AP111</f>
        <v>149663876.526023</v>
      </c>
      <c r="AQ112">
        <f>Sheet1!AQ111</f>
        <v>-34361154.526023597</v>
      </c>
      <c r="AR112">
        <f>Sheet1!AR111</f>
        <v>0</v>
      </c>
      <c r="AS112">
        <f>Sheet1!AS111</f>
        <v>115302722</v>
      </c>
      <c r="AT112" s="3"/>
      <c r="AV112" s="3"/>
      <c r="AX112" s="3"/>
      <c r="AZ112" s="3"/>
      <c r="BB112" s="3"/>
      <c r="BE112" s="3"/>
      <c r="BG112" s="3"/>
      <c r="BI112" s="3"/>
      <c r="BJ112"/>
      <c r="BK112"/>
      <c r="BL112"/>
      <c r="BM112"/>
      <c r="BN112"/>
      <c r="BO112"/>
    </row>
    <row r="113" spans="1:67" x14ac:dyDescent="0.2">
      <c r="A113" t="str">
        <f t="shared" si="3"/>
        <v>1_10_2005</v>
      </c>
      <c r="B113">
        <v>1</v>
      </c>
      <c r="C113">
        <v>10</v>
      </c>
      <c r="D113">
        <v>2005</v>
      </c>
      <c r="E113">
        <f>Sheet1!E112</f>
        <v>2028458449</v>
      </c>
      <c r="F113">
        <f>Sheet1!F112</f>
        <v>2115153451.99999</v>
      </c>
      <c r="G113">
        <f>Sheet1!G112</f>
        <v>2507212522.99999</v>
      </c>
      <c r="H113">
        <f>Sheet1!H112</f>
        <v>392059070.99999601</v>
      </c>
      <c r="I113">
        <f>Sheet1!I112</f>
        <v>2674657066.5640802</v>
      </c>
      <c r="J113">
        <f>Sheet1!J112</f>
        <v>317481557.586438</v>
      </c>
      <c r="K113">
        <f>Sheet1!K112</f>
        <v>527998936.69999999</v>
      </c>
      <c r="L113">
        <f>Sheet1!L112</f>
        <v>1.608699594</v>
      </c>
      <c r="M113">
        <f>Sheet1!M112</f>
        <v>27081157.499999899</v>
      </c>
      <c r="N113">
        <f>Sheet1!N112</f>
        <v>3.0314999999999901</v>
      </c>
      <c r="O113">
        <f>Sheet1!O112</f>
        <v>38116.919999999896</v>
      </c>
      <c r="P113">
        <f>Sheet1!P112</f>
        <v>30.68</v>
      </c>
      <c r="Q113">
        <f>Sheet1!Q112</f>
        <v>0.49018125488386599</v>
      </c>
      <c r="R113">
        <f>Sheet1!R112</f>
        <v>3.5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Sheet1!X112</f>
        <v>0</v>
      </c>
      <c r="Y113">
        <f>Sheet1!Y112</f>
        <v>0</v>
      </c>
      <c r="Z113">
        <f>Sheet1!Z112</f>
        <v>20195823.159308001</v>
      </c>
      <c r="AA113">
        <f>Sheet1!AA112</f>
        <v>164218386.73782301</v>
      </c>
      <c r="AB113">
        <f>Sheet1!AB112</f>
        <v>10685709.346892901</v>
      </c>
      <c r="AC113">
        <f>Sheet1!AC112</f>
        <v>57447680.679799199</v>
      </c>
      <c r="AD113">
        <f>Sheet1!AD112</f>
        <v>30011067.8976206</v>
      </c>
      <c r="AE113">
        <f>Sheet1!AE112</f>
        <v>-4828716.90396214</v>
      </c>
      <c r="AF113">
        <f>Sheet1!AF112</f>
        <v>-3294302.0365488599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0</v>
      </c>
      <c r="AL113">
        <f>Sheet1!AL112</f>
        <v>0</v>
      </c>
      <c r="AM113">
        <f>Sheet1!AM112</f>
        <v>0</v>
      </c>
      <c r="AN113">
        <f>Sheet1!AN112</f>
        <v>0</v>
      </c>
      <c r="AO113">
        <f>Sheet1!AO112</f>
        <v>274435648.88093299</v>
      </c>
      <c r="AP113">
        <f>Sheet1!AP112</f>
        <v>284884265.05268699</v>
      </c>
      <c r="AQ113">
        <f>Sheet1!AQ112</f>
        <v>107174805.947309</v>
      </c>
      <c r="AR113">
        <f>Sheet1!AR112</f>
        <v>0</v>
      </c>
      <c r="AS113">
        <f>Sheet1!AS112</f>
        <v>392059070.99999601</v>
      </c>
      <c r="AT113" s="3"/>
      <c r="AV113" s="3"/>
      <c r="AX113" s="3"/>
      <c r="AZ113" s="3"/>
      <c r="BB113" s="3"/>
      <c r="BE113" s="3"/>
      <c r="BG113" s="3"/>
      <c r="BI113" s="3"/>
      <c r="BJ113"/>
      <c r="BK113"/>
      <c r="BL113"/>
      <c r="BM113"/>
      <c r="BN113"/>
      <c r="BO113"/>
    </row>
    <row r="114" spans="1:67" x14ac:dyDescent="0.2">
      <c r="A114" t="str">
        <f t="shared" si="3"/>
        <v>1_10_2006</v>
      </c>
      <c r="B114">
        <v>1</v>
      </c>
      <c r="C114">
        <v>10</v>
      </c>
      <c r="D114">
        <v>2006</v>
      </c>
      <c r="E114">
        <f>Sheet1!E113</f>
        <v>2028458449</v>
      </c>
      <c r="F114">
        <f>Sheet1!F113</f>
        <v>2507212522.99999</v>
      </c>
      <c r="G114">
        <f>Sheet1!G113</f>
        <v>2603647774.99999</v>
      </c>
      <c r="H114">
        <f>Sheet1!H113</f>
        <v>96435252.000002801</v>
      </c>
      <c r="I114">
        <f>Sheet1!I113</f>
        <v>2855272264.0163102</v>
      </c>
      <c r="J114">
        <f>Sheet1!J113</f>
        <v>180615197.452227</v>
      </c>
      <c r="K114">
        <f>Sheet1!K113</f>
        <v>539962610.09999895</v>
      </c>
      <c r="L114">
        <f>Sheet1!L113</f>
        <v>1.587646779</v>
      </c>
      <c r="M114">
        <f>Sheet1!M113</f>
        <v>27655014.75</v>
      </c>
      <c r="N114">
        <f>Sheet1!N113</f>
        <v>3.3499999999999899</v>
      </c>
      <c r="O114">
        <f>Sheet1!O113</f>
        <v>36028.75</v>
      </c>
      <c r="P114">
        <f>Sheet1!P113</f>
        <v>30.18</v>
      </c>
      <c r="Q114">
        <f>Sheet1!Q113</f>
        <v>0.49297116336448898</v>
      </c>
      <c r="R114">
        <f>Sheet1!R113</f>
        <v>3.7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Sheet1!X113</f>
        <v>0</v>
      </c>
      <c r="Y114">
        <f>Sheet1!Y113</f>
        <v>0</v>
      </c>
      <c r="Z114">
        <f>Sheet1!Z113</f>
        <v>46068042.026040502</v>
      </c>
      <c r="AA114">
        <f>Sheet1!AA113</f>
        <v>14298088.5019699</v>
      </c>
      <c r="AB114">
        <f>Sheet1!AB113</f>
        <v>13771960.3596096</v>
      </c>
      <c r="AC114">
        <f>Sheet1!AC113</f>
        <v>42073255.488667801</v>
      </c>
      <c r="AD114">
        <f>Sheet1!AD113</f>
        <v>55211633.386676401</v>
      </c>
      <c r="AE114">
        <f>Sheet1!AE113</f>
        <v>-8937622.5226313695</v>
      </c>
      <c r="AF114">
        <f>Sheet1!AF113</f>
        <v>2741893.13918145</v>
      </c>
      <c r="AG114">
        <f>Sheet1!AG113</f>
        <v>71264.921535539805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0</v>
      </c>
      <c r="AL114">
        <f>Sheet1!AL113</f>
        <v>0</v>
      </c>
      <c r="AM114">
        <f>Sheet1!AM113</f>
        <v>0</v>
      </c>
      <c r="AN114">
        <f>Sheet1!AN113</f>
        <v>0</v>
      </c>
      <c r="AO114">
        <f>Sheet1!AO113</f>
        <v>165298515.30105001</v>
      </c>
      <c r="AP114">
        <f>Sheet1!AP113</f>
        <v>169307942.523662</v>
      </c>
      <c r="AQ114">
        <f>Sheet1!AQ113</f>
        <v>-72872690.523660094</v>
      </c>
      <c r="AR114">
        <f>Sheet1!AR113</f>
        <v>0</v>
      </c>
      <c r="AS114">
        <f>Sheet1!AS113</f>
        <v>96435252.000002801</v>
      </c>
      <c r="AT114" s="3"/>
      <c r="AV114" s="3"/>
      <c r="AX114" s="3"/>
      <c r="AZ114" s="3"/>
      <c r="BB114" s="3"/>
      <c r="BE114" s="3"/>
      <c r="BG114" s="3"/>
      <c r="BI114" s="3"/>
      <c r="BJ114"/>
      <c r="BK114"/>
      <c r="BL114"/>
      <c r="BM114"/>
      <c r="BN114"/>
      <c r="BO114"/>
    </row>
    <row r="115" spans="1:67" x14ac:dyDescent="0.2">
      <c r="A115" t="str">
        <f t="shared" si="3"/>
        <v>1_10_2007</v>
      </c>
      <c r="B115">
        <v>1</v>
      </c>
      <c r="C115">
        <v>10</v>
      </c>
      <c r="D115">
        <v>2007</v>
      </c>
      <c r="E115">
        <f>Sheet1!E114</f>
        <v>2028458449</v>
      </c>
      <c r="F115">
        <f>Sheet1!F114</f>
        <v>2603647774.99999</v>
      </c>
      <c r="G115">
        <f>Sheet1!G114</f>
        <v>2751026060</v>
      </c>
      <c r="H115">
        <f>Sheet1!H114</f>
        <v>147378285.00000399</v>
      </c>
      <c r="I115">
        <f>Sheet1!I114</f>
        <v>2916669301.8810601</v>
      </c>
      <c r="J115">
        <f>Sheet1!J114</f>
        <v>61397037.864751302</v>
      </c>
      <c r="K115">
        <f>Sheet1!K114</f>
        <v>543107372.799999</v>
      </c>
      <c r="L115">
        <f>Sheet1!L114</f>
        <v>1.5239354949999999</v>
      </c>
      <c r="M115">
        <f>Sheet1!M114</f>
        <v>27714120</v>
      </c>
      <c r="N115">
        <f>Sheet1!N114</f>
        <v>3.4605999999999901</v>
      </c>
      <c r="O115">
        <f>Sheet1!O114</f>
        <v>36660.58</v>
      </c>
      <c r="P115">
        <f>Sheet1!P114</f>
        <v>30.4</v>
      </c>
      <c r="Q115">
        <f>Sheet1!Q114</f>
        <v>0.48830547590354001</v>
      </c>
      <c r="R115">
        <f>Sheet1!R114</f>
        <v>3.6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Sheet1!X114</f>
        <v>0</v>
      </c>
      <c r="Y115">
        <f>Sheet1!Y114</f>
        <v>0</v>
      </c>
      <c r="Z115">
        <f>Sheet1!Z114</f>
        <v>12315775.2387695</v>
      </c>
      <c r="AA115">
        <f>Sheet1!AA114</f>
        <v>45952302.317004301</v>
      </c>
      <c r="AB115">
        <f>Sheet1!AB114</f>
        <v>1452549.80898814</v>
      </c>
      <c r="AC115">
        <f>Sheet1!AC114</f>
        <v>14346563.248332201</v>
      </c>
      <c r="AD115">
        <f>Sheet1!AD114</f>
        <v>-17440938.617954601</v>
      </c>
      <c r="AE115">
        <f>Sheet1!AE114</f>
        <v>4094324.3797035702</v>
      </c>
      <c r="AF115">
        <f>Sheet1!AF114</f>
        <v>-4754808.9517613603</v>
      </c>
      <c r="AG115">
        <f>Sheet1!AG114</f>
        <v>-37002.208081785102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0</v>
      </c>
      <c r="AL115">
        <f>Sheet1!AL114</f>
        <v>0</v>
      </c>
      <c r="AM115">
        <f>Sheet1!AM114</f>
        <v>0</v>
      </c>
      <c r="AN115">
        <f>Sheet1!AN114</f>
        <v>0</v>
      </c>
      <c r="AO115">
        <f>Sheet1!AO114</f>
        <v>55928765.215000004</v>
      </c>
      <c r="AP115">
        <f>Sheet1!AP114</f>
        <v>55986346.045785204</v>
      </c>
      <c r="AQ115">
        <f>Sheet1!AQ114</f>
        <v>91391938.954219505</v>
      </c>
      <c r="AR115">
        <f>Sheet1!AR114</f>
        <v>0</v>
      </c>
      <c r="AS115">
        <f>Sheet1!AS114</f>
        <v>147378285.00000399</v>
      </c>
      <c r="AT115" s="3"/>
      <c r="AV115" s="3"/>
      <c r="AX115" s="3"/>
      <c r="AZ115" s="3"/>
      <c r="BB115" s="3"/>
      <c r="BE115" s="3"/>
      <c r="BG115" s="3"/>
      <c r="BI115" s="3"/>
      <c r="BJ115"/>
      <c r="BK115"/>
      <c r="BL115"/>
      <c r="BM115"/>
      <c r="BN115"/>
      <c r="BO115"/>
    </row>
    <row r="116" spans="1:67" x14ac:dyDescent="0.2">
      <c r="A116" t="str">
        <f t="shared" si="3"/>
        <v>1_10_2008</v>
      </c>
      <c r="B116">
        <v>1</v>
      </c>
      <c r="C116">
        <v>10</v>
      </c>
      <c r="D116">
        <v>2008</v>
      </c>
      <c r="E116">
        <f>Sheet1!E115</f>
        <v>2028458449</v>
      </c>
      <c r="F116">
        <f>Sheet1!F115</f>
        <v>2751026060</v>
      </c>
      <c r="G116">
        <f>Sheet1!G115</f>
        <v>2818659238.99999</v>
      </c>
      <c r="H116">
        <f>Sheet1!H115</f>
        <v>67633178.999994695</v>
      </c>
      <c r="I116">
        <f>Sheet1!I115</f>
        <v>3030895731.9934201</v>
      </c>
      <c r="J116">
        <f>Sheet1!J115</f>
        <v>114226430.112361</v>
      </c>
      <c r="K116">
        <f>Sheet1!K115</f>
        <v>558408346.89999902</v>
      </c>
      <c r="L116">
        <f>Sheet1!L115</f>
        <v>1.54893287999999</v>
      </c>
      <c r="M116">
        <f>Sheet1!M115</f>
        <v>27956797.669999901</v>
      </c>
      <c r="N116">
        <f>Sheet1!N115</f>
        <v>3.9195000000000002</v>
      </c>
      <c r="O116">
        <f>Sheet1!O115</f>
        <v>36716.94</v>
      </c>
      <c r="P116">
        <f>Sheet1!P115</f>
        <v>30.42</v>
      </c>
      <c r="Q116">
        <f>Sheet1!Q115</f>
        <v>0.48698388494219103</v>
      </c>
      <c r="R116">
        <f>Sheet1!R115</f>
        <v>3.7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Sheet1!X115</f>
        <v>0</v>
      </c>
      <c r="Y116">
        <f>Sheet1!Y115</f>
        <v>0</v>
      </c>
      <c r="Z116">
        <f>Sheet1!Z115</f>
        <v>62818089.370558701</v>
      </c>
      <c r="AA116">
        <f>Sheet1!AA115</f>
        <v>-18961607.4677561</v>
      </c>
      <c r="AB116">
        <f>Sheet1!AB115</f>
        <v>6272818.9703772301</v>
      </c>
      <c r="AC116">
        <f>Sheet1!AC115</f>
        <v>59595531.135195099</v>
      </c>
      <c r="AD116">
        <f>Sheet1!AD115</f>
        <v>-1633351.5818173101</v>
      </c>
      <c r="AE116">
        <f>Sheet1!AE115</f>
        <v>392999.32612714998</v>
      </c>
      <c r="AF116">
        <f>Sheet1!AF115</f>
        <v>-1424004.6046046701</v>
      </c>
      <c r="AG116">
        <f>Sheet1!AG115</f>
        <v>39097.256692106399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0</v>
      </c>
      <c r="AL116">
        <f>Sheet1!AL115</f>
        <v>0</v>
      </c>
      <c r="AM116">
        <f>Sheet1!AM115</f>
        <v>0</v>
      </c>
      <c r="AN116">
        <f>Sheet1!AN115</f>
        <v>0</v>
      </c>
      <c r="AO116">
        <f>Sheet1!AO115</f>
        <v>107099572.404772</v>
      </c>
      <c r="AP116">
        <f>Sheet1!AP115</f>
        <v>107739292.13614</v>
      </c>
      <c r="AQ116">
        <f>Sheet1!AQ115</f>
        <v>-40106113.136145398</v>
      </c>
      <c r="AR116">
        <f>Sheet1!AR115</f>
        <v>0</v>
      </c>
      <c r="AS116">
        <f>Sheet1!AS115</f>
        <v>67633178.999994695</v>
      </c>
      <c r="AT116" s="3"/>
      <c r="AV116" s="3"/>
      <c r="AX116" s="3"/>
      <c r="AZ116" s="3"/>
      <c r="BB116" s="3"/>
      <c r="BE116" s="3"/>
      <c r="BG116" s="3"/>
      <c r="BI116" s="3"/>
      <c r="BJ116"/>
      <c r="BK116"/>
      <c r="BL116"/>
      <c r="BM116"/>
      <c r="BN116"/>
      <c r="BO116"/>
    </row>
    <row r="117" spans="1:67" x14ac:dyDescent="0.2">
      <c r="A117" t="str">
        <f t="shared" si="3"/>
        <v>1_10_2009</v>
      </c>
      <c r="B117">
        <v>1</v>
      </c>
      <c r="C117">
        <v>10</v>
      </c>
      <c r="D117">
        <v>2009</v>
      </c>
      <c r="E117">
        <f>Sheet1!E116</f>
        <v>2028458449</v>
      </c>
      <c r="F117">
        <f>Sheet1!F116</f>
        <v>2818659238.99999</v>
      </c>
      <c r="G117">
        <f>Sheet1!G116</f>
        <v>2717269399.99999</v>
      </c>
      <c r="H117">
        <f>Sheet1!H116</f>
        <v>-101389838.999999</v>
      </c>
      <c r="I117">
        <f>Sheet1!I116</f>
        <v>2855262789.0634799</v>
      </c>
      <c r="J117">
        <f>Sheet1!J116</f>
        <v>-175632942.929948</v>
      </c>
      <c r="K117">
        <f>Sheet1!K116</f>
        <v>562176551.29999995</v>
      </c>
      <c r="L117">
        <f>Sheet1!L116</f>
        <v>1.632493051</v>
      </c>
      <c r="M117">
        <f>Sheet1!M116</f>
        <v>27734538</v>
      </c>
      <c r="N117">
        <f>Sheet1!N116</f>
        <v>2.84309999999999</v>
      </c>
      <c r="O117">
        <f>Sheet1!O116</f>
        <v>35494.29</v>
      </c>
      <c r="P117">
        <f>Sheet1!P116</f>
        <v>30.61</v>
      </c>
      <c r="Q117">
        <f>Sheet1!Q116</f>
        <v>0.48475607204041099</v>
      </c>
      <c r="R117">
        <f>Sheet1!R116</f>
        <v>3.9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Sheet1!X116</f>
        <v>0</v>
      </c>
      <c r="Y117">
        <f>Sheet1!Y116</f>
        <v>0</v>
      </c>
      <c r="Z117">
        <f>Sheet1!Z116</f>
        <v>15446960.034763999</v>
      </c>
      <c r="AA117">
        <f>Sheet1!AA116</f>
        <v>-63090048.877565198</v>
      </c>
      <c r="AB117">
        <f>Sheet1!AB116</f>
        <v>-5871301.7028164901</v>
      </c>
      <c r="AC117">
        <f>Sheet1!AC116</f>
        <v>-148285654.22660801</v>
      </c>
      <c r="AD117">
        <f>Sheet1!AD116</f>
        <v>37147828.700283803</v>
      </c>
      <c r="AE117">
        <f>Sheet1!AE116</f>
        <v>3827603.7524757702</v>
      </c>
      <c r="AF117">
        <f>Sheet1!AF116</f>
        <v>-2459030.0399332601</v>
      </c>
      <c r="AG117">
        <f>Sheet1!AG116</f>
        <v>80117.472156850505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0</v>
      </c>
      <c r="AL117">
        <f>Sheet1!AL116</f>
        <v>0</v>
      </c>
      <c r="AM117">
        <f>Sheet1!AM116</f>
        <v>0</v>
      </c>
      <c r="AN117">
        <f>Sheet1!AN116</f>
        <v>0</v>
      </c>
      <c r="AO117">
        <f>Sheet1!AO116</f>
        <v>-163203524.887243</v>
      </c>
      <c r="AP117">
        <f>Sheet1!AP116</f>
        <v>-163334360.87445399</v>
      </c>
      <c r="AQ117">
        <f>Sheet1!AQ116</f>
        <v>61944521.874455303</v>
      </c>
      <c r="AR117">
        <f>Sheet1!AR116</f>
        <v>0</v>
      </c>
      <c r="AS117">
        <f>Sheet1!AS116</f>
        <v>-101389838.999999</v>
      </c>
      <c r="AT117" s="3"/>
      <c r="AV117" s="3"/>
      <c r="AX117" s="3"/>
      <c r="AZ117" s="3"/>
      <c r="BB117" s="3"/>
      <c r="BE117" s="3"/>
      <c r="BG117" s="3"/>
      <c r="BI117" s="3"/>
      <c r="BJ117"/>
      <c r="BK117"/>
      <c r="BL117"/>
      <c r="BM117"/>
      <c r="BN117"/>
      <c r="BO117"/>
    </row>
    <row r="118" spans="1:67" x14ac:dyDescent="0.2">
      <c r="A118" t="str">
        <f t="shared" si="3"/>
        <v>1_10_2010</v>
      </c>
      <c r="B118">
        <v>1</v>
      </c>
      <c r="C118">
        <v>10</v>
      </c>
      <c r="D118">
        <v>2010</v>
      </c>
      <c r="E118">
        <f>Sheet1!E117</f>
        <v>2028458449</v>
      </c>
      <c r="F118">
        <f>Sheet1!F117</f>
        <v>2717269399.99999</v>
      </c>
      <c r="G118">
        <f>Sheet1!G117</f>
        <v>2812782058</v>
      </c>
      <c r="H118">
        <f>Sheet1!H117</f>
        <v>95512658.000002801</v>
      </c>
      <c r="I118">
        <f>Sheet1!I117</f>
        <v>2903904290.8832202</v>
      </c>
      <c r="J118">
        <f>Sheet1!J117</f>
        <v>48641501.819748797</v>
      </c>
      <c r="K118">
        <f>Sheet1!K117</f>
        <v>552453534.09999895</v>
      </c>
      <c r="L118">
        <f>Sheet1!L117</f>
        <v>1.6339541179999999</v>
      </c>
      <c r="M118">
        <f>Sheet1!M117</f>
        <v>27553600.749999899</v>
      </c>
      <c r="N118">
        <f>Sheet1!N117</f>
        <v>3.2889999999999899</v>
      </c>
      <c r="O118">
        <f>Sheet1!O117</f>
        <v>35213</v>
      </c>
      <c r="P118">
        <f>Sheet1!P117</f>
        <v>30.93</v>
      </c>
      <c r="Q118">
        <f>Sheet1!Q117</f>
        <v>0.49441012262664702</v>
      </c>
      <c r="R118">
        <f>Sheet1!R117</f>
        <v>3.9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Sheet1!X117</f>
        <v>0</v>
      </c>
      <c r="Y118">
        <f>Sheet1!Y117</f>
        <v>0</v>
      </c>
      <c r="Z118">
        <f>Sheet1!Z117</f>
        <v>-38252588.220922202</v>
      </c>
      <c r="AA118">
        <f>Sheet1!AA117</f>
        <v>-1057882.7105074499</v>
      </c>
      <c r="AB118">
        <f>Sheet1!AB117</f>
        <v>-4642246.7300539203</v>
      </c>
      <c r="AC118">
        <f>Sheet1!AC117</f>
        <v>66073934.153950199</v>
      </c>
      <c r="AD118">
        <f>Sheet1!AD117</f>
        <v>8371411.0459281802</v>
      </c>
      <c r="AE118">
        <f>Sheet1!AE117</f>
        <v>6217490.8279228304</v>
      </c>
      <c r="AF118">
        <f>Sheet1!AF117</f>
        <v>10296648.110060601</v>
      </c>
      <c r="AG118">
        <f>Sheet1!AG117</f>
        <v>0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0</v>
      </c>
      <c r="AL118">
        <f>Sheet1!AL117</f>
        <v>0</v>
      </c>
      <c r="AM118">
        <f>Sheet1!AM117</f>
        <v>0</v>
      </c>
      <c r="AN118">
        <f>Sheet1!AN117</f>
        <v>0</v>
      </c>
      <c r="AO118">
        <f>Sheet1!AO117</f>
        <v>47006766.476378202</v>
      </c>
      <c r="AP118">
        <f>Sheet1!AP117</f>
        <v>46290682.935072102</v>
      </c>
      <c r="AQ118">
        <f>Sheet1!AQ117</f>
        <v>49221975.064930603</v>
      </c>
      <c r="AR118">
        <f>Sheet1!AR117</f>
        <v>0</v>
      </c>
      <c r="AS118">
        <f>Sheet1!AS117</f>
        <v>95512658.000002801</v>
      </c>
      <c r="AT118" s="3"/>
      <c r="AV118" s="3"/>
      <c r="AX118" s="3"/>
      <c r="AZ118" s="3"/>
      <c r="BB118" s="3"/>
      <c r="BE118" s="3"/>
      <c r="BG118" s="3"/>
      <c r="BI118" s="3"/>
      <c r="BJ118"/>
      <c r="BK118"/>
      <c r="BL118"/>
      <c r="BM118"/>
      <c r="BN118"/>
      <c r="BO118"/>
    </row>
    <row r="119" spans="1:67" x14ac:dyDescent="0.2">
      <c r="A119" t="str">
        <f t="shared" si="3"/>
        <v>1_10_2011</v>
      </c>
      <c r="B119">
        <v>1</v>
      </c>
      <c r="C119">
        <v>10</v>
      </c>
      <c r="D119">
        <v>2011</v>
      </c>
      <c r="E119">
        <f>Sheet1!E118</f>
        <v>2028458449</v>
      </c>
      <c r="F119">
        <f>Sheet1!F118</f>
        <v>2812782058</v>
      </c>
      <c r="G119">
        <f>Sheet1!G118</f>
        <v>2875478446.99999</v>
      </c>
      <c r="H119">
        <f>Sheet1!H118</f>
        <v>62696388.999994203</v>
      </c>
      <c r="I119">
        <f>Sheet1!I118</f>
        <v>2930973343.2073398</v>
      </c>
      <c r="J119">
        <f>Sheet1!J118</f>
        <v>27069052.32412</v>
      </c>
      <c r="K119">
        <f>Sheet1!K118</f>
        <v>542784230.60000002</v>
      </c>
      <c r="L119">
        <f>Sheet1!L118</f>
        <v>1.739298416</v>
      </c>
      <c r="M119">
        <f>Sheet1!M118</f>
        <v>27682634.670000002</v>
      </c>
      <c r="N119">
        <f>Sheet1!N118</f>
        <v>4.0655999999999999</v>
      </c>
      <c r="O119">
        <f>Sheet1!O118</f>
        <v>34147.68</v>
      </c>
      <c r="P119">
        <f>Sheet1!P118</f>
        <v>31.299999999999901</v>
      </c>
      <c r="Q119">
        <f>Sheet1!Q118</f>
        <v>0.49182096061092501</v>
      </c>
      <c r="R119">
        <f>Sheet1!R118</f>
        <v>3.9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Sheet1!X118</f>
        <v>0</v>
      </c>
      <c r="Y119">
        <f>Sheet1!Y118</f>
        <v>0</v>
      </c>
      <c r="Z119">
        <f>Sheet1!Z118</f>
        <v>-40072261.438683599</v>
      </c>
      <c r="AA119">
        <f>Sheet1!AA118</f>
        <v>-76355450.944242701</v>
      </c>
      <c r="AB119">
        <f>Sheet1!AB118</f>
        <v>3435191.5089725102</v>
      </c>
      <c r="AC119">
        <f>Sheet1!AC118</f>
        <v>104337748.68398499</v>
      </c>
      <c r="AD119">
        <f>Sheet1!AD118</f>
        <v>33606538.684625499</v>
      </c>
      <c r="AE119">
        <f>Sheet1!AE118</f>
        <v>7442997.3112070505</v>
      </c>
      <c r="AF119">
        <f>Sheet1!AF118</f>
        <v>-2851721.5578292599</v>
      </c>
      <c r="AG119">
        <f>Sheet1!AG118</f>
        <v>0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0</v>
      </c>
      <c r="AL119">
        <f>Sheet1!AL118</f>
        <v>0</v>
      </c>
      <c r="AM119">
        <f>Sheet1!AM118</f>
        <v>0</v>
      </c>
      <c r="AN119">
        <f>Sheet1!AN118</f>
        <v>0</v>
      </c>
      <c r="AO119">
        <f>Sheet1!AO118</f>
        <v>29543042.2480352</v>
      </c>
      <c r="AP119">
        <f>Sheet1!AP118</f>
        <v>26219646.750544399</v>
      </c>
      <c r="AQ119">
        <f>Sheet1!AQ118</f>
        <v>36476742.249449797</v>
      </c>
      <c r="AR119">
        <f>Sheet1!AR118</f>
        <v>0</v>
      </c>
      <c r="AS119">
        <f>Sheet1!AS118</f>
        <v>62696388.999994203</v>
      </c>
      <c r="AT119" s="3"/>
      <c r="AV119" s="3"/>
      <c r="AX119" s="3"/>
      <c r="AZ119" s="3"/>
      <c r="BB119" s="3"/>
      <c r="BE119" s="3"/>
      <c r="BG119" s="3"/>
      <c r="BI119" s="3"/>
      <c r="BJ119"/>
      <c r="BK119"/>
      <c r="BL119"/>
      <c r="BM119"/>
      <c r="BN119"/>
      <c r="BO119"/>
    </row>
    <row r="120" spans="1:67" x14ac:dyDescent="0.2">
      <c r="A120" t="str">
        <f t="shared" si="3"/>
        <v>1_10_2012</v>
      </c>
      <c r="B120">
        <v>1</v>
      </c>
      <c r="C120">
        <v>10</v>
      </c>
      <c r="D120">
        <v>2012</v>
      </c>
      <c r="E120">
        <f>Sheet1!E119</f>
        <v>2028458449</v>
      </c>
      <c r="F120">
        <f>Sheet1!F119</f>
        <v>2875478446.99999</v>
      </c>
      <c r="G120">
        <f>Sheet1!G119</f>
        <v>2929500930.99999</v>
      </c>
      <c r="H120">
        <f>Sheet1!H119</f>
        <v>54022483.999999501</v>
      </c>
      <c r="I120">
        <f>Sheet1!I119</f>
        <v>2971492608.7024698</v>
      </c>
      <c r="J120">
        <f>Sheet1!J119</f>
        <v>40519265.495125704</v>
      </c>
      <c r="K120">
        <f>Sheet1!K119</f>
        <v>542311539.39999902</v>
      </c>
      <c r="L120">
        <f>Sheet1!L119</f>
        <v>1.6964752679999999</v>
      </c>
      <c r="M120">
        <f>Sheet1!M119</f>
        <v>27909105.420000002</v>
      </c>
      <c r="N120">
        <f>Sheet1!N119</f>
        <v>4.1093000000000002</v>
      </c>
      <c r="O120">
        <f>Sheet1!O119</f>
        <v>33963.31</v>
      </c>
      <c r="P120">
        <f>Sheet1!P119</f>
        <v>31.51</v>
      </c>
      <c r="Q120">
        <f>Sheet1!Q119</f>
        <v>0.478498674131415</v>
      </c>
      <c r="R120">
        <f>Sheet1!R119</f>
        <v>4.0999999999999996</v>
      </c>
      <c r="S120">
        <f>Sheet1!S119</f>
        <v>0</v>
      </c>
      <c r="T120">
        <f>Sheet1!T119</f>
        <v>0</v>
      </c>
      <c r="U120">
        <f>Sheet1!U119</f>
        <v>0</v>
      </c>
      <c r="V120">
        <f>Sheet1!V119</f>
        <v>0.34999999999999898</v>
      </c>
      <c r="W120">
        <f>Sheet1!W119</f>
        <v>0</v>
      </c>
      <c r="X120">
        <f>Sheet1!X119</f>
        <v>0</v>
      </c>
      <c r="Y120">
        <f>Sheet1!Y119</f>
        <v>0</v>
      </c>
      <c r="Z120">
        <f>Sheet1!Z119</f>
        <v>-2035108.9827441201</v>
      </c>
      <c r="AA120">
        <f>Sheet1!AA119</f>
        <v>31972503.269043799</v>
      </c>
      <c r="AB120">
        <f>Sheet1!AB119</f>
        <v>6126971.3264216399</v>
      </c>
      <c r="AC120">
        <f>Sheet1!AC119</f>
        <v>5410928.2945343005</v>
      </c>
      <c r="AD120">
        <f>Sheet1!AD119</f>
        <v>6024816.0836204197</v>
      </c>
      <c r="AE120">
        <f>Sheet1!AE119</f>
        <v>4316097.3621035703</v>
      </c>
      <c r="AF120">
        <f>Sheet1!AF119</f>
        <v>-14968837.7195969</v>
      </c>
      <c r="AG120">
        <f>Sheet1!AG119</f>
        <v>81732.499348476995</v>
      </c>
      <c r="AH120">
        <f>Sheet1!AH119</f>
        <v>0</v>
      </c>
      <c r="AI120">
        <f>Sheet1!AI119</f>
        <v>0</v>
      </c>
      <c r="AJ120">
        <f>Sheet1!AJ119</f>
        <v>0</v>
      </c>
      <c r="AK120">
        <f>Sheet1!AK119</f>
        <v>2789461.3701385502</v>
      </c>
      <c r="AL120">
        <f>Sheet1!AL119</f>
        <v>0</v>
      </c>
      <c r="AM120">
        <f>Sheet1!AM119</f>
        <v>0</v>
      </c>
      <c r="AN120">
        <f>Sheet1!AN119</f>
        <v>0</v>
      </c>
      <c r="AO120">
        <f>Sheet1!AO119</f>
        <v>39718563.502869703</v>
      </c>
      <c r="AP120">
        <f>Sheet1!AP119</f>
        <v>39752075.838399097</v>
      </c>
      <c r="AQ120">
        <f>Sheet1!AQ119</f>
        <v>14270408.161600299</v>
      </c>
      <c r="AR120">
        <f>Sheet1!AR119</f>
        <v>0</v>
      </c>
      <c r="AS120">
        <f>Sheet1!AS119</f>
        <v>54022483.999999501</v>
      </c>
      <c r="AT120" s="3"/>
      <c r="AV120" s="3"/>
      <c r="AX120" s="3"/>
      <c r="AZ120" s="3"/>
      <c r="BB120" s="3"/>
      <c r="BE120" s="3"/>
      <c r="BG120" s="3"/>
      <c r="BI120" s="3"/>
      <c r="BJ120"/>
      <c r="BK120"/>
      <c r="BL120"/>
      <c r="BM120"/>
      <c r="BN120"/>
      <c r="BO120"/>
    </row>
    <row r="121" spans="1:67" x14ac:dyDescent="0.2">
      <c r="A121" t="str">
        <f t="shared" si="3"/>
        <v>1_10_2013</v>
      </c>
      <c r="B121">
        <v>1</v>
      </c>
      <c r="C121">
        <v>10</v>
      </c>
      <c r="D121">
        <v>2013</v>
      </c>
      <c r="E121">
        <f>Sheet1!E120</f>
        <v>2028458449</v>
      </c>
      <c r="F121">
        <f>Sheet1!F120</f>
        <v>2929500930.99999</v>
      </c>
      <c r="G121">
        <f>Sheet1!G120</f>
        <v>3028731445.99999</v>
      </c>
      <c r="H121">
        <f>Sheet1!H120</f>
        <v>99230515.0000038</v>
      </c>
      <c r="I121">
        <f>Sheet1!I120</f>
        <v>2933963532.2498398</v>
      </c>
      <c r="J121">
        <f>Sheet1!J120</f>
        <v>-37529076.452629998</v>
      </c>
      <c r="K121">
        <f>Sheet1!K120</f>
        <v>554417452.20000005</v>
      </c>
      <c r="L121">
        <f>Sheet1!L120</f>
        <v>1.75772764399999</v>
      </c>
      <c r="M121">
        <f>Sheet1!M120</f>
        <v>28818049.079999998</v>
      </c>
      <c r="N121">
        <f>Sheet1!N120</f>
        <v>3.9420000000000002</v>
      </c>
      <c r="O121">
        <f>Sheet1!O120</f>
        <v>33700.32</v>
      </c>
      <c r="P121">
        <f>Sheet1!P120</f>
        <v>29.93</v>
      </c>
      <c r="Q121">
        <f>Sheet1!Q120</f>
        <v>0.478248521277432</v>
      </c>
      <c r="R121">
        <f>Sheet1!R120</f>
        <v>4.2</v>
      </c>
      <c r="S121">
        <f>Sheet1!S120</f>
        <v>0</v>
      </c>
      <c r="T121">
        <f>Sheet1!T120</f>
        <v>0</v>
      </c>
      <c r="U121">
        <f>Sheet1!U120</f>
        <v>0</v>
      </c>
      <c r="V121">
        <f>Sheet1!V120</f>
        <v>1.1199999999999899</v>
      </c>
      <c r="W121">
        <f>Sheet1!W120</f>
        <v>0</v>
      </c>
      <c r="X121">
        <f>Sheet1!X120</f>
        <v>1</v>
      </c>
      <c r="Y121">
        <f>Sheet1!Y120</f>
        <v>0</v>
      </c>
      <c r="Z121">
        <f>Sheet1!Z120</f>
        <v>53031375.316393301</v>
      </c>
      <c r="AA121">
        <f>Sheet1!AA120</f>
        <v>-45816515.088115498</v>
      </c>
      <c r="AB121">
        <f>Sheet1!AB120</f>
        <v>24630050.2387699</v>
      </c>
      <c r="AC121">
        <f>Sheet1!AC120</f>
        <v>-21267948.634600598</v>
      </c>
      <c r="AD121">
        <f>Sheet1!AD120</f>
        <v>8817336.6103683598</v>
      </c>
      <c r="AE121">
        <f>Sheet1!AE120</f>
        <v>-32872948.490542799</v>
      </c>
      <c r="AF121">
        <f>Sheet1!AF120</f>
        <v>-287084.58690217102</v>
      </c>
      <c r="AG121">
        <f>Sheet1!AG120</f>
        <v>41633.720430504203</v>
      </c>
      <c r="AH121">
        <f>Sheet1!AH120</f>
        <v>0</v>
      </c>
      <c r="AI121">
        <f>Sheet1!AI120</f>
        <v>0</v>
      </c>
      <c r="AJ121">
        <f>Sheet1!AJ120</f>
        <v>0</v>
      </c>
      <c r="AK121">
        <f>Sheet1!AK120</f>
        <v>6255748.5010643797</v>
      </c>
      <c r="AL121">
        <f>Sheet1!AL120</f>
        <v>0</v>
      </c>
      <c r="AM121">
        <f>Sheet1!AM120</f>
        <v>-28404762.1811014</v>
      </c>
      <c r="AN121">
        <f>Sheet1!AN120</f>
        <v>0</v>
      </c>
      <c r="AO121">
        <f>Sheet1!AO120</f>
        <v>-35873114.594236098</v>
      </c>
      <c r="AP121">
        <f>Sheet1!AP120</f>
        <v>-36998733.931078598</v>
      </c>
      <c r="AQ121">
        <f>Sheet1!AQ120</f>
        <v>136229248.93108201</v>
      </c>
      <c r="AR121">
        <f>Sheet1!AR120</f>
        <v>0</v>
      </c>
      <c r="AS121">
        <f>Sheet1!AS120</f>
        <v>99230515.0000038</v>
      </c>
      <c r="AT121" s="3"/>
      <c r="AV121" s="3"/>
      <c r="AX121" s="3"/>
      <c r="AZ121" s="3"/>
      <c r="BB121" s="3"/>
      <c r="BE121" s="3"/>
      <c r="BG121" s="3"/>
      <c r="BI121" s="3"/>
      <c r="BJ121"/>
      <c r="BK121"/>
      <c r="BL121"/>
      <c r="BM121"/>
      <c r="BN121"/>
      <c r="BO121"/>
    </row>
    <row r="122" spans="1:67" x14ac:dyDescent="0.2">
      <c r="A122" t="str">
        <f t="shared" si="3"/>
        <v>1_10_2014</v>
      </c>
      <c r="B122">
        <v>1</v>
      </c>
      <c r="C122">
        <v>10</v>
      </c>
      <c r="D122">
        <v>2014</v>
      </c>
      <c r="E122">
        <f>Sheet1!E121</f>
        <v>2028458449</v>
      </c>
      <c r="F122">
        <f>Sheet1!F121</f>
        <v>3028731445.99999</v>
      </c>
      <c r="G122">
        <f>Sheet1!G121</f>
        <v>3137384053.99999</v>
      </c>
      <c r="H122">
        <f>Sheet1!H121</f>
        <v>108652607.999998</v>
      </c>
      <c r="I122">
        <f>Sheet1!I121</f>
        <v>2968421354.75565</v>
      </c>
      <c r="J122">
        <f>Sheet1!J121</f>
        <v>34457822.505813099</v>
      </c>
      <c r="K122">
        <f>Sheet1!K121</f>
        <v>561346639.09999895</v>
      </c>
      <c r="L122">
        <f>Sheet1!L121</f>
        <v>1.7485859420000001</v>
      </c>
      <c r="M122">
        <f>Sheet1!M121</f>
        <v>29110612.079999998</v>
      </c>
      <c r="N122">
        <f>Sheet1!N121</f>
        <v>3.75239999999999</v>
      </c>
      <c r="O122">
        <f>Sheet1!O121</f>
        <v>33580.799999999901</v>
      </c>
      <c r="P122">
        <f>Sheet1!P121</f>
        <v>30.2</v>
      </c>
      <c r="Q122">
        <f>Sheet1!Q121</f>
        <v>0.47765666406466001</v>
      </c>
      <c r="R122">
        <f>Sheet1!R121</f>
        <v>4.2</v>
      </c>
      <c r="S122">
        <f>Sheet1!S121</f>
        <v>0</v>
      </c>
      <c r="T122">
        <f>Sheet1!T121</f>
        <v>0</v>
      </c>
      <c r="U122">
        <f>Sheet1!U121</f>
        <v>0</v>
      </c>
      <c r="V122">
        <f>Sheet1!V121</f>
        <v>1.8799999999999899</v>
      </c>
      <c r="W122">
        <f>Sheet1!W121</f>
        <v>0</v>
      </c>
      <c r="X122">
        <f>Sheet1!X121</f>
        <v>1</v>
      </c>
      <c r="Y122">
        <f>Sheet1!Y121</f>
        <v>0</v>
      </c>
      <c r="Z122">
        <f>Sheet1!Z121</f>
        <v>30724983.090795401</v>
      </c>
      <c r="AA122">
        <f>Sheet1!AA121</f>
        <v>7065946.66292339</v>
      </c>
      <c r="AB122">
        <f>Sheet1!AB121</f>
        <v>8002629.1567074703</v>
      </c>
      <c r="AC122">
        <f>Sheet1!AC121</f>
        <v>-25821120.1933988</v>
      </c>
      <c r="AD122">
        <f>Sheet1!AD121</f>
        <v>4163050.8494146601</v>
      </c>
      <c r="AE122">
        <f>Sheet1!AE121</f>
        <v>5846277.6143685803</v>
      </c>
      <c r="AF122">
        <f>Sheet1!AF121</f>
        <v>-702197.722762916</v>
      </c>
      <c r="AG122">
        <f>Sheet1!AG121</f>
        <v>0</v>
      </c>
      <c r="AH122">
        <f>Sheet1!AH121</f>
        <v>0</v>
      </c>
      <c r="AI122">
        <f>Sheet1!AI121</f>
        <v>0</v>
      </c>
      <c r="AJ122">
        <f>Sheet1!AJ121</f>
        <v>0</v>
      </c>
      <c r="AK122">
        <f>Sheet1!AK121</f>
        <v>6383564.5769125996</v>
      </c>
      <c r="AL122">
        <f>Sheet1!AL121</f>
        <v>0</v>
      </c>
      <c r="AM122">
        <f>Sheet1!AM121</f>
        <v>0</v>
      </c>
      <c r="AN122">
        <f>Sheet1!AN121</f>
        <v>0</v>
      </c>
      <c r="AO122">
        <f>Sheet1!AO121</f>
        <v>35663134.034960397</v>
      </c>
      <c r="AP122">
        <f>Sheet1!AP121</f>
        <v>35570820.644799799</v>
      </c>
      <c r="AQ122">
        <f>Sheet1!AQ121</f>
        <v>73081787.355198696</v>
      </c>
      <c r="AR122">
        <f>Sheet1!AR121</f>
        <v>0</v>
      </c>
      <c r="AS122">
        <f>Sheet1!AS121</f>
        <v>108652607.999998</v>
      </c>
      <c r="AT122" s="3"/>
      <c r="AV122" s="3"/>
      <c r="AX122" s="3"/>
      <c r="AZ122" s="3"/>
      <c r="BB122" s="3"/>
      <c r="BE122" s="3"/>
      <c r="BG122" s="3"/>
      <c r="BI122" s="3"/>
      <c r="BJ122"/>
      <c r="BK122"/>
      <c r="BL122"/>
      <c r="BM122"/>
      <c r="BN122"/>
      <c r="BO122"/>
    </row>
    <row r="123" spans="1:67" x14ac:dyDescent="0.2">
      <c r="A123" t="str">
        <f t="shared" si="3"/>
        <v>1_10_2015</v>
      </c>
      <c r="B123">
        <v>1</v>
      </c>
      <c r="C123">
        <v>10</v>
      </c>
      <c r="D123">
        <v>2015</v>
      </c>
      <c r="E123">
        <f>Sheet1!E122</f>
        <v>2028458449</v>
      </c>
      <c r="F123">
        <f>Sheet1!F122</f>
        <v>3137384053.99999</v>
      </c>
      <c r="G123">
        <f>Sheet1!G122</f>
        <v>3049980992.99999</v>
      </c>
      <c r="H123">
        <f>Sheet1!H122</f>
        <v>-87403061.000001401</v>
      </c>
      <c r="I123">
        <f>Sheet1!I122</f>
        <v>2717405290.0718002</v>
      </c>
      <c r="J123">
        <f>Sheet1!J122</f>
        <v>-251016064.68384799</v>
      </c>
      <c r="K123">
        <f>Sheet1!K122</f>
        <v>562540968.5</v>
      </c>
      <c r="L123">
        <f>Sheet1!L122</f>
        <v>1.8840690440000001</v>
      </c>
      <c r="M123">
        <f>Sheet1!M122</f>
        <v>29378317.829999901</v>
      </c>
      <c r="N123">
        <f>Sheet1!N122</f>
        <v>2.7029999999999998</v>
      </c>
      <c r="O123">
        <f>Sheet1!O122</f>
        <v>34173.339999999902</v>
      </c>
      <c r="P123">
        <f>Sheet1!P122</f>
        <v>30.17</v>
      </c>
      <c r="Q123">
        <f>Sheet1!Q122</f>
        <v>0.47613347078784202</v>
      </c>
      <c r="R123">
        <f>Sheet1!R122</f>
        <v>4.0999999999999996</v>
      </c>
      <c r="S123">
        <f>Sheet1!S122</f>
        <v>0</v>
      </c>
      <c r="T123">
        <f>Sheet1!T122</f>
        <v>0</v>
      </c>
      <c r="U123">
        <f>Sheet1!U122</f>
        <v>0</v>
      </c>
      <c r="V123">
        <f>Sheet1!V122</f>
        <v>3.14</v>
      </c>
      <c r="W123">
        <f>Sheet1!W122</f>
        <v>0</v>
      </c>
      <c r="X123">
        <f>Sheet1!X122</f>
        <v>1</v>
      </c>
      <c r="Y123">
        <f>Sheet1!Y122</f>
        <v>0</v>
      </c>
      <c r="Z123">
        <f>Sheet1!Z122</f>
        <v>5423329.5310300598</v>
      </c>
      <c r="AA123">
        <f>Sheet1!AA122</f>
        <v>-104171429.121493</v>
      </c>
      <c r="AB123">
        <f>Sheet1!AB122</f>
        <v>7511788.21555355</v>
      </c>
      <c r="AC123">
        <f>Sheet1!AC122</f>
        <v>-166730479.120823</v>
      </c>
      <c r="AD123">
        <f>Sheet1!AD122</f>
        <v>-21144523.454254799</v>
      </c>
      <c r="AE123">
        <f>Sheet1!AE122</f>
        <v>-672169.03141049098</v>
      </c>
      <c r="AF123">
        <f>Sheet1!AF122</f>
        <v>-1871652.33052847</v>
      </c>
      <c r="AG123">
        <f>Sheet1!AG122</f>
        <v>-44587.497092836398</v>
      </c>
      <c r="AH123">
        <f>Sheet1!AH122</f>
        <v>0</v>
      </c>
      <c r="AI123">
        <f>Sheet1!AI122</f>
        <v>0</v>
      </c>
      <c r="AJ123">
        <f>Sheet1!AJ122</f>
        <v>0</v>
      </c>
      <c r="AK123">
        <f>Sheet1!AK122</f>
        <v>10970541.1875936</v>
      </c>
      <c r="AL123">
        <f>Sheet1!AL122</f>
        <v>0</v>
      </c>
      <c r="AM123">
        <f>Sheet1!AM122</f>
        <v>0</v>
      </c>
      <c r="AN123">
        <f>Sheet1!AN122</f>
        <v>0</v>
      </c>
      <c r="AO123">
        <f>Sheet1!AO122</f>
        <v>-270729181.62142599</v>
      </c>
      <c r="AP123">
        <f>Sheet1!AP122</f>
        <v>-265303912.254655</v>
      </c>
      <c r="AQ123">
        <f>Sheet1!AQ122</f>
        <v>177900851.25465301</v>
      </c>
      <c r="AR123">
        <f>Sheet1!AR122</f>
        <v>0</v>
      </c>
      <c r="AS123">
        <f>Sheet1!AS122</f>
        <v>-87403061.000001401</v>
      </c>
      <c r="AT123" s="3"/>
      <c r="AV123" s="3"/>
      <c r="AX123" s="3"/>
      <c r="AZ123" s="3"/>
      <c r="BB123" s="3"/>
      <c r="BE123" s="3"/>
      <c r="BG123" s="3"/>
      <c r="BI123" s="3"/>
      <c r="BJ123"/>
      <c r="BK123"/>
      <c r="BL123"/>
      <c r="BM123"/>
      <c r="BN123"/>
      <c r="BO123"/>
    </row>
    <row r="124" spans="1:67" x14ac:dyDescent="0.2">
      <c r="A124" t="str">
        <f t="shared" si="3"/>
        <v>1_10_2016</v>
      </c>
      <c r="B124">
        <v>1</v>
      </c>
      <c r="C124">
        <v>10</v>
      </c>
      <c r="D124">
        <v>2016</v>
      </c>
      <c r="E124">
        <f>Sheet1!E123</f>
        <v>2028458449</v>
      </c>
      <c r="F124">
        <f>Sheet1!F123</f>
        <v>3049980992.99999</v>
      </c>
      <c r="G124">
        <f>Sheet1!G123</f>
        <v>3072351667.99999</v>
      </c>
      <c r="H124">
        <f>Sheet1!H123</f>
        <v>22370675.000002801</v>
      </c>
      <c r="I124">
        <f>Sheet1!I123</f>
        <v>2644579259.5057502</v>
      </c>
      <c r="J124">
        <f>Sheet1!J123</f>
        <v>-72826030.566058099</v>
      </c>
      <c r="K124">
        <f>Sheet1!K123</f>
        <v>562018756.29999995</v>
      </c>
      <c r="L124">
        <f>Sheet1!L123</f>
        <v>1.8938954429999999</v>
      </c>
      <c r="M124">
        <f>Sheet1!M123</f>
        <v>29437697.499999899</v>
      </c>
      <c r="N124">
        <f>Sheet1!N123</f>
        <v>2.4255</v>
      </c>
      <c r="O124">
        <f>Sheet1!O123</f>
        <v>35302.049999999901</v>
      </c>
      <c r="P124">
        <f>Sheet1!P123</f>
        <v>29.88</v>
      </c>
      <c r="Q124">
        <f>Sheet1!Q123</f>
        <v>0.476654671743657</v>
      </c>
      <c r="R124">
        <f>Sheet1!R123</f>
        <v>4.5</v>
      </c>
      <c r="S124">
        <f>Sheet1!S123</f>
        <v>0</v>
      </c>
      <c r="T124">
        <f>Sheet1!T123</f>
        <v>0</v>
      </c>
      <c r="U124">
        <f>Sheet1!U123</f>
        <v>0</v>
      </c>
      <c r="V124">
        <f>Sheet1!V123</f>
        <v>5.62</v>
      </c>
      <c r="W124">
        <f>Sheet1!W123</f>
        <v>0</v>
      </c>
      <c r="X124">
        <f>Sheet1!X123</f>
        <v>1</v>
      </c>
      <c r="Y124">
        <f>Sheet1!Y123</f>
        <v>0</v>
      </c>
      <c r="Z124">
        <f>Sheet1!Z123</f>
        <v>-2301015.7313450198</v>
      </c>
      <c r="AA124">
        <f>Sheet1!AA123</f>
        <v>-7271697.5748548899</v>
      </c>
      <c r="AB124">
        <f>Sheet1!AB123</f>
        <v>1609248.8542290099</v>
      </c>
      <c r="AC124">
        <f>Sheet1!AC123</f>
        <v>-51556584.828513801</v>
      </c>
      <c r="AD124">
        <f>Sheet1!AD123</f>
        <v>-38077355.173036098</v>
      </c>
      <c r="AE124">
        <f>Sheet1!AE123</f>
        <v>-6310758.0125429602</v>
      </c>
      <c r="AF124">
        <f>Sheet1!AF123</f>
        <v>622843.20619440801</v>
      </c>
      <c r="AG124">
        <f>Sheet1!AG123</f>
        <v>173387.57143774399</v>
      </c>
      <c r="AH124">
        <f>Sheet1!AH123</f>
        <v>0</v>
      </c>
      <c r="AI124">
        <f>Sheet1!AI123</f>
        <v>0</v>
      </c>
      <c r="AJ124">
        <f>Sheet1!AJ123</f>
        <v>0</v>
      </c>
      <c r="AK124">
        <f>Sheet1!AK123</f>
        <v>21026800.040363099</v>
      </c>
      <c r="AL124">
        <f>Sheet1!AL123</f>
        <v>0</v>
      </c>
      <c r="AM124">
        <f>Sheet1!AM123</f>
        <v>0</v>
      </c>
      <c r="AN124">
        <f>Sheet1!AN123</f>
        <v>0</v>
      </c>
      <c r="AO124">
        <f>Sheet1!AO123</f>
        <v>-82085131.648068503</v>
      </c>
      <c r="AP124">
        <f>Sheet1!AP123</f>
        <v>-81739006.6301976</v>
      </c>
      <c r="AQ124">
        <f>Sheet1!AQ123</f>
        <v>104109681.6302</v>
      </c>
      <c r="AR124">
        <f>Sheet1!AR123</f>
        <v>0</v>
      </c>
      <c r="AS124">
        <f>Sheet1!AS123</f>
        <v>22370675.000002801</v>
      </c>
      <c r="AT124" s="3"/>
      <c r="AV124" s="3"/>
      <c r="AX124" s="3"/>
      <c r="AZ124" s="3"/>
      <c r="BB124" s="3"/>
      <c r="BE124" s="3"/>
      <c r="BG124" s="3"/>
      <c r="BI124" s="3"/>
      <c r="BJ124"/>
      <c r="BK124"/>
      <c r="BL124"/>
      <c r="BM124"/>
      <c r="BN124"/>
      <c r="BO124"/>
    </row>
    <row r="125" spans="1:67" x14ac:dyDescent="0.2">
      <c r="A125" t="str">
        <f t="shared" si="3"/>
        <v>1_10_2017</v>
      </c>
      <c r="B125">
        <v>1</v>
      </c>
      <c r="C125">
        <v>10</v>
      </c>
      <c r="D125">
        <v>2017</v>
      </c>
      <c r="E125">
        <f>Sheet1!E124</f>
        <v>2028458449</v>
      </c>
      <c r="F125">
        <f>Sheet1!F124</f>
        <v>3072351667.99999</v>
      </c>
      <c r="G125">
        <f>Sheet1!G124</f>
        <v>3093336562</v>
      </c>
      <c r="H125">
        <f>Sheet1!H124</f>
        <v>20984894.000001401</v>
      </c>
      <c r="I125">
        <f>Sheet1!I124</f>
        <v>2709785916.7151699</v>
      </c>
      <c r="J125">
        <f>Sheet1!J124</f>
        <v>65206657.209418699</v>
      </c>
      <c r="K125">
        <f>Sheet1!K124</f>
        <v>565251751.29999995</v>
      </c>
      <c r="L125">
        <f>Sheet1!L124</f>
        <v>1.89783476999999</v>
      </c>
      <c r="M125">
        <f>Sheet1!M124</f>
        <v>29668394.669999901</v>
      </c>
      <c r="N125">
        <f>Sheet1!N124</f>
        <v>2.6928000000000001</v>
      </c>
      <c r="O125">
        <f>Sheet1!O124</f>
        <v>35945.819999999898</v>
      </c>
      <c r="P125">
        <f>Sheet1!P124</f>
        <v>30</v>
      </c>
      <c r="Q125">
        <f>Sheet1!Q124</f>
        <v>0.47605266805906399</v>
      </c>
      <c r="R125">
        <f>Sheet1!R124</f>
        <v>4.5</v>
      </c>
      <c r="S125">
        <f>Sheet1!S124</f>
        <v>0</v>
      </c>
      <c r="T125">
        <f>Sheet1!T124</f>
        <v>0</v>
      </c>
      <c r="U125">
        <f>Sheet1!U124</f>
        <v>0</v>
      </c>
      <c r="V125">
        <f>Sheet1!V124</f>
        <v>8.6999999999999993</v>
      </c>
      <c r="W125">
        <f>Sheet1!W124</f>
        <v>0</v>
      </c>
      <c r="X125">
        <f>Sheet1!X124</f>
        <v>1</v>
      </c>
      <c r="Y125">
        <f>Sheet1!Y124</f>
        <v>0</v>
      </c>
      <c r="Z125">
        <f>Sheet1!Z124</f>
        <v>14354344.9659773</v>
      </c>
      <c r="AA125">
        <f>Sheet1!AA124</f>
        <v>-2931665.2388394899</v>
      </c>
      <c r="AB125">
        <f>Sheet1!AB124</f>
        <v>6271844.0909792697</v>
      </c>
      <c r="AC125">
        <f>Sheet1!AC124</f>
        <v>50941658.1492064</v>
      </c>
      <c r="AD125">
        <f>Sheet1!AD124</f>
        <v>-21390988.5432074</v>
      </c>
      <c r="AE125">
        <f>Sheet1!AE124</f>
        <v>2634355.4991261698</v>
      </c>
      <c r="AF125">
        <f>Sheet1!AF124</f>
        <v>-724520.897087891</v>
      </c>
      <c r="AG125">
        <f>Sheet1!AG124</f>
        <v>0</v>
      </c>
      <c r="AH125">
        <f>Sheet1!AH124</f>
        <v>0</v>
      </c>
      <c r="AI125">
        <f>Sheet1!AI124</f>
        <v>0</v>
      </c>
      <c r="AJ125">
        <f>Sheet1!AJ124</f>
        <v>0</v>
      </c>
      <c r="AK125">
        <f>Sheet1!AK124</f>
        <v>26327366.367954899</v>
      </c>
      <c r="AL125">
        <f>Sheet1!AL124</f>
        <v>0</v>
      </c>
      <c r="AM125">
        <f>Sheet1!AM124</f>
        <v>0</v>
      </c>
      <c r="AN125">
        <f>Sheet1!AN124</f>
        <v>0</v>
      </c>
      <c r="AO125">
        <f>Sheet1!AO124</f>
        <v>75482394.394109294</v>
      </c>
      <c r="AP125">
        <f>Sheet1!AP124</f>
        <v>75754122.823871702</v>
      </c>
      <c r="AQ125">
        <f>Sheet1!AQ124</f>
        <v>-54769228.823870197</v>
      </c>
      <c r="AR125">
        <f>Sheet1!AR124</f>
        <v>0</v>
      </c>
      <c r="AS125">
        <f>Sheet1!AS124</f>
        <v>20984894.000001401</v>
      </c>
      <c r="AT125" s="3"/>
      <c r="AV125" s="3"/>
      <c r="AX125" s="3"/>
      <c r="AZ125" s="3"/>
      <c r="BB125" s="3"/>
      <c r="BE125" s="3"/>
      <c r="BG125" s="3"/>
      <c r="BI125" s="3"/>
      <c r="BJ125"/>
      <c r="BK125"/>
      <c r="BL125"/>
      <c r="BM125"/>
      <c r="BN125"/>
      <c r="BO125"/>
    </row>
    <row r="126" spans="1:67" x14ac:dyDescent="0.2">
      <c r="A126" t="str">
        <f t="shared" si="3"/>
        <v>1_10_2018</v>
      </c>
      <c r="B126">
        <v>1</v>
      </c>
      <c r="C126">
        <v>10</v>
      </c>
      <c r="D126">
        <v>2018</v>
      </c>
      <c r="E126">
        <f>Sheet1!E125</f>
        <v>2028458449</v>
      </c>
      <c r="F126">
        <f>Sheet1!F125</f>
        <v>3093336562</v>
      </c>
      <c r="G126">
        <f>Sheet1!G125</f>
        <v>3028681761</v>
      </c>
      <c r="H126">
        <f>Sheet1!H125</f>
        <v>-64654800.999999002</v>
      </c>
      <c r="I126">
        <f>Sheet1!I125</f>
        <v>2586537988.3687801</v>
      </c>
      <c r="J126">
        <f>Sheet1!J125</f>
        <v>-123247928.346388</v>
      </c>
      <c r="K126">
        <f>Sheet1!K125</f>
        <v>560645667.79999995</v>
      </c>
      <c r="L126">
        <f>Sheet1!L125</f>
        <v>1.9555512669999999</v>
      </c>
      <c r="M126">
        <f>Sheet1!M125</f>
        <v>29807700.839999899</v>
      </c>
      <c r="N126">
        <f>Sheet1!N125</f>
        <v>2.9199999999999902</v>
      </c>
      <c r="O126">
        <f>Sheet1!O125</f>
        <v>36801.5</v>
      </c>
      <c r="P126">
        <f>Sheet1!P125</f>
        <v>30.01</v>
      </c>
      <c r="Q126">
        <f>Sheet1!Q125</f>
        <v>0.47627332414381301</v>
      </c>
      <c r="R126">
        <f>Sheet1!R125</f>
        <v>4.5999999999999996</v>
      </c>
      <c r="S126">
        <f>Sheet1!S125</f>
        <v>0</v>
      </c>
      <c r="T126">
        <f>Sheet1!T125</f>
        <v>0</v>
      </c>
      <c r="U126">
        <f>Sheet1!U125</f>
        <v>0</v>
      </c>
      <c r="V126">
        <f>Sheet1!V125</f>
        <v>12.31</v>
      </c>
      <c r="W126">
        <f>Sheet1!W125</f>
        <v>0</v>
      </c>
      <c r="X126">
        <f>Sheet1!X125</f>
        <v>1</v>
      </c>
      <c r="Y126">
        <f>Sheet1!Y125</f>
        <v>1</v>
      </c>
      <c r="Z126">
        <f>Sheet1!Z125</f>
        <v>-20499410.706155799</v>
      </c>
      <c r="AA126">
        <f>Sheet1!AA125</f>
        <v>-42517635.626824699</v>
      </c>
      <c r="AB126">
        <f>Sheet1!AB125</f>
        <v>3787833.10161399</v>
      </c>
      <c r="AC126">
        <f>Sheet1!AC125</f>
        <v>40687418.894239902</v>
      </c>
      <c r="AD126">
        <f>Sheet1!AD125</f>
        <v>-28007467.269359101</v>
      </c>
      <c r="AE126">
        <f>Sheet1!AE125</f>
        <v>220942.249239044</v>
      </c>
      <c r="AF126">
        <f>Sheet1!AF125</f>
        <v>267420.015367318</v>
      </c>
      <c r="AG126">
        <f>Sheet1!AG125</f>
        <v>43962.133023048103</v>
      </c>
      <c r="AH126">
        <f>Sheet1!AH125</f>
        <v>0</v>
      </c>
      <c r="AI126">
        <f>Sheet1!AI125</f>
        <v>0</v>
      </c>
      <c r="AJ126">
        <f>Sheet1!AJ125</f>
        <v>0</v>
      </c>
      <c r="AK126">
        <f>Sheet1!AK125</f>
        <v>31091342.6559279</v>
      </c>
      <c r="AL126">
        <f>Sheet1!AL125</f>
        <v>0</v>
      </c>
      <c r="AM126">
        <f>Sheet1!AM125</f>
        <v>0</v>
      </c>
      <c r="AN126">
        <f>Sheet1!AN125</f>
        <v>-125535313.25545201</v>
      </c>
      <c r="AO126">
        <f>Sheet1!AO125</f>
        <v>-140460907.80838001</v>
      </c>
      <c r="AP126">
        <f>Sheet1!AP125</f>
        <v>-140692783.36452201</v>
      </c>
      <c r="AQ126">
        <f>Sheet1!AQ125</f>
        <v>76037982.364523202</v>
      </c>
      <c r="AR126">
        <f>Sheet1!AR125</f>
        <v>0</v>
      </c>
      <c r="AS126">
        <f>Sheet1!AS125</f>
        <v>-64654800.999999002</v>
      </c>
      <c r="AT126" s="3"/>
      <c r="AV126" s="3"/>
      <c r="AX126" s="3"/>
      <c r="AZ126" s="3"/>
      <c r="BB126" s="3"/>
      <c r="BE126" s="3"/>
      <c r="BG126" s="3"/>
      <c r="BI126" s="3"/>
      <c r="BJ126"/>
      <c r="BK126"/>
      <c r="BL126"/>
      <c r="BM126"/>
      <c r="BN126"/>
      <c r="BO12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S125"/>
  <sheetViews>
    <sheetView workbookViewId="0">
      <pane ySplit="2" topLeftCell="A96" activePane="bottomLeft" state="frozen"/>
      <selection pane="bottomLeft" activeCell="A75" sqref="A75:A125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5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45" s="6" customFormat="1" ht="17" x14ac:dyDescent="0.2">
      <c r="A2" s="6" t="s">
        <v>77</v>
      </c>
      <c r="B2" s="6" t="s">
        <v>0</v>
      </c>
      <c r="C2" s="6" t="s">
        <v>1</v>
      </c>
      <c r="D2" s="6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85</v>
      </c>
      <c r="T2" t="s">
        <v>86</v>
      </c>
      <c r="U2" t="s">
        <v>80</v>
      </c>
      <c r="V2" t="s">
        <v>87</v>
      </c>
      <c r="W2" t="s">
        <v>88</v>
      </c>
      <c r="X2" t="s">
        <v>49</v>
      </c>
      <c r="Y2" t="s">
        <v>50</v>
      </c>
      <c r="Z2" t="s">
        <v>11</v>
      </c>
      <c r="AA2" t="s">
        <v>33</v>
      </c>
      <c r="AB2" t="s">
        <v>12</v>
      </c>
      <c r="AC2" t="s">
        <v>34</v>
      </c>
      <c r="AD2" t="s">
        <v>35</v>
      </c>
      <c r="AE2" t="s">
        <v>13</v>
      </c>
      <c r="AF2" t="s">
        <v>81</v>
      </c>
      <c r="AG2" t="s">
        <v>36</v>
      </c>
      <c r="AH2" t="s">
        <v>89</v>
      </c>
      <c r="AI2" t="s">
        <v>90</v>
      </c>
      <c r="AJ2" t="s">
        <v>82</v>
      </c>
      <c r="AK2" t="s">
        <v>91</v>
      </c>
      <c r="AL2" t="s">
        <v>92</v>
      </c>
      <c r="AM2" t="s">
        <v>51</v>
      </c>
      <c r="AN2" t="s">
        <v>52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</row>
    <row r="3" spans="1:45" x14ac:dyDescent="0.2">
      <c r="A3">
        <v>1</v>
      </c>
      <c r="B3">
        <v>0</v>
      </c>
      <c r="C3">
        <v>2002</v>
      </c>
      <c r="D3">
        <v>180</v>
      </c>
      <c r="E3">
        <v>2067895160.7899899</v>
      </c>
      <c r="F3">
        <v>0</v>
      </c>
      <c r="G3">
        <v>2067895160.7899899</v>
      </c>
      <c r="H3">
        <v>0</v>
      </c>
      <c r="I3">
        <v>1807433383.58915</v>
      </c>
      <c r="J3">
        <v>0</v>
      </c>
      <c r="K3">
        <v>72621594.589365199</v>
      </c>
      <c r="L3">
        <v>0.92578524274789398</v>
      </c>
      <c r="M3">
        <v>9853400.5136202294</v>
      </c>
      <c r="N3">
        <v>1.9978760312339701</v>
      </c>
      <c r="O3">
        <v>39168.652422814099</v>
      </c>
      <c r="P3">
        <v>9.8912357800950197</v>
      </c>
      <c r="Q3">
        <v>0.60317428756237301</v>
      </c>
      <c r="R3">
        <v>3.9553254151744701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2067895160.7899899</v>
      </c>
      <c r="AS3">
        <v>2067895160.7899899</v>
      </c>
    </row>
    <row r="4" spans="1:45" x14ac:dyDescent="0.2">
      <c r="A4">
        <v>1</v>
      </c>
      <c r="B4">
        <v>0</v>
      </c>
      <c r="C4">
        <v>2003</v>
      </c>
      <c r="D4">
        <v>180</v>
      </c>
      <c r="E4">
        <v>2067895160.7899899</v>
      </c>
      <c r="F4">
        <v>2067895160.7899899</v>
      </c>
      <c r="G4">
        <v>2107511663.5</v>
      </c>
      <c r="H4">
        <v>-71367838.589998499</v>
      </c>
      <c r="I4">
        <v>1990769631.9037001</v>
      </c>
      <c r="J4">
        <v>71346479.164665997</v>
      </c>
      <c r="K4">
        <v>72761018.9929111</v>
      </c>
      <c r="L4">
        <v>0.92023420053312299</v>
      </c>
      <c r="M4">
        <v>9993603.6694206093</v>
      </c>
      <c r="N4">
        <v>2.3065457481854601</v>
      </c>
      <c r="O4">
        <v>38278.993618695298</v>
      </c>
      <c r="P4">
        <v>9.7897663664836791</v>
      </c>
      <c r="Q4">
        <v>0.60081779498462995</v>
      </c>
      <c r="R4">
        <v>3.9553254151744701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4087665.28772288</v>
      </c>
      <c r="AA4">
        <v>7786366.0540054999</v>
      </c>
      <c r="AB4">
        <v>8817133.3065513298</v>
      </c>
      <c r="AC4">
        <v>44434196.2202719</v>
      </c>
      <c r="AD4">
        <v>17664728.1012155</v>
      </c>
      <c r="AE4">
        <v>-1496303.4361067601</v>
      </c>
      <c r="AF4">
        <v>-1903867.7660858301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79389917.767574593</v>
      </c>
      <c r="AP4">
        <v>81120741.134887397</v>
      </c>
      <c r="AQ4">
        <v>-152488579.724886</v>
      </c>
      <c r="AR4">
        <v>0</v>
      </c>
      <c r="AS4">
        <v>-71367838.589998499</v>
      </c>
    </row>
    <row r="5" spans="1:45" x14ac:dyDescent="0.2">
      <c r="A5">
        <v>1</v>
      </c>
      <c r="B5">
        <v>0</v>
      </c>
      <c r="C5">
        <v>2004</v>
      </c>
      <c r="D5">
        <v>180</v>
      </c>
      <c r="E5">
        <v>2067895160.7899899</v>
      </c>
      <c r="F5">
        <v>2107511663.5</v>
      </c>
      <c r="G5">
        <v>2410970009.3499899</v>
      </c>
      <c r="H5">
        <v>249169221.84999901</v>
      </c>
      <c r="I5">
        <v>2284357443.3056302</v>
      </c>
      <c r="J5">
        <v>246960426.782415</v>
      </c>
      <c r="K5">
        <v>75185690.314588904</v>
      </c>
      <c r="L5">
        <v>0.89886274242625197</v>
      </c>
      <c r="M5">
        <v>10176473.5736553</v>
      </c>
      <c r="N5">
        <v>2.6186899441821998</v>
      </c>
      <c r="O5">
        <v>37076.978997939397</v>
      </c>
      <c r="P5">
        <v>9.6908482134700797</v>
      </c>
      <c r="Q5">
        <v>0.59826362390855403</v>
      </c>
      <c r="R5">
        <v>3.9553254151744701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55778847.411488503</v>
      </c>
      <c r="AA5">
        <v>17063585.8607901</v>
      </c>
      <c r="AB5">
        <v>11303699.672519</v>
      </c>
      <c r="AC5">
        <v>42256765.906638697</v>
      </c>
      <c r="AD5">
        <v>25853296.480139099</v>
      </c>
      <c r="AE5">
        <v>-1237617.0841306199</v>
      </c>
      <c r="AF5">
        <v>-1807984.15856866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149210594.08887601</v>
      </c>
      <c r="AP5">
        <v>153092670.30881801</v>
      </c>
      <c r="AQ5">
        <v>96076551.541180596</v>
      </c>
      <c r="AR5">
        <v>0</v>
      </c>
      <c r="AS5">
        <v>249169221.84999901</v>
      </c>
    </row>
    <row r="6" spans="1:45" x14ac:dyDescent="0.2">
      <c r="A6">
        <v>1</v>
      </c>
      <c r="B6">
        <v>0</v>
      </c>
      <c r="C6">
        <v>2005</v>
      </c>
      <c r="D6">
        <v>190</v>
      </c>
      <c r="E6">
        <v>2193562244.18999</v>
      </c>
      <c r="F6">
        <v>2410970009.3499899</v>
      </c>
      <c r="G6">
        <v>2568753504.3599901</v>
      </c>
      <c r="H6">
        <v>32116411.609998599</v>
      </c>
      <c r="I6">
        <v>2502249488.84519</v>
      </c>
      <c r="J6">
        <v>52286350.024098299</v>
      </c>
      <c r="K6">
        <v>74442134.2401651</v>
      </c>
      <c r="L6">
        <v>0.92347882833217898</v>
      </c>
      <c r="M6">
        <v>10047591.368048901</v>
      </c>
      <c r="N6">
        <v>3.0711520208882899</v>
      </c>
      <c r="O6">
        <v>36205.347649912699</v>
      </c>
      <c r="P6">
        <v>9.4812291009359395</v>
      </c>
      <c r="Q6">
        <v>0.59034656011420805</v>
      </c>
      <c r="R6">
        <v>3.98652930130008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-32452235.303370401</v>
      </c>
      <c r="AA6">
        <v>-13132540.753637999</v>
      </c>
      <c r="AB6">
        <v>13724078.6165908</v>
      </c>
      <c r="AC6">
        <v>62829914.968632802</v>
      </c>
      <c r="AD6">
        <v>25033693.1575437</v>
      </c>
      <c r="AE6">
        <v>-2046455.73747669</v>
      </c>
      <c r="AF6">
        <v>-1914774.6807945301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52041680.267487697</v>
      </c>
      <c r="AP6">
        <v>51298921.022927403</v>
      </c>
      <c r="AQ6">
        <v>-19182509.4129287</v>
      </c>
      <c r="AR6">
        <v>125667083.39999899</v>
      </c>
      <c r="AS6">
        <v>157783495.00999799</v>
      </c>
    </row>
    <row r="7" spans="1:45" x14ac:dyDescent="0.2">
      <c r="A7">
        <v>1</v>
      </c>
      <c r="B7">
        <v>0</v>
      </c>
      <c r="C7">
        <v>2006</v>
      </c>
      <c r="D7">
        <v>190</v>
      </c>
      <c r="E7">
        <v>2193562244.18999</v>
      </c>
      <c r="F7">
        <v>2568753504.3599901</v>
      </c>
      <c r="G7">
        <v>2599108816.4200001</v>
      </c>
      <c r="H7">
        <v>30355312.0600021</v>
      </c>
      <c r="I7">
        <v>2604643957.19486</v>
      </c>
      <c r="J7">
        <v>102394468.349677</v>
      </c>
      <c r="K7">
        <v>74268722.599870801</v>
      </c>
      <c r="L7">
        <v>0.89507823048089596</v>
      </c>
      <c r="M7">
        <v>10294146.944174901</v>
      </c>
      <c r="N7">
        <v>3.36430533078408</v>
      </c>
      <c r="O7">
        <v>34682.936523503296</v>
      </c>
      <c r="P7">
        <v>9.3704019300518695</v>
      </c>
      <c r="Q7">
        <v>0.58908369291485596</v>
      </c>
      <c r="R7">
        <v>4.3421357109572796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-7559420.3020711401</v>
      </c>
      <c r="AA7">
        <v>20046775.390174098</v>
      </c>
      <c r="AB7">
        <v>18593786.419577699</v>
      </c>
      <c r="AC7">
        <v>39456118.868401803</v>
      </c>
      <c r="AD7">
        <v>40592792.886629</v>
      </c>
      <c r="AE7">
        <v>-2284358.4327526302</v>
      </c>
      <c r="AF7">
        <v>-1498861.98389811</v>
      </c>
      <c r="AG7">
        <v>114782.086780062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107461614.93284</v>
      </c>
      <c r="AP7">
        <v>108678692.009602</v>
      </c>
      <c r="AQ7">
        <v>-78323379.949600801</v>
      </c>
      <c r="AR7">
        <v>0</v>
      </c>
      <c r="AS7">
        <v>30355312.0600021</v>
      </c>
    </row>
    <row r="8" spans="1:45" x14ac:dyDescent="0.2">
      <c r="A8">
        <v>1</v>
      </c>
      <c r="B8">
        <v>0</v>
      </c>
      <c r="C8">
        <v>2007</v>
      </c>
      <c r="D8">
        <v>190</v>
      </c>
      <c r="E8">
        <v>2193562244.18999</v>
      </c>
      <c r="F8">
        <v>2599108816.4200001</v>
      </c>
      <c r="G8">
        <v>2608864140.5399899</v>
      </c>
      <c r="H8">
        <v>9755324.11999912</v>
      </c>
      <c r="I8">
        <v>2604491730.4685102</v>
      </c>
      <c r="J8">
        <v>-152226.72635779099</v>
      </c>
      <c r="K8">
        <v>74926024.880557507</v>
      </c>
      <c r="L8">
        <v>0.92940795844063195</v>
      </c>
      <c r="M8">
        <v>10340276.4781275</v>
      </c>
      <c r="N8">
        <v>3.5447328439065098</v>
      </c>
      <c r="O8">
        <v>35198.671627756099</v>
      </c>
      <c r="P8">
        <v>9.1713821631854398</v>
      </c>
      <c r="Q8">
        <v>0.58396740311157402</v>
      </c>
      <c r="R8">
        <v>4.4304055074263999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35077228.565416098</v>
      </c>
      <c r="AA8">
        <v>-32491564.545393899</v>
      </c>
      <c r="AB8">
        <v>5123985.9810675699</v>
      </c>
      <c r="AC8">
        <v>22518707.126434699</v>
      </c>
      <c r="AD8">
        <v>-13951329.8495002</v>
      </c>
      <c r="AE8">
        <v>-3035129.9794621002</v>
      </c>
      <c r="AF8">
        <v>-5250274.1034008404</v>
      </c>
      <c r="AG8">
        <v>49434.038928132497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8041057.2340895003</v>
      </c>
      <c r="AP8">
        <v>7350698.8861157903</v>
      </c>
      <c r="AQ8">
        <v>2404625.2338833301</v>
      </c>
      <c r="AR8">
        <v>0</v>
      </c>
      <c r="AS8">
        <v>9755324.11999912</v>
      </c>
    </row>
    <row r="9" spans="1:45" x14ac:dyDescent="0.2">
      <c r="A9">
        <v>1</v>
      </c>
      <c r="B9">
        <v>0</v>
      </c>
      <c r="C9">
        <v>2008</v>
      </c>
      <c r="D9">
        <v>190</v>
      </c>
      <c r="E9">
        <v>2193562244.18999</v>
      </c>
      <c r="F9">
        <v>2608864140.5399899</v>
      </c>
      <c r="G9">
        <v>2692308348.7999902</v>
      </c>
      <c r="H9">
        <v>83444208.260000005</v>
      </c>
      <c r="I9">
        <v>2701048004.3770399</v>
      </c>
      <c r="J9">
        <v>96556273.9085394</v>
      </c>
      <c r="K9">
        <v>75105587.106230199</v>
      </c>
      <c r="L9">
        <v>0.91446565879439301</v>
      </c>
      <c r="M9">
        <v>10355784.210147301</v>
      </c>
      <c r="N9">
        <v>3.9638486988504602</v>
      </c>
      <c r="O9">
        <v>35229.841305075999</v>
      </c>
      <c r="P9">
        <v>9.3865129942408601</v>
      </c>
      <c r="Q9">
        <v>0.58794800037017803</v>
      </c>
      <c r="R9">
        <v>4.5122453273264203</v>
      </c>
      <c r="S9">
        <v>0</v>
      </c>
      <c r="T9">
        <v>0</v>
      </c>
      <c r="U9">
        <v>0</v>
      </c>
      <c r="V9">
        <v>0</v>
      </c>
      <c r="W9">
        <v>0</v>
      </c>
      <c r="X9" s="80">
        <v>8.7775489621949801E-5</v>
      </c>
      <c r="Y9">
        <v>0</v>
      </c>
      <c r="Z9">
        <v>16774687.7181562</v>
      </c>
      <c r="AA9">
        <v>17844765.809236702</v>
      </c>
      <c r="AB9">
        <v>3388243.7343677501</v>
      </c>
      <c r="AC9">
        <v>51683998.7557877</v>
      </c>
      <c r="AD9">
        <v>1338363.7092209801</v>
      </c>
      <c r="AE9">
        <v>2998138.6370489802</v>
      </c>
      <c r="AF9">
        <v>3381391.4743880699</v>
      </c>
      <c r="AG9">
        <v>30019.107056301898</v>
      </c>
      <c r="AH9">
        <v>0</v>
      </c>
      <c r="AI9">
        <v>0</v>
      </c>
      <c r="AJ9">
        <v>0</v>
      </c>
      <c r="AK9">
        <v>0</v>
      </c>
      <c r="AL9">
        <v>0</v>
      </c>
      <c r="AM9">
        <v>-1755669.4575090201</v>
      </c>
      <c r="AN9">
        <v>0</v>
      </c>
      <c r="AO9">
        <v>95683939.487753794</v>
      </c>
      <c r="AP9">
        <v>97201284.702160597</v>
      </c>
      <c r="AQ9">
        <v>-13757076.4421605</v>
      </c>
      <c r="AR9">
        <v>0</v>
      </c>
      <c r="AS9">
        <v>83444208.260000005</v>
      </c>
    </row>
    <row r="10" spans="1:45" x14ac:dyDescent="0.2">
      <c r="A10">
        <v>1</v>
      </c>
      <c r="B10">
        <v>0</v>
      </c>
      <c r="C10">
        <v>2009</v>
      </c>
      <c r="D10">
        <v>190</v>
      </c>
      <c r="E10">
        <v>2193562244.18999</v>
      </c>
      <c r="F10">
        <v>2692308348.7999902</v>
      </c>
      <c r="G10">
        <v>2564111221.5099902</v>
      </c>
      <c r="H10">
        <v>-128197127.29000001</v>
      </c>
      <c r="I10">
        <v>2510852267.49648</v>
      </c>
      <c r="J10">
        <v>-190195736.88056299</v>
      </c>
      <c r="K10">
        <v>74157529.426556706</v>
      </c>
      <c r="L10">
        <v>1.0099300810385801</v>
      </c>
      <c r="M10">
        <v>10260279.098161999</v>
      </c>
      <c r="N10">
        <v>2.92305756789237</v>
      </c>
      <c r="O10">
        <v>33443.898363768501</v>
      </c>
      <c r="P10">
        <v>9.4621625371587896</v>
      </c>
      <c r="Q10">
        <v>0.58963428972391996</v>
      </c>
      <c r="R10">
        <v>4.7446590377006403</v>
      </c>
      <c r="S10">
        <v>0</v>
      </c>
      <c r="T10">
        <v>0</v>
      </c>
      <c r="U10">
        <v>0</v>
      </c>
      <c r="V10">
        <v>0</v>
      </c>
      <c r="W10">
        <v>0</v>
      </c>
      <c r="X10" s="80">
        <v>8.7775489621949801E-5</v>
      </c>
      <c r="Y10">
        <v>0</v>
      </c>
      <c r="Z10">
        <v>-22042533.633399501</v>
      </c>
      <c r="AA10">
        <v>-87341452.166382506</v>
      </c>
      <c r="AB10">
        <v>-3203184.7924891799</v>
      </c>
      <c r="AC10">
        <v>-136241677.814549</v>
      </c>
      <c r="AD10">
        <v>52158407.017323501</v>
      </c>
      <c r="AE10">
        <v>2130476.34002499</v>
      </c>
      <c r="AF10">
        <v>2342297.5885296902</v>
      </c>
      <c r="AG10">
        <v>80646.766811516994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-192117020.69413099</v>
      </c>
      <c r="AP10">
        <v>-190719209.91458699</v>
      </c>
      <c r="AQ10">
        <v>62522082.624587297</v>
      </c>
      <c r="AR10">
        <v>0</v>
      </c>
      <c r="AS10">
        <v>-128197127.29000001</v>
      </c>
    </row>
    <row r="11" spans="1:45" x14ac:dyDescent="0.2">
      <c r="A11">
        <v>1</v>
      </c>
      <c r="B11">
        <v>0</v>
      </c>
      <c r="C11">
        <v>2010</v>
      </c>
      <c r="D11">
        <v>190</v>
      </c>
      <c r="E11">
        <v>2193562244.18999</v>
      </c>
      <c r="F11">
        <v>2564111221.5099902</v>
      </c>
      <c r="G11">
        <v>2477369488.9499998</v>
      </c>
      <c r="H11">
        <v>-86741732.559998095</v>
      </c>
      <c r="I11">
        <v>2507862073.2438798</v>
      </c>
      <c r="J11">
        <v>-2990194.2526036901</v>
      </c>
      <c r="K11">
        <v>69775840.932530701</v>
      </c>
      <c r="L11">
        <v>1.02674740903019</v>
      </c>
      <c r="M11">
        <v>10228948.181007899</v>
      </c>
      <c r="N11">
        <v>3.3740990053750202</v>
      </c>
      <c r="O11">
        <v>32563.699246829699</v>
      </c>
      <c r="P11">
        <v>9.6595707985550394</v>
      </c>
      <c r="Q11">
        <v>0.58813015241102695</v>
      </c>
      <c r="R11">
        <v>4.95533970583854</v>
      </c>
      <c r="S11">
        <v>0</v>
      </c>
      <c r="T11">
        <v>0</v>
      </c>
      <c r="U11">
        <v>0</v>
      </c>
      <c r="V11">
        <v>0</v>
      </c>
      <c r="W11">
        <v>0</v>
      </c>
      <c r="X11">
        <v>6.5223596279954693E-2</v>
      </c>
      <c r="Y11">
        <v>0</v>
      </c>
      <c r="Z11">
        <v>-96363551.218026593</v>
      </c>
      <c r="AA11">
        <v>-15344355.4207769</v>
      </c>
      <c r="AB11">
        <v>368369.76620527799</v>
      </c>
      <c r="AC11">
        <v>62251798.082127698</v>
      </c>
      <c r="AD11">
        <v>24771521.505790502</v>
      </c>
      <c r="AE11">
        <v>3973007.6695233602</v>
      </c>
      <c r="AF11">
        <v>35462592.8976091</v>
      </c>
      <c r="AG11">
        <v>83388.248076260395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-1497156.6016816699</v>
      </c>
      <c r="AN11">
        <v>0</v>
      </c>
      <c r="AO11">
        <v>13705614.928847</v>
      </c>
      <c r="AP11">
        <v>12698988.849310599</v>
      </c>
      <c r="AQ11">
        <v>-99440721.409308806</v>
      </c>
      <c r="AR11">
        <v>0</v>
      </c>
      <c r="AS11">
        <v>-86741732.559998095</v>
      </c>
    </row>
    <row r="12" spans="1:45" x14ac:dyDescent="0.2">
      <c r="A12">
        <v>1</v>
      </c>
      <c r="B12">
        <v>0</v>
      </c>
      <c r="C12">
        <v>2011</v>
      </c>
      <c r="D12">
        <v>190</v>
      </c>
      <c r="E12">
        <v>2193562244.18999</v>
      </c>
      <c r="F12">
        <v>2477369488.9499998</v>
      </c>
      <c r="G12">
        <v>2507911504.0700002</v>
      </c>
      <c r="H12">
        <v>30542015.120000102</v>
      </c>
      <c r="I12">
        <v>2534074229.6547999</v>
      </c>
      <c r="J12">
        <v>26212156.410920899</v>
      </c>
      <c r="K12">
        <v>66814678.364305802</v>
      </c>
      <c r="L12">
        <v>1.04253016000038</v>
      </c>
      <c r="M12">
        <v>10320640.951909401</v>
      </c>
      <c r="N12">
        <v>4.1007156657886501</v>
      </c>
      <c r="O12">
        <v>31885.1350384945</v>
      </c>
      <c r="P12">
        <v>9.9316572862907897</v>
      </c>
      <c r="Q12">
        <v>0.58466899250113502</v>
      </c>
      <c r="R12">
        <v>4.9090633908181296</v>
      </c>
      <c r="S12">
        <v>0</v>
      </c>
      <c r="T12">
        <v>0</v>
      </c>
      <c r="U12">
        <v>0</v>
      </c>
      <c r="V12">
        <v>0</v>
      </c>
      <c r="W12">
        <v>0</v>
      </c>
      <c r="X12">
        <v>6.5223596279954693E-2</v>
      </c>
      <c r="Y12">
        <v>0</v>
      </c>
      <c r="Z12">
        <v>-64590609.108353101</v>
      </c>
      <c r="AA12">
        <v>-17088872.848556999</v>
      </c>
      <c r="AB12">
        <v>6770462.4114609603</v>
      </c>
      <c r="AC12">
        <v>85631477.148799196</v>
      </c>
      <c r="AD12">
        <v>19291647.647974499</v>
      </c>
      <c r="AE12">
        <v>5167709.0435975101</v>
      </c>
      <c r="AF12">
        <v>-3620135.7557399799</v>
      </c>
      <c r="AG12">
        <v>-19657.314792839199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-1036574.18077079</v>
      </c>
      <c r="AN12">
        <v>0</v>
      </c>
      <c r="AO12">
        <v>30505447.0436184</v>
      </c>
      <c r="AP12">
        <v>28125693.247421201</v>
      </c>
      <c r="AQ12">
        <v>2416321.8725789399</v>
      </c>
      <c r="AR12">
        <v>0</v>
      </c>
      <c r="AS12">
        <v>30542015.120000102</v>
      </c>
    </row>
    <row r="13" spans="1:45" x14ac:dyDescent="0.2">
      <c r="A13">
        <v>1</v>
      </c>
      <c r="B13">
        <v>0</v>
      </c>
      <c r="C13">
        <v>2012</v>
      </c>
      <c r="D13">
        <v>190</v>
      </c>
      <c r="E13">
        <v>2193562244.18999</v>
      </c>
      <c r="F13">
        <v>2507911504.0700002</v>
      </c>
      <c r="G13">
        <v>2541057031.46</v>
      </c>
      <c r="H13">
        <v>33145527.389999099</v>
      </c>
      <c r="I13">
        <v>2520559227.55619</v>
      </c>
      <c r="J13">
        <v>-13515002.098608701</v>
      </c>
      <c r="K13">
        <v>65708211.559135802</v>
      </c>
      <c r="L13">
        <v>1.0460835359221401</v>
      </c>
      <c r="M13">
        <v>10440391.7151963</v>
      </c>
      <c r="N13">
        <v>4.1520688668658003</v>
      </c>
      <c r="O13">
        <v>31831.891723648801</v>
      </c>
      <c r="P13">
        <v>9.8458994213150195</v>
      </c>
      <c r="Q13">
        <v>0.58022821080305198</v>
      </c>
      <c r="R13">
        <v>5.0009806032678998</v>
      </c>
      <c r="S13">
        <v>0.40331625125061599</v>
      </c>
      <c r="T13">
        <v>0</v>
      </c>
      <c r="U13">
        <v>0</v>
      </c>
      <c r="V13">
        <v>0</v>
      </c>
      <c r="W13">
        <v>0</v>
      </c>
      <c r="X13">
        <v>0.10790642337911099</v>
      </c>
      <c r="Y13">
        <v>0</v>
      </c>
      <c r="Z13">
        <v>-25003155.627573598</v>
      </c>
      <c r="AA13">
        <v>719941.01088263094</v>
      </c>
      <c r="AB13">
        <v>8552586.2112873401</v>
      </c>
      <c r="AC13">
        <v>4894514.1833460797</v>
      </c>
      <c r="AD13">
        <v>5833582.5967387902</v>
      </c>
      <c r="AE13">
        <v>-1969173.1737043201</v>
      </c>
      <c r="AF13">
        <v>-3996861.74569751</v>
      </c>
      <c r="AG13">
        <v>36810.668425647396</v>
      </c>
      <c r="AH13">
        <v>-662956.46149155102</v>
      </c>
      <c r="AI13">
        <v>0</v>
      </c>
      <c r="AJ13">
        <v>0</v>
      </c>
      <c r="AK13">
        <v>0</v>
      </c>
      <c r="AL13">
        <v>0</v>
      </c>
      <c r="AM13">
        <v>-648371.850205758</v>
      </c>
      <c r="AN13">
        <v>0</v>
      </c>
      <c r="AO13">
        <v>-12243084.187992301</v>
      </c>
      <c r="AP13">
        <v>-12361977.5358046</v>
      </c>
      <c r="AQ13">
        <v>45507504.925803803</v>
      </c>
      <c r="AR13">
        <v>0</v>
      </c>
      <c r="AS13">
        <v>33145527.389999099</v>
      </c>
    </row>
    <row r="14" spans="1:45" x14ac:dyDescent="0.2">
      <c r="A14">
        <v>1</v>
      </c>
      <c r="B14">
        <v>0</v>
      </c>
      <c r="C14">
        <v>2013</v>
      </c>
      <c r="D14">
        <v>190</v>
      </c>
      <c r="E14">
        <v>2193562244.18999</v>
      </c>
      <c r="F14">
        <v>2541057031.46</v>
      </c>
      <c r="G14">
        <v>2538567549.7399902</v>
      </c>
      <c r="H14">
        <v>-2489481.7200006898</v>
      </c>
      <c r="I14">
        <v>2510041063.6952</v>
      </c>
      <c r="J14">
        <v>-10518163.8609876</v>
      </c>
      <c r="K14">
        <v>66448570.792479299</v>
      </c>
      <c r="L14">
        <v>1.0569669208243599</v>
      </c>
      <c r="M14">
        <v>10550178.2971984</v>
      </c>
      <c r="N14">
        <v>3.9733805342075699</v>
      </c>
      <c r="O14">
        <v>32053.4605613807</v>
      </c>
      <c r="P14">
        <v>9.5802930948199396</v>
      </c>
      <c r="Q14">
        <v>0.57993636037382801</v>
      </c>
      <c r="R14">
        <v>4.9929585384162598</v>
      </c>
      <c r="S14">
        <v>1.33474329866091</v>
      </c>
      <c r="T14">
        <v>0</v>
      </c>
      <c r="U14">
        <v>0</v>
      </c>
      <c r="V14">
        <v>0</v>
      </c>
      <c r="W14">
        <v>0</v>
      </c>
      <c r="X14">
        <v>0.10790642337911099</v>
      </c>
      <c r="Y14">
        <v>0</v>
      </c>
      <c r="Z14">
        <v>27836545.475313101</v>
      </c>
      <c r="AA14">
        <v>-14624207.9711082</v>
      </c>
      <c r="AB14">
        <v>8002899.9842127198</v>
      </c>
      <c r="AC14">
        <v>-18963116.291937001</v>
      </c>
      <c r="AD14">
        <v>-5742612.8744262801</v>
      </c>
      <c r="AE14">
        <v>-4611821.6771250004</v>
      </c>
      <c r="AF14">
        <v>57882.639958714899</v>
      </c>
      <c r="AG14">
        <v>600.84580818204597</v>
      </c>
      <c r="AH14">
        <v>-1549295.6696701399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-9593125.5389740597</v>
      </c>
      <c r="AP14">
        <v>-9690026.0687642992</v>
      </c>
      <c r="AQ14">
        <v>7200544.3487636102</v>
      </c>
      <c r="AR14">
        <v>0</v>
      </c>
      <c r="AS14">
        <v>-2489481.7200006898</v>
      </c>
    </row>
    <row r="15" spans="1:45" x14ac:dyDescent="0.2">
      <c r="A15">
        <v>1</v>
      </c>
      <c r="B15">
        <v>0</v>
      </c>
      <c r="C15">
        <v>2014</v>
      </c>
      <c r="D15">
        <v>190</v>
      </c>
      <c r="E15">
        <v>2193562244.18999</v>
      </c>
      <c r="F15">
        <v>2538567549.7399902</v>
      </c>
      <c r="G15">
        <v>2510923486.29</v>
      </c>
      <c r="H15">
        <v>-27644063.449999802</v>
      </c>
      <c r="I15">
        <v>2478341771.8751602</v>
      </c>
      <c r="J15">
        <v>-31699291.820038799</v>
      </c>
      <c r="K15">
        <v>66503157.375633903</v>
      </c>
      <c r="L15">
        <v>1.06379875011104</v>
      </c>
      <c r="M15">
        <v>10694228.534845199</v>
      </c>
      <c r="N15">
        <v>3.76533174858305</v>
      </c>
      <c r="O15">
        <v>32381.8289160366</v>
      </c>
      <c r="P15">
        <v>9.5346058778483904</v>
      </c>
      <c r="Q15">
        <v>0.57907050490996803</v>
      </c>
      <c r="R15">
        <v>5.1282152876896596</v>
      </c>
      <c r="S15">
        <v>2.4621151106141999</v>
      </c>
      <c r="T15">
        <v>0</v>
      </c>
      <c r="U15">
        <v>0</v>
      </c>
      <c r="V15">
        <v>0</v>
      </c>
      <c r="W15">
        <v>0</v>
      </c>
      <c r="X15">
        <v>0.39293126461896799</v>
      </c>
      <c r="Y15">
        <v>0</v>
      </c>
      <c r="Z15">
        <v>5144097.0243928405</v>
      </c>
      <c r="AA15">
        <v>-4038384.54765571</v>
      </c>
      <c r="AB15">
        <v>9498894.67362516</v>
      </c>
      <c r="AC15">
        <v>-23632868.078000698</v>
      </c>
      <c r="AD15">
        <v>-8351283.2965794299</v>
      </c>
      <c r="AE15">
        <v>-1137086.78352508</v>
      </c>
      <c r="AF15">
        <v>-1122179.0497492601</v>
      </c>
      <c r="AG15">
        <v>58499.993131924399</v>
      </c>
      <c r="AH15">
        <v>-1847493.3596958199</v>
      </c>
      <c r="AI15">
        <v>0</v>
      </c>
      <c r="AJ15">
        <v>0</v>
      </c>
      <c r="AK15">
        <v>0</v>
      </c>
      <c r="AL15">
        <v>0</v>
      </c>
      <c r="AM15">
        <v>-7009497.9276115103</v>
      </c>
      <c r="AN15">
        <v>0</v>
      </c>
      <c r="AO15">
        <v>-32437301.351667602</v>
      </c>
      <c r="AP15">
        <v>-32165942.338483799</v>
      </c>
      <c r="AQ15">
        <v>4521878.8884839797</v>
      </c>
      <c r="AR15">
        <v>0</v>
      </c>
      <c r="AS15">
        <v>-27644063.449999802</v>
      </c>
    </row>
    <row r="16" spans="1:45" x14ac:dyDescent="0.2">
      <c r="A16">
        <v>1</v>
      </c>
      <c r="B16">
        <v>0</v>
      </c>
      <c r="C16">
        <v>2015</v>
      </c>
      <c r="D16">
        <v>190</v>
      </c>
      <c r="E16">
        <v>2193562244.18999</v>
      </c>
      <c r="F16">
        <v>2510923486.29</v>
      </c>
      <c r="G16">
        <v>2445688116.9099998</v>
      </c>
      <c r="H16">
        <v>-65235369.379999399</v>
      </c>
      <c r="I16">
        <v>2339465622.5054002</v>
      </c>
      <c r="J16">
        <v>-138876149.36976099</v>
      </c>
      <c r="K16">
        <v>67453614.322468698</v>
      </c>
      <c r="L16">
        <v>1.0829653485489901</v>
      </c>
      <c r="M16">
        <v>10810259.9691683</v>
      </c>
      <c r="N16">
        <v>2.8846589588926999</v>
      </c>
      <c r="O16">
        <v>33594.873265186703</v>
      </c>
      <c r="P16">
        <v>9.3521250175574195</v>
      </c>
      <c r="Q16">
        <v>0.57979543879301998</v>
      </c>
      <c r="R16">
        <v>5.30427259790864</v>
      </c>
      <c r="S16">
        <v>4.1191902703688399</v>
      </c>
      <c r="T16">
        <v>0</v>
      </c>
      <c r="U16">
        <v>0</v>
      </c>
      <c r="V16">
        <v>0</v>
      </c>
      <c r="W16">
        <v>0</v>
      </c>
      <c r="X16">
        <v>0.682169435338981</v>
      </c>
      <c r="Y16">
        <v>0</v>
      </c>
      <c r="Z16">
        <v>29380369.855749901</v>
      </c>
      <c r="AA16">
        <v>-24264066.174848799</v>
      </c>
      <c r="AB16">
        <v>8198466.9847191498</v>
      </c>
      <c r="AC16">
        <v>-114002244.098085</v>
      </c>
      <c r="AD16">
        <v>-32249080.703704402</v>
      </c>
      <c r="AE16">
        <v>-2274957.5456294399</v>
      </c>
      <c r="AF16">
        <v>809749.88359184703</v>
      </c>
      <c r="AG16">
        <v>48048.077217584498</v>
      </c>
      <c r="AH16">
        <v>-2688107.79550413</v>
      </c>
      <c r="AI16">
        <v>0</v>
      </c>
      <c r="AJ16">
        <v>0</v>
      </c>
      <c r="AK16">
        <v>0</v>
      </c>
      <c r="AL16">
        <v>0</v>
      </c>
      <c r="AM16">
        <v>-5995388.2596848002</v>
      </c>
      <c r="AN16">
        <v>0</v>
      </c>
      <c r="AO16">
        <v>-143037209.776178</v>
      </c>
      <c r="AP16">
        <v>-142108827.43025801</v>
      </c>
      <c r="AQ16">
        <v>76873458.050258994</v>
      </c>
      <c r="AR16">
        <v>0</v>
      </c>
      <c r="AS16">
        <v>-65235369.379999399</v>
      </c>
    </row>
    <row r="17" spans="1:45" x14ac:dyDescent="0.2">
      <c r="A17">
        <v>1</v>
      </c>
      <c r="B17">
        <v>0</v>
      </c>
      <c r="C17">
        <v>2016</v>
      </c>
      <c r="D17">
        <v>190</v>
      </c>
      <c r="E17">
        <v>2193562244.18999</v>
      </c>
      <c r="F17">
        <v>2445688116.9099998</v>
      </c>
      <c r="G17">
        <v>2323506881.3599901</v>
      </c>
      <c r="H17">
        <v>-122181235.55</v>
      </c>
      <c r="I17">
        <v>2273981339.8154998</v>
      </c>
      <c r="J17">
        <v>-65484282.689899802</v>
      </c>
      <c r="K17">
        <v>68339494.419926599</v>
      </c>
      <c r="L17">
        <v>1.10869563886193</v>
      </c>
      <c r="M17">
        <v>10890180.3777628</v>
      </c>
      <c r="N17">
        <v>2.5359862264484501</v>
      </c>
      <c r="O17">
        <v>34373.060877298703</v>
      </c>
      <c r="P17">
        <v>9.2098849676632195</v>
      </c>
      <c r="Q17">
        <v>0.57907525901720702</v>
      </c>
      <c r="R17">
        <v>5.71832623270822</v>
      </c>
      <c r="S17">
        <v>7.3715947797184498</v>
      </c>
      <c r="T17">
        <v>0</v>
      </c>
      <c r="U17">
        <v>0</v>
      </c>
      <c r="V17">
        <v>0</v>
      </c>
      <c r="W17">
        <v>0</v>
      </c>
      <c r="X17">
        <v>0.98019049980683504</v>
      </c>
      <c r="Y17">
        <v>0</v>
      </c>
      <c r="Z17">
        <v>28157747.4396821</v>
      </c>
      <c r="AA17">
        <v>-19275934.4682246</v>
      </c>
      <c r="AB17">
        <v>6180873.1495834095</v>
      </c>
      <c r="AC17">
        <v>-48092763.7097857</v>
      </c>
      <c r="AD17">
        <v>-20759137.958639599</v>
      </c>
      <c r="AE17">
        <v>-2295784.2959053302</v>
      </c>
      <c r="AF17">
        <v>-750034.425516263</v>
      </c>
      <c r="AG17">
        <v>150994.81143435699</v>
      </c>
      <c r="AH17">
        <v>-5137574.5561757097</v>
      </c>
      <c r="AI17">
        <v>0</v>
      </c>
      <c r="AJ17">
        <v>0</v>
      </c>
      <c r="AK17">
        <v>0</v>
      </c>
      <c r="AL17">
        <v>0</v>
      </c>
      <c r="AM17">
        <v>-5815929.36495353</v>
      </c>
      <c r="AN17">
        <v>0</v>
      </c>
      <c r="AO17">
        <v>-67637543.378500894</v>
      </c>
      <c r="AP17">
        <v>-67148754.427092597</v>
      </c>
      <c r="AQ17">
        <v>-55032481.122908004</v>
      </c>
      <c r="AR17">
        <v>0</v>
      </c>
      <c r="AS17">
        <v>-122181235.55</v>
      </c>
    </row>
    <row r="18" spans="1:45" x14ac:dyDescent="0.2">
      <c r="A18">
        <v>1</v>
      </c>
      <c r="B18">
        <v>0</v>
      </c>
      <c r="C18">
        <v>2017</v>
      </c>
      <c r="D18">
        <v>190</v>
      </c>
      <c r="E18">
        <v>2193562244.18999</v>
      </c>
      <c r="F18">
        <v>2323506881.3599901</v>
      </c>
      <c r="G18">
        <v>2230802098.4200001</v>
      </c>
      <c r="H18">
        <v>-92704782.939998493</v>
      </c>
      <c r="I18">
        <v>2326585821.9867501</v>
      </c>
      <c r="J18">
        <v>52604482.171251297</v>
      </c>
      <c r="K18">
        <v>68492282.106277794</v>
      </c>
      <c r="L18">
        <v>1.0696918075014601</v>
      </c>
      <c r="M18">
        <v>10995119.4420081</v>
      </c>
      <c r="N18">
        <v>2.7597624135642702</v>
      </c>
      <c r="O18">
        <v>35098.515579194303</v>
      </c>
      <c r="P18">
        <v>9.1226607470245895</v>
      </c>
      <c r="Q18">
        <v>0.57727320490789702</v>
      </c>
      <c r="R18">
        <v>5.88306527487953</v>
      </c>
      <c r="S18">
        <v>11.407379827209599</v>
      </c>
      <c r="T18">
        <v>0</v>
      </c>
      <c r="U18">
        <v>0</v>
      </c>
      <c r="V18">
        <v>0</v>
      </c>
      <c r="W18">
        <v>0</v>
      </c>
      <c r="X18">
        <v>0.98019049980683504</v>
      </c>
      <c r="Y18">
        <v>0</v>
      </c>
      <c r="Z18">
        <v>14419083.819522601</v>
      </c>
      <c r="AA18">
        <v>29655902.475775201</v>
      </c>
      <c r="AB18">
        <v>7176216.4838991296</v>
      </c>
      <c r="AC18">
        <v>31247241.4599737</v>
      </c>
      <c r="AD18">
        <v>-20527047.3610962</v>
      </c>
      <c r="AE18">
        <v>-2396630.5085976399</v>
      </c>
      <c r="AF18">
        <v>-1564542.49987041</v>
      </c>
      <c r="AG18">
        <v>55676.487775792099</v>
      </c>
      <c r="AH18">
        <v>-6044318.64212853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52021581.715253703</v>
      </c>
      <c r="AP18">
        <v>52379437.288353801</v>
      </c>
      <c r="AQ18">
        <v>-145084220.22835201</v>
      </c>
      <c r="AR18">
        <v>0</v>
      </c>
      <c r="AS18">
        <v>-92704782.939998493</v>
      </c>
    </row>
    <row r="19" spans="1:45" x14ac:dyDescent="0.2">
      <c r="A19">
        <v>1</v>
      </c>
      <c r="B19">
        <v>0</v>
      </c>
      <c r="C19">
        <v>2018</v>
      </c>
      <c r="D19">
        <v>190</v>
      </c>
      <c r="E19">
        <v>2193562244.18999</v>
      </c>
      <c r="F19">
        <v>2230802098.4200001</v>
      </c>
      <c r="G19">
        <v>2176386602.5599899</v>
      </c>
      <c r="H19">
        <v>-54415495.860001698</v>
      </c>
      <c r="I19">
        <v>2326599450.1199598</v>
      </c>
      <c r="J19">
        <v>13628.133206393501</v>
      </c>
      <c r="K19">
        <v>68599742.034241199</v>
      </c>
      <c r="L19">
        <v>1.0371709041946899</v>
      </c>
      <c r="M19">
        <v>11067475.5054726</v>
      </c>
      <c r="N19">
        <v>3.0752085365548898</v>
      </c>
      <c r="O19">
        <v>35926.598041289501</v>
      </c>
      <c r="P19">
        <v>9.0264491354279404</v>
      </c>
      <c r="Q19">
        <v>0.57867197074522403</v>
      </c>
      <c r="R19">
        <v>6.1101329652079004</v>
      </c>
      <c r="S19">
        <v>16.128389637840499</v>
      </c>
      <c r="T19">
        <v>0</v>
      </c>
      <c r="U19">
        <v>0</v>
      </c>
      <c r="V19">
        <v>0</v>
      </c>
      <c r="W19">
        <v>0</v>
      </c>
      <c r="X19">
        <v>1</v>
      </c>
      <c r="Y19">
        <v>0.46618381010091098</v>
      </c>
      <c r="Z19">
        <v>11072346.0594016</v>
      </c>
      <c r="AA19">
        <v>24361717.644682199</v>
      </c>
      <c r="AB19">
        <v>5555753.2985878997</v>
      </c>
      <c r="AC19">
        <v>38380801.743198298</v>
      </c>
      <c r="AD19">
        <v>-20875396.487652801</v>
      </c>
      <c r="AE19">
        <v>-2187992.4094755999</v>
      </c>
      <c r="AF19">
        <v>1187863.5267702099</v>
      </c>
      <c r="AG19">
        <v>74818.706859303493</v>
      </c>
      <c r="AH19">
        <v>-6780170.8436432201</v>
      </c>
      <c r="AI19">
        <v>0</v>
      </c>
      <c r="AJ19">
        <v>0</v>
      </c>
      <c r="AK19">
        <v>0</v>
      </c>
      <c r="AL19">
        <v>0</v>
      </c>
      <c r="AM19">
        <v>-279434.759419907</v>
      </c>
      <c r="AN19">
        <v>-51369922.539324</v>
      </c>
      <c r="AO19">
        <v>-859616.06001608097</v>
      </c>
      <c r="AP19">
        <v>-2108514.8619426899</v>
      </c>
      <c r="AQ19">
        <v>-52306980.998058997</v>
      </c>
      <c r="AR19">
        <v>0</v>
      </c>
      <c r="AS19">
        <v>-54415495.860001698</v>
      </c>
    </row>
    <row r="20" spans="1:45" x14ac:dyDescent="0.2">
      <c r="A20">
        <v>2</v>
      </c>
      <c r="B20">
        <v>0</v>
      </c>
      <c r="C20">
        <v>2002</v>
      </c>
      <c r="D20">
        <v>1256</v>
      </c>
      <c r="E20">
        <v>716601041.54999995</v>
      </c>
      <c r="F20">
        <v>0</v>
      </c>
      <c r="G20">
        <v>716601041.54999995</v>
      </c>
      <c r="H20">
        <v>0</v>
      </c>
      <c r="I20">
        <v>679778538.18202996</v>
      </c>
      <c r="J20">
        <v>0</v>
      </c>
      <c r="K20">
        <v>12921809.225754101</v>
      </c>
      <c r="L20">
        <v>0.926560800699471</v>
      </c>
      <c r="M20">
        <v>2346630.8702191301</v>
      </c>
      <c r="N20">
        <v>1.94282806967554</v>
      </c>
      <c r="O20">
        <v>35879.874949387799</v>
      </c>
      <c r="P20">
        <v>7.6187863550279804</v>
      </c>
      <c r="Q20">
        <v>0.347398282054108</v>
      </c>
      <c r="R20">
        <v>3.2982151518460898</v>
      </c>
      <c r="S20">
        <v>0</v>
      </c>
      <c r="T20">
        <v>0</v>
      </c>
      <c r="U20">
        <v>0</v>
      </c>
      <c r="V20">
        <v>0</v>
      </c>
      <c r="W20">
        <v>0</v>
      </c>
      <c r="X20">
        <v>4.58259730253388E-2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716601041.54999995</v>
      </c>
      <c r="AS20">
        <v>716601041.54999995</v>
      </c>
    </row>
    <row r="21" spans="1:45" x14ac:dyDescent="0.2">
      <c r="A21">
        <v>2</v>
      </c>
      <c r="B21">
        <v>0</v>
      </c>
      <c r="C21">
        <v>2003</v>
      </c>
      <c r="D21">
        <v>1279</v>
      </c>
      <c r="E21">
        <v>751607226.54999995</v>
      </c>
      <c r="F21">
        <v>716601041.54999995</v>
      </c>
      <c r="G21">
        <v>766221503</v>
      </c>
      <c r="H21">
        <v>14614276.449999901</v>
      </c>
      <c r="I21">
        <v>747828684.83066404</v>
      </c>
      <c r="J21">
        <v>33156786.951076701</v>
      </c>
      <c r="K21">
        <v>13023762.8212533</v>
      </c>
      <c r="L21">
        <v>0.88879455525245699</v>
      </c>
      <c r="M21">
        <v>2376620.5486353198</v>
      </c>
      <c r="N21">
        <v>2.1993042097400402</v>
      </c>
      <c r="O21">
        <v>35231.701758392701</v>
      </c>
      <c r="P21">
        <v>7.5589002649053096</v>
      </c>
      <c r="Q21">
        <v>0.34942064074403101</v>
      </c>
      <c r="R21">
        <v>3.3774759587147498</v>
      </c>
      <c r="S21">
        <v>0</v>
      </c>
      <c r="T21">
        <v>0</v>
      </c>
      <c r="U21">
        <v>0</v>
      </c>
      <c r="V21">
        <v>0</v>
      </c>
      <c r="W21">
        <v>0</v>
      </c>
      <c r="X21">
        <v>4.3691623550156697E-2</v>
      </c>
      <c r="Y21">
        <v>0</v>
      </c>
      <c r="Z21">
        <v>90596111.988183394</v>
      </c>
      <c r="AA21">
        <v>-869785.39789299294</v>
      </c>
      <c r="AB21">
        <v>4722380.3475907398</v>
      </c>
      <c r="AC21">
        <v>13470784.0496275</v>
      </c>
      <c r="AD21">
        <v>5976248.4874572204</v>
      </c>
      <c r="AE21">
        <v>-20061.825099842201</v>
      </c>
      <c r="AF21">
        <v>-695234.32045814802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113180443.329408</v>
      </c>
      <c r="AP21">
        <v>109974503.698557</v>
      </c>
      <c r="AQ21">
        <v>-95360227.248557299</v>
      </c>
      <c r="AR21">
        <v>35006185</v>
      </c>
      <c r="AS21">
        <v>49620461.449999899</v>
      </c>
    </row>
    <row r="22" spans="1:45" x14ac:dyDescent="0.2">
      <c r="A22">
        <v>2</v>
      </c>
      <c r="B22">
        <v>0</v>
      </c>
      <c r="C22">
        <v>2004</v>
      </c>
      <c r="D22">
        <v>1391</v>
      </c>
      <c r="E22">
        <v>779182420.52600002</v>
      </c>
      <c r="F22">
        <v>766221503</v>
      </c>
      <c r="G22">
        <v>821754709.424999</v>
      </c>
      <c r="H22">
        <v>12548484.398999801</v>
      </c>
      <c r="I22">
        <v>820661616.99972796</v>
      </c>
      <c r="J22">
        <v>32977797.7715526</v>
      </c>
      <c r="K22">
        <v>12490295.2599227</v>
      </c>
      <c r="L22">
        <v>0.87411076028256096</v>
      </c>
      <c r="M22">
        <v>2382238.3676382201</v>
      </c>
      <c r="N22">
        <v>2.52263371019595</v>
      </c>
      <c r="O22">
        <v>34226.667659521103</v>
      </c>
      <c r="P22">
        <v>7.4832046539818702</v>
      </c>
      <c r="Q22">
        <v>0.345633824918194</v>
      </c>
      <c r="R22">
        <v>3.4067266846920901</v>
      </c>
      <c r="S22">
        <v>0</v>
      </c>
      <c r="T22">
        <v>0</v>
      </c>
      <c r="U22">
        <v>0</v>
      </c>
      <c r="V22">
        <v>0</v>
      </c>
      <c r="W22">
        <v>0</v>
      </c>
      <c r="X22">
        <v>4.2145381023652298E-2</v>
      </c>
      <c r="Y22">
        <v>0</v>
      </c>
      <c r="Z22">
        <v>-1511912.93348987</v>
      </c>
      <c r="AA22">
        <v>5555235.3169731898</v>
      </c>
      <c r="AB22">
        <v>5731928.6343062799</v>
      </c>
      <c r="AC22">
        <v>16027142.293199301</v>
      </c>
      <c r="AD22">
        <v>9309766.0592085198</v>
      </c>
      <c r="AE22">
        <v>-135814.18406149</v>
      </c>
      <c r="AF22">
        <v>-1437811.1792283501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33538534.006907601</v>
      </c>
      <c r="AP22">
        <v>33889411.979380503</v>
      </c>
      <c r="AQ22">
        <v>-21340927.5803806</v>
      </c>
      <c r="AR22">
        <v>27575193.976</v>
      </c>
      <c r="AS22">
        <v>40123678.374999903</v>
      </c>
    </row>
    <row r="23" spans="1:45" x14ac:dyDescent="0.2">
      <c r="A23">
        <v>2</v>
      </c>
      <c r="B23">
        <v>0</v>
      </c>
      <c r="C23">
        <v>2005</v>
      </c>
      <c r="D23">
        <v>1415</v>
      </c>
      <c r="E23">
        <v>793080512.52600002</v>
      </c>
      <c r="F23">
        <v>821754709.424999</v>
      </c>
      <c r="G23">
        <v>865428810.84699905</v>
      </c>
      <c r="H23">
        <v>29776009.4220002</v>
      </c>
      <c r="I23">
        <v>879089536.87936401</v>
      </c>
      <c r="J23">
        <v>43295611.702103101</v>
      </c>
      <c r="K23">
        <v>12342011.588837599</v>
      </c>
      <c r="L23">
        <v>0.87553919156040205</v>
      </c>
      <c r="M23">
        <v>2450029.0708755902</v>
      </c>
      <c r="N23">
        <v>2.9824909646100899</v>
      </c>
      <c r="O23">
        <v>33262.769362612598</v>
      </c>
      <c r="P23">
        <v>7.4391113027148803</v>
      </c>
      <c r="Q23">
        <v>0.34160851911506401</v>
      </c>
      <c r="R23">
        <v>3.4153708990045302</v>
      </c>
      <c r="S23">
        <v>0</v>
      </c>
      <c r="T23">
        <v>0</v>
      </c>
      <c r="U23">
        <v>0</v>
      </c>
      <c r="V23">
        <v>0</v>
      </c>
      <c r="W23">
        <v>0</v>
      </c>
      <c r="X23">
        <v>4.1406817443296301E-2</v>
      </c>
      <c r="Y23">
        <v>0</v>
      </c>
      <c r="Z23">
        <v>2640351.9056874602</v>
      </c>
      <c r="AA23">
        <v>-258659.13539842001</v>
      </c>
      <c r="AB23">
        <v>6093653.5799513403</v>
      </c>
      <c r="AC23">
        <v>22402087.0151226</v>
      </c>
      <c r="AD23">
        <v>9170668.9335189704</v>
      </c>
      <c r="AE23">
        <v>-94390.6179290867</v>
      </c>
      <c r="AF23">
        <v>-972888.24880134105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38980823.432151496</v>
      </c>
      <c r="AP23">
        <v>39415893.2215496</v>
      </c>
      <c r="AQ23">
        <v>-9639883.7995493505</v>
      </c>
      <c r="AR23">
        <v>13898091.999999899</v>
      </c>
      <c r="AS23">
        <v>43674101.4220002</v>
      </c>
    </row>
    <row r="24" spans="1:45" x14ac:dyDescent="0.2">
      <c r="A24">
        <v>2</v>
      </c>
      <c r="B24">
        <v>0</v>
      </c>
      <c r="C24">
        <v>2006</v>
      </c>
      <c r="D24">
        <v>1439</v>
      </c>
      <c r="E24">
        <v>808827776.52600002</v>
      </c>
      <c r="F24">
        <v>865428810.84699905</v>
      </c>
      <c r="G24">
        <v>924480280.71099997</v>
      </c>
      <c r="H24">
        <v>43304205.863999799</v>
      </c>
      <c r="I24">
        <v>945440376.53216302</v>
      </c>
      <c r="J24">
        <v>49418737.770628601</v>
      </c>
      <c r="K24">
        <v>12279021.8467735</v>
      </c>
      <c r="L24">
        <v>0.87069196282753003</v>
      </c>
      <c r="M24">
        <v>2506857.9969587899</v>
      </c>
      <c r="N24">
        <v>3.2645274397431399</v>
      </c>
      <c r="O24">
        <v>31781.102153248499</v>
      </c>
      <c r="P24">
        <v>7.4852139317270296</v>
      </c>
      <c r="Q24">
        <v>0.33671234504120301</v>
      </c>
      <c r="R24">
        <v>3.5740143665383499</v>
      </c>
      <c r="S24">
        <v>0</v>
      </c>
      <c r="T24">
        <v>0</v>
      </c>
      <c r="U24">
        <v>0</v>
      </c>
      <c r="V24">
        <v>0</v>
      </c>
      <c r="W24">
        <v>0</v>
      </c>
      <c r="X24">
        <v>4.0600658079581103E-2</v>
      </c>
      <c r="Y24">
        <v>0</v>
      </c>
      <c r="Z24">
        <v>5535258.716546</v>
      </c>
      <c r="AA24">
        <v>6539331.3968624901</v>
      </c>
      <c r="AB24">
        <v>7367296.2711389102</v>
      </c>
      <c r="AC24">
        <v>13149045.1785696</v>
      </c>
      <c r="AD24">
        <v>15225208.194629399</v>
      </c>
      <c r="AE24">
        <v>132332.01606426301</v>
      </c>
      <c r="AF24">
        <v>-72166.874322288393</v>
      </c>
      <c r="AG24">
        <v>24477.509360524498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47900782.408849001</v>
      </c>
      <c r="AP24">
        <v>49770707.302607298</v>
      </c>
      <c r="AQ24">
        <v>-6466501.4386074496</v>
      </c>
      <c r="AR24">
        <v>15747264</v>
      </c>
      <c r="AS24">
        <v>59051469.863999903</v>
      </c>
    </row>
    <row r="25" spans="1:45" x14ac:dyDescent="0.2">
      <c r="A25">
        <v>2</v>
      </c>
      <c r="B25">
        <v>0</v>
      </c>
      <c r="C25">
        <v>2007</v>
      </c>
      <c r="D25">
        <v>1460</v>
      </c>
      <c r="E25">
        <v>817516044.52499998</v>
      </c>
      <c r="F25">
        <v>924480280.71099997</v>
      </c>
      <c r="G25">
        <v>935975878.30599904</v>
      </c>
      <c r="H25">
        <v>2807329.5959999901</v>
      </c>
      <c r="I25">
        <v>950283416.01334095</v>
      </c>
      <c r="J25">
        <v>-3871455.8852857002</v>
      </c>
      <c r="K25">
        <v>12225381.9083212</v>
      </c>
      <c r="L25">
        <v>0.90163342218204101</v>
      </c>
      <c r="M25">
        <v>2523501.9146369202</v>
      </c>
      <c r="N25">
        <v>3.4523193898842699</v>
      </c>
      <c r="O25">
        <v>32076.608230387501</v>
      </c>
      <c r="P25">
        <v>7.3598775910431797</v>
      </c>
      <c r="Q25">
        <v>0.33523243727292501</v>
      </c>
      <c r="R25">
        <v>3.7420424095890001</v>
      </c>
      <c r="S25">
        <v>0</v>
      </c>
      <c r="T25">
        <v>0</v>
      </c>
      <c r="U25">
        <v>0</v>
      </c>
      <c r="V25">
        <v>0</v>
      </c>
      <c r="W25">
        <v>0</v>
      </c>
      <c r="X25">
        <v>4.01691688131703E-2</v>
      </c>
      <c r="Y25">
        <v>0</v>
      </c>
      <c r="Z25">
        <v>8083388.0105644604</v>
      </c>
      <c r="AA25">
        <v>-12910552.498235499</v>
      </c>
      <c r="AB25">
        <v>3063307.56432747</v>
      </c>
      <c r="AC25">
        <v>8712673.8824875895</v>
      </c>
      <c r="AD25">
        <v>-4183524.4918172201</v>
      </c>
      <c r="AE25">
        <v>-628171.11354565504</v>
      </c>
      <c r="AF25">
        <v>-1110182.7255432201</v>
      </c>
      <c r="AG25">
        <v>24550.684763297901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1051489.3130012201</v>
      </c>
      <c r="AP25">
        <v>954308.17955158197</v>
      </c>
      <c r="AQ25">
        <v>1853021.4164484099</v>
      </c>
      <c r="AR25">
        <v>8688267.9989999998</v>
      </c>
      <c r="AS25">
        <v>11495597.595000001</v>
      </c>
    </row>
    <row r="26" spans="1:45" x14ac:dyDescent="0.2">
      <c r="A26">
        <v>2</v>
      </c>
      <c r="B26">
        <v>0</v>
      </c>
      <c r="C26">
        <v>2008</v>
      </c>
      <c r="D26">
        <v>1460</v>
      </c>
      <c r="E26">
        <v>817516044.52499998</v>
      </c>
      <c r="F26">
        <v>935975878.30599904</v>
      </c>
      <c r="G26">
        <v>1000258290.076</v>
      </c>
      <c r="H26">
        <v>64282411.770000301</v>
      </c>
      <c r="I26">
        <v>989333231.18780696</v>
      </c>
      <c r="J26">
        <v>39049815.174465798</v>
      </c>
      <c r="K26">
        <v>12377372.591879601</v>
      </c>
      <c r="L26">
        <v>0.90235441365202596</v>
      </c>
      <c r="M26">
        <v>2528704.5502952202</v>
      </c>
      <c r="N26">
        <v>3.8619519027194098</v>
      </c>
      <c r="O26">
        <v>31868.587104481499</v>
      </c>
      <c r="P26">
        <v>7.56519849419771</v>
      </c>
      <c r="Q26">
        <v>0.33508319418916399</v>
      </c>
      <c r="R26">
        <v>3.8233234223022201</v>
      </c>
      <c r="S26">
        <v>0</v>
      </c>
      <c r="T26">
        <v>0</v>
      </c>
      <c r="U26">
        <v>0</v>
      </c>
      <c r="V26">
        <v>0</v>
      </c>
      <c r="W26">
        <v>0</v>
      </c>
      <c r="X26">
        <v>4.01691688131703E-2</v>
      </c>
      <c r="Y26">
        <v>0</v>
      </c>
      <c r="Z26">
        <v>12903153.418387299</v>
      </c>
      <c r="AA26">
        <v>2104742.5955685899</v>
      </c>
      <c r="AB26">
        <v>1383501.0858626501</v>
      </c>
      <c r="AC26">
        <v>18353153.4907079</v>
      </c>
      <c r="AD26">
        <v>2604612.9986679899</v>
      </c>
      <c r="AE26">
        <v>1231911.87366436</v>
      </c>
      <c r="AF26">
        <v>-160314.53317612599</v>
      </c>
      <c r="AG26">
        <v>4871.46147613005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38425632.391158797</v>
      </c>
      <c r="AP26">
        <v>39427841.294191703</v>
      </c>
      <c r="AQ26">
        <v>24854570.475808501</v>
      </c>
      <c r="AR26">
        <v>0</v>
      </c>
      <c r="AS26">
        <v>64282411.770000301</v>
      </c>
    </row>
    <row r="27" spans="1:45" x14ac:dyDescent="0.2">
      <c r="A27">
        <v>2</v>
      </c>
      <c r="B27">
        <v>0</v>
      </c>
      <c r="C27">
        <v>2009</v>
      </c>
      <c r="D27">
        <v>1460</v>
      </c>
      <c r="E27">
        <v>817516044.52499998</v>
      </c>
      <c r="F27">
        <v>1000258290.076</v>
      </c>
      <c r="G27">
        <v>920270696.60299897</v>
      </c>
      <c r="H27">
        <v>-79987593.473000705</v>
      </c>
      <c r="I27">
        <v>908422638.33527303</v>
      </c>
      <c r="J27">
        <v>-80910592.852533996</v>
      </c>
      <c r="K27">
        <v>12043607.603967501</v>
      </c>
      <c r="L27">
        <v>1.0205918646576599</v>
      </c>
      <c r="M27">
        <v>2509591.1162964902</v>
      </c>
      <c r="N27">
        <v>2.80671404835042</v>
      </c>
      <c r="O27">
        <v>30230.285234366602</v>
      </c>
      <c r="P27">
        <v>7.66076833093988</v>
      </c>
      <c r="Q27">
        <v>0.338919553123672</v>
      </c>
      <c r="R27">
        <v>4.00769949942653</v>
      </c>
      <c r="S27">
        <v>0</v>
      </c>
      <c r="T27">
        <v>0</v>
      </c>
      <c r="U27">
        <v>0</v>
      </c>
      <c r="V27">
        <v>0</v>
      </c>
      <c r="W27">
        <v>0</v>
      </c>
      <c r="X27">
        <v>4.01691688131703E-2</v>
      </c>
      <c r="Y27">
        <v>0</v>
      </c>
      <c r="Z27">
        <v>-11247228.940346301</v>
      </c>
      <c r="AA27">
        <v>-40884282.970509797</v>
      </c>
      <c r="AB27">
        <v>-1290948.6038544399</v>
      </c>
      <c r="AC27">
        <v>-52050566.608837597</v>
      </c>
      <c r="AD27">
        <v>20238480.0279462</v>
      </c>
      <c r="AE27">
        <v>596222.95212789602</v>
      </c>
      <c r="AF27">
        <v>1617296.6233445399</v>
      </c>
      <c r="AG27">
        <v>29911.481994739901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-82991116.038134903</v>
      </c>
      <c r="AP27">
        <v>-81161833.439894706</v>
      </c>
      <c r="AQ27">
        <v>1174239.9668939901</v>
      </c>
      <c r="AR27">
        <v>0</v>
      </c>
      <c r="AS27">
        <v>-79987593.473000705</v>
      </c>
    </row>
    <row r="28" spans="1:45" x14ac:dyDescent="0.2">
      <c r="A28">
        <v>2</v>
      </c>
      <c r="B28">
        <v>0</v>
      </c>
      <c r="C28">
        <v>2010</v>
      </c>
      <c r="D28">
        <v>1460</v>
      </c>
      <c r="E28">
        <v>817516044.52499998</v>
      </c>
      <c r="F28">
        <v>920270696.60299897</v>
      </c>
      <c r="G28">
        <v>907648628.12199903</v>
      </c>
      <c r="H28">
        <v>-12622068.4809996</v>
      </c>
      <c r="I28">
        <v>931387134.19854999</v>
      </c>
      <c r="J28">
        <v>22964495.863277201</v>
      </c>
      <c r="K28">
        <v>11760667.306624601</v>
      </c>
      <c r="L28">
        <v>1.0206670499325301</v>
      </c>
      <c r="M28">
        <v>2529031.31323221</v>
      </c>
      <c r="N28">
        <v>3.2664652640546601</v>
      </c>
      <c r="O28">
        <v>29701.769478966798</v>
      </c>
      <c r="P28">
        <v>7.8985039818268001</v>
      </c>
      <c r="Q28">
        <v>0.33951871784023702</v>
      </c>
      <c r="R28">
        <v>4.0197264344797903</v>
      </c>
      <c r="S28">
        <v>0</v>
      </c>
      <c r="T28">
        <v>0</v>
      </c>
      <c r="U28">
        <v>0</v>
      </c>
      <c r="V28">
        <v>0</v>
      </c>
      <c r="W28">
        <v>0</v>
      </c>
      <c r="X28">
        <v>4.01691688131703E-2</v>
      </c>
      <c r="Y28">
        <v>0</v>
      </c>
      <c r="Z28">
        <v>-10912411.9485055</v>
      </c>
      <c r="AA28">
        <v>1184702.4624852601</v>
      </c>
      <c r="AB28">
        <v>2316316.5152436001</v>
      </c>
      <c r="AC28">
        <v>23126328.516289499</v>
      </c>
      <c r="AD28">
        <v>5993086.2677326202</v>
      </c>
      <c r="AE28">
        <v>1714732.5162922901</v>
      </c>
      <c r="AF28">
        <v>182390.734008372</v>
      </c>
      <c r="AG28">
        <v>23.042869215072301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23605168.106415302</v>
      </c>
      <c r="AP28">
        <v>24025627.660643902</v>
      </c>
      <c r="AQ28">
        <v>-36647696.141643599</v>
      </c>
      <c r="AR28">
        <v>0</v>
      </c>
      <c r="AS28">
        <v>-12622068.4809996</v>
      </c>
    </row>
    <row r="29" spans="1:45" x14ac:dyDescent="0.2">
      <c r="A29">
        <v>2</v>
      </c>
      <c r="B29">
        <v>0</v>
      </c>
      <c r="C29">
        <v>2011</v>
      </c>
      <c r="D29">
        <v>1460</v>
      </c>
      <c r="E29">
        <v>817516044.52499998</v>
      </c>
      <c r="F29">
        <v>907648628.12199903</v>
      </c>
      <c r="G29">
        <v>945083424.94000006</v>
      </c>
      <c r="H29">
        <v>37434796.817999899</v>
      </c>
      <c r="I29">
        <v>967662093.83223498</v>
      </c>
      <c r="J29">
        <v>36274959.633685</v>
      </c>
      <c r="K29">
        <v>11557097.6146341</v>
      </c>
      <c r="L29">
        <v>1.00405809754996</v>
      </c>
      <c r="M29">
        <v>2549104.6109075001</v>
      </c>
      <c r="N29">
        <v>4.0077386285476004</v>
      </c>
      <c r="O29">
        <v>29130.946660672598</v>
      </c>
      <c r="P29">
        <v>8.1657600851708398</v>
      </c>
      <c r="Q29">
        <v>0.33246385730717298</v>
      </c>
      <c r="R29">
        <v>4.1362614326548401</v>
      </c>
      <c r="S29">
        <v>0</v>
      </c>
      <c r="T29">
        <v>0</v>
      </c>
      <c r="U29">
        <v>0</v>
      </c>
      <c r="V29">
        <v>0</v>
      </c>
      <c r="W29">
        <v>0</v>
      </c>
      <c r="X29">
        <v>5.3368937884699499E-2</v>
      </c>
      <c r="Y29">
        <v>0</v>
      </c>
      <c r="Z29">
        <v>-10082920.513708901</v>
      </c>
      <c r="AA29">
        <v>4748262.1318209702</v>
      </c>
      <c r="AB29">
        <v>1867362.5800602599</v>
      </c>
      <c r="AC29">
        <v>32297993.420226801</v>
      </c>
      <c r="AD29">
        <v>6948464.7489072597</v>
      </c>
      <c r="AE29">
        <v>1633954.0494777199</v>
      </c>
      <c r="AF29">
        <v>-2518555.7168283798</v>
      </c>
      <c r="AG29">
        <v>16021.8013989101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-131741.23543224999</v>
      </c>
      <c r="AN29">
        <v>0</v>
      </c>
      <c r="AO29">
        <v>34778841.265922397</v>
      </c>
      <c r="AP29">
        <v>34763014.572516702</v>
      </c>
      <c r="AQ29">
        <v>2671782.2454831698</v>
      </c>
      <c r="AR29">
        <v>0</v>
      </c>
      <c r="AS29">
        <v>37434796.817999899</v>
      </c>
    </row>
    <row r="30" spans="1:45" x14ac:dyDescent="0.2">
      <c r="A30">
        <v>2</v>
      </c>
      <c r="B30">
        <v>0</v>
      </c>
      <c r="C30">
        <v>2012</v>
      </c>
      <c r="D30">
        <v>1460</v>
      </c>
      <c r="E30">
        <v>817516044.52499998</v>
      </c>
      <c r="F30">
        <v>945083424.94000006</v>
      </c>
      <c r="G30">
        <v>970216035.34399998</v>
      </c>
      <c r="H30">
        <v>25132610.403999701</v>
      </c>
      <c r="I30">
        <v>963998834.52398801</v>
      </c>
      <c r="J30">
        <v>-3663259.3082473101</v>
      </c>
      <c r="K30">
        <v>11357279.463051001</v>
      </c>
      <c r="L30">
        <v>0.99387579108550494</v>
      </c>
      <c r="M30">
        <v>2575775.4154961901</v>
      </c>
      <c r="N30">
        <v>4.0209335601994098</v>
      </c>
      <c r="O30">
        <v>28910.4623663887</v>
      </c>
      <c r="P30">
        <v>8.1903644230090595</v>
      </c>
      <c r="Q30">
        <v>0.31863612625792198</v>
      </c>
      <c r="R30">
        <v>4.1244225167356801</v>
      </c>
      <c r="S30">
        <v>0</v>
      </c>
      <c r="T30">
        <v>0</v>
      </c>
      <c r="U30">
        <v>0</v>
      </c>
      <c r="V30">
        <v>0</v>
      </c>
      <c r="W30">
        <v>0</v>
      </c>
      <c r="X30">
        <v>9.1194361467630006E-2</v>
      </c>
      <c r="Y30">
        <v>0</v>
      </c>
      <c r="Z30">
        <v>-5957422.87736654</v>
      </c>
      <c r="AA30">
        <v>210418.219478135</v>
      </c>
      <c r="AB30">
        <v>2539386.4107242599</v>
      </c>
      <c r="AC30">
        <v>649969.48744035698</v>
      </c>
      <c r="AD30">
        <v>3607283.11059001</v>
      </c>
      <c r="AE30">
        <v>231556.893161402</v>
      </c>
      <c r="AF30">
        <v>-4635576.7821472399</v>
      </c>
      <c r="AG30">
        <v>-1316.6027405974201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-378262.86342084099</v>
      </c>
      <c r="AN30">
        <v>0</v>
      </c>
      <c r="AO30">
        <v>-3733965.0042810398</v>
      </c>
      <c r="AP30">
        <v>-3736569.1908226898</v>
      </c>
      <c r="AQ30">
        <v>28869179.594822399</v>
      </c>
      <c r="AR30">
        <v>0</v>
      </c>
      <c r="AS30">
        <v>25132610.403999701</v>
      </c>
    </row>
    <row r="31" spans="1:45" x14ac:dyDescent="0.2">
      <c r="A31">
        <v>2</v>
      </c>
      <c r="B31">
        <v>0</v>
      </c>
      <c r="C31">
        <v>2013</v>
      </c>
      <c r="D31">
        <v>1460</v>
      </c>
      <c r="E31">
        <v>817516044.52499998</v>
      </c>
      <c r="F31">
        <v>970216035.34399998</v>
      </c>
      <c r="G31">
        <v>943429915.89699996</v>
      </c>
      <c r="H31">
        <v>-17786603.0779997</v>
      </c>
      <c r="I31">
        <v>941477289.16701603</v>
      </c>
      <c r="J31">
        <v>-12034916.638701599</v>
      </c>
      <c r="K31">
        <v>11326364.9236451</v>
      </c>
      <c r="L31">
        <v>1.01346101584078</v>
      </c>
      <c r="M31">
        <v>2605843.77427244</v>
      </c>
      <c r="N31">
        <v>3.8367429749003499</v>
      </c>
      <c r="O31">
        <v>28883.857114217601</v>
      </c>
      <c r="P31">
        <v>7.9537675758700201</v>
      </c>
      <c r="Q31">
        <v>0.31470087121470802</v>
      </c>
      <c r="R31">
        <v>4.18233351498038</v>
      </c>
      <c r="S31">
        <v>0</v>
      </c>
      <c r="T31">
        <v>4.9781899233728603E-2</v>
      </c>
      <c r="U31">
        <v>0</v>
      </c>
      <c r="V31">
        <v>0</v>
      </c>
      <c r="W31">
        <v>0</v>
      </c>
      <c r="X31">
        <v>0.15305846834199099</v>
      </c>
      <c r="Y31">
        <v>0</v>
      </c>
      <c r="Z31">
        <v>5329518.11958184</v>
      </c>
      <c r="AA31">
        <v>-9398003.9653673992</v>
      </c>
      <c r="AB31">
        <v>4288840.8346237801</v>
      </c>
      <c r="AC31">
        <v>-6655922.4540149402</v>
      </c>
      <c r="AD31">
        <v>-1616714.90308392</v>
      </c>
      <c r="AE31">
        <v>-1232528.34230867</v>
      </c>
      <c r="AF31">
        <v>-307443.91944683099</v>
      </c>
      <c r="AG31">
        <v>9215.9379204940906</v>
      </c>
      <c r="AH31">
        <v>0</v>
      </c>
      <c r="AI31">
        <v>-1907804.6964076399</v>
      </c>
      <c r="AJ31">
        <v>0</v>
      </c>
      <c r="AK31">
        <v>0</v>
      </c>
      <c r="AL31">
        <v>0</v>
      </c>
      <c r="AM31">
        <v>-583698.28567769204</v>
      </c>
      <c r="AN31">
        <v>0</v>
      </c>
      <c r="AO31">
        <v>-12074541.674180901</v>
      </c>
      <c r="AP31">
        <v>-12003668.330015801</v>
      </c>
      <c r="AQ31">
        <v>-5782934.7479839604</v>
      </c>
      <c r="AR31">
        <v>0</v>
      </c>
      <c r="AS31">
        <v>-17786603.0779997</v>
      </c>
    </row>
    <row r="32" spans="1:45" x14ac:dyDescent="0.2">
      <c r="A32">
        <v>2</v>
      </c>
      <c r="B32">
        <v>0</v>
      </c>
      <c r="C32">
        <v>2014</v>
      </c>
      <c r="D32">
        <v>1460</v>
      </c>
      <c r="E32">
        <v>817516044.52499998</v>
      </c>
      <c r="F32">
        <v>943429915.89699996</v>
      </c>
      <c r="G32">
        <v>939315735.86099994</v>
      </c>
      <c r="H32">
        <v>-4114180.0359997302</v>
      </c>
      <c r="I32">
        <v>935630295.12516201</v>
      </c>
      <c r="J32">
        <v>-5846994.0418541199</v>
      </c>
      <c r="K32">
        <v>11485217.1469709</v>
      </c>
      <c r="L32">
        <v>0.99565508406997805</v>
      </c>
      <c r="M32">
        <v>2639759.5884510698</v>
      </c>
      <c r="N32">
        <v>3.6177114846954201</v>
      </c>
      <c r="O32">
        <v>28968.804824947001</v>
      </c>
      <c r="P32">
        <v>8.0071947868218203</v>
      </c>
      <c r="Q32">
        <v>0.313132490016859</v>
      </c>
      <c r="R32">
        <v>4.2589182207723901</v>
      </c>
      <c r="S32">
        <v>0</v>
      </c>
      <c r="T32">
        <v>0.39384912027770402</v>
      </c>
      <c r="U32">
        <v>0</v>
      </c>
      <c r="V32">
        <v>0</v>
      </c>
      <c r="W32">
        <v>0</v>
      </c>
      <c r="X32">
        <v>0.28000568325604203</v>
      </c>
      <c r="Y32">
        <v>0</v>
      </c>
      <c r="Z32">
        <v>11867664.498416601</v>
      </c>
      <c r="AA32">
        <v>4258812.2541100997</v>
      </c>
      <c r="AB32">
        <v>3243138.9701952501</v>
      </c>
      <c r="AC32">
        <v>-9417328.9418536406</v>
      </c>
      <c r="AD32">
        <v>-1244461.0219849199</v>
      </c>
      <c r="AE32">
        <v>249563.31195019899</v>
      </c>
      <c r="AF32">
        <v>-522250.342080709</v>
      </c>
      <c r="AG32">
        <v>11502.119776059801</v>
      </c>
      <c r="AH32">
        <v>0</v>
      </c>
      <c r="AI32">
        <v>-13078116.0648621</v>
      </c>
      <c r="AJ32">
        <v>0</v>
      </c>
      <c r="AK32">
        <v>0</v>
      </c>
      <c r="AL32">
        <v>0</v>
      </c>
      <c r="AM32">
        <v>-895345.19153229496</v>
      </c>
      <c r="AN32">
        <v>0</v>
      </c>
      <c r="AO32">
        <v>-5526820.40786542</v>
      </c>
      <c r="AP32">
        <v>-5729240.0876061404</v>
      </c>
      <c r="AQ32">
        <v>1615060.0516063999</v>
      </c>
      <c r="AR32">
        <v>0</v>
      </c>
      <c r="AS32">
        <v>-4114180.0359997302</v>
      </c>
    </row>
    <row r="33" spans="1:45" x14ac:dyDescent="0.2">
      <c r="A33">
        <v>2</v>
      </c>
      <c r="B33">
        <v>0</v>
      </c>
      <c r="C33">
        <v>2015</v>
      </c>
      <c r="D33">
        <v>1460</v>
      </c>
      <c r="E33">
        <v>817516044.52499998</v>
      </c>
      <c r="F33">
        <v>939315735.86099994</v>
      </c>
      <c r="G33">
        <v>913699509.77100003</v>
      </c>
      <c r="H33">
        <v>-25616226.089999899</v>
      </c>
      <c r="I33">
        <v>882055741.46050894</v>
      </c>
      <c r="J33">
        <v>-53574553.664652497</v>
      </c>
      <c r="K33">
        <v>11856610.841334401</v>
      </c>
      <c r="L33">
        <v>0.99698006987196097</v>
      </c>
      <c r="M33">
        <v>2674574.9503993099</v>
      </c>
      <c r="N33">
        <v>2.6529171019658602</v>
      </c>
      <c r="O33">
        <v>30166.387831154501</v>
      </c>
      <c r="P33">
        <v>7.7913153227386198</v>
      </c>
      <c r="Q33">
        <v>0.31387569819077299</v>
      </c>
      <c r="R33">
        <v>4.4106616960417702</v>
      </c>
      <c r="S33">
        <v>0</v>
      </c>
      <c r="T33">
        <v>0.72348194607365002</v>
      </c>
      <c r="U33">
        <v>0</v>
      </c>
      <c r="V33">
        <v>0</v>
      </c>
      <c r="W33">
        <v>0</v>
      </c>
      <c r="X33">
        <v>0.50531305746791</v>
      </c>
      <c r="Y33">
        <v>0</v>
      </c>
      <c r="Z33">
        <v>23566839.764587201</v>
      </c>
      <c r="AA33">
        <v>-2316117.3298279699</v>
      </c>
      <c r="AB33">
        <v>3177881.4759351299</v>
      </c>
      <c r="AC33">
        <v>-46999247.1190501</v>
      </c>
      <c r="AD33">
        <v>-13988703.783599</v>
      </c>
      <c r="AE33">
        <v>-1390252.86725525</v>
      </c>
      <c r="AF33">
        <v>295027.625712829</v>
      </c>
      <c r="AG33">
        <v>19994.610425263902</v>
      </c>
      <c r="AH33">
        <v>0</v>
      </c>
      <c r="AI33">
        <v>-12884896.992178399</v>
      </c>
      <c r="AJ33">
        <v>0</v>
      </c>
      <c r="AK33">
        <v>0</v>
      </c>
      <c r="AL33">
        <v>0</v>
      </c>
      <c r="AM33">
        <v>-1952661.51459972</v>
      </c>
      <c r="AN33">
        <v>0</v>
      </c>
      <c r="AO33">
        <v>-52472136.129850097</v>
      </c>
      <c r="AP33">
        <v>-52751950.908200897</v>
      </c>
      <c r="AQ33">
        <v>27135724.818201002</v>
      </c>
      <c r="AR33">
        <v>0</v>
      </c>
      <c r="AS33">
        <v>-25616226.089999899</v>
      </c>
    </row>
    <row r="34" spans="1:45" x14ac:dyDescent="0.2">
      <c r="A34">
        <v>2</v>
      </c>
      <c r="B34">
        <v>0</v>
      </c>
      <c r="C34">
        <v>2016</v>
      </c>
      <c r="D34">
        <v>1460</v>
      </c>
      <c r="E34">
        <v>817516044.52499998</v>
      </c>
      <c r="F34">
        <v>913699509.77100003</v>
      </c>
      <c r="G34">
        <v>871357912.76499999</v>
      </c>
      <c r="H34">
        <v>-42341597.006000198</v>
      </c>
      <c r="I34">
        <v>854201899.83053398</v>
      </c>
      <c r="J34">
        <v>-27853841.629974999</v>
      </c>
      <c r="K34">
        <v>12221900.0183005</v>
      </c>
      <c r="L34">
        <v>1.0137269162639699</v>
      </c>
      <c r="M34">
        <v>2707907.61034384</v>
      </c>
      <c r="N34">
        <v>2.35140093248945</v>
      </c>
      <c r="O34">
        <v>30979.0617070886</v>
      </c>
      <c r="P34">
        <v>7.6303355041898797</v>
      </c>
      <c r="Q34">
        <v>0.31093449531490902</v>
      </c>
      <c r="R34">
        <v>4.9120350807736299</v>
      </c>
      <c r="S34">
        <v>0</v>
      </c>
      <c r="T34">
        <v>1.3053700911942401</v>
      </c>
      <c r="U34">
        <v>0</v>
      </c>
      <c r="V34">
        <v>0</v>
      </c>
      <c r="W34">
        <v>0</v>
      </c>
      <c r="X34">
        <v>0.65095675160382205</v>
      </c>
      <c r="Y34">
        <v>0</v>
      </c>
      <c r="Z34">
        <v>22510050.8500081</v>
      </c>
      <c r="AA34">
        <v>-4284200.3610416902</v>
      </c>
      <c r="AB34">
        <v>2960160.82917079</v>
      </c>
      <c r="AC34">
        <v>-16945069.673440799</v>
      </c>
      <c r="AD34">
        <v>-8573606.5354691297</v>
      </c>
      <c r="AE34">
        <v>-870172.81509587599</v>
      </c>
      <c r="AF34">
        <v>-1224945.7412566899</v>
      </c>
      <c r="AG34">
        <v>65972.5058468278</v>
      </c>
      <c r="AH34">
        <v>0</v>
      </c>
      <c r="AI34">
        <v>-21552769.162902199</v>
      </c>
      <c r="AJ34">
        <v>0</v>
      </c>
      <c r="AK34">
        <v>0</v>
      </c>
      <c r="AL34">
        <v>0</v>
      </c>
      <c r="AM34">
        <v>-1260753.1772738099</v>
      </c>
      <c r="AN34">
        <v>0</v>
      </c>
      <c r="AO34">
        <v>-29175333.2814545</v>
      </c>
      <c r="AP34">
        <v>-29310413.689757701</v>
      </c>
      <c r="AQ34">
        <v>-13031183.316242401</v>
      </c>
      <c r="AR34">
        <v>0</v>
      </c>
      <c r="AS34">
        <v>-42341597.006000198</v>
      </c>
    </row>
    <row r="35" spans="1:45" x14ac:dyDescent="0.2">
      <c r="A35">
        <v>2</v>
      </c>
      <c r="B35">
        <v>0</v>
      </c>
      <c r="C35">
        <v>2017</v>
      </c>
      <c r="D35">
        <v>1460</v>
      </c>
      <c r="E35">
        <v>817516044.52499998</v>
      </c>
      <c r="F35">
        <v>871357912.76499999</v>
      </c>
      <c r="G35">
        <v>828310735.07399905</v>
      </c>
      <c r="H35">
        <v>-39596916.690999903</v>
      </c>
      <c r="I35">
        <v>840570940.73696995</v>
      </c>
      <c r="J35">
        <v>-10188386.4069425</v>
      </c>
      <c r="K35">
        <v>12335230.9734018</v>
      </c>
      <c r="L35">
        <v>1.00297657544639</v>
      </c>
      <c r="M35">
        <v>2742688.2109940299</v>
      </c>
      <c r="N35">
        <v>2.5492017732049201</v>
      </c>
      <c r="O35">
        <v>30947.2416865999</v>
      </c>
      <c r="P35">
        <v>7.3239529420736096</v>
      </c>
      <c r="Q35">
        <v>0.30788480105282301</v>
      </c>
      <c r="R35">
        <v>5.1155023876163304</v>
      </c>
      <c r="S35">
        <v>0</v>
      </c>
      <c r="T35">
        <v>2.1019688778027699</v>
      </c>
      <c r="U35">
        <v>0</v>
      </c>
      <c r="V35">
        <v>0</v>
      </c>
      <c r="W35">
        <v>0</v>
      </c>
      <c r="X35">
        <v>0.72932230447590496</v>
      </c>
      <c r="Y35">
        <v>0</v>
      </c>
      <c r="Z35">
        <v>6876884.4597890303</v>
      </c>
      <c r="AA35">
        <v>3220636.7519589802</v>
      </c>
      <c r="AB35">
        <v>3005818.8297965601</v>
      </c>
      <c r="AC35">
        <v>11620086.516153499</v>
      </c>
      <c r="AD35">
        <v>-1705648.6031925399</v>
      </c>
      <c r="AE35">
        <v>-1823891.6558002899</v>
      </c>
      <c r="AF35">
        <v>-436870.79973336199</v>
      </c>
      <c r="AG35">
        <v>28377.095773283199</v>
      </c>
      <c r="AH35">
        <v>0</v>
      </c>
      <c r="AI35">
        <v>-29310187.729862198</v>
      </c>
      <c r="AJ35">
        <v>0</v>
      </c>
      <c r="AK35">
        <v>0</v>
      </c>
      <c r="AL35">
        <v>0</v>
      </c>
      <c r="AM35">
        <v>-909878.27414454496</v>
      </c>
      <c r="AN35">
        <v>0</v>
      </c>
      <c r="AO35">
        <v>-9434673.4092615806</v>
      </c>
      <c r="AP35">
        <v>-10008534.530993</v>
      </c>
      <c r="AQ35">
        <v>-29588382.160006899</v>
      </c>
      <c r="AR35">
        <v>0</v>
      </c>
      <c r="AS35">
        <v>-39596916.690999903</v>
      </c>
    </row>
    <row r="36" spans="1:45" x14ac:dyDescent="0.2">
      <c r="A36">
        <v>2</v>
      </c>
      <c r="B36">
        <v>0</v>
      </c>
      <c r="C36">
        <v>2018</v>
      </c>
      <c r="D36">
        <v>1460</v>
      </c>
      <c r="E36">
        <v>817516044.52499998</v>
      </c>
      <c r="F36">
        <v>828310735.07399905</v>
      </c>
      <c r="G36">
        <v>809531783.59800005</v>
      </c>
      <c r="H36">
        <v>-22006451.475999799</v>
      </c>
      <c r="I36">
        <v>827609527.83973396</v>
      </c>
      <c r="J36">
        <v>-17046763.850835901</v>
      </c>
      <c r="K36">
        <v>12674689.6485829</v>
      </c>
      <c r="L36">
        <v>1.0017040020310499</v>
      </c>
      <c r="M36">
        <v>2777090.6100538201</v>
      </c>
      <c r="N36">
        <v>2.8363041321769402</v>
      </c>
      <c r="O36">
        <v>31455.754448191401</v>
      </c>
      <c r="P36">
        <v>7.0987883290027298</v>
      </c>
      <c r="Q36">
        <v>0.311519231940387</v>
      </c>
      <c r="R36">
        <v>5.4220772874824199</v>
      </c>
      <c r="S36">
        <v>0</v>
      </c>
      <c r="T36">
        <v>3.0120353362216101</v>
      </c>
      <c r="U36">
        <v>0</v>
      </c>
      <c r="V36">
        <v>0</v>
      </c>
      <c r="W36">
        <v>0</v>
      </c>
      <c r="X36">
        <v>0.825130747331004</v>
      </c>
      <c r="Y36">
        <v>0.41901162122882901</v>
      </c>
      <c r="Z36">
        <v>12460603.078159699</v>
      </c>
      <c r="AA36">
        <v>4411815.8069166699</v>
      </c>
      <c r="AB36">
        <v>2608896.7169348402</v>
      </c>
      <c r="AC36">
        <v>13488341.2807089</v>
      </c>
      <c r="AD36">
        <v>-4004516.02110691</v>
      </c>
      <c r="AE36">
        <v>-1473625.0721646301</v>
      </c>
      <c r="AF36">
        <v>632414.50035853905</v>
      </c>
      <c r="AG36">
        <v>34910.467913356202</v>
      </c>
      <c r="AH36">
        <v>0</v>
      </c>
      <c r="AI36">
        <v>-30806555.338617999</v>
      </c>
      <c r="AJ36">
        <v>0</v>
      </c>
      <c r="AK36">
        <v>0</v>
      </c>
      <c r="AL36">
        <v>0</v>
      </c>
      <c r="AM36">
        <v>-870357.22466798394</v>
      </c>
      <c r="AN36">
        <v>-13010621.955225499</v>
      </c>
      <c r="AO36">
        <v>-16528693.760790899</v>
      </c>
      <c r="AP36">
        <v>-17332086.507229298</v>
      </c>
      <c r="AQ36">
        <v>-4674364.9687705096</v>
      </c>
      <c r="AR36">
        <v>0</v>
      </c>
      <c r="AS36">
        <v>-22006451.475999799</v>
      </c>
    </row>
    <row r="37" spans="1:45" x14ac:dyDescent="0.2">
      <c r="A37">
        <v>3</v>
      </c>
      <c r="B37">
        <v>0</v>
      </c>
      <c r="C37">
        <v>2002</v>
      </c>
      <c r="D37">
        <v>2044</v>
      </c>
      <c r="E37">
        <v>102096123.90109999</v>
      </c>
      <c r="F37">
        <v>0</v>
      </c>
      <c r="G37">
        <v>102096123.90109999</v>
      </c>
      <c r="H37">
        <v>0</v>
      </c>
      <c r="I37">
        <v>95473466.539552197</v>
      </c>
      <c r="J37">
        <v>0</v>
      </c>
      <c r="K37">
        <v>2348829.1506419098</v>
      </c>
      <c r="L37">
        <v>0.89025817810641095</v>
      </c>
      <c r="M37">
        <v>606352.19728685298</v>
      </c>
      <c r="N37">
        <v>1.92763071774535</v>
      </c>
      <c r="O37">
        <v>33597.737556688997</v>
      </c>
      <c r="P37">
        <v>6.2992783465500297</v>
      </c>
      <c r="Q37">
        <v>0.23988291594394301</v>
      </c>
      <c r="R37">
        <v>3.3415995395981302</v>
      </c>
      <c r="S37">
        <v>0</v>
      </c>
      <c r="T37">
        <v>0</v>
      </c>
      <c r="U37">
        <v>0</v>
      </c>
      <c r="V37">
        <v>0</v>
      </c>
      <c r="W37">
        <v>0</v>
      </c>
      <c r="X37">
        <v>2.7774178799842199E-2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102096123.90109999</v>
      </c>
      <c r="AS37">
        <v>102096123.90109999</v>
      </c>
    </row>
    <row r="38" spans="1:45" x14ac:dyDescent="0.2">
      <c r="A38">
        <v>3</v>
      </c>
      <c r="B38">
        <v>0</v>
      </c>
      <c r="C38">
        <v>2003</v>
      </c>
      <c r="D38">
        <v>2467</v>
      </c>
      <c r="E38">
        <v>122110685.4121</v>
      </c>
      <c r="F38">
        <v>102096123.90109999</v>
      </c>
      <c r="G38">
        <v>126465494.8018</v>
      </c>
      <c r="H38">
        <v>4354809.3897000104</v>
      </c>
      <c r="I38">
        <v>121553544.447192</v>
      </c>
      <c r="J38">
        <v>7778945.6949720904</v>
      </c>
      <c r="K38">
        <v>2133746.09020937</v>
      </c>
      <c r="L38">
        <v>0.82420056602422698</v>
      </c>
      <c r="M38">
        <v>573831.06299622694</v>
      </c>
      <c r="N38">
        <v>2.16803486979141</v>
      </c>
      <c r="O38">
        <v>32811.397990075202</v>
      </c>
      <c r="P38">
        <v>6.3216430767975202</v>
      </c>
      <c r="Q38">
        <v>0.23518882987335499</v>
      </c>
      <c r="R38">
        <v>3.2526141583553199</v>
      </c>
      <c r="S38">
        <v>0</v>
      </c>
      <c r="T38">
        <v>0</v>
      </c>
      <c r="U38">
        <v>0</v>
      </c>
      <c r="V38">
        <v>0</v>
      </c>
      <c r="W38">
        <v>0</v>
      </c>
      <c r="X38">
        <v>2.3221849835911301E-2</v>
      </c>
      <c r="Y38">
        <v>0</v>
      </c>
      <c r="Z38">
        <v>1834099.2344720201</v>
      </c>
      <c r="AA38">
        <v>2240182.7869003699</v>
      </c>
      <c r="AB38">
        <v>820345.54835606297</v>
      </c>
      <c r="AC38">
        <v>1821164.2034776099</v>
      </c>
      <c r="AD38">
        <v>1244367.2280554399</v>
      </c>
      <c r="AE38">
        <v>122317.386864973</v>
      </c>
      <c r="AF38">
        <v>-189629.43600180399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7892846.9521246804</v>
      </c>
      <c r="AP38">
        <v>8460650.0416293498</v>
      </c>
      <c r="AQ38">
        <v>-4105840.6519293301</v>
      </c>
      <c r="AR38">
        <v>20014561.510999899</v>
      </c>
      <c r="AS38">
        <v>24369370.900699999</v>
      </c>
    </row>
    <row r="39" spans="1:45" x14ac:dyDescent="0.2">
      <c r="A39">
        <v>3</v>
      </c>
      <c r="B39">
        <v>0</v>
      </c>
      <c r="C39">
        <v>2004</v>
      </c>
      <c r="D39">
        <v>2890</v>
      </c>
      <c r="E39">
        <v>158023343.7193</v>
      </c>
      <c r="F39">
        <v>126465494.8018</v>
      </c>
      <c r="G39">
        <v>165941440.66600001</v>
      </c>
      <c r="H39">
        <v>2755898.65759998</v>
      </c>
      <c r="I39">
        <v>165687618.340709</v>
      </c>
      <c r="J39">
        <v>9783994.2992410492</v>
      </c>
      <c r="K39">
        <v>2224597.76066523</v>
      </c>
      <c r="L39">
        <v>0.84606033395023394</v>
      </c>
      <c r="M39">
        <v>593365.90517656505</v>
      </c>
      <c r="N39">
        <v>2.4949947265849199</v>
      </c>
      <c r="O39">
        <v>30505.8283854576</v>
      </c>
      <c r="P39">
        <v>6.7742265176509102</v>
      </c>
      <c r="Q39">
        <v>0.243913601488145</v>
      </c>
      <c r="R39">
        <v>3.1387905395795701</v>
      </c>
      <c r="S39">
        <v>0</v>
      </c>
      <c r="T39">
        <v>0</v>
      </c>
      <c r="U39">
        <v>0</v>
      </c>
      <c r="V39">
        <v>0</v>
      </c>
      <c r="W39">
        <v>0</v>
      </c>
      <c r="X39">
        <v>1.7944412092918301E-2</v>
      </c>
      <c r="Y39">
        <v>0</v>
      </c>
      <c r="Z39">
        <v>2106519.6642220402</v>
      </c>
      <c r="AA39">
        <v>-815938.43855762598</v>
      </c>
      <c r="AB39">
        <v>1220232.17044695</v>
      </c>
      <c r="AC39">
        <v>2702101.9410130298</v>
      </c>
      <c r="AD39">
        <v>2159736.0970086101</v>
      </c>
      <c r="AE39">
        <v>142617.45913088499</v>
      </c>
      <c r="AF39">
        <v>-46782.624906914702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7468486.2683569901</v>
      </c>
      <c r="AP39">
        <v>7935763.9910110896</v>
      </c>
      <c r="AQ39">
        <v>-5179865.3334111096</v>
      </c>
      <c r="AR39">
        <v>35912658.3072</v>
      </c>
      <c r="AS39">
        <v>38668556.964799903</v>
      </c>
    </row>
    <row r="40" spans="1:45" x14ac:dyDescent="0.2">
      <c r="A40">
        <v>3</v>
      </c>
      <c r="B40">
        <v>0</v>
      </c>
      <c r="C40">
        <v>2005</v>
      </c>
      <c r="D40">
        <v>3377</v>
      </c>
      <c r="E40">
        <v>180731374.2735</v>
      </c>
      <c r="F40">
        <v>165941440.66600001</v>
      </c>
      <c r="G40">
        <v>191530956.93329999</v>
      </c>
      <c r="H40">
        <v>2881485.7131000101</v>
      </c>
      <c r="I40">
        <v>197344489.024266</v>
      </c>
      <c r="J40">
        <v>8566163.6458842997</v>
      </c>
      <c r="K40">
        <v>2060765.27186062</v>
      </c>
      <c r="L40">
        <v>0.81078771103398195</v>
      </c>
      <c r="M40">
        <v>612106.28828641097</v>
      </c>
      <c r="N40">
        <v>2.9646337736102302</v>
      </c>
      <c r="O40">
        <v>29217.340588649698</v>
      </c>
      <c r="P40">
        <v>6.93642130134395</v>
      </c>
      <c r="Q40">
        <v>0.22711708442131701</v>
      </c>
      <c r="R40">
        <v>3.14490443020168</v>
      </c>
      <c r="S40">
        <v>0</v>
      </c>
      <c r="T40">
        <v>0</v>
      </c>
      <c r="U40">
        <v>0</v>
      </c>
      <c r="V40">
        <v>0</v>
      </c>
      <c r="W40">
        <v>0</v>
      </c>
      <c r="X40">
        <v>1.568978275852E-2</v>
      </c>
      <c r="Y40">
        <v>0</v>
      </c>
      <c r="Z40">
        <v>-850712.14376199502</v>
      </c>
      <c r="AA40">
        <v>417143.28491726198</v>
      </c>
      <c r="AB40">
        <v>1675248.16798264</v>
      </c>
      <c r="AC40">
        <v>4686050.0172698302</v>
      </c>
      <c r="AD40">
        <v>2681248.20788588</v>
      </c>
      <c r="AE40">
        <v>236950.77118604601</v>
      </c>
      <c r="AF40">
        <v>-379692.77229736099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8466235.5331823099</v>
      </c>
      <c r="AP40">
        <v>9149089.9551548101</v>
      </c>
      <c r="AQ40">
        <v>-6267604.2420547996</v>
      </c>
      <c r="AR40">
        <v>22708030.5541999</v>
      </c>
      <c r="AS40">
        <v>25589516.267299999</v>
      </c>
    </row>
    <row r="41" spans="1:45" x14ac:dyDescent="0.2">
      <c r="A41">
        <v>3</v>
      </c>
      <c r="B41">
        <v>0</v>
      </c>
      <c r="C41">
        <v>2006</v>
      </c>
      <c r="D41">
        <v>4129</v>
      </c>
      <c r="E41">
        <v>209867241.5442</v>
      </c>
      <c r="F41">
        <v>191530956.93329999</v>
      </c>
      <c r="G41">
        <v>235706232.02289999</v>
      </c>
      <c r="H41">
        <v>15039407.8189</v>
      </c>
      <c r="I41">
        <v>246263632.96408999</v>
      </c>
      <c r="J41">
        <v>18768457.149093699</v>
      </c>
      <c r="K41">
        <v>1958081.1576859099</v>
      </c>
      <c r="L41">
        <v>0.83681191717768</v>
      </c>
      <c r="M41">
        <v>611867.92047203099</v>
      </c>
      <c r="N41">
        <v>3.2559914396917198</v>
      </c>
      <c r="O41">
        <v>27712.787313345099</v>
      </c>
      <c r="P41">
        <v>6.9599208623583797</v>
      </c>
      <c r="Q41">
        <v>0.223550817608277</v>
      </c>
      <c r="R41">
        <v>3.5928622145569298</v>
      </c>
      <c r="S41">
        <v>0</v>
      </c>
      <c r="T41">
        <v>0</v>
      </c>
      <c r="U41">
        <v>0</v>
      </c>
      <c r="V41">
        <v>0</v>
      </c>
      <c r="W41">
        <v>0</v>
      </c>
      <c r="X41">
        <v>1.35115703581723E-2</v>
      </c>
      <c r="Y41">
        <v>0</v>
      </c>
      <c r="Z41">
        <v>7129698.3193252198</v>
      </c>
      <c r="AA41">
        <v>-108485.051759312</v>
      </c>
      <c r="AB41">
        <v>2058237.1243133999</v>
      </c>
      <c r="AC41">
        <v>2914551.39641556</v>
      </c>
      <c r="AD41">
        <v>4444772.4600733398</v>
      </c>
      <c r="AE41">
        <v>227405.511053586</v>
      </c>
      <c r="AF41">
        <v>-35621.049576294397</v>
      </c>
      <c r="AG41">
        <v>9657.2063553452899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16640215.9162008</v>
      </c>
      <c r="AP41">
        <v>17395496.299859401</v>
      </c>
      <c r="AQ41">
        <v>-2356088.4809594802</v>
      </c>
      <c r="AR41">
        <v>29135867.2706999</v>
      </c>
      <c r="AS41">
        <v>44175275.089599997</v>
      </c>
    </row>
    <row r="42" spans="1:45" x14ac:dyDescent="0.2">
      <c r="A42">
        <v>3</v>
      </c>
      <c r="B42">
        <v>0</v>
      </c>
      <c r="C42">
        <v>2007</v>
      </c>
      <c r="D42">
        <v>4421</v>
      </c>
      <c r="E42">
        <v>222050791.29750001</v>
      </c>
      <c r="F42">
        <v>235706232.02289999</v>
      </c>
      <c r="G42">
        <v>257452907.74939999</v>
      </c>
      <c r="H42">
        <v>9563125.9731999803</v>
      </c>
      <c r="I42">
        <v>268667131.50503498</v>
      </c>
      <c r="J42">
        <v>9422441.5669489503</v>
      </c>
      <c r="K42">
        <v>1975076.6476497599</v>
      </c>
      <c r="L42">
        <v>0.837077193874742</v>
      </c>
      <c r="M42">
        <v>610618.508108865</v>
      </c>
      <c r="N42">
        <v>3.435408972966</v>
      </c>
      <c r="O42">
        <v>27964.140105004801</v>
      </c>
      <c r="P42">
        <v>7.1010645487604398</v>
      </c>
      <c r="Q42">
        <v>0.21660968906935199</v>
      </c>
      <c r="R42">
        <v>3.6709370321726298</v>
      </c>
      <c r="S42">
        <v>0</v>
      </c>
      <c r="T42">
        <v>0</v>
      </c>
      <c r="U42">
        <v>0</v>
      </c>
      <c r="V42">
        <v>0</v>
      </c>
      <c r="W42">
        <v>0</v>
      </c>
      <c r="X42">
        <v>1.2770213442747201E-2</v>
      </c>
      <c r="Y42">
        <v>0</v>
      </c>
      <c r="Z42">
        <v>6831576.4226337401</v>
      </c>
      <c r="AA42">
        <v>202513.48189810701</v>
      </c>
      <c r="AB42">
        <v>859329.802411529</v>
      </c>
      <c r="AC42">
        <v>2144840.97515732</v>
      </c>
      <c r="AD42">
        <v>-965175.61432472896</v>
      </c>
      <c r="AE42">
        <v>134223.129343062</v>
      </c>
      <c r="AF42">
        <v>-312898.89029224397</v>
      </c>
      <c r="AG42">
        <v>3605.7126938899601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8898015.0195206795</v>
      </c>
      <c r="AP42">
        <v>8924683.4166566599</v>
      </c>
      <c r="AQ42">
        <v>638442.55654331704</v>
      </c>
      <c r="AR42">
        <v>12183549.7533</v>
      </c>
      <c r="AS42">
        <v>21746675.7264999</v>
      </c>
    </row>
    <row r="43" spans="1:45" x14ac:dyDescent="0.2">
      <c r="A43">
        <v>3</v>
      </c>
      <c r="B43">
        <v>0</v>
      </c>
      <c r="C43">
        <v>2008</v>
      </c>
      <c r="D43">
        <v>4421</v>
      </c>
      <c r="E43">
        <v>222050791.29750001</v>
      </c>
      <c r="F43">
        <v>257452907.74939999</v>
      </c>
      <c r="G43">
        <v>277118623.85030001</v>
      </c>
      <c r="H43">
        <v>19665716.100899901</v>
      </c>
      <c r="I43">
        <v>278506895.34661299</v>
      </c>
      <c r="J43">
        <v>9839763.8415787909</v>
      </c>
      <c r="K43">
        <v>1996408.6044451999</v>
      </c>
      <c r="L43">
        <v>0.82114205944935204</v>
      </c>
      <c r="M43">
        <v>613243.49053547205</v>
      </c>
      <c r="N43">
        <v>3.8563513017785498</v>
      </c>
      <c r="O43">
        <v>28155.981014692199</v>
      </c>
      <c r="P43">
        <v>7.0824496199041196</v>
      </c>
      <c r="Q43">
        <v>0.21166986255262901</v>
      </c>
      <c r="R43">
        <v>3.7094399456062299</v>
      </c>
      <c r="S43">
        <v>0</v>
      </c>
      <c r="T43">
        <v>0</v>
      </c>
      <c r="U43">
        <v>0</v>
      </c>
      <c r="V43">
        <v>0</v>
      </c>
      <c r="W43">
        <v>0</v>
      </c>
      <c r="X43">
        <v>1.2770213442747201E-2</v>
      </c>
      <c r="Y43">
        <v>0</v>
      </c>
      <c r="Z43">
        <v>3007058.9093140201</v>
      </c>
      <c r="AA43">
        <v>1747721.7848334201</v>
      </c>
      <c r="AB43">
        <v>325111.84334613697</v>
      </c>
      <c r="AC43">
        <v>5160337.6271422403</v>
      </c>
      <c r="AD43">
        <v>-622671.33214811899</v>
      </c>
      <c r="AE43">
        <v>-1211.1728435587299</v>
      </c>
      <c r="AF43">
        <v>-427166.05953054602</v>
      </c>
      <c r="AG43">
        <v>-4.8474469422309001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9189176.7526666597</v>
      </c>
      <c r="AP43">
        <v>9508731.6664541606</v>
      </c>
      <c r="AQ43">
        <v>10156984.4344458</v>
      </c>
      <c r="AR43">
        <v>0</v>
      </c>
      <c r="AS43">
        <v>19665716.100899901</v>
      </c>
    </row>
    <row r="44" spans="1:45" x14ac:dyDescent="0.2">
      <c r="A44">
        <v>3</v>
      </c>
      <c r="B44">
        <v>0</v>
      </c>
      <c r="C44">
        <v>2009</v>
      </c>
      <c r="D44">
        <v>4488</v>
      </c>
      <c r="E44">
        <v>233195479.1575</v>
      </c>
      <c r="F44">
        <v>277118623.85030001</v>
      </c>
      <c r="G44">
        <v>282138351.6146</v>
      </c>
      <c r="H44">
        <v>-6124960.0957000097</v>
      </c>
      <c r="I44">
        <v>278841578.190512</v>
      </c>
      <c r="J44">
        <v>-9502671.5438979995</v>
      </c>
      <c r="K44">
        <v>1983827.2462671101</v>
      </c>
      <c r="L44">
        <v>0.86808533273989297</v>
      </c>
      <c r="M44">
        <v>595386.10805452103</v>
      </c>
      <c r="N44">
        <v>2.7891381876959001</v>
      </c>
      <c r="O44">
        <v>26533.1011875396</v>
      </c>
      <c r="P44">
        <v>7.1559468713188199</v>
      </c>
      <c r="Q44">
        <v>0.21859765226594999</v>
      </c>
      <c r="R44">
        <v>3.7044116784285701</v>
      </c>
      <c r="S44">
        <v>0</v>
      </c>
      <c r="T44">
        <v>0</v>
      </c>
      <c r="U44">
        <v>0</v>
      </c>
      <c r="V44">
        <v>0</v>
      </c>
      <c r="W44">
        <v>0</v>
      </c>
      <c r="X44">
        <v>1.2159909832920901E-2</v>
      </c>
      <c r="Y44">
        <v>0</v>
      </c>
      <c r="Z44">
        <v>4802692.3003631802</v>
      </c>
      <c r="AA44">
        <v>-5189462.0726940203</v>
      </c>
      <c r="AB44">
        <v>-259368.81276298501</v>
      </c>
      <c r="AC44">
        <v>-14647710.287208701</v>
      </c>
      <c r="AD44">
        <v>5760614.3249195898</v>
      </c>
      <c r="AE44">
        <v>146368.539355891</v>
      </c>
      <c r="AF44">
        <v>701416.58911009901</v>
      </c>
      <c r="AG44">
        <v>-1714.8805458904001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-8687164.2994628996</v>
      </c>
      <c r="AP44">
        <v>-8705635.9810450897</v>
      </c>
      <c r="AQ44">
        <v>2580675.8853450702</v>
      </c>
      <c r="AR44">
        <v>11144687.859999999</v>
      </c>
      <c r="AS44">
        <v>5019727.7642999804</v>
      </c>
    </row>
    <row r="45" spans="1:45" x14ac:dyDescent="0.2">
      <c r="A45">
        <v>3</v>
      </c>
      <c r="B45">
        <v>0</v>
      </c>
      <c r="C45">
        <v>2010</v>
      </c>
      <c r="D45">
        <v>4519</v>
      </c>
      <c r="E45">
        <v>233966460.1575</v>
      </c>
      <c r="F45">
        <v>282138351.6146</v>
      </c>
      <c r="G45">
        <v>284999038.80299997</v>
      </c>
      <c r="H45">
        <v>3024508.1883999999</v>
      </c>
      <c r="I45">
        <v>289122358.49686497</v>
      </c>
      <c r="J45">
        <v>10552738.886526201</v>
      </c>
      <c r="K45">
        <v>1947002.9193130599</v>
      </c>
      <c r="L45">
        <v>0.849833800346948</v>
      </c>
      <c r="M45">
        <v>599725.52189697698</v>
      </c>
      <c r="N45">
        <v>3.2360194898549599</v>
      </c>
      <c r="O45">
        <v>26488.378144430601</v>
      </c>
      <c r="P45">
        <v>7.3450321997110404</v>
      </c>
      <c r="Q45">
        <v>0.22158514924630501</v>
      </c>
      <c r="R45">
        <v>4.0758029693170998</v>
      </c>
      <c r="S45">
        <v>0</v>
      </c>
      <c r="T45">
        <v>0</v>
      </c>
      <c r="U45">
        <v>0</v>
      </c>
      <c r="V45">
        <v>0</v>
      </c>
      <c r="W45">
        <v>0</v>
      </c>
      <c r="X45">
        <v>2.88121168968496E-2</v>
      </c>
      <c r="Y45">
        <v>0</v>
      </c>
      <c r="Z45">
        <v>1132535.39687434</v>
      </c>
      <c r="AA45">
        <v>1668944.00873882</v>
      </c>
      <c r="AB45">
        <v>680244.956690714</v>
      </c>
      <c r="AC45">
        <v>7117001.3169698799</v>
      </c>
      <c r="AD45">
        <v>-418322.27791382599</v>
      </c>
      <c r="AE45">
        <v>471687.44731566397</v>
      </c>
      <c r="AF45">
        <v>300846.54594466003</v>
      </c>
      <c r="AG45">
        <v>12084.574626854001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-40840.808832396302</v>
      </c>
      <c r="AN45">
        <v>0</v>
      </c>
      <c r="AO45">
        <v>10924181.160414699</v>
      </c>
      <c r="AP45">
        <v>11104213.246260099</v>
      </c>
      <c r="AQ45">
        <v>-8079705.0578601304</v>
      </c>
      <c r="AR45">
        <v>770981</v>
      </c>
      <c r="AS45">
        <v>3795489.1883999999</v>
      </c>
    </row>
    <row r="46" spans="1:45" x14ac:dyDescent="0.2">
      <c r="A46">
        <v>3</v>
      </c>
      <c r="B46">
        <v>0</v>
      </c>
      <c r="C46">
        <v>2011</v>
      </c>
      <c r="D46">
        <v>4618</v>
      </c>
      <c r="E46">
        <v>234783255.78330001</v>
      </c>
      <c r="F46">
        <v>284999038.80299997</v>
      </c>
      <c r="G46">
        <v>303959152.04909998</v>
      </c>
      <c r="H46">
        <v>17154209.620299999</v>
      </c>
      <c r="I46">
        <v>306506844.51592201</v>
      </c>
      <c r="J46">
        <v>15443941.9545232</v>
      </c>
      <c r="K46">
        <v>1923695.17217661</v>
      </c>
      <c r="L46">
        <v>0.81469367501047696</v>
      </c>
      <c r="M46">
        <v>602527.57747805398</v>
      </c>
      <c r="N46">
        <v>3.9918521435583401</v>
      </c>
      <c r="O46">
        <v>26309.205314004001</v>
      </c>
      <c r="P46">
        <v>7.4810102242064698</v>
      </c>
      <c r="Q46">
        <v>0.21518040822534601</v>
      </c>
      <c r="R46">
        <v>3.9014006043699001</v>
      </c>
      <c r="S46">
        <v>0</v>
      </c>
      <c r="T46">
        <v>0</v>
      </c>
      <c r="U46">
        <v>0</v>
      </c>
      <c r="V46">
        <v>0</v>
      </c>
      <c r="W46">
        <v>0</v>
      </c>
      <c r="X46">
        <v>2.8711881422335599E-2</v>
      </c>
      <c r="Y46">
        <v>0</v>
      </c>
      <c r="Z46">
        <v>-242101.442767834</v>
      </c>
      <c r="AA46">
        <v>4225600.0473318696</v>
      </c>
      <c r="AB46">
        <v>448521.80047875299</v>
      </c>
      <c r="AC46">
        <v>10258272.139466001</v>
      </c>
      <c r="AD46">
        <v>855158.14729988202</v>
      </c>
      <c r="AE46">
        <v>310475.51618101302</v>
      </c>
      <c r="AF46">
        <v>-715995.00425220595</v>
      </c>
      <c r="AG46">
        <v>-3221.9305669995001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15136709.273170499</v>
      </c>
      <c r="AP46">
        <v>15388679.3937237</v>
      </c>
      <c r="AQ46">
        <v>1765530.2265762801</v>
      </c>
      <c r="AR46">
        <v>816795.62579999899</v>
      </c>
      <c r="AS46">
        <v>17971005.246100001</v>
      </c>
    </row>
    <row r="47" spans="1:45" x14ac:dyDescent="0.2">
      <c r="A47">
        <v>3</v>
      </c>
      <c r="B47">
        <v>0</v>
      </c>
      <c r="C47">
        <v>2012</v>
      </c>
      <c r="D47">
        <v>4652</v>
      </c>
      <c r="E47">
        <v>235208657.78330001</v>
      </c>
      <c r="F47">
        <v>303959152.04909998</v>
      </c>
      <c r="G47">
        <v>313235882.66439903</v>
      </c>
      <c r="H47">
        <v>8851328.6152999103</v>
      </c>
      <c r="I47">
        <v>303977758.99316502</v>
      </c>
      <c r="J47">
        <v>-2944923.4002187001</v>
      </c>
      <c r="K47">
        <v>1930186.40809851</v>
      </c>
      <c r="L47">
        <v>0.84427364364268698</v>
      </c>
      <c r="M47">
        <v>607080.14119744999</v>
      </c>
      <c r="N47">
        <v>4.00064036192048</v>
      </c>
      <c r="O47">
        <v>25856.047480622699</v>
      </c>
      <c r="P47">
        <v>7.3287775472190999</v>
      </c>
      <c r="Q47">
        <v>0.203292400516843</v>
      </c>
      <c r="R47">
        <v>3.7958994447190002</v>
      </c>
      <c r="S47">
        <v>0</v>
      </c>
      <c r="T47">
        <v>0</v>
      </c>
      <c r="U47">
        <v>0</v>
      </c>
      <c r="V47">
        <v>0</v>
      </c>
      <c r="W47">
        <v>0</v>
      </c>
      <c r="X47">
        <v>4.0234751939781301E-2</v>
      </c>
      <c r="Y47">
        <v>0</v>
      </c>
      <c r="Z47">
        <v>887152.84022744198</v>
      </c>
      <c r="AA47">
        <v>-3187103.5339038102</v>
      </c>
      <c r="AB47">
        <v>623286.62421478005</v>
      </c>
      <c r="AC47">
        <v>105633.62567480101</v>
      </c>
      <c r="AD47">
        <v>1921413.64549416</v>
      </c>
      <c r="AE47">
        <v>-322316.243893879</v>
      </c>
      <c r="AF47">
        <v>-1260971.41076367</v>
      </c>
      <c r="AG47">
        <v>-4211.9284049590697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-26515.524369745301</v>
      </c>
      <c r="AN47">
        <v>0</v>
      </c>
      <c r="AO47">
        <v>-1263631.90572487</v>
      </c>
      <c r="AP47">
        <v>-1011492.34236099</v>
      </c>
      <c r="AQ47">
        <v>9862820.9576609097</v>
      </c>
      <c r="AR47">
        <v>425401.99999999901</v>
      </c>
      <c r="AS47">
        <v>9276730.6152999196</v>
      </c>
    </row>
    <row r="48" spans="1:45" x14ac:dyDescent="0.2">
      <c r="A48">
        <v>3</v>
      </c>
      <c r="B48">
        <v>0</v>
      </c>
      <c r="C48">
        <v>2013</v>
      </c>
      <c r="D48">
        <v>4718</v>
      </c>
      <c r="E48">
        <v>236666897.9673</v>
      </c>
      <c r="F48">
        <v>313235882.66439903</v>
      </c>
      <c r="G48">
        <v>310204736.07489997</v>
      </c>
      <c r="H48">
        <v>-3219209.3755998998</v>
      </c>
      <c r="I48">
        <v>297334062.57876098</v>
      </c>
      <c r="J48">
        <v>-6982466.5867385296</v>
      </c>
      <c r="K48">
        <v>1931334.75297041</v>
      </c>
      <c r="L48">
        <v>0.90376121398971798</v>
      </c>
      <c r="M48">
        <v>614877.07663817599</v>
      </c>
      <c r="N48">
        <v>3.8344243863975498</v>
      </c>
      <c r="O48">
        <v>25831.258635312501</v>
      </c>
      <c r="P48">
        <v>7.2942256833723</v>
      </c>
      <c r="Q48">
        <v>0.20190114855688299</v>
      </c>
      <c r="R48">
        <v>3.7410733443064901</v>
      </c>
      <c r="S48">
        <v>0</v>
      </c>
      <c r="T48">
        <v>0</v>
      </c>
      <c r="U48">
        <v>0</v>
      </c>
      <c r="V48">
        <v>0</v>
      </c>
      <c r="W48">
        <v>0</v>
      </c>
      <c r="X48">
        <v>3.9986842609935097E-2</v>
      </c>
      <c r="Y48">
        <v>0</v>
      </c>
      <c r="Z48">
        <v>1720488.50000653</v>
      </c>
      <c r="AA48">
        <v>-7569825.4423211301</v>
      </c>
      <c r="AB48">
        <v>990648.42358857195</v>
      </c>
      <c r="AC48">
        <v>-2073275.71011031</v>
      </c>
      <c r="AD48">
        <v>-7724.8896103503102</v>
      </c>
      <c r="AE48">
        <v>95318.755014947397</v>
      </c>
      <c r="AF48">
        <v>-40330.549322331899</v>
      </c>
      <c r="AG48">
        <v>-3510.4423969434301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-6888211.35515102</v>
      </c>
      <c r="AP48">
        <v>-6880324.5312480703</v>
      </c>
      <c r="AQ48">
        <v>3661115.15564817</v>
      </c>
      <c r="AR48">
        <v>1458240.1839999901</v>
      </c>
      <c r="AS48">
        <v>-1760969.1915998999</v>
      </c>
    </row>
    <row r="49" spans="1:45" x14ac:dyDescent="0.2">
      <c r="A49">
        <v>3</v>
      </c>
      <c r="B49">
        <v>0</v>
      </c>
      <c r="C49">
        <v>2014</v>
      </c>
      <c r="D49">
        <v>4718</v>
      </c>
      <c r="E49">
        <v>236666897.9673</v>
      </c>
      <c r="F49">
        <v>310204736.07489997</v>
      </c>
      <c r="G49">
        <v>310956499.36369997</v>
      </c>
      <c r="H49">
        <v>-290446.71120003902</v>
      </c>
      <c r="I49">
        <v>299269519.59447497</v>
      </c>
      <c r="J49">
        <v>877443.83613807103</v>
      </c>
      <c r="K49">
        <v>1964158.48268822</v>
      </c>
      <c r="L49">
        <v>0.89994358972111599</v>
      </c>
      <c r="M49">
        <v>620082.13056157005</v>
      </c>
      <c r="N49">
        <v>3.6356252260389499</v>
      </c>
      <c r="O49">
        <v>26260.4629591593</v>
      </c>
      <c r="P49">
        <v>7.4353787468246697</v>
      </c>
      <c r="Q49">
        <v>0.19974168862414601</v>
      </c>
      <c r="R49">
        <v>3.88133899507217</v>
      </c>
      <c r="S49">
        <v>0</v>
      </c>
      <c r="T49">
        <v>0</v>
      </c>
      <c r="U49">
        <v>0.25025369594841801</v>
      </c>
      <c r="V49">
        <v>0</v>
      </c>
      <c r="W49">
        <v>0</v>
      </c>
      <c r="X49">
        <v>5.5814417282070102E-2</v>
      </c>
      <c r="Y49">
        <v>0</v>
      </c>
      <c r="Z49">
        <v>5979878.5257927701</v>
      </c>
      <c r="AA49">
        <v>388991.20876584202</v>
      </c>
      <c r="AB49">
        <v>633050.48392055905</v>
      </c>
      <c r="AC49">
        <v>-3043155.87952284</v>
      </c>
      <c r="AD49">
        <v>-1681409.0966442099</v>
      </c>
      <c r="AE49">
        <v>69791.539113398001</v>
      </c>
      <c r="AF49">
        <v>-301272.54937654902</v>
      </c>
      <c r="AG49">
        <v>7046.0985860930195</v>
      </c>
      <c r="AH49">
        <v>0</v>
      </c>
      <c r="AI49">
        <v>0</v>
      </c>
      <c r="AJ49">
        <v>-908963.06299568899</v>
      </c>
      <c r="AK49">
        <v>0</v>
      </c>
      <c r="AL49">
        <v>0</v>
      </c>
      <c r="AM49">
        <v>-61209.465111512101</v>
      </c>
      <c r="AN49">
        <v>0</v>
      </c>
      <c r="AO49">
        <v>1082747.80252785</v>
      </c>
      <c r="AP49">
        <v>1257837.4913685501</v>
      </c>
      <c r="AQ49">
        <v>-1548284.2025685899</v>
      </c>
      <c r="AR49">
        <v>0</v>
      </c>
      <c r="AS49">
        <v>-290446.71120003902</v>
      </c>
    </row>
    <row r="50" spans="1:45" x14ac:dyDescent="0.2">
      <c r="A50">
        <v>3</v>
      </c>
      <c r="B50">
        <v>0</v>
      </c>
      <c r="C50">
        <v>2015</v>
      </c>
      <c r="D50">
        <v>4718</v>
      </c>
      <c r="E50">
        <v>236666897.9673</v>
      </c>
      <c r="F50">
        <v>310956499.36369997</v>
      </c>
      <c r="G50">
        <v>299037265.41569901</v>
      </c>
      <c r="H50">
        <v>-12325146.151699901</v>
      </c>
      <c r="I50">
        <v>281837841.19882798</v>
      </c>
      <c r="J50">
        <v>-17780870.779679</v>
      </c>
      <c r="K50">
        <v>2018773.58762767</v>
      </c>
      <c r="L50">
        <v>0.92294272170995295</v>
      </c>
      <c r="M50">
        <v>625565.06189279899</v>
      </c>
      <c r="N50">
        <v>2.6404873004136999</v>
      </c>
      <c r="O50">
        <v>27135.7151580721</v>
      </c>
      <c r="P50">
        <v>7.2496882122902804</v>
      </c>
      <c r="Q50">
        <v>0.196869511501501</v>
      </c>
      <c r="R50">
        <v>3.9454655147206701</v>
      </c>
      <c r="S50">
        <v>0</v>
      </c>
      <c r="T50">
        <v>0</v>
      </c>
      <c r="U50">
        <v>0.57098749375707003</v>
      </c>
      <c r="V50">
        <v>0</v>
      </c>
      <c r="W50">
        <v>0</v>
      </c>
      <c r="X50">
        <v>0.11857552032848</v>
      </c>
      <c r="Y50">
        <v>0</v>
      </c>
      <c r="Z50">
        <v>5144690.4709019</v>
      </c>
      <c r="AA50">
        <v>-2328084.99631692</v>
      </c>
      <c r="AB50">
        <v>736439.594640119</v>
      </c>
      <c r="AC50">
        <v>-16153260.034527199</v>
      </c>
      <c r="AD50">
        <v>-3731069.5715642199</v>
      </c>
      <c r="AE50">
        <v>-366486.80259930901</v>
      </c>
      <c r="AF50">
        <v>-349707.81206789601</v>
      </c>
      <c r="AG50">
        <v>666.40492552159697</v>
      </c>
      <c r="AH50">
        <v>0</v>
      </c>
      <c r="AI50">
        <v>0</v>
      </c>
      <c r="AJ50">
        <v>-1183138.99627773</v>
      </c>
      <c r="AK50">
        <v>0</v>
      </c>
      <c r="AL50">
        <v>0</v>
      </c>
      <c r="AM50">
        <v>-152771.361066457</v>
      </c>
      <c r="AN50">
        <v>0</v>
      </c>
      <c r="AO50">
        <v>-18382723.103952199</v>
      </c>
      <c r="AP50">
        <v>-18451350.106849998</v>
      </c>
      <c r="AQ50">
        <v>6126203.9551501004</v>
      </c>
      <c r="AR50">
        <v>0</v>
      </c>
      <c r="AS50">
        <v>-12325146.151699901</v>
      </c>
    </row>
    <row r="51" spans="1:45" x14ac:dyDescent="0.2">
      <c r="A51">
        <v>3</v>
      </c>
      <c r="B51">
        <v>0</v>
      </c>
      <c r="C51">
        <v>2016</v>
      </c>
      <c r="D51">
        <v>4718</v>
      </c>
      <c r="E51">
        <v>236666897.9673</v>
      </c>
      <c r="F51">
        <v>299037265.41569901</v>
      </c>
      <c r="G51">
        <v>279894597.22539997</v>
      </c>
      <c r="H51">
        <v>-18730189.348699901</v>
      </c>
      <c r="I51">
        <v>271506913.387003</v>
      </c>
      <c r="J51">
        <v>-9853442.9905991908</v>
      </c>
      <c r="K51">
        <v>2063805.4003081799</v>
      </c>
      <c r="L51">
        <v>0.98535851257253004</v>
      </c>
      <c r="M51">
        <v>629923.11739160703</v>
      </c>
      <c r="N51">
        <v>2.3499592198619399</v>
      </c>
      <c r="O51">
        <v>27487.968298677701</v>
      </c>
      <c r="P51">
        <v>7.0664301131606901</v>
      </c>
      <c r="Q51">
        <v>0.200688049962088</v>
      </c>
      <c r="R51">
        <v>4.4500416928581004</v>
      </c>
      <c r="S51">
        <v>0</v>
      </c>
      <c r="T51">
        <v>0</v>
      </c>
      <c r="U51">
        <v>1.16140595879625</v>
      </c>
      <c r="V51">
        <v>0</v>
      </c>
      <c r="W51">
        <v>0</v>
      </c>
      <c r="X51">
        <v>0.200819728530716</v>
      </c>
      <c r="Y51">
        <v>0</v>
      </c>
      <c r="Z51">
        <v>3887374.8069669902</v>
      </c>
      <c r="AA51">
        <v>-5608928.6426572399</v>
      </c>
      <c r="AB51">
        <v>669729.49560178001</v>
      </c>
      <c r="AC51">
        <v>-5272679.7515598098</v>
      </c>
      <c r="AD51">
        <v>-1414856.27469684</v>
      </c>
      <c r="AE51">
        <v>-248592.170567158</v>
      </c>
      <c r="AF51">
        <v>486855.51337485597</v>
      </c>
      <c r="AG51">
        <v>23330.359162585999</v>
      </c>
      <c r="AH51">
        <v>0</v>
      </c>
      <c r="AI51">
        <v>0</v>
      </c>
      <c r="AJ51">
        <v>-2159738.3056497802</v>
      </c>
      <c r="AK51">
        <v>0</v>
      </c>
      <c r="AL51">
        <v>0</v>
      </c>
      <c r="AM51">
        <v>-242001.55693999</v>
      </c>
      <c r="AN51">
        <v>0</v>
      </c>
      <c r="AO51">
        <v>-9879506.5269646104</v>
      </c>
      <c r="AP51">
        <v>-9656490.8402332403</v>
      </c>
      <c r="AQ51">
        <v>-9073698.5084667299</v>
      </c>
      <c r="AR51">
        <v>0</v>
      </c>
      <c r="AS51">
        <v>-18730189.348699901</v>
      </c>
    </row>
    <row r="52" spans="1:45" x14ac:dyDescent="0.2">
      <c r="A52">
        <v>3</v>
      </c>
      <c r="B52">
        <v>0</v>
      </c>
      <c r="C52">
        <v>2017</v>
      </c>
      <c r="D52">
        <v>4718</v>
      </c>
      <c r="E52">
        <v>236666897.9673</v>
      </c>
      <c r="F52">
        <v>279894597.22539997</v>
      </c>
      <c r="G52">
        <v>270558220.78919899</v>
      </c>
      <c r="H52">
        <v>-8455052.7263999805</v>
      </c>
      <c r="I52">
        <v>273725463.98778898</v>
      </c>
      <c r="J52">
        <v>2978859.60107865</v>
      </c>
      <c r="K52">
        <v>2085563.4311556499</v>
      </c>
      <c r="L52">
        <v>0.97614160732615496</v>
      </c>
      <c r="M52">
        <v>633689.47404196695</v>
      </c>
      <c r="N52">
        <v>2.5594199815080301</v>
      </c>
      <c r="O52">
        <v>27658.516267724801</v>
      </c>
      <c r="P52">
        <v>7.0559673285803699</v>
      </c>
      <c r="Q52">
        <v>0.199347967219526</v>
      </c>
      <c r="R52">
        <v>4.7385506753043698</v>
      </c>
      <c r="S52">
        <v>0</v>
      </c>
      <c r="T52">
        <v>0</v>
      </c>
      <c r="U52">
        <v>1.99933611120649</v>
      </c>
      <c r="V52">
        <v>0</v>
      </c>
      <c r="W52">
        <v>0</v>
      </c>
      <c r="X52">
        <v>0.40966419513174102</v>
      </c>
      <c r="Y52">
        <v>0</v>
      </c>
      <c r="Z52">
        <v>2870007.4004207202</v>
      </c>
      <c r="AA52">
        <v>691086.23328134394</v>
      </c>
      <c r="AB52">
        <v>568972.87217226601</v>
      </c>
      <c r="AC52">
        <v>3785254.41124553</v>
      </c>
      <c r="AD52">
        <v>-1214965.81742298</v>
      </c>
      <c r="AE52">
        <v>-91849.592701667905</v>
      </c>
      <c r="AF52">
        <v>-68867.744432856096</v>
      </c>
      <c r="AG52">
        <v>11822.491908031499</v>
      </c>
      <c r="AH52">
        <v>0</v>
      </c>
      <c r="AI52">
        <v>0</v>
      </c>
      <c r="AJ52">
        <v>-2785944.15796025</v>
      </c>
      <c r="AK52">
        <v>0</v>
      </c>
      <c r="AL52">
        <v>0</v>
      </c>
      <c r="AM52">
        <v>-568133.91121175303</v>
      </c>
      <c r="AN52">
        <v>0</v>
      </c>
      <c r="AO52">
        <v>3197382.1852983902</v>
      </c>
      <c r="AP52">
        <v>3156692.86556252</v>
      </c>
      <c r="AQ52">
        <v>-11611745.5919625</v>
      </c>
      <c r="AR52">
        <v>0</v>
      </c>
      <c r="AS52">
        <v>-8455052.7263999805</v>
      </c>
    </row>
    <row r="53" spans="1:45" x14ac:dyDescent="0.2">
      <c r="A53">
        <v>3</v>
      </c>
      <c r="B53">
        <v>0</v>
      </c>
      <c r="C53">
        <v>2018</v>
      </c>
      <c r="D53">
        <v>4718</v>
      </c>
      <c r="E53">
        <v>236666897.9673</v>
      </c>
      <c r="F53">
        <v>270558220.78919899</v>
      </c>
      <c r="G53">
        <v>267797302.1002</v>
      </c>
      <c r="H53">
        <v>-3179117.01700004</v>
      </c>
      <c r="I53">
        <v>277261119.55523098</v>
      </c>
      <c r="J53">
        <v>3065884.8533945698</v>
      </c>
      <c r="K53">
        <v>2102749.2543792301</v>
      </c>
      <c r="L53">
        <v>0.97345931230146499</v>
      </c>
      <c r="M53">
        <v>639775.545328398</v>
      </c>
      <c r="N53">
        <v>2.81841862081265</v>
      </c>
      <c r="O53">
        <v>28066.597469404998</v>
      </c>
      <c r="P53">
        <v>7.0107139777311902</v>
      </c>
      <c r="Q53">
        <v>0.19884655106648</v>
      </c>
      <c r="R53">
        <v>5.0971445390948</v>
      </c>
      <c r="S53">
        <v>0</v>
      </c>
      <c r="T53">
        <v>0</v>
      </c>
      <c r="U53">
        <v>2.8570797582450398</v>
      </c>
      <c r="V53">
        <v>0</v>
      </c>
      <c r="W53">
        <v>0</v>
      </c>
      <c r="X53">
        <v>0.55650265055866599</v>
      </c>
      <c r="Y53">
        <v>5.50520868955666E-2</v>
      </c>
      <c r="Z53">
        <v>2312822.7850573398</v>
      </c>
      <c r="AA53">
        <v>920637.80454487598</v>
      </c>
      <c r="AB53">
        <v>593326.11982833699</v>
      </c>
      <c r="AC53">
        <v>4155728.2945664199</v>
      </c>
      <c r="AD53">
        <v>-1411758.9768265099</v>
      </c>
      <c r="AE53">
        <v>-109795.364562754</v>
      </c>
      <c r="AF53">
        <v>-113165.635831711</v>
      </c>
      <c r="AG53">
        <v>14222.8280193971</v>
      </c>
      <c r="AH53">
        <v>0</v>
      </c>
      <c r="AI53">
        <v>0</v>
      </c>
      <c r="AJ53">
        <v>-2761157.74535301</v>
      </c>
      <c r="AK53">
        <v>0</v>
      </c>
      <c r="AL53">
        <v>0</v>
      </c>
      <c r="AM53">
        <v>-388301.629078948</v>
      </c>
      <c r="AN53">
        <v>-805666.30724042596</v>
      </c>
      <c r="AO53">
        <v>2406892.1731230002</v>
      </c>
      <c r="AP53">
        <v>2486960.0340074599</v>
      </c>
      <c r="AQ53">
        <v>-5666077.0510074999</v>
      </c>
      <c r="AR53">
        <v>0</v>
      </c>
      <c r="AS53">
        <v>-3179117.01700004</v>
      </c>
    </row>
    <row r="54" spans="1:45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1134186377.8857701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0.50002661492511502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1201007994</v>
      </c>
      <c r="AS54">
        <v>1201007994</v>
      </c>
    </row>
    <row r="55" spans="1:45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1028426232.80746</v>
      </c>
      <c r="J55">
        <v>-105760145.078311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0.49949664564947699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-82815633.014605999</v>
      </c>
      <c r="AA55">
        <v>-68082172.011028096</v>
      </c>
      <c r="AB55">
        <v>4188184.8081611302</v>
      </c>
      <c r="AC55">
        <v>23291617.084457502</v>
      </c>
      <c r="AD55">
        <v>14423745.2906709</v>
      </c>
      <c r="AE55">
        <v>-2998522.5487775202</v>
      </c>
      <c r="AF55">
        <v>-249335.18069214301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-112242115.571814</v>
      </c>
      <c r="AP55">
        <v>-111991099.666023</v>
      </c>
      <c r="AQ55">
        <v>38674258.666022003</v>
      </c>
      <c r="AR55">
        <v>0</v>
      </c>
      <c r="AS55">
        <v>-73316841.000001594</v>
      </c>
    </row>
    <row r="56" spans="1:45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1086667440.5713501</v>
      </c>
      <c r="J56">
        <v>58241207.763890199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0.49415983310371703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41489689.150219701</v>
      </c>
      <c r="AA56">
        <v>-19719759.292610198</v>
      </c>
      <c r="AB56">
        <v>5856545.0803243602</v>
      </c>
      <c r="AC56">
        <v>23447058.284338001</v>
      </c>
      <c r="AD56">
        <v>17614906.417387702</v>
      </c>
      <c r="AE56">
        <v>-2895813.23045567</v>
      </c>
      <c r="AF56">
        <v>-2355321.7518398198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63437304.6573641</v>
      </c>
      <c r="AP56">
        <v>63862718.238995098</v>
      </c>
      <c r="AQ56">
        <v>-82316837.238993198</v>
      </c>
      <c r="AR56">
        <v>0</v>
      </c>
      <c r="AS56">
        <v>-18454118.999998</v>
      </c>
    </row>
    <row r="57" spans="1:45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1188331878.13674</v>
      </c>
      <c r="J57">
        <v>101664437.565395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0.49018125488386599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40544341.198657401</v>
      </c>
      <c r="AA57">
        <v>12778057.582573</v>
      </c>
      <c r="AB57">
        <v>5603841.42858567</v>
      </c>
      <c r="AC57">
        <v>30126937.063212</v>
      </c>
      <c r="AD57">
        <v>15738521.4346752</v>
      </c>
      <c r="AE57">
        <v>-2532294.57726201</v>
      </c>
      <c r="AF57">
        <v>-1727610.73985738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100531793.39058401</v>
      </c>
      <c r="AP57">
        <v>103775962.15547299</v>
      </c>
      <c r="AQ57">
        <v>-27599027.155475602</v>
      </c>
      <c r="AR57">
        <v>0</v>
      </c>
      <c r="AS57">
        <v>76176934.999997601</v>
      </c>
    </row>
    <row r="58" spans="1:45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828661459.12686801</v>
      </c>
      <c r="J58">
        <v>-359670419.00987703</v>
      </c>
      <c r="K58">
        <v>252268420.80000001</v>
      </c>
      <c r="L58">
        <v>2.81626553899999</v>
      </c>
      <c r="M58">
        <v>27655014.75</v>
      </c>
      <c r="N58">
        <v>3.3499999999999899</v>
      </c>
      <c r="O58">
        <v>36028.75</v>
      </c>
      <c r="P58">
        <v>30.18</v>
      </c>
      <c r="Q58">
        <v>0.49297116336448898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-6902184.3405229803</v>
      </c>
      <c r="AA58">
        <v>-387707401.74918598</v>
      </c>
      <c r="AB58">
        <v>6511404.2152522998</v>
      </c>
      <c r="AC58">
        <v>19892300.441246901</v>
      </c>
      <c r="AD58">
        <v>26104145.886109602</v>
      </c>
      <c r="AE58">
        <v>-4225721.7889527297</v>
      </c>
      <c r="AF58">
        <v>1296371.3282677101</v>
      </c>
      <c r="AG58">
        <v>33694.165417949996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-344997391.84236801</v>
      </c>
      <c r="AP58">
        <v>-358787260.33917701</v>
      </c>
      <c r="AQ58">
        <v>332913960.33917701</v>
      </c>
      <c r="AR58">
        <v>0</v>
      </c>
      <c r="AS58">
        <v>-25873299.999999501</v>
      </c>
    </row>
    <row r="59" spans="1:45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1222161421.12603</v>
      </c>
      <c r="J59">
        <v>393499961.99917102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0.48830547590354001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14893752.127487799</v>
      </c>
      <c r="AA59">
        <v>530520867.219019</v>
      </c>
      <c r="AB59">
        <v>646896.47864136996</v>
      </c>
      <c r="AC59">
        <v>6389275.7332823202</v>
      </c>
      <c r="AD59">
        <v>-7767363.0923641799</v>
      </c>
      <c r="AE59">
        <v>1823417.00591375</v>
      </c>
      <c r="AF59">
        <v>-2117565.3657271499</v>
      </c>
      <c r="AG59">
        <v>-16479.020520980499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544372801.08573198</v>
      </c>
      <c r="AP59">
        <v>550621974.94832003</v>
      </c>
      <c r="AQ59">
        <v>-609450676.94832098</v>
      </c>
      <c r="AR59">
        <v>0</v>
      </c>
      <c r="AS59">
        <v>-58828702.000000402</v>
      </c>
    </row>
    <row r="60" spans="1:45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1264389435.8261099</v>
      </c>
      <c r="J60">
        <v>42228014.700071797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0.48698388494219103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16312859.213984899</v>
      </c>
      <c r="AA60">
        <v>-3843365.87627168</v>
      </c>
      <c r="AB60">
        <v>2509815.1587552801</v>
      </c>
      <c r="AC60">
        <v>23844744.7859619</v>
      </c>
      <c r="AD60">
        <v>-653519.66619490995</v>
      </c>
      <c r="AE60">
        <v>157242.80754035799</v>
      </c>
      <c r="AF60">
        <v>-569757.928556834</v>
      </c>
      <c r="AG60">
        <v>15643.188170261201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37773661.683389299</v>
      </c>
      <c r="AP60">
        <v>38031703.766426899</v>
      </c>
      <c r="AQ60">
        <v>-26176496.7664265</v>
      </c>
      <c r="AR60">
        <v>0</v>
      </c>
      <c r="AS60">
        <v>11855207.0000004</v>
      </c>
    </row>
    <row r="61" spans="1:45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1191809370.9226301</v>
      </c>
      <c r="J61">
        <v>-72580064.9034798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0.48475607204041099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920739.41018528899</v>
      </c>
      <c r="AA61">
        <v>-19214894.2535633</v>
      </c>
      <c r="AB61">
        <v>-2317491.0442602499</v>
      </c>
      <c r="AC61">
        <v>-58530576.873198003</v>
      </c>
      <c r="AD61">
        <v>14662806.4242252</v>
      </c>
      <c r="AE61">
        <v>1510812.7407393099</v>
      </c>
      <c r="AF61">
        <v>-970616.12289120804</v>
      </c>
      <c r="AG61">
        <v>31623.570650985999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-63907596.148111999</v>
      </c>
      <c r="AP61">
        <v>-63864973.409589902</v>
      </c>
      <c r="AQ61">
        <v>30309073.409588501</v>
      </c>
      <c r="AR61">
        <v>0</v>
      </c>
      <c r="AS61">
        <v>-33555900.000001401</v>
      </c>
    </row>
    <row r="62" spans="1:45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1114775515.76985</v>
      </c>
      <c r="J62">
        <v>-77033855.152776197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0.49441012262664702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-90758143.205795407</v>
      </c>
      <c r="AA62">
        <v>-11182036.3060317</v>
      </c>
      <c r="AB62">
        <v>-1843408.1502620999</v>
      </c>
      <c r="AC62">
        <v>26237560.349977002</v>
      </c>
      <c r="AD62">
        <v>3324236.7863284498</v>
      </c>
      <c r="AE62">
        <v>2468928.0714383</v>
      </c>
      <c r="AF62">
        <v>4088736.80142507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-67664125.652920395</v>
      </c>
      <c r="AP62">
        <v>-69743031.240961999</v>
      </c>
      <c r="AQ62">
        <v>46535820.240961798</v>
      </c>
      <c r="AR62">
        <v>0</v>
      </c>
      <c r="AS62">
        <v>-23207211.000000101</v>
      </c>
    </row>
    <row r="63" spans="1:45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1123066955.0355699</v>
      </c>
      <c r="J63">
        <v>8291439.26572036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0.49182096061092501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-21751861.066973999</v>
      </c>
      <c r="AA63">
        <v>-23924748.867587</v>
      </c>
      <c r="AB63">
        <v>1289431.2739377799</v>
      </c>
      <c r="AC63">
        <v>39164150.194826297</v>
      </c>
      <c r="AD63">
        <v>12614528.7316797</v>
      </c>
      <c r="AE63">
        <v>2793798.6804630202</v>
      </c>
      <c r="AF63">
        <v>-1070420.36859466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9114878.5777511504</v>
      </c>
      <c r="AP63">
        <v>7852823.4079663698</v>
      </c>
      <c r="AQ63">
        <v>-39589153.407965101</v>
      </c>
      <c r="AR63">
        <v>0</v>
      </c>
      <c r="AS63">
        <v>-31736329.9999988</v>
      </c>
    </row>
    <row r="64" spans="1:45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1137003120.85021</v>
      </c>
      <c r="J64">
        <v>13936165.8146393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0.478498674131415</v>
      </c>
      <c r="R64">
        <v>4.0999999999999996</v>
      </c>
      <c r="S64">
        <v>0.34999999999999898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-2008253.89589358</v>
      </c>
      <c r="AA64">
        <v>12469991.5111361</v>
      </c>
      <c r="AB64">
        <v>2182048.5710650198</v>
      </c>
      <c r="AC64">
        <v>1927038.29089396</v>
      </c>
      <c r="AD64">
        <v>2145667.18624934</v>
      </c>
      <c r="AE64">
        <v>1537127.1676990199</v>
      </c>
      <c r="AF64">
        <v>-5330974.99831565</v>
      </c>
      <c r="AG64">
        <v>29108.0656186253</v>
      </c>
      <c r="AH64">
        <v>-223506.35569724799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12728245.5427556</v>
      </c>
      <c r="AP64">
        <v>12707682.0028577</v>
      </c>
      <c r="AQ64">
        <v>-4114116.0028562001</v>
      </c>
      <c r="AR64">
        <v>0</v>
      </c>
      <c r="AS64">
        <v>8593566.0000015497</v>
      </c>
    </row>
    <row r="65" spans="1:45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1052897347.67103</v>
      </c>
      <c r="J65">
        <v>-84105773.179184198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0.478248521277432</v>
      </c>
      <c r="R65">
        <v>4.2</v>
      </c>
      <c r="S65">
        <v>1.1199999999999899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14940511.9133095</v>
      </c>
      <c r="AA65">
        <v>-73383361.820457205</v>
      </c>
      <c r="AB65">
        <v>8682195.45686277</v>
      </c>
      <c r="AC65">
        <v>-7497040.6159164403</v>
      </c>
      <c r="AD65">
        <v>3108147.9379066499</v>
      </c>
      <c r="AE65">
        <v>-11587851.477014599</v>
      </c>
      <c r="AF65">
        <v>-101198.514496487</v>
      </c>
      <c r="AG65">
        <v>14676.060132635401</v>
      </c>
      <c r="AH65">
        <v>-495775.31883731799</v>
      </c>
      <c r="AI65">
        <v>0</v>
      </c>
      <c r="AJ65">
        <v>0</v>
      </c>
      <c r="AK65">
        <v>0</v>
      </c>
      <c r="AL65">
        <v>0</v>
      </c>
      <c r="AM65">
        <v>-10012797.163272901</v>
      </c>
      <c r="AN65">
        <v>0</v>
      </c>
      <c r="AO65">
        <v>-76332493.541783497</v>
      </c>
      <c r="AP65">
        <v>-76387456.9839966</v>
      </c>
      <c r="AQ65">
        <v>75237969.983996704</v>
      </c>
      <c r="AR65">
        <v>0</v>
      </c>
      <c r="AS65">
        <v>-1149486.9999998801</v>
      </c>
    </row>
    <row r="66" spans="1:45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1050401625.9094</v>
      </c>
      <c r="J66">
        <v>-2495721.76162278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0.47765666406466001</v>
      </c>
      <c r="R66">
        <v>4.2</v>
      </c>
      <c r="S66">
        <v>1.88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-76864.795588887893</v>
      </c>
      <c r="AA66">
        <v>1061366.1182116801</v>
      </c>
      <c r="AB66">
        <v>2725499.6520412401</v>
      </c>
      <c r="AC66">
        <v>-8794041.6486046705</v>
      </c>
      <c r="AD66">
        <v>1417833.2419664301</v>
      </c>
      <c r="AE66">
        <v>1991099.0865224299</v>
      </c>
      <c r="AF66">
        <v>-239151.36033142</v>
      </c>
      <c r="AG66">
        <v>0</v>
      </c>
      <c r="AH66">
        <v>-488793.50670656899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-2403053.2124897498</v>
      </c>
      <c r="AP66">
        <v>-2445030.8306633099</v>
      </c>
      <c r="AQ66">
        <v>-8117055.1693393001</v>
      </c>
      <c r="AR66">
        <v>0</v>
      </c>
      <c r="AS66">
        <v>-10562086.0000026</v>
      </c>
    </row>
    <row r="67" spans="1:45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977340639.46847296</v>
      </c>
      <c r="J67">
        <v>-73060986.440934405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0.47613347078784202</v>
      </c>
      <c r="R67">
        <v>4.0999999999999996</v>
      </c>
      <c r="S67">
        <v>3.14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2707302.0388000701</v>
      </c>
      <c r="AA67">
        <v>-14346267.9472</v>
      </c>
      <c r="AB67">
        <v>2444443.5199642298</v>
      </c>
      <c r="AC67">
        <v>-54256486.947215699</v>
      </c>
      <c r="AD67">
        <v>-6880730.9068518803</v>
      </c>
      <c r="AE67">
        <v>-218733.43417083099</v>
      </c>
      <c r="AF67">
        <v>-609062.48681415198</v>
      </c>
      <c r="AG67">
        <v>-14509.410437628499</v>
      </c>
      <c r="AH67">
        <v>-801945.44955938205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-71975991.023485199</v>
      </c>
      <c r="AP67">
        <v>-71012451.093249395</v>
      </c>
      <c r="AQ67">
        <v>47393890.7932522</v>
      </c>
      <c r="AR67">
        <v>0</v>
      </c>
      <c r="AS67">
        <v>-23618560.299997199</v>
      </c>
    </row>
    <row r="68" spans="1:45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942404054.98989403</v>
      </c>
      <c r="J68">
        <v>-34936584.478579402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0.476654671743657</v>
      </c>
      <c r="R68">
        <v>4.5</v>
      </c>
      <c r="S68">
        <v>5.62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-2274916.5589780002</v>
      </c>
      <c r="AA68">
        <v>-1670818.1145439199</v>
      </c>
      <c r="AB68">
        <v>526217.71721631801</v>
      </c>
      <c r="AC68">
        <v>-16858789.928378001</v>
      </c>
      <c r="AD68">
        <v>-12451137.6000883</v>
      </c>
      <c r="AE68">
        <v>-2063591.7599307101</v>
      </c>
      <c r="AF68">
        <v>203667.15147007999</v>
      </c>
      <c r="AG68">
        <v>56697.018485287997</v>
      </c>
      <c r="AH68">
        <v>-1541330.6404033899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-36074002.715150699</v>
      </c>
      <c r="AP68">
        <v>-35651177.405809797</v>
      </c>
      <c r="AQ68">
        <v>37575581.405807696</v>
      </c>
      <c r="AR68">
        <v>0</v>
      </c>
      <c r="AS68">
        <v>1924403.9999979699</v>
      </c>
    </row>
    <row r="69" spans="1:45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936873877.16178703</v>
      </c>
      <c r="J69">
        <v>-5530177.8281066399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0.47605266805906399</v>
      </c>
      <c r="R69">
        <v>4.5</v>
      </c>
      <c r="S69">
        <v>8.6999999999999993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-4102655.7298184298</v>
      </c>
      <c r="AA69">
        <v>-11888716.1379837</v>
      </c>
      <c r="AB69">
        <v>2039862.56048637</v>
      </c>
      <c r="AC69">
        <v>16568329.779931899</v>
      </c>
      <c r="AD69">
        <v>-6957232.3591144504</v>
      </c>
      <c r="AE69">
        <v>856801.13786754594</v>
      </c>
      <c r="AF69">
        <v>-235644.09937824699</v>
      </c>
      <c r="AG69">
        <v>0</v>
      </c>
      <c r="AH69">
        <v>-1917568.1334250199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-5636822.9814340398</v>
      </c>
      <c r="AP69">
        <v>-5863791.6156103797</v>
      </c>
      <c r="AQ69">
        <v>-50730192.484388404</v>
      </c>
      <c r="AR69">
        <v>0</v>
      </c>
      <c r="AS69">
        <v>-56593984.099998802</v>
      </c>
    </row>
    <row r="70" spans="1:45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903241093.66407204</v>
      </c>
      <c r="J70">
        <v>-33632783.497715503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0.47627332414381301</v>
      </c>
      <c r="R70">
        <v>4.5999999999999996</v>
      </c>
      <c r="S70">
        <v>12.309999999999899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-905817.71436632902</v>
      </c>
      <c r="AA70">
        <v>2562388.9397337199</v>
      </c>
      <c r="AB70">
        <v>1154302.0573380501</v>
      </c>
      <c r="AC70">
        <v>12399060.3802961</v>
      </c>
      <c r="AD70">
        <v>-8534979.2935897801</v>
      </c>
      <c r="AE70">
        <v>67329.812588853398</v>
      </c>
      <c r="AF70">
        <v>81493.420019044293</v>
      </c>
      <c r="AG70">
        <v>13396.9948601618</v>
      </c>
      <c r="AH70">
        <v>-2119897.0550064598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-38255558.381809697</v>
      </c>
      <c r="AO70">
        <v>-33538280.839936301</v>
      </c>
      <c r="AP70">
        <v>-33840556.122820698</v>
      </c>
      <c r="AQ70">
        <v>26987033.122820001</v>
      </c>
      <c r="AR70">
        <v>0</v>
      </c>
      <c r="AS70">
        <v>-6853523.0000007097</v>
      </c>
    </row>
    <row r="74" spans="1:45" s="6" customFormat="1" x14ac:dyDescent="0.2">
      <c r="A74" t="s">
        <v>77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79</v>
      </c>
      <c r="R74" t="s">
        <v>32</v>
      </c>
      <c r="S74" t="s">
        <v>85</v>
      </c>
      <c r="T74" t="s">
        <v>86</v>
      </c>
      <c r="U74" t="s">
        <v>80</v>
      </c>
      <c r="V74" t="s">
        <v>87</v>
      </c>
      <c r="W74" t="s">
        <v>88</v>
      </c>
      <c r="X74" t="s">
        <v>49</v>
      </c>
      <c r="Y74" t="s">
        <v>50</v>
      </c>
      <c r="Z74" t="s">
        <v>11</v>
      </c>
      <c r="AA74" t="s">
        <v>33</v>
      </c>
      <c r="AB74" t="s">
        <v>12</v>
      </c>
      <c r="AC74" t="s">
        <v>34</v>
      </c>
      <c r="AD74" t="s">
        <v>35</v>
      </c>
      <c r="AE74" t="s">
        <v>13</v>
      </c>
      <c r="AF74" t="s">
        <v>81</v>
      </c>
      <c r="AG74" t="s">
        <v>36</v>
      </c>
      <c r="AH74" t="s">
        <v>89</v>
      </c>
      <c r="AI74" t="s">
        <v>90</v>
      </c>
      <c r="AJ74" t="s">
        <v>82</v>
      </c>
      <c r="AK74" t="s">
        <v>91</v>
      </c>
      <c r="AL74" t="s">
        <v>92</v>
      </c>
      <c r="AM74" t="s">
        <v>51</v>
      </c>
      <c r="AN74" t="s">
        <v>52</v>
      </c>
      <c r="AO74" t="s">
        <v>44</v>
      </c>
      <c r="AP74" t="s">
        <v>45</v>
      </c>
      <c r="AQ74" t="s">
        <v>46</v>
      </c>
      <c r="AR74" t="s">
        <v>47</v>
      </c>
      <c r="AS74" t="s">
        <v>48</v>
      </c>
    </row>
    <row r="75" spans="1:45" x14ac:dyDescent="0.2">
      <c r="A75">
        <v>1</v>
      </c>
      <c r="B75">
        <v>1</v>
      </c>
      <c r="C75">
        <v>2002</v>
      </c>
      <c r="D75">
        <v>150</v>
      </c>
      <c r="E75">
        <v>1069915403.65499</v>
      </c>
      <c r="F75">
        <v>0</v>
      </c>
      <c r="G75">
        <v>1069915403.65499</v>
      </c>
      <c r="H75">
        <v>0</v>
      </c>
      <c r="I75">
        <v>916955630.64086998</v>
      </c>
      <c r="J75">
        <v>0</v>
      </c>
      <c r="K75">
        <v>50740292.217438303</v>
      </c>
      <c r="L75">
        <v>1.7132453925100699</v>
      </c>
      <c r="M75">
        <v>8927514.0518831294</v>
      </c>
      <c r="N75">
        <v>1.94994096951705</v>
      </c>
      <c r="O75">
        <v>43176.306881081997</v>
      </c>
      <c r="P75">
        <v>11.1578924248098</v>
      </c>
      <c r="Q75">
        <v>0.51516486358284896</v>
      </c>
      <c r="R75">
        <v>3.9475414957497899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1069915403.65499</v>
      </c>
      <c r="AS75">
        <v>1069915403.65499</v>
      </c>
    </row>
    <row r="76" spans="1:45" x14ac:dyDescent="0.2">
      <c r="A76">
        <v>1</v>
      </c>
      <c r="B76">
        <v>1</v>
      </c>
      <c r="C76">
        <v>2003</v>
      </c>
      <c r="D76">
        <v>150</v>
      </c>
      <c r="E76">
        <v>1069915403.65499</v>
      </c>
      <c r="F76">
        <v>1069915403.65499</v>
      </c>
      <c r="G76">
        <v>1280048422.5409999</v>
      </c>
      <c r="H76">
        <v>-8072855.0139993597</v>
      </c>
      <c r="I76">
        <v>1225740200.9428401</v>
      </c>
      <c r="J76">
        <v>84776201.793588907</v>
      </c>
      <c r="K76">
        <v>55154282.018025398</v>
      </c>
      <c r="L76">
        <v>1.7044660506167599</v>
      </c>
      <c r="M76">
        <v>9071937.9912379794</v>
      </c>
      <c r="N76">
        <v>2.2262163531117101</v>
      </c>
      <c r="O76">
        <v>42308.368744748099</v>
      </c>
      <c r="P76">
        <v>10.988696350111701</v>
      </c>
      <c r="Q76">
        <v>0.51313382288538001</v>
      </c>
      <c r="R76">
        <v>3.9475414957497899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66558193.692796104</v>
      </c>
      <c r="AA76">
        <v>1225917.6524046101</v>
      </c>
      <c r="AB76">
        <v>4853380.7854699502</v>
      </c>
      <c r="AC76">
        <v>21005490.101872001</v>
      </c>
      <c r="AD76">
        <v>8662247.6072242893</v>
      </c>
      <c r="AE76">
        <v>-1291464.19356632</v>
      </c>
      <c r="AF76">
        <v>-847978.944170014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100165786.70203</v>
      </c>
      <c r="AP76">
        <v>102365494.491679</v>
      </c>
      <c r="AQ76">
        <v>-110438349.505679</v>
      </c>
      <c r="AR76">
        <v>0</v>
      </c>
      <c r="AS76">
        <v>-8072855.0139993597</v>
      </c>
    </row>
    <row r="77" spans="1:45" x14ac:dyDescent="0.2">
      <c r="A77">
        <v>1</v>
      </c>
      <c r="B77">
        <v>1</v>
      </c>
      <c r="C77">
        <v>2004</v>
      </c>
      <c r="D77">
        <v>160</v>
      </c>
      <c r="E77">
        <v>1077611290.65499</v>
      </c>
      <c r="F77">
        <v>1280048422.5409999</v>
      </c>
      <c r="G77">
        <v>1353575032.98</v>
      </c>
      <c r="H77">
        <v>65830723.439000197</v>
      </c>
      <c r="I77">
        <v>1309378515.52105</v>
      </c>
      <c r="J77">
        <v>76142067.544032693</v>
      </c>
      <c r="K77">
        <v>55263206.7339359</v>
      </c>
      <c r="L77">
        <v>1.70638329413181</v>
      </c>
      <c r="M77">
        <v>9242271.3628880493</v>
      </c>
      <c r="N77">
        <v>2.5518910683608498</v>
      </c>
      <c r="O77">
        <v>41030.5670729212</v>
      </c>
      <c r="P77">
        <v>10.7946803484576</v>
      </c>
      <c r="Q77">
        <v>0.50995663186427798</v>
      </c>
      <c r="R77">
        <v>3.9400603557051199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23030976.0345775</v>
      </c>
      <c r="AA77">
        <v>10788881.7478997</v>
      </c>
      <c r="AB77">
        <v>7284382.8606649404</v>
      </c>
      <c r="AC77">
        <v>27130811.889990401</v>
      </c>
      <c r="AD77">
        <v>15962234.533317801</v>
      </c>
      <c r="AE77">
        <v>-849419.25040224497</v>
      </c>
      <c r="AF77">
        <v>-744568.74177594599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82603299.0742722</v>
      </c>
      <c r="AP77">
        <v>85737558.571545199</v>
      </c>
      <c r="AQ77">
        <v>-19906835.132544901</v>
      </c>
      <c r="AR77">
        <v>7695887</v>
      </c>
      <c r="AS77">
        <v>73526610.439000204</v>
      </c>
    </row>
    <row r="78" spans="1:45" x14ac:dyDescent="0.2">
      <c r="A78">
        <v>1</v>
      </c>
      <c r="B78">
        <v>1</v>
      </c>
      <c r="C78">
        <v>2005</v>
      </c>
      <c r="D78">
        <v>180</v>
      </c>
      <c r="E78">
        <v>1119130613.65499</v>
      </c>
      <c r="F78">
        <v>1353575032.98</v>
      </c>
      <c r="G78">
        <v>1433053203.59899</v>
      </c>
      <c r="H78">
        <v>37958847.618998297</v>
      </c>
      <c r="I78">
        <v>1393059260.3554599</v>
      </c>
      <c r="J78">
        <v>43468082.190462999</v>
      </c>
      <c r="K78">
        <v>54028360.394160204</v>
      </c>
      <c r="L78">
        <v>1.69566201981458</v>
      </c>
      <c r="M78">
        <v>9248942.3896951694</v>
      </c>
      <c r="N78">
        <v>3.0219532904527702</v>
      </c>
      <c r="O78">
        <v>39892.890941942002</v>
      </c>
      <c r="P78">
        <v>10.446193998783199</v>
      </c>
      <c r="Q78">
        <v>0.51102334465351695</v>
      </c>
      <c r="R78">
        <v>3.9587157425717199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-2723267.5752002802</v>
      </c>
      <c r="AA78">
        <v>-8011985.5220119599</v>
      </c>
      <c r="AB78">
        <v>7929703.7092467602</v>
      </c>
      <c r="AC78">
        <v>36678180.006549798</v>
      </c>
      <c r="AD78">
        <v>15523771.634897299</v>
      </c>
      <c r="AE78">
        <v>-968007.55885659205</v>
      </c>
      <c r="AF78">
        <v>-812430.93771633005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47615963.756908797</v>
      </c>
      <c r="AP78">
        <v>48023274.806503102</v>
      </c>
      <c r="AQ78">
        <v>-10064427.187504699</v>
      </c>
      <c r="AR78">
        <v>41519322.999999903</v>
      </c>
      <c r="AS78">
        <v>79478170.6189982</v>
      </c>
    </row>
    <row r="79" spans="1:45" x14ac:dyDescent="0.2">
      <c r="A79">
        <v>1</v>
      </c>
      <c r="B79">
        <v>1</v>
      </c>
      <c r="C79">
        <v>2006</v>
      </c>
      <c r="D79">
        <v>180</v>
      </c>
      <c r="E79">
        <v>1119130613.65499</v>
      </c>
      <c r="F79">
        <v>1433053203.59899</v>
      </c>
      <c r="G79">
        <v>1493228483.316</v>
      </c>
      <c r="H79">
        <v>60175279.717001699</v>
      </c>
      <c r="I79">
        <v>1474858021.0871201</v>
      </c>
      <c r="J79">
        <v>81798760.731658906</v>
      </c>
      <c r="K79">
        <v>56052606.436925203</v>
      </c>
      <c r="L79">
        <v>1.77182285416152</v>
      </c>
      <c r="M79">
        <v>9504547.6584742405</v>
      </c>
      <c r="N79">
        <v>3.3087203668259701</v>
      </c>
      <c r="O79">
        <v>38228.970289698198</v>
      </c>
      <c r="P79">
        <v>10.313201742091399</v>
      </c>
      <c r="Q79">
        <v>0.50906888542158901</v>
      </c>
      <c r="R79">
        <v>4.2618133190396499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49397161.133523002</v>
      </c>
      <c r="AA79">
        <v>-20340390.454005301</v>
      </c>
      <c r="AB79">
        <v>10732196.4505248</v>
      </c>
      <c r="AC79">
        <v>22208417.466524299</v>
      </c>
      <c r="AD79">
        <v>25508896.938880999</v>
      </c>
      <c r="AE79">
        <v>-681670.52233590302</v>
      </c>
      <c r="AF79">
        <v>-1187965.6633924099</v>
      </c>
      <c r="AG79">
        <v>53698.700221064697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85690344.049940705</v>
      </c>
      <c r="AP79">
        <v>86707042.074832693</v>
      </c>
      <c r="AQ79">
        <v>-26531762.357831001</v>
      </c>
      <c r="AR79">
        <v>0</v>
      </c>
      <c r="AS79">
        <v>60175279.717001699</v>
      </c>
    </row>
    <row r="80" spans="1:45" x14ac:dyDescent="0.2">
      <c r="A80">
        <v>1</v>
      </c>
      <c r="B80">
        <v>1</v>
      </c>
      <c r="C80">
        <v>2007</v>
      </c>
      <c r="D80">
        <v>180</v>
      </c>
      <c r="E80">
        <v>1119130613.65499</v>
      </c>
      <c r="F80">
        <v>1493228483.316</v>
      </c>
      <c r="G80">
        <v>1522929524.6889999</v>
      </c>
      <c r="H80">
        <v>29701041.372999702</v>
      </c>
      <c r="I80">
        <v>1545600387.2004499</v>
      </c>
      <c r="J80">
        <v>70742366.113336802</v>
      </c>
      <c r="K80">
        <v>60015922.491439298</v>
      </c>
      <c r="L80">
        <v>1.71490815927911</v>
      </c>
      <c r="M80">
        <v>9569650.1283425204</v>
      </c>
      <c r="N80">
        <v>3.4804285654891198</v>
      </c>
      <c r="O80">
        <v>38847.132965487101</v>
      </c>
      <c r="P80">
        <v>10.0897342228641</v>
      </c>
      <c r="Q80">
        <v>0.50292434994072099</v>
      </c>
      <c r="R80">
        <v>4.4118228256806296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72971255.509155095</v>
      </c>
      <c r="AA80">
        <v>6302126.3451287299</v>
      </c>
      <c r="AB80">
        <v>3064534.51007532</v>
      </c>
      <c r="AC80">
        <v>12202239.146436101</v>
      </c>
      <c r="AD80">
        <v>-7581398.3972476097</v>
      </c>
      <c r="AE80">
        <v>-1616028.4202497799</v>
      </c>
      <c r="AF80">
        <v>-2873735.9751808201</v>
      </c>
      <c r="AG80">
        <v>45081.515131264001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82514074.233248293</v>
      </c>
      <c r="AP80">
        <v>81782961.131053299</v>
      </c>
      <c r="AQ80">
        <v>-52081919.758053496</v>
      </c>
      <c r="AR80">
        <v>0</v>
      </c>
      <c r="AS80">
        <v>29701041.372999702</v>
      </c>
    </row>
    <row r="81" spans="1:45" x14ac:dyDescent="0.2">
      <c r="A81">
        <v>1</v>
      </c>
      <c r="B81">
        <v>1</v>
      </c>
      <c r="C81">
        <v>2008</v>
      </c>
      <c r="D81">
        <v>180</v>
      </c>
      <c r="E81">
        <v>1119130613.65499</v>
      </c>
      <c r="F81">
        <v>1522929524.6889999</v>
      </c>
      <c r="G81">
        <v>1598394722.8410001</v>
      </c>
      <c r="H81">
        <v>75465198.152000204</v>
      </c>
      <c r="I81">
        <v>1595834936.8410699</v>
      </c>
      <c r="J81">
        <v>50234549.640618101</v>
      </c>
      <c r="K81">
        <v>61335958.596289001</v>
      </c>
      <c r="L81">
        <v>1.75427651564215</v>
      </c>
      <c r="M81">
        <v>9612313.0645603295</v>
      </c>
      <c r="N81">
        <v>3.9133297615681499</v>
      </c>
      <c r="O81">
        <v>38780.348703267198</v>
      </c>
      <c r="P81">
        <v>10.2622266429616</v>
      </c>
      <c r="Q81">
        <v>0.50841143251144505</v>
      </c>
      <c r="R81">
        <v>4.5338942673118501</v>
      </c>
      <c r="S81">
        <v>0</v>
      </c>
      <c r="T81">
        <v>0</v>
      </c>
      <c r="U81">
        <v>0</v>
      </c>
      <c r="V81">
        <v>0</v>
      </c>
      <c r="W81">
        <v>0</v>
      </c>
      <c r="X81">
        <v>0.220852177024078</v>
      </c>
      <c r="Y81">
        <v>0</v>
      </c>
      <c r="Z81">
        <v>36886900.359596603</v>
      </c>
      <c r="AA81">
        <v>-21544786.282201</v>
      </c>
      <c r="AB81">
        <v>2571513.4577902602</v>
      </c>
      <c r="AC81">
        <v>31194652.025948498</v>
      </c>
      <c r="AD81">
        <v>557653.98191461095</v>
      </c>
      <c r="AE81">
        <v>1565648.18992316</v>
      </c>
      <c r="AF81">
        <v>2277848.9034457901</v>
      </c>
      <c r="AG81">
        <v>17993.6369935517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-2756071.2754656901</v>
      </c>
      <c r="AN81">
        <v>0</v>
      </c>
      <c r="AO81">
        <v>50771352.997945704</v>
      </c>
      <c r="AP81">
        <v>50437151.745801099</v>
      </c>
      <c r="AQ81">
        <v>25028046.406199001</v>
      </c>
      <c r="AR81">
        <v>0</v>
      </c>
      <c r="AS81">
        <v>75465198.152000204</v>
      </c>
    </row>
    <row r="82" spans="1:45" x14ac:dyDescent="0.2">
      <c r="A82">
        <v>1</v>
      </c>
      <c r="B82">
        <v>1</v>
      </c>
      <c r="C82">
        <v>2009</v>
      </c>
      <c r="D82">
        <v>190</v>
      </c>
      <c r="E82">
        <v>1130478954.65499</v>
      </c>
      <c r="F82">
        <v>1598394722.8410001</v>
      </c>
      <c r="G82">
        <v>1579728635.783</v>
      </c>
      <c r="H82">
        <v>-30014428.057999998</v>
      </c>
      <c r="I82">
        <v>1520888260.2680299</v>
      </c>
      <c r="J82">
        <v>-91883630.418822601</v>
      </c>
      <c r="K82">
        <v>60409172.312910497</v>
      </c>
      <c r="L82">
        <v>1.8584606115959199</v>
      </c>
      <c r="M82">
        <v>9526119.8759938199</v>
      </c>
      <c r="N82">
        <v>2.8560679159503901</v>
      </c>
      <c r="O82">
        <v>36999.023849424702</v>
      </c>
      <c r="P82">
        <v>10.413560182811199</v>
      </c>
      <c r="Q82">
        <v>0.50883375377364204</v>
      </c>
      <c r="R82">
        <v>4.7033358668609102</v>
      </c>
      <c r="S82">
        <v>0</v>
      </c>
      <c r="T82">
        <v>0</v>
      </c>
      <c r="U82">
        <v>0</v>
      </c>
      <c r="V82">
        <v>0</v>
      </c>
      <c r="W82">
        <v>0</v>
      </c>
      <c r="X82">
        <v>0.218635146972222</v>
      </c>
      <c r="Y82">
        <v>0</v>
      </c>
      <c r="Z82">
        <v>10018451.912032301</v>
      </c>
      <c r="AA82">
        <v>-47356860.228014298</v>
      </c>
      <c r="AB82">
        <v>-841570.23322086001</v>
      </c>
      <c r="AC82">
        <v>-83019853.397871599</v>
      </c>
      <c r="AD82">
        <v>27094227.544290502</v>
      </c>
      <c r="AE82">
        <v>1512975.6506165101</v>
      </c>
      <c r="AF82">
        <v>340883.362971141</v>
      </c>
      <c r="AG82">
        <v>39600.112627747403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-92212145.276568398</v>
      </c>
      <c r="AP82">
        <v>-92506790.310459405</v>
      </c>
      <c r="AQ82">
        <v>62492362.252459198</v>
      </c>
      <c r="AR82">
        <v>11348341</v>
      </c>
      <c r="AS82">
        <v>-18666087.057999998</v>
      </c>
    </row>
    <row r="83" spans="1:45" x14ac:dyDescent="0.2">
      <c r="A83">
        <v>1</v>
      </c>
      <c r="B83">
        <v>1</v>
      </c>
      <c r="C83">
        <v>2010</v>
      </c>
      <c r="D83">
        <v>190</v>
      </c>
      <c r="E83">
        <v>1130478954.65499</v>
      </c>
      <c r="F83">
        <v>1579728635.783</v>
      </c>
      <c r="G83">
        <v>1584263531.9619999</v>
      </c>
      <c r="H83">
        <v>4534896.1789996196</v>
      </c>
      <c r="I83">
        <v>1652149674.41539</v>
      </c>
      <c r="J83">
        <v>131261414.14736301</v>
      </c>
      <c r="K83">
        <v>60255839.483777203</v>
      </c>
      <c r="L83">
        <v>1.8734898923527501</v>
      </c>
      <c r="M83">
        <v>9530398.6481309701</v>
      </c>
      <c r="N83">
        <v>3.3077109386909598</v>
      </c>
      <c r="O83">
        <v>36063.126095495798</v>
      </c>
      <c r="P83">
        <v>10.568447594625001</v>
      </c>
      <c r="Q83">
        <v>0.61460024286007497</v>
      </c>
      <c r="R83">
        <v>4.9602401704302199</v>
      </c>
      <c r="S83">
        <v>0</v>
      </c>
      <c r="T83">
        <v>0</v>
      </c>
      <c r="U83">
        <v>0</v>
      </c>
      <c r="V83">
        <v>0</v>
      </c>
      <c r="W83">
        <v>0</v>
      </c>
      <c r="X83">
        <v>0.23484507391030601</v>
      </c>
      <c r="Y83">
        <v>0</v>
      </c>
      <c r="Z83">
        <v>53816996.796908997</v>
      </c>
      <c r="AA83">
        <v>-1338479.8738876099</v>
      </c>
      <c r="AB83">
        <v>1145285.9250934699</v>
      </c>
      <c r="AC83">
        <v>39249266.974924497</v>
      </c>
      <c r="AD83">
        <v>14806614.3304471</v>
      </c>
      <c r="AE83">
        <v>3146865.3958597099</v>
      </c>
      <c r="AF83">
        <v>61510416.643244199</v>
      </c>
      <c r="AG83">
        <v>51928.701787437698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-287905.20991200802</v>
      </c>
      <c r="AN83">
        <v>0</v>
      </c>
      <c r="AO83">
        <v>172100989.68446499</v>
      </c>
      <c r="AP83">
        <v>170393989.13226199</v>
      </c>
      <c r="AQ83">
        <v>-165859092.953262</v>
      </c>
      <c r="AR83">
        <v>0</v>
      </c>
      <c r="AS83">
        <v>4534896.1789996196</v>
      </c>
    </row>
    <row r="84" spans="1:45" x14ac:dyDescent="0.2">
      <c r="A84">
        <v>1</v>
      </c>
      <c r="B84">
        <v>1</v>
      </c>
      <c r="C84">
        <v>2011</v>
      </c>
      <c r="D84">
        <v>190</v>
      </c>
      <c r="E84">
        <v>1130478954.65499</v>
      </c>
      <c r="F84">
        <v>1584263531.9619999</v>
      </c>
      <c r="G84">
        <v>1649966415.23</v>
      </c>
      <c r="H84">
        <v>65702883.268000901</v>
      </c>
      <c r="I84">
        <v>1726265200.74119</v>
      </c>
      <c r="J84">
        <v>74115526.325803995</v>
      </c>
      <c r="K84">
        <v>60471383.923604198</v>
      </c>
      <c r="L84">
        <v>1.9203810128677099</v>
      </c>
      <c r="M84">
        <v>9620539.3330649193</v>
      </c>
      <c r="N84">
        <v>4.0473630740189597</v>
      </c>
      <c r="O84">
        <v>35547.958896188902</v>
      </c>
      <c r="P84">
        <v>10.9351455955576</v>
      </c>
      <c r="Q84">
        <v>0.611438348884766</v>
      </c>
      <c r="R84">
        <v>4.8615837014254204</v>
      </c>
      <c r="S84">
        <v>0</v>
      </c>
      <c r="T84">
        <v>0</v>
      </c>
      <c r="U84">
        <v>0</v>
      </c>
      <c r="V84">
        <v>0</v>
      </c>
      <c r="W84">
        <v>0</v>
      </c>
      <c r="X84">
        <v>0.23484507391030601</v>
      </c>
      <c r="Y84">
        <v>0</v>
      </c>
      <c r="Z84">
        <v>6626021.8841710901</v>
      </c>
      <c r="AA84">
        <v>-6055664.7869300796</v>
      </c>
      <c r="AB84">
        <v>4268629.0691020396</v>
      </c>
      <c r="AC84">
        <v>56640763.6514052</v>
      </c>
      <c r="AD84">
        <v>10319423.0419627</v>
      </c>
      <c r="AE84">
        <v>3384302.05158759</v>
      </c>
      <c r="AF84">
        <v>-2071625.74220655</v>
      </c>
      <c r="AG84">
        <v>-8728.48287697659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-2301216.9904304701</v>
      </c>
      <c r="AN84">
        <v>0</v>
      </c>
      <c r="AO84">
        <v>70801903.695784599</v>
      </c>
      <c r="AP84">
        <v>71558247.325252295</v>
      </c>
      <c r="AQ84">
        <v>-5855364.0572513696</v>
      </c>
      <c r="AR84">
        <v>0</v>
      </c>
      <c r="AS84">
        <v>65702883.268000901</v>
      </c>
    </row>
    <row r="85" spans="1:45" x14ac:dyDescent="0.2">
      <c r="A85">
        <v>1</v>
      </c>
      <c r="B85">
        <v>1</v>
      </c>
      <c r="C85">
        <v>2012</v>
      </c>
      <c r="D85">
        <v>190</v>
      </c>
      <c r="E85">
        <v>1130478954.65499</v>
      </c>
      <c r="F85">
        <v>1649966415.23</v>
      </c>
      <c r="G85">
        <v>1684310468.9199901</v>
      </c>
      <c r="H85">
        <v>34344053.689999297</v>
      </c>
      <c r="I85">
        <v>1775749696.7804699</v>
      </c>
      <c r="J85">
        <v>49484496.039272599</v>
      </c>
      <c r="K85">
        <v>62544163.9959426</v>
      </c>
      <c r="L85">
        <v>1.94324876271848</v>
      </c>
      <c r="M85">
        <v>9731480.2621620595</v>
      </c>
      <c r="N85">
        <v>4.0754961513705803</v>
      </c>
      <c r="O85">
        <v>35229.195884779299</v>
      </c>
      <c r="P85">
        <v>10.860715302098599</v>
      </c>
      <c r="Q85">
        <v>0.60637396278762301</v>
      </c>
      <c r="R85">
        <v>4.9899583171327002</v>
      </c>
      <c r="S85">
        <v>0</v>
      </c>
      <c r="T85">
        <v>0</v>
      </c>
      <c r="U85">
        <v>0</v>
      </c>
      <c r="V85">
        <v>0.47939053826717998</v>
      </c>
      <c r="W85">
        <v>0</v>
      </c>
      <c r="X85">
        <v>0.24165270793861901</v>
      </c>
      <c r="Y85">
        <v>0</v>
      </c>
      <c r="Z85">
        <v>40982680.446766198</v>
      </c>
      <c r="AA85">
        <v>-3819047.4244921901</v>
      </c>
      <c r="AB85">
        <v>5415031.2106322097</v>
      </c>
      <c r="AC85">
        <v>2091342.3975953099</v>
      </c>
      <c r="AD85">
        <v>5869558.4509421596</v>
      </c>
      <c r="AE85">
        <v>-1330442.2994206799</v>
      </c>
      <c r="AF85">
        <v>-2867262.33370374</v>
      </c>
      <c r="AG85">
        <v>14136.466543402899</v>
      </c>
      <c r="AH85">
        <v>0</v>
      </c>
      <c r="AI85">
        <v>0</v>
      </c>
      <c r="AJ85">
        <v>0</v>
      </c>
      <c r="AK85">
        <v>2263758.8217269802</v>
      </c>
      <c r="AL85">
        <v>0</v>
      </c>
      <c r="AM85">
        <v>-104600.62226703401</v>
      </c>
      <c r="AN85">
        <v>0</v>
      </c>
      <c r="AO85">
        <v>48515155.114322603</v>
      </c>
      <c r="AP85">
        <v>49400535.794790402</v>
      </c>
      <c r="AQ85">
        <v>-15056482.104791</v>
      </c>
      <c r="AR85">
        <v>0</v>
      </c>
      <c r="AS85">
        <v>34344053.689999297</v>
      </c>
    </row>
    <row r="86" spans="1:45" x14ac:dyDescent="0.2">
      <c r="A86">
        <v>1</v>
      </c>
      <c r="B86">
        <v>1</v>
      </c>
      <c r="C86">
        <v>2013</v>
      </c>
      <c r="D86">
        <v>190</v>
      </c>
      <c r="E86">
        <v>1130478954.65499</v>
      </c>
      <c r="F86">
        <v>1684310468.9199901</v>
      </c>
      <c r="G86">
        <v>1692923428.03</v>
      </c>
      <c r="H86">
        <v>8612959.1100002695</v>
      </c>
      <c r="I86">
        <v>1748849131.4107499</v>
      </c>
      <c r="J86">
        <v>-26900565.3697173</v>
      </c>
      <c r="K86">
        <v>64149944.898357898</v>
      </c>
      <c r="L86">
        <v>2.0471116864122898</v>
      </c>
      <c r="M86">
        <v>9831671.8609471098</v>
      </c>
      <c r="N86">
        <v>3.91448150992098</v>
      </c>
      <c r="O86">
        <v>35423.164633613</v>
      </c>
      <c r="P86">
        <v>10.495174327331201</v>
      </c>
      <c r="Q86">
        <v>0.60739651584565202</v>
      </c>
      <c r="R86">
        <v>4.9717457537165304</v>
      </c>
      <c r="S86">
        <v>0</v>
      </c>
      <c r="T86">
        <v>0</v>
      </c>
      <c r="U86">
        <v>0</v>
      </c>
      <c r="V86">
        <v>1.5644317104608001</v>
      </c>
      <c r="W86">
        <v>0</v>
      </c>
      <c r="X86">
        <v>0.24165270793861901</v>
      </c>
      <c r="Y86">
        <v>0</v>
      </c>
      <c r="Z86">
        <v>38175144.084508002</v>
      </c>
      <c r="AA86">
        <v>-50786086.198504999</v>
      </c>
      <c r="AB86">
        <v>4906291.8778118202</v>
      </c>
      <c r="AC86">
        <v>-11723836.671876701</v>
      </c>
      <c r="AD86">
        <v>-5600195.8157622498</v>
      </c>
      <c r="AE86">
        <v>-4009197.2454760498</v>
      </c>
      <c r="AF86">
        <v>550457.07627543097</v>
      </c>
      <c r="AG86">
        <v>723.114402516209</v>
      </c>
      <c r="AH86">
        <v>0</v>
      </c>
      <c r="AI86">
        <v>0</v>
      </c>
      <c r="AJ86">
        <v>0</v>
      </c>
      <c r="AK86">
        <v>5251135.4177238001</v>
      </c>
      <c r="AL86">
        <v>0</v>
      </c>
      <c r="AM86">
        <v>0</v>
      </c>
      <c r="AN86">
        <v>0</v>
      </c>
      <c r="AO86">
        <v>-23235564.360898402</v>
      </c>
      <c r="AP86">
        <v>-24089074.958304901</v>
      </c>
      <c r="AQ86">
        <v>32702034.068305101</v>
      </c>
      <c r="AR86">
        <v>0</v>
      </c>
      <c r="AS86">
        <v>8612959.1100002695</v>
      </c>
    </row>
    <row r="87" spans="1:45" x14ac:dyDescent="0.2">
      <c r="A87">
        <v>1</v>
      </c>
      <c r="B87">
        <v>1</v>
      </c>
      <c r="C87">
        <v>2014</v>
      </c>
      <c r="D87">
        <v>190</v>
      </c>
      <c r="E87">
        <v>1130478954.65499</v>
      </c>
      <c r="F87">
        <v>1692923428.03</v>
      </c>
      <c r="G87">
        <v>1741056553.21</v>
      </c>
      <c r="H87">
        <v>48133125.180000402</v>
      </c>
      <c r="I87">
        <v>1799829255.90079</v>
      </c>
      <c r="J87">
        <v>50980124.490046002</v>
      </c>
      <c r="K87">
        <v>66334626.904356197</v>
      </c>
      <c r="L87">
        <v>2.0098047572428701</v>
      </c>
      <c r="M87">
        <v>9944286.1046056096</v>
      </c>
      <c r="N87">
        <v>3.7062733072537202</v>
      </c>
      <c r="O87">
        <v>35472.472469794498</v>
      </c>
      <c r="P87">
        <v>10.4158816772782</v>
      </c>
      <c r="Q87">
        <v>0.60563503531072505</v>
      </c>
      <c r="R87">
        <v>5.1626358429116497</v>
      </c>
      <c r="S87">
        <v>0</v>
      </c>
      <c r="T87">
        <v>0</v>
      </c>
      <c r="U87">
        <v>0</v>
      </c>
      <c r="V87">
        <v>2.7176321141342998</v>
      </c>
      <c r="W87">
        <v>0</v>
      </c>
      <c r="X87">
        <v>0.51450530123800797</v>
      </c>
      <c r="Y87">
        <v>0</v>
      </c>
      <c r="Z87">
        <v>52711671.4034537</v>
      </c>
      <c r="AA87">
        <v>10140959.0200774</v>
      </c>
      <c r="AB87">
        <v>5789523.2995698396</v>
      </c>
      <c r="AC87">
        <v>-16079932.6344305</v>
      </c>
      <c r="AD87">
        <v>-3385031.1468003201</v>
      </c>
      <c r="AE87">
        <v>-453056.63799082598</v>
      </c>
      <c r="AF87">
        <v>-847827.30626433506</v>
      </c>
      <c r="AG87">
        <v>58546.543665718702</v>
      </c>
      <c r="AH87">
        <v>0</v>
      </c>
      <c r="AI87">
        <v>0</v>
      </c>
      <c r="AJ87">
        <v>0</v>
      </c>
      <c r="AK87">
        <v>5609163.8005247004</v>
      </c>
      <c r="AL87">
        <v>0</v>
      </c>
      <c r="AM87">
        <v>-3917497.5969548798</v>
      </c>
      <c r="AN87">
        <v>0</v>
      </c>
      <c r="AO87">
        <v>49626518.744850501</v>
      </c>
      <c r="AP87">
        <v>50044890.9203282</v>
      </c>
      <c r="AQ87">
        <v>-1911765.7403277601</v>
      </c>
      <c r="AR87">
        <v>0</v>
      </c>
      <c r="AS87">
        <v>48133125.180000402</v>
      </c>
    </row>
    <row r="88" spans="1:45" x14ac:dyDescent="0.2">
      <c r="A88">
        <v>1</v>
      </c>
      <c r="B88">
        <v>1</v>
      </c>
      <c r="C88">
        <v>2015</v>
      </c>
      <c r="D88">
        <v>190</v>
      </c>
      <c r="E88">
        <v>1130478954.65499</v>
      </c>
      <c r="F88">
        <v>1741056553.21</v>
      </c>
      <c r="G88">
        <v>1722971062.70999</v>
      </c>
      <c r="H88">
        <v>-18085490.500001099</v>
      </c>
      <c r="I88">
        <v>1680526387.0971601</v>
      </c>
      <c r="J88">
        <v>-119302868.80363099</v>
      </c>
      <c r="K88">
        <v>67341929.946226507</v>
      </c>
      <c r="L88">
        <v>2.1480085343219502</v>
      </c>
      <c r="M88">
        <v>10044532.471716</v>
      </c>
      <c r="N88">
        <v>2.7522707560303901</v>
      </c>
      <c r="O88">
        <v>36492.934960084698</v>
      </c>
      <c r="P88">
        <v>10.408388655963201</v>
      </c>
      <c r="Q88">
        <v>0.60684175658487305</v>
      </c>
      <c r="R88">
        <v>5.2243917667142297</v>
      </c>
      <c r="S88">
        <v>0</v>
      </c>
      <c r="T88">
        <v>0</v>
      </c>
      <c r="U88">
        <v>0</v>
      </c>
      <c r="V88">
        <v>4.5459969450739104</v>
      </c>
      <c r="W88">
        <v>0</v>
      </c>
      <c r="X88">
        <v>0.88405971369276803</v>
      </c>
      <c r="Y88">
        <v>0</v>
      </c>
      <c r="Z88">
        <v>26496207.714567401</v>
      </c>
      <c r="AA88">
        <v>-49696467.162972502</v>
      </c>
      <c r="AB88">
        <v>5361613.1131416503</v>
      </c>
      <c r="AC88">
        <v>-85652844.7943317</v>
      </c>
      <c r="AD88">
        <v>-19600932.295457199</v>
      </c>
      <c r="AE88">
        <v>-148844.786414681</v>
      </c>
      <c r="AF88">
        <v>707348.51953799499</v>
      </c>
      <c r="AG88">
        <v>7744.2496619149997</v>
      </c>
      <c r="AH88">
        <v>0</v>
      </c>
      <c r="AI88">
        <v>0</v>
      </c>
      <c r="AJ88">
        <v>0</v>
      </c>
      <c r="AK88">
        <v>9096855.3733719792</v>
      </c>
      <c r="AL88">
        <v>0</v>
      </c>
      <c r="AM88">
        <v>-5014197.0221133204</v>
      </c>
      <c r="AN88">
        <v>0</v>
      </c>
      <c r="AO88">
        <v>-118443517.09100799</v>
      </c>
      <c r="AP88">
        <v>-117225769.911548</v>
      </c>
      <c r="AQ88">
        <v>99140279.411546901</v>
      </c>
      <c r="AR88">
        <v>0</v>
      </c>
      <c r="AS88">
        <v>-18085490.500001099</v>
      </c>
    </row>
    <row r="89" spans="1:45" x14ac:dyDescent="0.2">
      <c r="A89">
        <v>1</v>
      </c>
      <c r="B89">
        <v>1</v>
      </c>
      <c r="C89">
        <v>2016</v>
      </c>
      <c r="D89">
        <v>190</v>
      </c>
      <c r="E89">
        <v>1130478954.65499</v>
      </c>
      <c r="F89">
        <v>1722971062.70999</v>
      </c>
      <c r="G89">
        <v>1698078950.2549901</v>
      </c>
      <c r="H89">
        <v>-24892112.454999998</v>
      </c>
      <c r="I89">
        <v>1666391553.1184399</v>
      </c>
      <c r="J89">
        <v>-14134833.978726299</v>
      </c>
      <c r="K89">
        <v>67431393.704826698</v>
      </c>
      <c r="L89">
        <v>2.1979585764538498</v>
      </c>
      <c r="M89">
        <v>10119272.3188044</v>
      </c>
      <c r="N89">
        <v>2.4446802606930902</v>
      </c>
      <c r="O89">
        <v>37241.745014053602</v>
      </c>
      <c r="P89">
        <v>10.3220241782684</v>
      </c>
      <c r="Q89">
        <v>0.60611659684576302</v>
      </c>
      <c r="R89">
        <v>5.7710911001053704</v>
      </c>
      <c r="S89">
        <v>0</v>
      </c>
      <c r="T89">
        <v>0</v>
      </c>
      <c r="U89">
        <v>0</v>
      </c>
      <c r="V89">
        <v>8.1360468886469395</v>
      </c>
      <c r="W89">
        <v>0</v>
      </c>
      <c r="X89">
        <v>0.99390711634335305</v>
      </c>
      <c r="Y89">
        <v>0</v>
      </c>
      <c r="Z89">
        <v>33624686.892604798</v>
      </c>
      <c r="AA89">
        <v>-15843462.281024899</v>
      </c>
      <c r="AB89">
        <v>4038889.95820058</v>
      </c>
      <c r="AC89">
        <v>-31870057.834568299</v>
      </c>
      <c r="AD89">
        <v>-14319359.411304999</v>
      </c>
      <c r="AE89">
        <v>-1220951.90938945</v>
      </c>
      <c r="AF89">
        <v>-336077.02992741403</v>
      </c>
      <c r="AG89">
        <v>122277.05768246501</v>
      </c>
      <c r="AH89">
        <v>0</v>
      </c>
      <c r="AI89">
        <v>0</v>
      </c>
      <c r="AJ89">
        <v>0</v>
      </c>
      <c r="AK89">
        <v>17608780.298547301</v>
      </c>
      <c r="AL89">
        <v>0</v>
      </c>
      <c r="AM89">
        <v>-1806645.86697292</v>
      </c>
      <c r="AN89">
        <v>0</v>
      </c>
      <c r="AO89">
        <v>-10001920.126152899</v>
      </c>
      <c r="AP89">
        <v>-11238581.541335899</v>
      </c>
      <c r="AQ89">
        <v>-13653530.913664</v>
      </c>
      <c r="AR89">
        <v>0</v>
      </c>
      <c r="AS89">
        <v>-24892112.454999998</v>
      </c>
    </row>
    <row r="90" spans="1:45" x14ac:dyDescent="0.2">
      <c r="A90">
        <v>1</v>
      </c>
      <c r="B90">
        <v>1</v>
      </c>
      <c r="C90">
        <v>2017</v>
      </c>
      <c r="D90">
        <v>190</v>
      </c>
      <c r="E90">
        <v>1130478954.65499</v>
      </c>
      <c r="F90">
        <v>1698078950.2549901</v>
      </c>
      <c r="G90">
        <v>1666633095.7720001</v>
      </c>
      <c r="H90">
        <v>-31445854.4829996</v>
      </c>
      <c r="I90">
        <v>1754368726.5067599</v>
      </c>
      <c r="J90">
        <v>87977173.388323307</v>
      </c>
      <c r="K90">
        <v>69637255.902626693</v>
      </c>
      <c r="L90">
        <v>2.1221890707178699</v>
      </c>
      <c r="M90">
        <v>10218716.4376808</v>
      </c>
      <c r="N90">
        <v>2.6597006120118398</v>
      </c>
      <c r="O90">
        <v>38015.126245243002</v>
      </c>
      <c r="P90">
        <v>10.167529453104001</v>
      </c>
      <c r="Q90">
        <v>0.60421645592204398</v>
      </c>
      <c r="R90">
        <v>5.9311235289497599</v>
      </c>
      <c r="S90">
        <v>0</v>
      </c>
      <c r="T90">
        <v>0</v>
      </c>
      <c r="U90">
        <v>0</v>
      </c>
      <c r="V90">
        <v>12.590584836242799</v>
      </c>
      <c r="W90">
        <v>0</v>
      </c>
      <c r="X90">
        <v>0.99390711634335305</v>
      </c>
      <c r="Y90">
        <v>0</v>
      </c>
      <c r="Z90">
        <v>42590740.040560201</v>
      </c>
      <c r="AA90">
        <v>12079096.1483601</v>
      </c>
      <c r="AB90">
        <v>4941898.0863167401</v>
      </c>
      <c r="AC90">
        <v>22661711.676182199</v>
      </c>
      <c r="AD90">
        <v>-14484686.5097387</v>
      </c>
      <c r="AE90">
        <v>-2022331.59498748</v>
      </c>
      <c r="AF90">
        <v>-1111979.2204458199</v>
      </c>
      <c r="AG90">
        <v>36174.858704789498</v>
      </c>
      <c r="AH90">
        <v>0</v>
      </c>
      <c r="AI90">
        <v>0</v>
      </c>
      <c r="AJ90">
        <v>0</v>
      </c>
      <c r="AK90">
        <v>21517606.460188001</v>
      </c>
      <c r="AL90">
        <v>0</v>
      </c>
      <c r="AM90">
        <v>0</v>
      </c>
      <c r="AN90">
        <v>0</v>
      </c>
      <c r="AO90">
        <v>86208229.945140198</v>
      </c>
      <c r="AP90">
        <v>87464108.183242396</v>
      </c>
      <c r="AQ90">
        <v>-118909962.666242</v>
      </c>
      <c r="AR90">
        <v>0</v>
      </c>
      <c r="AS90">
        <v>-31445854.4829996</v>
      </c>
    </row>
    <row r="91" spans="1:45" x14ac:dyDescent="0.2">
      <c r="A91">
        <v>1</v>
      </c>
      <c r="B91">
        <v>1</v>
      </c>
      <c r="C91">
        <v>2018</v>
      </c>
      <c r="D91">
        <v>190</v>
      </c>
      <c r="E91">
        <v>1130478954.65499</v>
      </c>
      <c r="F91">
        <v>1666633095.7720001</v>
      </c>
      <c r="G91">
        <v>1636184633.7979901</v>
      </c>
      <c r="H91">
        <v>-30448461.9740007</v>
      </c>
      <c r="I91">
        <v>1773295102.5497799</v>
      </c>
      <c r="J91">
        <v>18926376.043024901</v>
      </c>
      <c r="K91">
        <v>70621306.110453904</v>
      </c>
      <c r="L91">
        <v>2.0770714924310698</v>
      </c>
      <c r="M91">
        <v>10291699.890126601</v>
      </c>
      <c r="N91">
        <v>2.9329873699500002</v>
      </c>
      <c r="O91">
        <v>38881.041747275602</v>
      </c>
      <c r="P91">
        <v>10.033631511663399</v>
      </c>
      <c r="Q91">
        <v>0.60568888765740103</v>
      </c>
      <c r="R91">
        <v>6.1878226839308299</v>
      </c>
      <c r="S91">
        <v>0</v>
      </c>
      <c r="T91">
        <v>0</v>
      </c>
      <c r="U91">
        <v>0</v>
      </c>
      <c r="V91">
        <v>17.8013023366277</v>
      </c>
      <c r="W91">
        <v>0</v>
      </c>
      <c r="X91">
        <v>1</v>
      </c>
      <c r="Y91">
        <v>0.57219218117369197</v>
      </c>
      <c r="Z91">
        <v>15897654.9504344</v>
      </c>
      <c r="AA91">
        <v>832299.32539088395</v>
      </c>
      <c r="AB91">
        <v>4312233.4273979403</v>
      </c>
      <c r="AC91">
        <v>27126547.134417899</v>
      </c>
      <c r="AD91">
        <v>-15309303.6359716</v>
      </c>
      <c r="AE91">
        <v>-1735084.94647352</v>
      </c>
      <c r="AF91">
        <v>811011.78281421994</v>
      </c>
      <c r="AG91">
        <v>56205.460709948296</v>
      </c>
      <c r="AH91">
        <v>0</v>
      </c>
      <c r="AI91">
        <v>0</v>
      </c>
      <c r="AJ91">
        <v>0</v>
      </c>
      <c r="AK91">
        <v>24676912.203591499</v>
      </c>
      <c r="AL91">
        <v>0</v>
      </c>
      <c r="AM91">
        <v>-83932.744839891995</v>
      </c>
      <c r="AN91">
        <v>-42641421.609790698</v>
      </c>
      <c r="AO91">
        <v>13943121.347681001</v>
      </c>
      <c r="AP91">
        <v>13154660.415629599</v>
      </c>
      <c r="AQ91">
        <v>-43603122.389630303</v>
      </c>
      <c r="AR91">
        <v>0</v>
      </c>
      <c r="AS91">
        <v>-30448461.9740007</v>
      </c>
    </row>
    <row r="92" spans="1:45" x14ac:dyDescent="0.2">
      <c r="A92">
        <v>2</v>
      </c>
      <c r="B92">
        <v>1</v>
      </c>
      <c r="C92">
        <v>2002</v>
      </c>
      <c r="D92">
        <v>201</v>
      </c>
      <c r="E92">
        <v>47549753.656399898</v>
      </c>
      <c r="F92">
        <v>0</v>
      </c>
      <c r="G92">
        <v>47549753.656399898</v>
      </c>
      <c r="H92">
        <v>0</v>
      </c>
      <c r="I92">
        <v>39748958.736858003</v>
      </c>
      <c r="J92">
        <v>0</v>
      </c>
      <c r="K92">
        <v>2962620.5000872598</v>
      </c>
      <c r="L92">
        <v>1.2225813885152299</v>
      </c>
      <c r="M92">
        <v>2768260.23772333</v>
      </c>
      <c r="N92">
        <v>1.9579725613818899</v>
      </c>
      <c r="O92">
        <v>35534.3786964147</v>
      </c>
      <c r="P92">
        <v>7.6732557818507896</v>
      </c>
      <c r="Q92">
        <v>0.32365849183725298</v>
      </c>
      <c r="R92">
        <v>3.5450752847825</v>
      </c>
      <c r="S92">
        <v>0</v>
      </c>
      <c r="T92">
        <v>0</v>
      </c>
      <c r="U92">
        <v>0</v>
      </c>
      <c r="V92">
        <v>0</v>
      </c>
      <c r="W92">
        <v>0</v>
      </c>
      <c r="X92">
        <v>0.31426638102022397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47549753.656399898</v>
      </c>
      <c r="AS92">
        <v>47549753.656399898</v>
      </c>
    </row>
    <row r="93" spans="1:45" x14ac:dyDescent="0.2">
      <c r="A93">
        <v>2</v>
      </c>
      <c r="B93">
        <v>1</v>
      </c>
      <c r="C93">
        <v>2003</v>
      </c>
      <c r="D93">
        <v>201</v>
      </c>
      <c r="E93">
        <v>47549753.656399898</v>
      </c>
      <c r="F93">
        <v>47549753.656399898</v>
      </c>
      <c r="G93">
        <v>47844293.070099898</v>
      </c>
      <c r="H93">
        <v>294539.41369997902</v>
      </c>
      <c r="I93">
        <v>44206716.053512998</v>
      </c>
      <c r="J93">
        <v>4457757.3166549401</v>
      </c>
      <c r="K93">
        <v>3069353.1406493001</v>
      </c>
      <c r="L93">
        <v>0.95578036703482006</v>
      </c>
      <c r="M93">
        <v>2812675.2337543401</v>
      </c>
      <c r="N93">
        <v>2.2250245379575899</v>
      </c>
      <c r="O93">
        <v>34842.317326516903</v>
      </c>
      <c r="P93">
        <v>7.7166917665435504</v>
      </c>
      <c r="Q93">
        <v>0.32225018377211101</v>
      </c>
      <c r="R93">
        <v>3.5450752847825</v>
      </c>
      <c r="S93">
        <v>0</v>
      </c>
      <c r="T93">
        <v>0</v>
      </c>
      <c r="U93">
        <v>0</v>
      </c>
      <c r="V93">
        <v>0</v>
      </c>
      <c r="W93">
        <v>0</v>
      </c>
      <c r="X93">
        <v>0.31426638102022397</v>
      </c>
      <c r="Y93">
        <v>0</v>
      </c>
      <c r="Z93">
        <v>1016203.40134112</v>
      </c>
      <c r="AA93">
        <v>4272916.8616475398</v>
      </c>
      <c r="AB93">
        <v>226567.22920690401</v>
      </c>
      <c r="AC93">
        <v>902373.505053006</v>
      </c>
      <c r="AD93">
        <v>355425.13554129901</v>
      </c>
      <c r="AE93">
        <v>14849.157983634201</v>
      </c>
      <c r="AF93">
        <v>-26180.034361699301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6762155.2564118197</v>
      </c>
      <c r="AP93">
        <v>7164149.0246253898</v>
      </c>
      <c r="AQ93">
        <v>-6869609.6109254099</v>
      </c>
      <c r="AR93">
        <v>0</v>
      </c>
      <c r="AS93">
        <v>294539.41369997902</v>
      </c>
    </row>
    <row r="94" spans="1:45" x14ac:dyDescent="0.2">
      <c r="A94">
        <v>2</v>
      </c>
      <c r="B94">
        <v>1</v>
      </c>
      <c r="C94">
        <v>2004</v>
      </c>
      <c r="D94">
        <v>201</v>
      </c>
      <c r="E94">
        <v>47549753.656399898</v>
      </c>
      <c r="F94">
        <v>47844293.070099898</v>
      </c>
      <c r="G94">
        <v>53311258.5578999</v>
      </c>
      <c r="H94">
        <v>5466965.4878000198</v>
      </c>
      <c r="I94">
        <v>47755066.703422204</v>
      </c>
      <c r="J94">
        <v>3548350.6499091699</v>
      </c>
      <c r="K94">
        <v>2965571.8303362099</v>
      </c>
      <c r="L94">
        <v>0.88658036250347905</v>
      </c>
      <c r="M94">
        <v>2858440.0301405299</v>
      </c>
      <c r="N94">
        <v>2.5315490838163099</v>
      </c>
      <c r="O94">
        <v>33861.2735675445</v>
      </c>
      <c r="P94">
        <v>7.7638551506308602</v>
      </c>
      <c r="Q94">
        <v>0.31847007369969399</v>
      </c>
      <c r="R94">
        <v>3.5450752847825</v>
      </c>
      <c r="S94">
        <v>0</v>
      </c>
      <c r="T94">
        <v>0</v>
      </c>
      <c r="U94">
        <v>0</v>
      </c>
      <c r="V94">
        <v>0</v>
      </c>
      <c r="W94">
        <v>0</v>
      </c>
      <c r="X94">
        <v>0.31426638102022397</v>
      </c>
      <c r="Y94">
        <v>0</v>
      </c>
      <c r="Z94">
        <v>1268050.6519116501</v>
      </c>
      <c r="AA94">
        <v>1210860.2850365101</v>
      </c>
      <c r="AB94">
        <v>245580.55229559701</v>
      </c>
      <c r="AC94">
        <v>961024.16011686705</v>
      </c>
      <c r="AD94">
        <v>511923.73133948201</v>
      </c>
      <c r="AE94">
        <v>15748.4817203538</v>
      </c>
      <c r="AF94">
        <v>-72679.336593567699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4140508.52582691</v>
      </c>
      <c r="AP94">
        <v>4264361.6563888304</v>
      </c>
      <c r="AQ94">
        <v>1202603.8314111901</v>
      </c>
      <c r="AR94">
        <v>0</v>
      </c>
      <c r="AS94">
        <v>5466965.4878000198</v>
      </c>
    </row>
    <row r="95" spans="1:45" x14ac:dyDescent="0.2">
      <c r="A95">
        <v>2</v>
      </c>
      <c r="B95">
        <v>1</v>
      </c>
      <c r="C95">
        <v>2005</v>
      </c>
      <c r="D95">
        <v>201</v>
      </c>
      <c r="E95">
        <v>47549753.656399898</v>
      </c>
      <c r="F95">
        <v>53311258.5578999</v>
      </c>
      <c r="G95">
        <v>60584375.922999904</v>
      </c>
      <c r="H95">
        <v>7273117.3650999703</v>
      </c>
      <c r="I95">
        <v>53863458.694954902</v>
      </c>
      <c r="J95">
        <v>6108391.9915327299</v>
      </c>
      <c r="K95">
        <v>3115605.8997516301</v>
      </c>
      <c r="L95">
        <v>0.84302778047465199</v>
      </c>
      <c r="M95">
        <v>2911574.78442924</v>
      </c>
      <c r="N95">
        <v>2.9875062627911002</v>
      </c>
      <c r="O95">
        <v>32998.760173915798</v>
      </c>
      <c r="P95">
        <v>7.7861149615416103</v>
      </c>
      <c r="Q95">
        <v>0.31471551542530701</v>
      </c>
      <c r="R95">
        <v>3.5450752847825</v>
      </c>
      <c r="S95">
        <v>0</v>
      </c>
      <c r="T95">
        <v>0</v>
      </c>
      <c r="U95">
        <v>0</v>
      </c>
      <c r="V95">
        <v>0</v>
      </c>
      <c r="W95">
        <v>0</v>
      </c>
      <c r="X95">
        <v>0.31426638102022397</v>
      </c>
      <c r="Y95">
        <v>0</v>
      </c>
      <c r="Z95">
        <v>3310337.1358996499</v>
      </c>
      <c r="AA95">
        <v>773414.55396257294</v>
      </c>
      <c r="AB95">
        <v>310339.15486569202</v>
      </c>
      <c r="AC95">
        <v>1427661.2980940901</v>
      </c>
      <c r="AD95">
        <v>500296.35529160901</v>
      </c>
      <c r="AE95">
        <v>8464.2045722753192</v>
      </c>
      <c r="AF95">
        <v>-78451.201831406404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6252061.5008544903</v>
      </c>
      <c r="AP95">
        <v>6469837.0658099595</v>
      </c>
      <c r="AQ95">
        <v>803280.29929001501</v>
      </c>
      <c r="AR95">
        <v>0</v>
      </c>
      <c r="AS95">
        <v>7273117.3650999703</v>
      </c>
    </row>
    <row r="96" spans="1:45" x14ac:dyDescent="0.2">
      <c r="A96">
        <v>2</v>
      </c>
      <c r="B96">
        <v>1</v>
      </c>
      <c r="C96">
        <v>2006</v>
      </c>
      <c r="D96">
        <v>223</v>
      </c>
      <c r="E96">
        <v>48222862.656399898</v>
      </c>
      <c r="F96">
        <v>60584375.922999904</v>
      </c>
      <c r="G96">
        <v>67601348.815999895</v>
      </c>
      <c r="H96">
        <v>6343863.8929999899</v>
      </c>
      <c r="I96">
        <v>59730570.098596297</v>
      </c>
      <c r="J96">
        <v>5549110.5716260597</v>
      </c>
      <c r="K96">
        <v>3332052.5592704001</v>
      </c>
      <c r="L96">
        <v>0.932955283911311</v>
      </c>
      <c r="M96">
        <v>2950352.4954894101</v>
      </c>
      <c r="N96">
        <v>3.27644463528868</v>
      </c>
      <c r="O96">
        <v>31639.586665481002</v>
      </c>
      <c r="P96">
        <v>7.86420353767324</v>
      </c>
      <c r="Q96">
        <v>0.31734521195759202</v>
      </c>
      <c r="R96">
        <v>3.59256659245648</v>
      </c>
      <c r="S96">
        <v>0</v>
      </c>
      <c r="T96">
        <v>0</v>
      </c>
      <c r="U96">
        <v>0</v>
      </c>
      <c r="V96">
        <v>0</v>
      </c>
      <c r="W96">
        <v>0</v>
      </c>
      <c r="X96">
        <v>0.30987975779195598</v>
      </c>
      <c r="Y96">
        <v>0</v>
      </c>
      <c r="Z96">
        <v>3442680.5330368401</v>
      </c>
      <c r="AA96">
        <v>516252.98386900499</v>
      </c>
      <c r="AB96">
        <v>403517.04058444599</v>
      </c>
      <c r="AC96">
        <v>921686.80332332698</v>
      </c>
      <c r="AD96">
        <v>952428.39973269997</v>
      </c>
      <c r="AE96">
        <v>47799.846883920698</v>
      </c>
      <c r="AF96">
        <v>-1255.5991788635899</v>
      </c>
      <c r="AG96">
        <v>598.69384150465805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6283708.7020928897</v>
      </c>
      <c r="AP96">
        <v>6463326.4949803399</v>
      </c>
      <c r="AQ96">
        <v>-119462.60198034999</v>
      </c>
      <c r="AR96">
        <v>673108.99999999895</v>
      </c>
      <c r="AS96">
        <v>7016972.8929999899</v>
      </c>
    </row>
    <row r="97" spans="1:45" x14ac:dyDescent="0.2">
      <c r="A97">
        <v>2</v>
      </c>
      <c r="B97">
        <v>1</v>
      </c>
      <c r="C97">
        <v>2007</v>
      </c>
      <c r="D97">
        <v>291</v>
      </c>
      <c r="E97">
        <v>50040839.145399898</v>
      </c>
      <c r="F97">
        <v>67601348.815999895</v>
      </c>
      <c r="G97">
        <v>73316847.371399999</v>
      </c>
      <c r="H97">
        <v>3897522.06640012</v>
      </c>
      <c r="I97">
        <v>64783388.848293602</v>
      </c>
      <c r="J97">
        <v>2757888.5956490999</v>
      </c>
      <c r="K97">
        <v>3688771.5562192402</v>
      </c>
      <c r="L97">
        <v>1.04404322200226</v>
      </c>
      <c r="M97">
        <v>2910074.4030182702</v>
      </c>
      <c r="N97">
        <v>3.4745397782099099</v>
      </c>
      <c r="O97">
        <v>31981.679489931601</v>
      </c>
      <c r="P97">
        <v>7.6491680847406398</v>
      </c>
      <c r="Q97">
        <v>0.315810317776761</v>
      </c>
      <c r="R97">
        <v>3.9449465481141202</v>
      </c>
      <c r="S97">
        <v>0</v>
      </c>
      <c r="T97">
        <v>0</v>
      </c>
      <c r="U97">
        <v>0</v>
      </c>
      <c r="V97">
        <v>0</v>
      </c>
      <c r="W97">
        <v>0</v>
      </c>
      <c r="X97">
        <v>0.29862187076000801</v>
      </c>
      <c r="Y97">
        <v>0</v>
      </c>
      <c r="Z97">
        <v>4740957.5350869503</v>
      </c>
      <c r="AA97">
        <v>-1479224.67742826</v>
      </c>
      <c r="AB97">
        <v>125151.262453295</v>
      </c>
      <c r="AC97">
        <v>701727.62988940999</v>
      </c>
      <c r="AD97">
        <v>-395385.76685839298</v>
      </c>
      <c r="AE97">
        <v>-125589.510743541</v>
      </c>
      <c r="AF97">
        <v>-140752.86764585</v>
      </c>
      <c r="AG97">
        <v>3305.8142409883499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3430189.4189945902</v>
      </c>
      <c r="AP97">
        <v>3458295.3120235298</v>
      </c>
      <c r="AQ97">
        <v>439226.754376581</v>
      </c>
      <c r="AR97">
        <v>1817976.4890000001</v>
      </c>
      <c r="AS97">
        <v>5715498.5554001201</v>
      </c>
    </row>
    <row r="98" spans="1:45" x14ac:dyDescent="0.2">
      <c r="A98">
        <v>2</v>
      </c>
      <c r="B98">
        <v>1</v>
      </c>
      <c r="C98">
        <v>2008</v>
      </c>
      <c r="D98">
        <v>315</v>
      </c>
      <c r="E98">
        <v>54527477.7383999</v>
      </c>
      <c r="F98">
        <v>73316847.371399999</v>
      </c>
      <c r="G98">
        <v>87176871.449200004</v>
      </c>
      <c r="H98">
        <v>9373385.4847999308</v>
      </c>
      <c r="I98">
        <v>78943078.395429298</v>
      </c>
      <c r="J98">
        <v>10488453.341102799</v>
      </c>
      <c r="K98">
        <v>3844795.9643561202</v>
      </c>
      <c r="L98">
        <v>0.99848738827849204</v>
      </c>
      <c r="M98">
        <v>2878055.1955216499</v>
      </c>
      <c r="N98">
        <v>3.86625305752669</v>
      </c>
      <c r="O98">
        <v>31978.221566709599</v>
      </c>
      <c r="P98">
        <v>7.62997524432022</v>
      </c>
      <c r="Q98">
        <v>0.29848100991354698</v>
      </c>
      <c r="R98">
        <v>3.9786946315963201</v>
      </c>
      <c r="S98">
        <v>0</v>
      </c>
      <c r="T98">
        <v>0</v>
      </c>
      <c r="U98">
        <v>0</v>
      </c>
      <c r="V98">
        <v>0</v>
      </c>
      <c r="W98">
        <v>0</v>
      </c>
      <c r="X98">
        <v>0.27405061851002199</v>
      </c>
      <c r="Y98">
        <v>0</v>
      </c>
      <c r="Z98">
        <v>9456979.2061216608</v>
      </c>
      <c r="AA98">
        <v>-587397.02635866601</v>
      </c>
      <c r="AB98">
        <v>26535.964859646901</v>
      </c>
      <c r="AC98">
        <v>1349190.4124891099</v>
      </c>
      <c r="AD98">
        <v>278566.71183271002</v>
      </c>
      <c r="AE98">
        <v>83898.853317202796</v>
      </c>
      <c r="AF98">
        <v>-16723.2886740102</v>
      </c>
      <c r="AG98">
        <v>-140.949107532852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10590909.8844801</v>
      </c>
      <c r="AP98">
        <v>10495859.1263289</v>
      </c>
      <c r="AQ98">
        <v>-1122473.6415289601</v>
      </c>
      <c r="AR98">
        <v>4486638.5929999901</v>
      </c>
      <c r="AS98">
        <v>13860024.0777999</v>
      </c>
    </row>
    <row r="99" spans="1:45" x14ac:dyDescent="0.2">
      <c r="A99">
        <v>2</v>
      </c>
      <c r="B99">
        <v>1</v>
      </c>
      <c r="C99">
        <v>2009</v>
      </c>
      <c r="D99">
        <v>337</v>
      </c>
      <c r="E99">
        <v>55878564.7383999</v>
      </c>
      <c r="F99">
        <v>87176871.449200004</v>
      </c>
      <c r="G99">
        <v>78474456.006999999</v>
      </c>
      <c r="H99">
        <v>-10053502.442199901</v>
      </c>
      <c r="I99">
        <v>73150472.351647407</v>
      </c>
      <c r="J99">
        <v>-6511743.3733855998</v>
      </c>
      <c r="K99">
        <v>3737945.6825557002</v>
      </c>
      <c r="L99">
        <v>1.2345932732828899</v>
      </c>
      <c r="M99">
        <v>2816597.3206021301</v>
      </c>
      <c r="N99">
        <v>2.8003474431259998</v>
      </c>
      <c r="O99">
        <v>30658.1258135028</v>
      </c>
      <c r="P99">
        <v>7.8913992920648903</v>
      </c>
      <c r="Q99">
        <v>0.30620162939447698</v>
      </c>
      <c r="R99">
        <v>4.06131456868013</v>
      </c>
      <c r="S99">
        <v>0</v>
      </c>
      <c r="T99">
        <v>0</v>
      </c>
      <c r="U99">
        <v>0</v>
      </c>
      <c r="V99">
        <v>0</v>
      </c>
      <c r="W99">
        <v>0</v>
      </c>
      <c r="X99">
        <v>0.26742435261102698</v>
      </c>
      <c r="Y99">
        <v>0</v>
      </c>
      <c r="Z99">
        <v>468769.41889948602</v>
      </c>
      <c r="AA99">
        <v>-5244058.2876706896</v>
      </c>
      <c r="AB99">
        <v>-142364.018061443</v>
      </c>
      <c r="AC99">
        <v>-4568344.2764367396</v>
      </c>
      <c r="AD99">
        <v>1332069.83363932</v>
      </c>
      <c r="AE99">
        <v>208137.52544623299</v>
      </c>
      <c r="AF99">
        <v>175508.009741218</v>
      </c>
      <c r="AG99">
        <v>909.21258557255203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-7769372.5818570396</v>
      </c>
      <c r="AP99">
        <v>-7528919.9832114903</v>
      </c>
      <c r="AQ99">
        <v>-2524582.45898849</v>
      </c>
      <c r="AR99">
        <v>1351087</v>
      </c>
      <c r="AS99">
        <v>-8702415.4421999902</v>
      </c>
    </row>
    <row r="100" spans="1:45" x14ac:dyDescent="0.2">
      <c r="A100">
        <v>2</v>
      </c>
      <c r="B100">
        <v>1</v>
      </c>
      <c r="C100">
        <v>2010</v>
      </c>
      <c r="D100">
        <v>337</v>
      </c>
      <c r="E100">
        <v>55878564.7383999</v>
      </c>
      <c r="F100">
        <v>78474456.006999999</v>
      </c>
      <c r="G100">
        <v>74495052.898399904</v>
      </c>
      <c r="H100">
        <v>-3979403.10860004</v>
      </c>
      <c r="I100">
        <v>75147760.724547401</v>
      </c>
      <c r="J100">
        <v>1997288.3729000599</v>
      </c>
      <c r="K100">
        <v>3599620.50895643</v>
      </c>
      <c r="L100">
        <v>1.23567459637387</v>
      </c>
      <c r="M100">
        <v>2828939.49203094</v>
      </c>
      <c r="N100">
        <v>3.2686559408490101</v>
      </c>
      <c r="O100">
        <v>29918.1121651791</v>
      </c>
      <c r="P100">
        <v>7.9052768420741701</v>
      </c>
      <c r="Q100">
        <v>0.30764173834334202</v>
      </c>
      <c r="R100">
        <v>4.0152183255164298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0.26742435261102698</v>
      </c>
      <c r="Y100">
        <v>0</v>
      </c>
      <c r="Z100">
        <v>689844.97148655006</v>
      </c>
      <c r="AA100">
        <v>-502930.813879697</v>
      </c>
      <c r="AB100">
        <v>56458.340714843303</v>
      </c>
      <c r="AC100">
        <v>2017237.8555223499</v>
      </c>
      <c r="AD100">
        <v>759033.45264876296</v>
      </c>
      <c r="AE100">
        <v>25381.7041615048</v>
      </c>
      <c r="AF100">
        <v>72186.401271191193</v>
      </c>
      <c r="AG100">
        <v>-864.19835577979097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3116347.7135697301</v>
      </c>
      <c r="AP100">
        <v>3402635.1351284501</v>
      </c>
      <c r="AQ100">
        <v>-7382038.2437284999</v>
      </c>
      <c r="AR100">
        <v>0</v>
      </c>
      <c r="AS100">
        <v>-3979403.10860004</v>
      </c>
    </row>
    <row r="101" spans="1:45" x14ac:dyDescent="0.2">
      <c r="A101">
        <v>2</v>
      </c>
      <c r="B101">
        <v>1</v>
      </c>
      <c r="C101">
        <v>2011</v>
      </c>
      <c r="D101">
        <v>360</v>
      </c>
      <c r="E101">
        <v>56347892.7383999</v>
      </c>
      <c r="F101">
        <v>74495052.898399904</v>
      </c>
      <c r="G101">
        <v>79082697.598599896</v>
      </c>
      <c r="H101">
        <v>4118316.7002000101</v>
      </c>
      <c r="I101">
        <v>83165983.625589699</v>
      </c>
      <c r="J101">
        <v>7328729.8966710297</v>
      </c>
      <c r="K101">
        <v>3824630.4857204198</v>
      </c>
      <c r="L101">
        <v>1.25736272321364</v>
      </c>
      <c r="M101">
        <v>2841861.0807875302</v>
      </c>
      <c r="N101">
        <v>3.9951573831001301</v>
      </c>
      <c r="O101">
        <v>29378.869675310299</v>
      </c>
      <c r="P101">
        <v>8.3377556875276699</v>
      </c>
      <c r="Q101">
        <v>0.30396342371055102</v>
      </c>
      <c r="R101">
        <v>4.0727010211682302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0.26519694479748301</v>
      </c>
      <c r="Y101">
        <v>0</v>
      </c>
      <c r="Z101">
        <v>4595665.1834824197</v>
      </c>
      <c r="AA101">
        <v>-805984.645798543</v>
      </c>
      <c r="AB101">
        <v>124842.479897179</v>
      </c>
      <c r="AC101">
        <v>2592465.0255175498</v>
      </c>
      <c r="AD101">
        <v>612718.444130591</v>
      </c>
      <c r="AE101">
        <v>250568.58007469101</v>
      </c>
      <c r="AF101">
        <v>-128913.659260553</v>
      </c>
      <c r="AG101">
        <v>1036.9342546340599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7242398.3422979703</v>
      </c>
      <c r="AP101">
        <v>7362249.6628366401</v>
      </c>
      <c r="AQ101">
        <v>-3243932.9626366301</v>
      </c>
      <c r="AR101">
        <v>469328</v>
      </c>
      <c r="AS101">
        <v>4587644.7002000101</v>
      </c>
    </row>
    <row r="102" spans="1:45" x14ac:dyDescent="0.2">
      <c r="A102">
        <v>2</v>
      </c>
      <c r="B102">
        <v>1</v>
      </c>
      <c r="C102">
        <v>2012</v>
      </c>
      <c r="D102">
        <v>382</v>
      </c>
      <c r="E102">
        <v>57999202.7383999</v>
      </c>
      <c r="F102">
        <v>79082697.598599896</v>
      </c>
      <c r="G102">
        <v>86028458.231399998</v>
      </c>
      <c r="H102">
        <v>5294450.6328000501</v>
      </c>
      <c r="I102">
        <v>91575821.755292803</v>
      </c>
      <c r="J102">
        <v>6568671.3950330196</v>
      </c>
      <c r="K102">
        <v>4088068.0343569699</v>
      </c>
      <c r="L102">
        <v>1.2171979060267299</v>
      </c>
      <c r="M102">
        <v>2851080.6311976798</v>
      </c>
      <c r="N102">
        <v>4.0069159149387801</v>
      </c>
      <c r="O102">
        <v>29030.290235902899</v>
      </c>
      <c r="P102">
        <v>8.3433745771335595</v>
      </c>
      <c r="Q102">
        <v>0.29882329225592202</v>
      </c>
      <c r="R102">
        <v>4.4038903254470103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0.33500335652262098</v>
      </c>
      <c r="Y102">
        <v>0</v>
      </c>
      <c r="Z102">
        <v>5541030.2039576601</v>
      </c>
      <c r="AA102">
        <v>522628.73602883599</v>
      </c>
      <c r="AB102">
        <v>199757.35179617</v>
      </c>
      <c r="AC102">
        <v>43173.829585181396</v>
      </c>
      <c r="AD102">
        <v>418948.82368471997</v>
      </c>
      <c r="AE102">
        <v>2748.3623765105699</v>
      </c>
      <c r="AF102">
        <v>-257726.78441401699</v>
      </c>
      <c r="AG102">
        <v>3168.57120703179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-41877.302599451497</v>
      </c>
      <c r="AN102">
        <v>0</v>
      </c>
      <c r="AO102">
        <v>6431851.7916226499</v>
      </c>
      <c r="AP102">
        <v>6291034.1524631605</v>
      </c>
      <c r="AQ102">
        <v>-996583.51966311596</v>
      </c>
      <c r="AR102">
        <v>1651310</v>
      </c>
      <c r="AS102">
        <v>6945760.6328000501</v>
      </c>
    </row>
    <row r="103" spans="1:45" x14ac:dyDescent="0.2">
      <c r="A103">
        <v>2</v>
      </c>
      <c r="B103">
        <v>1</v>
      </c>
      <c r="C103">
        <v>2013</v>
      </c>
      <c r="D103">
        <v>382</v>
      </c>
      <c r="E103">
        <v>57999202.7383999</v>
      </c>
      <c r="F103">
        <v>86028458.231399998</v>
      </c>
      <c r="G103">
        <v>90347608.020399898</v>
      </c>
      <c r="H103">
        <v>4319149.7889999403</v>
      </c>
      <c r="I103">
        <v>97821215.661900297</v>
      </c>
      <c r="J103">
        <v>6245393.9066074099</v>
      </c>
      <c r="K103">
        <v>4798329.2393447803</v>
      </c>
      <c r="L103">
        <v>1.30899698730202</v>
      </c>
      <c r="M103">
        <v>2894332.6095672701</v>
      </c>
      <c r="N103">
        <v>3.8571358582175499</v>
      </c>
      <c r="O103">
        <v>29658.135093688401</v>
      </c>
      <c r="P103">
        <v>8.1750308649797105</v>
      </c>
      <c r="Q103">
        <v>0.29765423135138103</v>
      </c>
      <c r="R103">
        <v>4.3651136396911099</v>
      </c>
      <c r="S103">
        <v>0</v>
      </c>
      <c r="T103">
        <v>0</v>
      </c>
      <c r="U103">
        <v>0</v>
      </c>
      <c r="V103">
        <v>0</v>
      </c>
      <c r="W103">
        <v>6.2805703280266995E-2</v>
      </c>
      <c r="X103">
        <v>0.50384216275877203</v>
      </c>
      <c r="Y103">
        <v>0</v>
      </c>
      <c r="Z103">
        <v>9216642.2142682206</v>
      </c>
      <c r="AA103">
        <v>-2050312.1635727901</v>
      </c>
      <c r="AB103">
        <v>298185.29102403799</v>
      </c>
      <c r="AC103">
        <v>-569815.90275228198</v>
      </c>
      <c r="AD103">
        <v>-689167.85326123296</v>
      </c>
      <c r="AE103">
        <v>-101133.14555990401</v>
      </c>
      <c r="AF103">
        <v>-51308.977202417198</v>
      </c>
      <c r="AG103">
        <v>212.93382233414599</v>
      </c>
      <c r="AH103">
        <v>0</v>
      </c>
      <c r="AI103">
        <v>0</v>
      </c>
      <c r="AJ103">
        <v>0</v>
      </c>
      <c r="AK103">
        <v>0</v>
      </c>
      <c r="AL103">
        <v>27967.971348092</v>
      </c>
      <c r="AM103">
        <v>-190712.804990137</v>
      </c>
      <c r="AN103">
        <v>0</v>
      </c>
      <c r="AO103">
        <v>5890557.56312392</v>
      </c>
      <c r="AP103">
        <v>5491319.6369701698</v>
      </c>
      <c r="AQ103">
        <v>-1172169.84797023</v>
      </c>
      <c r="AR103">
        <v>0</v>
      </c>
      <c r="AS103">
        <v>4319149.7889999403</v>
      </c>
    </row>
    <row r="104" spans="1:45" x14ac:dyDescent="0.2">
      <c r="A104">
        <v>2</v>
      </c>
      <c r="B104">
        <v>1</v>
      </c>
      <c r="C104">
        <v>2014</v>
      </c>
      <c r="D104">
        <v>382</v>
      </c>
      <c r="E104">
        <v>57999202.7383999</v>
      </c>
      <c r="F104">
        <v>90347608.020399898</v>
      </c>
      <c r="G104">
        <v>89102602.080799907</v>
      </c>
      <c r="H104">
        <v>-1245005.9396000199</v>
      </c>
      <c r="I104">
        <v>99288036.2395702</v>
      </c>
      <c r="J104">
        <v>1466820.5776698799</v>
      </c>
      <c r="K104">
        <v>4839542.5733484896</v>
      </c>
      <c r="L104">
        <v>1.32112853057285</v>
      </c>
      <c r="M104">
        <v>2921395.1197115602</v>
      </c>
      <c r="N104">
        <v>3.64784124185049</v>
      </c>
      <c r="O104">
        <v>29624.502444110902</v>
      </c>
      <c r="P104">
        <v>8.1832711991368097</v>
      </c>
      <c r="Q104">
        <v>0.29631663467332803</v>
      </c>
      <c r="R104">
        <v>4.4176928743615296</v>
      </c>
      <c r="S104">
        <v>0</v>
      </c>
      <c r="T104">
        <v>0</v>
      </c>
      <c r="U104">
        <v>0</v>
      </c>
      <c r="V104">
        <v>0</v>
      </c>
      <c r="W104">
        <v>0.43022103696117697</v>
      </c>
      <c r="X104">
        <v>0.50513611157973304</v>
      </c>
      <c r="Y104">
        <v>0</v>
      </c>
      <c r="Z104">
        <v>1968495.73386016</v>
      </c>
      <c r="AA104">
        <v>144396.35651364099</v>
      </c>
      <c r="AB104">
        <v>253646.98478025399</v>
      </c>
      <c r="AC104">
        <v>-851113.46536079806</v>
      </c>
      <c r="AD104">
        <v>-75966.474015071697</v>
      </c>
      <c r="AE104">
        <v>-5474.7777672116999</v>
      </c>
      <c r="AF104">
        <v>-53764.347048971496</v>
      </c>
      <c r="AG104">
        <v>860.89962196306499</v>
      </c>
      <c r="AH104">
        <v>0</v>
      </c>
      <c r="AI104">
        <v>0</v>
      </c>
      <c r="AJ104">
        <v>0</v>
      </c>
      <c r="AK104">
        <v>0</v>
      </c>
      <c r="AL104">
        <v>149311.996668876</v>
      </c>
      <c r="AM104">
        <v>-2877.12660979463</v>
      </c>
      <c r="AN104">
        <v>0</v>
      </c>
      <c r="AO104">
        <v>1527515.7806430501</v>
      </c>
      <c r="AP104">
        <v>1491550.2479775201</v>
      </c>
      <c r="AQ104">
        <v>-2736556.1875775401</v>
      </c>
      <c r="AR104">
        <v>0</v>
      </c>
      <c r="AS104">
        <v>-1245005.9396000199</v>
      </c>
    </row>
    <row r="105" spans="1:45" x14ac:dyDescent="0.2">
      <c r="A105">
        <v>2</v>
      </c>
      <c r="B105">
        <v>1</v>
      </c>
      <c r="C105">
        <v>2015</v>
      </c>
      <c r="D105">
        <v>429</v>
      </c>
      <c r="E105">
        <v>59954803.892599903</v>
      </c>
      <c r="F105">
        <v>89102602.080799907</v>
      </c>
      <c r="G105">
        <v>89928537.186599895</v>
      </c>
      <c r="H105">
        <v>-1129666.04839999</v>
      </c>
      <c r="I105">
        <v>94672265.120527595</v>
      </c>
      <c r="J105">
        <v>-6378241.0209065499</v>
      </c>
      <c r="K105">
        <v>4765521.44666385</v>
      </c>
      <c r="L105">
        <v>1.3499546323814899</v>
      </c>
      <c r="M105">
        <v>2936998.1427718098</v>
      </c>
      <c r="N105">
        <v>2.6821814435822802</v>
      </c>
      <c r="O105">
        <v>30998.550182906001</v>
      </c>
      <c r="P105">
        <v>7.93096682581632</v>
      </c>
      <c r="Q105">
        <v>0.29502797816107101</v>
      </c>
      <c r="R105">
        <v>4.5759399541427204</v>
      </c>
      <c r="S105">
        <v>0</v>
      </c>
      <c r="T105">
        <v>0</v>
      </c>
      <c r="U105">
        <v>0</v>
      </c>
      <c r="V105">
        <v>0</v>
      </c>
      <c r="W105">
        <v>0.73242446183562504</v>
      </c>
      <c r="X105">
        <v>0.66144129521362105</v>
      </c>
      <c r="Y105">
        <v>0</v>
      </c>
      <c r="Z105">
        <v>979877.41600709304</v>
      </c>
      <c r="AA105">
        <v>-764041.01432618697</v>
      </c>
      <c r="AB105">
        <v>279822.18082703999</v>
      </c>
      <c r="AC105">
        <v>-4497066.6530757099</v>
      </c>
      <c r="AD105">
        <v>-1742804.85605058</v>
      </c>
      <c r="AE105">
        <v>-138708.907272449</v>
      </c>
      <c r="AF105">
        <v>-22940.4160906303</v>
      </c>
      <c r="AG105">
        <v>2244.3244174649299</v>
      </c>
      <c r="AH105">
        <v>0</v>
      </c>
      <c r="AI105">
        <v>0</v>
      </c>
      <c r="AJ105">
        <v>0</v>
      </c>
      <c r="AK105">
        <v>0</v>
      </c>
      <c r="AL105">
        <v>143036.66518141801</v>
      </c>
      <c r="AM105">
        <v>-99656.022950313505</v>
      </c>
      <c r="AN105">
        <v>0</v>
      </c>
      <c r="AO105">
        <v>-5860237.2833328499</v>
      </c>
      <c r="AP105">
        <v>-5774126.1701778602</v>
      </c>
      <c r="AQ105">
        <v>4644460.1217778604</v>
      </c>
      <c r="AR105">
        <v>1955601.15419999</v>
      </c>
      <c r="AS105">
        <v>825935.10580000095</v>
      </c>
    </row>
    <row r="106" spans="1:45" x14ac:dyDescent="0.2">
      <c r="A106">
        <v>2</v>
      </c>
      <c r="B106">
        <v>1</v>
      </c>
      <c r="C106">
        <v>2016</v>
      </c>
      <c r="D106">
        <v>429</v>
      </c>
      <c r="E106">
        <v>59954803.892599903</v>
      </c>
      <c r="F106">
        <v>89928537.186599895</v>
      </c>
      <c r="G106">
        <v>88374005.039000005</v>
      </c>
      <c r="H106">
        <v>-1554532.14759994</v>
      </c>
      <c r="I106">
        <v>96137619.256100193</v>
      </c>
      <c r="J106">
        <v>1465354.1355725799</v>
      </c>
      <c r="K106">
        <v>4835019.0981903896</v>
      </c>
      <c r="L106">
        <v>1.3038394225710599</v>
      </c>
      <c r="M106">
        <v>2960109.6406231201</v>
      </c>
      <c r="N106">
        <v>2.3778430296347701</v>
      </c>
      <c r="O106">
        <v>31757.833233439898</v>
      </c>
      <c r="P106">
        <v>7.4506480071250198</v>
      </c>
      <c r="Q106">
        <v>0.292298684347084</v>
      </c>
      <c r="R106">
        <v>5.25010338809982</v>
      </c>
      <c r="S106">
        <v>0</v>
      </c>
      <c r="T106">
        <v>0</v>
      </c>
      <c r="U106">
        <v>0</v>
      </c>
      <c r="V106">
        <v>0</v>
      </c>
      <c r="W106">
        <v>1.3142999889160101</v>
      </c>
      <c r="X106">
        <v>0.76115912000560404</v>
      </c>
      <c r="Y106">
        <v>0</v>
      </c>
      <c r="Z106">
        <v>2384444.1518599601</v>
      </c>
      <c r="AA106">
        <v>1434827.1166298599</v>
      </c>
      <c r="AB106">
        <v>245323.28247556501</v>
      </c>
      <c r="AC106">
        <v>-1671455.9284703799</v>
      </c>
      <c r="AD106">
        <v>-691318.62651377905</v>
      </c>
      <c r="AE106">
        <v>-200516.448826551</v>
      </c>
      <c r="AF106">
        <v>-110224.789867999</v>
      </c>
      <c r="AG106">
        <v>8518.9387649558103</v>
      </c>
      <c r="AH106">
        <v>0</v>
      </c>
      <c r="AI106">
        <v>0</v>
      </c>
      <c r="AJ106">
        <v>0</v>
      </c>
      <c r="AK106">
        <v>0</v>
      </c>
      <c r="AL106">
        <v>256618.49987281</v>
      </c>
      <c r="AM106">
        <v>-73907.182573764294</v>
      </c>
      <c r="AN106">
        <v>0</v>
      </c>
      <c r="AO106">
        <v>1582309.01335067</v>
      </c>
      <c r="AP106">
        <v>1588970.0501882799</v>
      </c>
      <c r="AQ106">
        <v>-3143502.1977882199</v>
      </c>
      <c r="AR106">
        <v>0</v>
      </c>
      <c r="AS106">
        <v>-1554532.14759994</v>
      </c>
    </row>
    <row r="107" spans="1:45" x14ac:dyDescent="0.2">
      <c r="A107">
        <v>2</v>
      </c>
      <c r="B107">
        <v>1</v>
      </c>
      <c r="C107">
        <v>2017</v>
      </c>
      <c r="D107">
        <v>453</v>
      </c>
      <c r="E107">
        <v>62012126.892599903</v>
      </c>
      <c r="F107">
        <v>88374005.039000005</v>
      </c>
      <c r="G107">
        <v>87984651.085199997</v>
      </c>
      <c r="H107">
        <v>-2446676.9538000198</v>
      </c>
      <c r="I107">
        <v>99936394.2058018</v>
      </c>
      <c r="J107">
        <v>1744654.34669531</v>
      </c>
      <c r="K107">
        <v>4670677.4249586305</v>
      </c>
      <c r="L107">
        <v>1.2843094815982901</v>
      </c>
      <c r="M107">
        <v>2992316.8399586198</v>
      </c>
      <c r="N107">
        <v>2.58893744114846</v>
      </c>
      <c r="O107">
        <v>31621.217277827302</v>
      </c>
      <c r="P107">
        <v>7.29527298015529</v>
      </c>
      <c r="Q107">
        <v>0.28997382154851697</v>
      </c>
      <c r="R107">
        <v>5.4703172634760904</v>
      </c>
      <c r="S107">
        <v>0</v>
      </c>
      <c r="T107">
        <v>0</v>
      </c>
      <c r="U107">
        <v>0</v>
      </c>
      <c r="V107">
        <v>0</v>
      </c>
      <c r="W107">
        <v>2.0364129055626199</v>
      </c>
      <c r="X107">
        <v>0.81040131878135802</v>
      </c>
      <c r="Y107">
        <v>0</v>
      </c>
      <c r="Z107">
        <v>569172.08155332995</v>
      </c>
      <c r="AA107">
        <v>-178801.43044916299</v>
      </c>
      <c r="AB107">
        <v>255000.98396985</v>
      </c>
      <c r="AC107">
        <v>1218146.5515928699</v>
      </c>
      <c r="AD107">
        <v>136408.71726733699</v>
      </c>
      <c r="AE107">
        <v>-157176.90487560499</v>
      </c>
      <c r="AF107">
        <v>-77254.761148939695</v>
      </c>
      <c r="AG107">
        <v>4018.3074026024401</v>
      </c>
      <c r="AH107">
        <v>0</v>
      </c>
      <c r="AI107">
        <v>0</v>
      </c>
      <c r="AJ107">
        <v>0</v>
      </c>
      <c r="AK107">
        <v>0</v>
      </c>
      <c r="AL107">
        <v>312675.087255052</v>
      </c>
      <c r="AM107">
        <v>-98611.2328195304</v>
      </c>
      <c r="AN107">
        <v>0</v>
      </c>
      <c r="AO107">
        <v>1983577.3997478001</v>
      </c>
      <c r="AP107">
        <v>2045545.1624966101</v>
      </c>
      <c r="AQ107">
        <v>-4492222.1162966397</v>
      </c>
      <c r="AR107">
        <v>2057323</v>
      </c>
      <c r="AS107">
        <v>-389353.95380001998</v>
      </c>
    </row>
    <row r="108" spans="1:45" x14ac:dyDescent="0.2">
      <c r="A108">
        <v>2</v>
      </c>
      <c r="B108">
        <v>1</v>
      </c>
      <c r="C108">
        <v>2018</v>
      </c>
      <c r="D108">
        <v>475</v>
      </c>
      <c r="E108">
        <v>62079679.877399899</v>
      </c>
      <c r="F108">
        <v>87984651.085199997</v>
      </c>
      <c r="G108">
        <v>86796528.468199894</v>
      </c>
      <c r="H108">
        <v>-1255675.6018000101</v>
      </c>
      <c r="I108">
        <v>104465461.303092</v>
      </c>
      <c r="J108">
        <v>4461514.11249064</v>
      </c>
      <c r="K108">
        <v>4711448.7649383796</v>
      </c>
      <c r="L108">
        <v>1.26586607517489</v>
      </c>
      <c r="M108">
        <v>3015744.4941639798</v>
      </c>
      <c r="N108">
        <v>2.8728320563110699</v>
      </c>
      <c r="O108">
        <v>31758.584871931998</v>
      </c>
      <c r="P108">
        <v>7.0949716059104304</v>
      </c>
      <c r="Q108">
        <v>0.29219186593364799</v>
      </c>
      <c r="R108">
        <v>5.79903350338535</v>
      </c>
      <c r="S108">
        <v>0</v>
      </c>
      <c r="T108">
        <v>0</v>
      </c>
      <c r="U108">
        <v>0</v>
      </c>
      <c r="V108">
        <v>0</v>
      </c>
      <c r="W108">
        <v>2.8790566557786699</v>
      </c>
      <c r="X108">
        <v>0.84257587959054803</v>
      </c>
      <c r="Y108">
        <v>0.54244263891990796</v>
      </c>
      <c r="Z108">
        <v>2991113.49561108</v>
      </c>
      <c r="AA108">
        <v>662864.68544053705</v>
      </c>
      <c r="AB108">
        <v>227601.33131191699</v>
      </c>
      <c r="AC108">
        <v>1516799.16513349</v>
      </c>
      <c r="AD108">
        <v>-200550.23830812101</v>
      </c>
      <c r="AE108">
        <v>-166809.98200121601</v>
      </c>
      <c r="AF108">
        <v>86957.418081489595</v>
      </c>
      <c r="AG108">
        <v>5047.2336375856503</v>
      </c>
      <c r="AH108">
        <v>0</v>
      </c>
      <c r="AI108">
        <v>0</v>
      </c>
      <c r="AJ108">
        <v>0</v>
      </c>
      <c r="AK108">
        <v>0</v>
      </c>
      <c r="AL108">
        <v>366100.34885692998</v>
      </c>
      <c r="AM108">
        <v>-21061.788571078599</v>
      </c>
      <c r="AN108">
        <v>-2037649.8559199099</v>
      </c>
      <c r="AO108">
        <v>3430411.8132727202</v>
      </c>
      <c r="AP108">
        <v>3806769.8658017502</v>
      </c>
      <c r="AQ108">
        <v>-5062445.4676017696</v>
      </c>
      <c r="AR108">
        <v>67552.984799999904</v>
      </c>
      <c r="AS108">
        <v>-1188122.6170000201</v>
      </c>
    </row>
    <row r="109" spans="1:45" x14ac:dyDescent="0.2">
      <c r="A109">
        <v>10</v>
      </c>
      <c r="B109">
        <v>1</v>
      </c>
      <c r="C109">
        <v>2002</v>
      </c>
      <c r="D109">
        <v>100</v>
      </c>
      <c r="E109">
        <v>2028458449</v>
      </c>
      <c r="F109">
        <v>0</v>
      </c>
      <c r="G109">
        <v>2028458449</v>
      </c>
      <c r="H109">
        <v>0</v>
      </c>
      <c r="I109">
        <v>2110042722.52684</v>
      </c>
      <c r="J109">
        <v>0</v>
      </c>
      <c r="K109">
        <v>474570591.5</v>
      </c>
      <c r="L109">
        <v>1.7610024580000001</v>
      </c>
      <c r="M109">
        <v>25697520.3899999</v>
      </c>
      <c r="N109">
        <v>1.974</v>
      </c>
      <c r="O109">
        <v>42439.074999999903</v>
      </c>
      <c r="P109">
        <v>31.71</v>
      </c>
      <c r="Q109">
        <v>0.50002661492511502</v>
      </c>
      <c r="R109">
        <v>3.5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2028458449</v>
      </c>
      <c r="AS109">
        <v>2028458449</v>
      </c>
    </row>
    <row r="110" spans="1:45" x14ac:dyDescent="0.2">
      <c r="A110">
        <v>10</v>
      </c>
      <c r="B110">
        <v>1</v>
      </c>
      <c r="C110">
        <v>2003</v>
      </c>
      <c r="D110">
        <v>100</v>
      </c>
      <c r="E110">
        <v>2028458449</v>
      </c>
      <c r="F110">
        <v>2028458449</v>
      </c>
      <c r="G110">
        <v>1999850729.99999</v>
      </c>
      <c r="H110">
        <v>-28607719.0000019</v>
      </c>
      <c r="I110">
        <v>2193052863.21626</v>
      </c>
      <c r="J110">
        <v>83010140.689421803</v>
      </c>
      <c r="K110">
        <v>503552796.69999999</v>
      </c>
      <c r="L110">
        <v>1.9292153139999999</v>
      </c>
      <c r="M110">
        <v>26042245.269999899</v>
      </c>
      <c r="N110">
        <v>2.2467999999999901</v>
      </c>
      <c r="O110">
        <v>41148.635000000002</v>
      </c>
      <c r="P110">
        <v>31.36</v>
      </c>
      <c r="Q110">
        <v>0.49949664564947699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100104839.004798</v>
      </c>
      <c r="AA110">
        <v>-82466686.628789797</v>
      </c>
      <c r="AB110">
        <v>7073690.5187392896</v>
      </c>
      <c r="AC110">
        <v>39338686.921213403</v>
      </c>
      <c r="AD110">
        <v>24361176.7342536</v>
      </c>
      <c r="AE110">
        <v>-5064394.5993458396</v>
      </c>
      <c r="AF110">
        <v>-421117.97459686099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82926193.976272702</v>
      </c>
      <c r="AP110">
        <v>79800574.3848131</v>
      </c>
      <c r="AQ110">
        <v>-108408293.38481501</v>
      </c>
      <c r="AR110">
        <v>0</v>
      </c>
      <c r="AS110">
        <v>-28607719.0000019</v>
      </c>
    </row>
    <row r="111" spans="1:45" x14ac:dyDescent="0.2">
      <c r="A111">
        <v>10</v>
      </c>
      <c r="B111">
        <v>1</v>
      </c>
      <c r="C111">
        <v>2004</v>
      </c>
      <c r="D111">
        <v>100</v>
      </c>
      <c r="E111">
        <v>2028458449</v>
      </c>
      <c r="F111">
        <v>1999850729.99999</v>
      </c>
      <c r="G111">
        <v>2115153451.99999</v>
      </c>
      <c r="H111">
        <v>115302722</v>
      </c>
      <c r="I111">
        <v>2357175508.9776502</v>
      </c>
      <c r="J111">
        <v>164122645.76138699</v>
      </c>
      <c r="K111">
        <v>521860484</v>
      </c>
      <c r="L111">
        <v>1.9019918869999899</v>
      </c>
      <c r="M111">
        <v>26563773.749999899</v>
      </c>
      <c r="N111">
        <v>2.5669</v>
      </c>
      <c r="O111">
        <v>39531.589999999997</v>
      </c>
      <c r="P111">
        <v>31</v>
      </c>
      <c r="Q111">
        <v>0.49415983310371703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58886673.050127797</v>
      </c>
      <c r="AA111">
        <v>13147576.678148501</v>
      </c>
      <c r="AB111">
        <v>10386013.8682533</v>
      </c>
      <c r="AC111">
        <v>41581080.512640998</v>
      </c>
      <c r="AD111">
        <v>31238325.639054298</v>
      </c>
      <c r="AE111">
        <v>-5135443.5010544397</v>
      </c>
      <c r="AF111">
        <v>-4176934.3603263502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145927291.88684401</v>
      </c>
      <c r="AP111">
        <v>149663876.526023</v>
      </c>
      <c r="AQ111">
        <v>-34361154.526023597</v>
      </c>
      <c r="AR111">
        <v>0</v>
      </c>
      <c r="AS111">
        <v>115302722</v>
      </c>
    </row>
    <row r="112" spans="1:45" x14ac:dyDescent="0.2">
      <c r="A112">
        <v>10</v>
      </c>
      <c r="B112">
        <v>1</v>
      </c>
      <c r="C112">
        <v>2005</v>
      </c>
      <c r="D112">
        <v>100</v>
      </c>
      <c r="E112">
        <v>2028458449</v>
      </c>
      <c r="F112">
        <v>2115153451.99999</v>
      </c>
      <c r="G112">
        <v>2507212522.99999</v>
      </c>
      <c r="H112">
        <v>392059070.99999601</v>
      </c>
      <c r="I112">
        <v>2674657066.5640802</v>
      </c>
      <c r="J112">
        <v>317481557.586438</v>
      </c>
      <c r="K112">
        <v>527998936.69999999</v>
      </c>
      <c r="L112">
        <v>1.608699594</v>
      </c>
      <c r="M112">
        <v>27081157.499999899</v>
      </c>
      <c r="N112">
        <v>3.0314999999999901</v>
      </c>
      <c r="O112">
        <v>38116.919999999896</v>
      </c>
      <c r="P112">
        <v>30.68</v>
      </c>
      <c r="Q112">
        <v>0.49018125488386599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20195823.159308001</v>
      </c>
      <c r="AA112">
        <v>164218386.73782301</v>
      </c>
      <c r="AB112">
        <v>10685709.346892901</v>
      </c>
      <c r="AC112">
        <v>57447680.679799199</v>
      </c>
      <c r="AD112">
        <v>30011067.8976206</v>
      </c>
      <c r="AE112">
        <v>-4828716.90396214</v>
      </c>
      <c r="AF112">
        <v>-3294302.0365488599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274435648.88093299</v>
      </c>
      <c r="AP112">
        <v>284884265.05268699</v>
      </c>
      <c r="AQ112">
        <v>107174805.947309</v>
      </c>
      <c r="AR112">
        <v>0</v>
      </c>
      <c r="AS112">
        <v>392059070.99999601</v>
      </c>
    </row>
    <row r="113" spans="1:45" x14ac:dyDescent="0.2">
      <c r="A113">
        <v>10</v>
      </c>
      <c r="B113">
        <v>1</v>
      </c>
      <c r="C113">
        <v>2006</v>
      </c>
      <c r="D113">
        <v>100</v>
      </c>
      <c r="E113">
        <v>2028458449</v>
      </c>
      <c r="F113">
        <v>2507212522.99999</v>
      </c>
      <c r="G113">
        <v>2603647774.99999</v>
      </c>
      <c r="H113">
        <v>96435252.000002801</v>
      </c>
      <c r="I113">
        <v>2855272264.0163102</v>
      </c>
      <c r="J113">
        <v>180615197.452227</v>
      </c>
      <c r="K113">
        <v>539962610.09999895</v>
      </c>
      <c r="L113">
        <v>1.587646779</v>
      </c>
      <c r="M113">
        <v>27655014.75</v>
      </c>
      <c r="N113">
        <v>3.3499999999999899</v>
      </c>
      <c r="O113">
        <v>36028.75</v>
      </c>
      <c r="P113">
        <v>30.18</v>
      </c>
      <c r="Q113">
        <v>0.49297116336448898</v>
      </c>
      <c r="R113">
        <v>3.7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46068042.026040502</v>
      </c>
      <c r="AA113">
        <v>14298088.5019699</v>
      </c>
      <c r="AB113">
        <v>13771960.3596096</v>
      </c>
      <c r="AC113">
        <v>42073255.488667801</v>
      </c>
      <c r="AD113">
        <v>55211633.386676401</v>
      </c>
      <c r="AE113">
        <v>-8937622.5226313695</v>
      </c>
      <c r="AF113">
        <v>2741893.13918145</v>
      </c>
      <c r="AG113">
        <v>71264.921535539805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165298515.30105001</v>
      </c>
      <c r="AP113">
        <v>169307942.523662</v>
      </c>
      <c r="AQ113">
        <v>-72872690.523660094</v>
      </c>
      <c r="AR113">
        <v>0</v>
      </c>
      <c r="AS113">
        <v>96435252.000002801</v>
      </c>
    </row>
    <row r="114" spans="1:45" x14ac:dyDescent="0.2">
      <c r="A114">
        <v>10</v>
      </c>
      <c r="B114">
        <v>1</v>
      </c>
      <c r="C114">
        <v>2007</v>
      </c>
      <c r="D114">
        <v>100</v>
      </c>
      <c r="E114">
        <v>2028458449</v>
      </c>
      <c r="F114">
        <v>2603647774.99999</v>
      </c>
      <c r="G114">
        <v>2751026060</v>
      </c>
      <c r="H114">
        <v>147378285.00000399</v>
      </c>
      <c r="I114">
        <v>2916669301.8810601</v>
      </c>
      <c r="J114">
        <v>61397037.864751302</v>
      </c>
      <c r="K114">
        <v>543107372.799999</v>
      </c>
      <c r="L114">
        <v>1.5239354949999999</v>
      </c>
      <c r="M114">
        <v>27714120</v>
      </c>
      <c r="N114">
        <v>3.4605999999999901</v>
      </c>
      <c r="O114">
        <v>36660.58</v>
      </c>
      <c r="P114">
        <v>30.4</v>
      </c>
      <c r="Q114">
        <v>0.48830547590354001</v>
      </c>
      <c r="R114">
        <v>3.6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12315775.2387695</v>
      </c>
      <c r="AA114">
        <v>45952302.317004301</v>
      </c>
      <c r="AB114">
        <v>1452549.80898814</v>
      </c>
      <c r="AC114">
        <v>14346563.248332201</v>
      </c>
      <c r="AD114">
        <v>-17440938.617954601</v>
      </c>
      <c r="AE114">
        <v>4094324.3797035702</v>
      </c>
      <c r="AF114">
        <v>-4754808.9517613603</v>
      </c>
      <c r="AG114">
        <v>-37002.208081785102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55928765.215000004</v>
      </c>
      <c r="AP114">
        <v>55986346.045785204</v>
      </c>
      <c r="AQ114">
        <v>91391938.954219505</v>
      </c>
      <c r="AR114">
        <v>0</v>
      </c>
      <c r="AS114">
        <v>147378285.00000399</v>
      </c>
    </row>
    <row r="115" spans="1:45" x14ac:dyDescent="0.2">
      <c r="A115">
        <v>10</v>
      </c>
      <c r="B115">
        <v>1</v>
      </c>
      <c r="C115">
        <v>2008</v>
      </c>
      <c r="D115">
        <v>100</v>
      </c>
      <c r="E115">
        <v>2028458449</v>
      </c>
      <c r="F115">
        <v>2751026060</v>
      </c>
      <c r="G115">
        <v>2818659238.99999</v>
      </c>
      <c r="H115">
        <v>67633178.999994695</v>
      </c>
      <c r="I115">
        <v>3030895731.9934201</v>
      </c>
      <c r="J115">
        <v>114226430.112361</v>
      </c>
      <c r="K115">
        <v>558408346.89999902</v>
      </c>
      <c r="L115">
        <v>1.54893287999999</v>
      </c>
      <c r="M115">
        <v>27956797.669999901</v>
      </c>
      <c r="N115">
        <v>3.9195000000000002</v>
      </c>
      <c r="O115">
        <v>36716.94</v>
      </c>
      <c r="P115">
        <v>30.42</v>
      </c>
      <c r="Q115">
        <v>0.48698388494219103</v>
      </c>
      <c r="R115">
        <v>3.7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62818089.370558701</v>
      </c>
      <c r="AA115">
        <v>-18961607.4677561</v>
      </c>
      <c r="AB115">
        <v>6272818.9703772301</v>
      </c>
      <c r="AC115">
        <v>59595531.135195099</v>
      </c>
      <c r="AD115">
        <v>-1633351.5818173101</v>
      </c>
      <c r="AE115">
        <v>392999.32612714998</v>
      </c>
      <c r="AF115">
        <v>-1424004.6046046701</v>
      </c>
      <c r="AG115">
        <v>39097.256692106399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107099572.404772</v>
      </c>
      <c r="AP115">
        <v>107739292.13614</v>
      </c>
      <c r="AQ115">
        <v>-40106113.136145398</v>
      </c>
      <c r="AR115">
        <v>0</v>
      </c>
      <c r="AS115">
        <v>67633178.999994695</v>
      </c>
    </row>
    <row r="116" spans="1:45" x14ac:dyDescent="0.2">
      <c r="A116">
        <v>10</v>
      </c>
      <c r="B116">
        <v>1</v>
      </c>
      <c r="C116">
        <v>2009</v>
      </c>
      <c r="D116">
        <v>100</v>
      </c>
      <c r="E116">
        <v>2028458449</v>
      </c>
      <c r="F116">
        <v>2818659238.99999</v>
      </c>
      <c r="G116">
        <v>2717269399.99999</v>
      </c>
      <c r="H116">
        <v>-101389838.999999</v>
      </c>
      <c r="I116">
        <v>2855262789.0634799</v>
      </c>
      <c r="J116">
        <v>-175632942.929948</v>
      </c>
      <c r="K116">
        <v>562176551.29999995</v>
      </c>
      <c r="L116">
        <v>1.632493051</v>
      </c>
      <c r="M116">
        <v>27734538</v>
      </c>
      <c r="N116">
        <v>2.84309999999999</v>
      </c>
      <c r="O116">
        <v>35494.29</v>
      </c>
      <c r="P116">
        <v>30.61</v>
      </c>
      <c r="Q116">
        <v>0.48475607204041099</v>
      </c>
      <c r="R116">
        <v>3.9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15446960.034763999</v>
      </c>
      <c r="AA116">
        <v>-63090048.877565198</v>
      </c>
      <c r="AB116">
        <v>-5871301.7028164901</v>
      </c>
      <c r="AC116">
        <v>-148285654.22660801</v>
      </c>
      <c r="AD116">
        <v>37147828.700283803</v>
      </c>
      <c r="AE116">
        <v>3827603.7524757702</v>
      </c>
      <c r="AF116">
        <v>-2459030.0399332601</v>
      </c>
      <c r="AG116">
        <v>80117.472156850505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-163203524.887243</v>
      </c>
      <c r="AP116">
        <v>-163334360.87445399</v>
      </c>
      <c r="AQ116">
        <v>61944521.874455303</v>
      </c>
      <c r="AR116">
        <v>0</v>
      </c>
      <c r="AS116">
        <v>-101389838.999999</v>
      </c>
    </row>
    <row r="117" spans="1:45" x14ac:dyDescent="0.2">
      <c r="A117">
        <v>10</v>
      </c>
      <c r="B117">
        <v>1</v>
      </c>
      <c r="C117">
        <v>2010</v>
      </c>
      <c r="D117">
        <v>100</v>
      </c>
      <c r="E117">
        <v>2028458449</v>
      </c>
      <c r="F117">
        <v>2717269399.99999</v>
      </c>
      <c r="G117">
        <v>2812782058</v>
      </c>
      <c r="H117">
        <v>95512658.000002801</v>
      </c>
      <c r="I117">
        <v>2903904290.8832202</v>
      </c>
      <c r="J117">
        <v>48641501.819748797</v>
      </c>
      <c r="K117">
        <v>552453534.09999895</v>
      </c>
      <c r="L117">
        <v>1.6339541179999999</v>
      </c>
      <c r="M117">
        <v>27553600.749999899</v>
      </c>
      <c r="N117">
        <v>3.2889999999999899</v>
      </c>
      <c r="O117">
        <v>35213</v>
      </c>
      <c r="P117">
        <v>30.93</v>
      </c>
      <c r="Q117">
        <v>0.49441012262664702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-38252588.220922202</v>
      </c>
      <c r="AA117">
        <v>-1057882.7105074499</v>
      </c>
      <c r="AB117">
        <v>-4642246.7300539203</v>
      </c>
      <c r="AC117">
        <v>66073934.153950199</v>
      </c>
      <c r="AD117">
        <v>8371411.0459281802</v>
      </c>
      <c r="AE117">
        <v>6217490.8279228304</v>
      </c>
      <c r="AF117">
        <v>10296648.110060601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47006766.476378202</v>
      </c>
      <c r="AP117">
        <v>46290682.935072102</v>
      </c>
      <c r="AQ117">
        <v>49221975.064930603</v>
      </c>
      <c r="AR117">
        <v>0</v>
      </c>
      <c r="AS117">
        <v>95512658.000002801</v>
      </c>
    </row>
    <row r="118" spans="1:45" x14ac:dyDescent="0.2">
      <c r="A118">
        <v>10</v>
      </c>
      <c r="B118">
        <v>1</v>
      </c>
      <c r="C118">
        <v>2011</v>
      </c>
      <c r="D118">
        <v>100</v>
      </c>
      <c r="E118">
        <v>2028458449</v>
      </c>
      <c r="F118">
        <v>2812782058</v>
      </c>
      <c r="G118">
        <v>2875478446.99999</v>
      </c>
      <c r="H118">
        <v>62696388.999994203</v>
      </c>
      <c r="I118">
        <v>2930973343.2073398</v>
      </c>
      <c r="J118">
        <v>27069052.32412</v>
      </c>
      <c r="K118">
        <v>542784230.60000002</v>
      </c>
      <c r="L118">
        <v>1.739298416</v>
      </c>
      <c r="M118">
        <v>27682634.670000002</v>
      </c>
      <c r="N118">
        <v>4.0655999999999999</v>
      </c>
      <c r="O118">
        <v>34147.68</v>
      </c>
      <c r="P118">
        <v>31.299999999999901</v>
      </c>
      <c r="Q118">
        <v>0.49182096061092501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-40072261.438683599</v>
      </c>
      <c r="AA118">
        <v>-76355450.944242701</v>
      </c>
      <c r="AB118">
        <v>3435191.5089725102</v>
      </c>
      <c r="AC118">
        <v>104337748.68398499</v>
      </c>
      <c r="AD118">
        <v>33606538.684625499</v>
      </c>
      <c r="AE118">
        <v>7442997.3112070505</v>
      </c>
      <c r="AF118">
        <v>-2851721.5578292599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29543042.2480352</v>
      </c>
      <c r="AP118">
        <v>26219646.750544399</v>
      </c>
      <c r="AQ118">
        <v>36476742.249449797</v>
      </c>
      <c r="AR118">
        <v>0</v>
      </c>
      <c r="AS118">
        <v>62696388.999994203</v>
      </c>
    </row>
    <row r="119" spans="1:45" x14ac:dyDescent="0.2">
      <c r="A119">
        <v>10</v>
      </c>
      <c r="B119">
        <v>1</v>
      </c>
      <c r="C119">
        <v>2012</v>
      </c>
      <c r="D119">
        <v>100</v>
      </c>
      <c r="E119">
        <v>2028458449</v>
      </c>
      <c r="F119">
        <v>2875478446.99999</v>
      </c>
      <c r="G119">
        <v>2929500930.99999</v>
      </c>
      <c r="H119">
        <v>54022483.999999501</v>
      </c>
      <c r="I119">
        <v>2971492608.7024698</v>
      </c>
      <c r="J119">
        <v>40519265.495125704</v>
      </c>
      <c r="K119">
        <v>542311539.39999902</v>
      </c>
      <c r="L119">
        <v>1.6964752679999999</v>
      </c>
      <c r="M119">
        <v>27909105.420000002</v>
      </c>
      <c r="N119">
        <v>4.1093000000000002</v>
      </c>
      <c r="O119">
        <v>33963.31</v>
      </c>
      <c r="P119">
        <v>31.51</v>
      </c>
      <c r="Q119">
        <v>0.478498674131415</v>
      </c>
      <c r="R119">
        <v>4.0999999999999996</v>
      </c>
      <c r="S119">
        <v>0</v>
      </c>
      <c r="T119">
        <v>0</v>
      </c>
      <c r="U119">
        <v>0</v>
      </c>
      <c r="V119">
        <v>0.34999999999999898</v>
      </c>
      <c r="W119">
        <v>0</v>
      </c>
      <c r="X119">
        <v>0</v>
      </c>
      <c r="Y119">
        <v>0</v>
      </c>
      <c r="Z119">
        <v>-2035108.9827441201</v>
      </c>
      <c r="AA119">
        <v>31972503.269043799</v>
      </c>
      <c r="AB119">
        <v>6126971.3264216399</v>
      </c>
      <c r="AC119">
        <v>5410928.2945343005</v>
      </c>
      <c r="AD119">
        <v>6024816.0836204197</v>
      </c>
      <c r="AE119">
        <v>4316097.3621035703</v>
      </c>
      <c r="AF119">
        <v>-14968837.7195969</v>
      </c>
      <c r="AG119">
        <v>81732.499348476995</v>
      </c>
      <c r="AH119">
        <v>0</v>
      </c>
      <c r="AI119">
        <v>0</v>
      </c>
      <c r="AJ119">
        <v>0</v>
      </c>
      <c r="AK119">
        <v>2789461.3701385502</v>
      </c>
      <c r="AL119">
        <v>0</v>
      </c>
      <c r="AM119">
        <v>0</v>
      </c>
      <c r="AN119">
        <v>0</v>
      </c>
      <c r="AO119">
        <v>39718563.502869703</v>
      </c>
      <c r="AP119">
        <v>39752075.838399097</v>
      </c>
      <c r="AQ119">
        <v>14270408.161600299</v>
      </c>
      <c r="AR119">
        <v>0</v>
      </c>
      <c r="AS119">
        <v>54022483.999999501</v>
      </c>
    </row>
    <row r="120" spans="1:45" x14ac:dyDescent="0.2">
      <c r="A120">
        <v>10</v>
      </c>
      <c r="B120">
        <v>1</v>
      </c>
      <c r="C120">
        <v>2013</v>
      </c>
      <c r="D120">
        <v>100</v>
      </c>
      <c r="E120">
        <v>2028458449</v>
      </c>
      <c r="F120">
        <v>2929500930.99999</v>
      </c>
      <c r="G120">
        <v>3028731445.99999</v>
      </c>
      <c r="H120">
        <v>99230515.0000038</v>
      </c>
      <c r="I120">
        <v>2933963532.2498398</v>
      </c>
      <c r="J120">
        <v>-37529076.452629998</v>
      </c>
      <c r="K120">
        <v>554417452.20000005</v>
      </c>
      <c r="L120">
        <v>1.75772764399999</v>
      </c>
      <c r="M120">
        <v>28818049.079999998</v>
      </c>
      <c r="N120">
        <v>3.9420000000000002</v>
      </c>
      <c r="O120">
        <v>33700.32</v>
      </c>
      <c r="P120">
        <v>29.93</v>
      </c>
      <c r="Q120">
        <v>0.478248521277432</v>
      </c>
      <c r="R120">
        <v>4.2</v>
      </c>
      <c r="S120">
        <v>0</v>
      </c>
      <c r="T120">
        <v>0</v>
      </c>
      <c r="U120">
        <v>0</v>
      </c>
      <c r="V120">
        <v>1.1199999999999899</v>
      </c>
      <c r="W120">
        <v>0</v>
      </c>
      <c r="X120">
        <v>1</v>
      </c>
      <c r="Y120">
        <v>0</v>
      </c>
      <c r="Z120">
        <v>53031375.316393301</v>
      </c>
      <c r="AA120">
        <v>-45816515.088115498</v>
      </c>
      <c r="AB120">
        <v>24630050.2387699</v>
      </c>
      <c r="AC120">
        <v>-21267948.634600598</v>
      </c>
      <c r="AD120">
        <v>8817336.6103683598</v>
      </c>
      <c r="AE120">
        <v>-32872948.490542799</v>
      </c>
      <c r="AF120">
        <v>-287084.58690217102</v>
      </c>
      <c r="AG120">
        <v>41633.720430504203</v>
      </c>
      <c r="AH120">
        <v>0</v>
      </c>
      <c r="AI120">
        <v>0</v>
      </c>
      <c r="AJ120">
        <v>0</v>
      </c>
      <c r="AK120">
        <v>6255748.5010643797</v>
      </c>
      <c r="AL120">
        <v>0</v>
      </c>
      <c r="AM120">
        <v>-28404762.1811014</v>
      </c>
      <c r="AN120">
        <v>0</v>
      </c>
      <c r="AO120">
        <v>-35873114.594236098</v>
      </c>
      <c r="AP120">
        <v>-36998733.931078598</v>
      </c>
      <c r="AQ120">
        <v>136229248.93108201</v>
      </c>
      <c r="AR120">
        <v>0</v>
      </c>
      <c r="AS120">
        <v>99230515.0000038</v>
      </c>
    </row>
    <row r="121" spans="1:45" x14ac:dyDescent="0.2">
      <c r="A121">
        <v>10</v>
      </c>
      <c r="B121">
        <v>1</v>
      </c>
      <c r="C121">
        <v>2014</v>
      </c>
      <c r="D121">
        <v>100</v>
      </c>
      <c r="E121">
        <v>2028458449</v>
      </c>
      <c r="F121">
        <v>3028731445.99999</v>
      </c>
      <c r="G121">
        <v>3137384053.99999</v>
      </c>
      <c r="H121">
        <v>108652607.999998</v>
      </c>
      <c r="I121">
        <v>2968421354.75565</v>
      </c>
      <c r="J121">
        <v>34457822.505813099</v>
      </c>
      <c r="K121">
        <v>561346639.09999895</v>
      </c>
      <c r="L121">
        <v>1.7485859420000001</v>
      </c>
      <c r="M121">
        <v>29110612.079999998</v>
      </c>
      <c r="N121">
        <v>3.75239999999999</v>
      </c>
      <c r="O121">
        <v>33580.799999999901</v>
      </c>
      <c r="P121">
        <v>30.2</v>
      </c>
      <c r="Q121">
        <v>0.47765666406466001</v>
      </c>
      <c r="R121">
        <v>4.2</v>
      </c>
      <c r="S121">
        <v>0</v>
      </c>
      <c r="T121">
        <v>0</v>
      </c>
      <c r="U121">
        <v>0</v>
      </c>
      <c r="V121">
        <v>1.8799999999999899</v>
      </c>
      <c r="W121">
        <v>0</v>
      </c>
      <c r="X121">
        <v>1</v>
      </c>
      <c r="Y121">
        <v>0</v>
      </c>
      <c r="Z121">
        <v>30724983.090795401</v>
      </c>
      <c r="AA121">
        <v>7065946.66292339</v>
      </c>
      <c r="AB121">
        <v>8002629.1567074703</v>
      </c>
      <c r="AC121">
        <v>-25821120.1933988</v>
      </c>
      <c r="AD121">
        <v>4163050.8494146601</v>
      </c>
      <c r="AE121">
        <v>5846277.6143685803</v>
      </c>
      <c r="AF121">
        <v>-702197.722762916</v>
      </c>
      <c r="AG121">
        <v>0</v>
      </c>
      <c r="AH121">
        <v>0</v>
      </c>
      <c r="AI121">
        <v>0</v>
      </c>
      <c r="AJ121">
        <v>0</v>
      </c>
      <c r="AK121">
        <v>6383564.5769125996</v>
      </c>
      <c r="AL121">
        <v>0</v>
      </c>
      <c r="AM121">
        <v>0</v>
      </c>
      <c r="AN121">
        <v>0</v>
      </c>
      <c r="AO121">
        <v>35663134.034960397</v>
      </c>
      <c r="AP121">
        <v>35570820.644799799</v>
      </c>
      <c r="AQ121">
        <v>73081787.355198696</v>
      </c>
      <c r="AR121">
        <v>0</v>
      </c>
      <c r="AS121">
        <v>108652607.999998</v>
      </c>
    </row>
    <row r="122" spans="1:45" x14ac:dyDescent="0.2">
      <c r="A122">
        <v>10</v>
      </c>
      <c r="B122">
        <v>1</v>
      </c>
      <c r="C122">
        <v>2015</v>
      </c>
      <c r="D122">
        <v>100</v>
      </c>
      <c r="E122">
        <v>2028458449</v>
      </c>
      <c r="F122">
        <v>3137384053.99999</v>
      </c>
      <c r="G122">
        <v>3049980992.99999</v>
      </c>
      <c r="H122">
        <v>-87403061.000001401</v>
      </c>
      <c r="I122">
        <v>2717405290.0718002</v>
      </c>
      <c r="J122">
        <v>-251016064.68384799</v>
      </c>
      <c r="K122">
        <v>562540968.5</v>
      </c>
      <c r="L122">
        <v>1.8840690440000001</v>
      </c>
      <c r="M122">
        <v>29378317.829999901</v>
      </c>
      <c r="N122">
        <v>2.7029999999999998</v>
      </c>
      <c r="O122">
        <v>34173.339999999902</v>
      </c>
      <c r="P122">
        <v>30.17</v>
      </c>
      <c r="Q122">
        <v>0.47613347078784202</v>
      </c>
      <c r="R122">
        <v>4.0999999999999996</v>
      </c>
      <c r="S122">
        <v>0</v>
      </c>
      <c r="T122">
        <v>0</v>
      </c>
      <c r="U122">
        <v>0</v>
      </c>
      <c r="V122">
        <v>3.14</v>
      </c>
      <c r="W122">
        <v>0</v>
      </c>
      <c r="X122">
        <v>1</v>
      </c>
      <c r="Y122">
        <v>0</v>
      </c>
      <c r="Z122">
        <v>5423329.5310300598</v>
      </c>
      <c r="AA122">
        <v>-104171429.121493</v>
      </c>
      <c r="AB122">
        <v>7511788.21555355</v>
      </c>
      <c r="AC122">
        <v>-166730479.120823</v>
      </c>
      <c r="AD122">
        <v>-21144523.454254799</v>
      </c>
      <c r="AE122">
        <v>-672169.03141049098</v>
      </c>
      <c r="AF122">
        <v>-1871652.33052847</v>
      </c>
      <c r="AG122">
        <v>-44587.497092836398</v>
      </c>
      <c r="AH122">
        <v>0</v>
      </c>
      <c r="AI122">
        <v>0</v>
      </c>
      <c r="AJ122">
        <v>0</v>
      </c>
      <c r="AK122">
        <v>10970541.1875936</v>
      </c>
      <c r="AL122">
        <v>0</v>
      </c>
      <c r="AM122">
        <v>0</v>
      </c>
      <c r="AN122">
        <v>0</v>
      </c>
      <c r="AO122">
        <v>-270729181.62142599</v>
      </c>
      <c r="AP122">
        <v>-265303912.254655</v>
      </c>
      <c r="AQ122">
        <v>177900851.25465301</v>
      </c>
      <c r="AR122">
        <v>0</v>
      </c>
      <c r="AS122">
        <v>-87403061.000001401</v>
      </c>
    </row>
    <row r="123" spans="1:45" x14ac:dyDescent="0.2">
      <c r="A123">
        <v>10</v>
      </c>
      <c r="B123">
        <v>1</v>
      </c>
      <c r="C123">
        <v>2016</v>
      </c>
      <c r="D123">
        <v>100</v>
      </c>
      <c r="E123">
        <v>2028458449</v>
      </c>
      <c r="F123">
        <v>3049980992.99999</v>
      </c>
      <c r="G123">
        <v>3072351667.99999</v>
      </c>
      <c r="H123">
        <v>22370675.000002801</v>
      </c>
      <c r="I123">
        <v>2644579259.5057502</v>
      </c>
      <c r="J123">
        <v>-72826030.566058099</v>
      </c>
      <c r="K123">
        <v>562018756.29999995</v>
      </c>
      <c r="L123">
        <v>1.8938954429999999</v>
      </c>
      <c r="M123">
        <v>29437697.499999899</v>
      </c>
      <c r="N123">
        <v>2.4255</v>
      </c>
      <c r="O123">
        <v>35302.049999999901</v>
      </c>
      <c r="P123">
        <v>29.88</v>
      </c>
      <c r="Q123">
        <v>0.476654671743657</v>
      </c>
      <c r="R123">
        <v>4.5</v>
      </c>
      <c r="S123">
        <v>0</v>
      </c>
      <c r="T123">
        <v>0</v>
      </c>
      <c r="U123">
        <v>0</v>
      </c>
      <c r="V123">
        <v>5.62</v>
      </c>
      <c r="W123">
        <v>0</v>
      </c>
      <c r="X123">
        <v>1</v>
      </c>
      <c r="Y123">
        <v>0</v>
      </c>
      <c r="Z123">
        <v>-2301015.7313450198</v>
      </c>
      <c r="AA123">
        <v>-7271697.5748548899</v>
      </c>
      <c r="AB123">
        <v>1609248.8542290099</v>
      </c>
      <c r="AC123">
        <v>-51556584.828513801</v>
      </c>
      <c r="AD123">
        <v>-38077355.173036098</v>
      </c>
      <c r="AE123">
        <v>-6310758.0125429602</v>
      </c>
      <c r="AF123">
        <v>622843.20619440801</v>
      </c>
      <c r="AG123">
        <v>173387.57143774399</v>
      </c>
      <c r="AH123">
        <v>0</v>
      </c>
      <c r="AI123">
        <v>0</v>
      </c>
      <c r="AJ123">
        <v>0</v>
      </c>
      <c r="AK123">
        <v>21026800.040363099</v>
      </c>
      <c r="AL123">
        <v>0</v>
      </c>
      <c r="AM123">
        <v>0</v>
      </c>
      <c r="AN123">
        <v>0</v>
      </c>
      <c r="AO123">
        <v>-82085131.648068503</v>
      </c>
      <c r="AP123">
        <v>-81739006.6301976</v>
      </c>
      <c r="AQ123">
        <v>104109681.6302</v>
      </c>
      <c r="AR123">
        <v>0</v>
      </c>
      <c r="AS123">
        <v>22370675.000002801</v>
      </c>
    </row>
    <row r="124" spans="1:45" x14ac:dyDescent="0.2">
      <c r="A124">
        <v>10</v>
      </c>
      <c r="B124">
        <v>1</v>
      </c>
      <c r="C124">
        <v>2017</v>
      </c>
      <c r="D124">
        <v>100</v>
      </c>
      <c r="E124">
        <v>2028458449</v>
      </c>
      <c r="F124">
        <v>3072351667.99999</v>
      </c>
      <c r="G124">
        <v>3093336562</v>
      </c>
      <c r="H124">
        <v>20984894.000001401</v>
      </c>
      <c r="I124">
        <v>2709785916.7151699</v>
      </c>
      <c r="J124">
        <v>65206657.209418699</v>
      </c>
      <c r="K124">
        <v>565251751.29999995</v>
      </c>
      <c r="L124">
        <v>1.89783476999999</v>
      </c>
      <c r="M124">
        <v>29668394.669999901</v>
      </c>
      <c r="N124">
        <v>2.6928000000000001</v>
      </c>
      <c r="O124">
        <v>35945.819999999898</v>
      </c>
      <c r="P124">
        <v>30</v>
      </c>
      <c r="Q124">
        <v>0.47605266805906399</v>
      </c>
      <c r="R124">
        <v>4.5</v>
      </c>
      <c r="S124">
        <v>0</v>
      </c>
      <c r="T124">
        <v>0</v>
      </c>
      <c r="U124">
        <v>0</v>
      </c>
      <c r="V124">
        <v>8.6999999999999993</v>
      </c>
      <c r="W124">
        <v>0</v>
      </c>
      <c r="X124">
        <v>1</v>
      </c>
      <c r="Y124">
        <v>0</v>
      </c>
      <c r="Z124">
        <v>14354344.9659773</v>
      </c>
      <c r="AA124">
        <v>-2931665.2388394899</v>
      </c>
      <c r="AB124">
        <v>6271844.0909792697</v>
      </c>
      <c r="AC124">
        <v>50941658.1492064</v>
      </c>
      <c r="AD124">
        <v>-21390988.5432074</v>
      </c>
      <c r="AE124">
        <v>2634355.4991261698</v>
      </c>
      <c r="AF124">
        <v>-724520.897087891</v>
      </c>
      <c r="AG124">
        <v>0</v>
      </c>
      <c r="AH124">
        <v>0</v>
      </c>
      <c r="AI124">
        <v>0</v>
      </c>
      <c r="AJ124">
        <v>0</v>
      </c>
      <c r="AK124">
        <v>26327366.367954899</v>
      </c>
      <c r="AL124">
        <v>0</v>
      </c>
      <c r="AM124">
        <v>0</v>
      </c>
      <c r="AN124">
        <v>0</v>
      </c>
      <c r="AO124">
        <v>75482394.394109294</v>
      </c>
      <c r="AP124">
        <v>75754122.823871702</v>
      </c>
      <c r="AQ124">
        <v>-54769228.823870197</v>
      </c>
      <c r="AR124">
        <v>0</v>
      </c>
      <c r="AS124">
        <v>20984894.000001401</v>
      </c>
    </row>
    <row r="125" spans="1:45" x14ac:dyDescent="0.2">
      <c r="A125">
        <v>10</v>
      </c>
      <c r="B125">
        <v>1</v>
      </c>
      <c r="C125">
        <v>2018</v>
      </c>
      <c r="D125">
        <v>100</v>
      </c>
      <c r="E125">
        <v>2028458449</v>
      </c>
      <c r="F125">
        <v>3093336562</v>
      </c>
      <c r="G125">
        <v>3028681761</v>
      </c>
      <c r="H125">
        <v>-64654800.999999002</v>
      </c>
      <c r="I125">
        <v>2586537988.3687801</v>
      </c>
      <c r="J125">
        <v>-123247928.346388</v>
      </c>
      <c r="K125">
        <v>560645667.79999995</v>
      </c>
      <c r="L125">
        <v>1.9555512669999999</v>
      </c>
      <c r="M125">
        <v>29807700.839999899</v>
      </c>
      <c r="N125">
        <v>2.9199999999999902</v>
      </c>
      <c r="O125">
        <v>36801.5</v>
      </c>
      <c r="P125">
        <v>30.01</v>
      </c>
      <c r="Q125">
        <v>0.47627332414381301</v>
      </c>
      <c r="R125">
        <v>4.5999999999999996</v>
      </c>
      <c r="S125">
        <v>0</v>
      </c>
      <c r="T125">
        <v>0</v>
      </c>
      <c r="U125">
        <v>0</v>
      </c>
      <c r="V125">
        <v>12.31</v>
      </c>
      <c r="W125">
        <v>0</v>
      </c>
      <c r="X125">
        <v>1</v>
      </c>
      <c r="Y125">
        <v>1</v>
      </c>
      <c r="Z125">
        <v>-20499410.706155799</v>
      </c>
      <c r="AA125">
        <v>-42517635.626824699</v>
      </c>
      <c r="AB125">
        <v>3787833.10161399</v>
      </c>
      <c r="AC125">
        <v>40687418.894239902</v>
      </c>
      <c r="AD125">
        <v>-28007467.269359101</v>
      </c>
      <c r="AE125">
        <v>220942.249239044</v>
      </c>
      <c r="AF125">
        <v>267420.015367318</v>
      </c>
      <c r="AG125">
        <v>43962.133023048103</v>
      </c>
      <c r="AH125">
        <v>0</v>
      </c>
      <c r="AI125">
        <v>0</v>
      </c>
      <c r="AJ125">
        <v>0</v>
      </c>
      <c r="AK125">
        <v>31091342.6559279</v>
      </c>
      <c r="AL125">
        <v>0</v>
      </c>
      <c r="AM125">
        <v>0</v>
      </c>
      <c r="AN125">
        <v>-125535313.25545201</v>
      </c>
      <c r="AO125">
        <v>-140460907.80838001</v>
      </c>
      <c r="AP125">
        <v>-140692783.36452201</v>
      </c>
      <c r="AQ125">
        <v>76037982.364523202</v>
      </c>
      <c r="AR125">
        <v>0</v>
      </c>
      <c r="AS125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2020-05-12T06:53:16Z</dcterms:modified>
</cp:coreProperties>
</file>