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 9/"/>
    </mc:Choice>
  </mc:AlternateContent>
  <xr:revisionPtr revIDLastSave="0" documentId="8_{310EF4F9-E29C-3748-8B64-7CA797364DF9}" xr6:coauthVersionLast="45" xr6:coauthVersionMax="45" xr10:uidLastSave="{00000000-0000-0000-0000-000000000000}"/>
  <bookViews>
    <workbookView xWindow="0" yWindow="460" windowWidth="28800" windowHeight="15840" tabRatio="818" activeTab="1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28" r:id="rId4"/>
    <sheet name="FAC 2002-2018 RAIL" sheetId="29" r:id="rId5"/>
    <sheet name="FAC 2012-2018 Rail" sheetId="30" r:id="rId6"/>
    <sheet name="FAC_TOTALS_APTA" sheetId="1" r:id="rId7"/>
    <sheet name="Sheet1" sheetId="27" r:id="rId8"/>
  </sheets>
  <definedNames>
    <definedName name="_xlnm._FilterDatabase" localSheetId="6" hidden="1">FAC_TOTALS_APTA!$C$2:$BO$143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22" l="1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6" i="22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5" i="21"/>
  <c r="F114" i="30"/>
  <c r="F113" i="30"/>
  <c r="L112" i="30"/>
  <c r="K112" i="30"/>
  <c r="K111" i="30"/>
  <c r="L111" i="30" s="1"/>
  <c r="J111" i="30"/>
  <c r="F111" i="30"/>
  <c r="J110" i="30"/>
  <c r="K110" i="30" s="1"/>
  <c r="L110" i="30" s="1"/>
  <c r="F110" i="30"/>
  <c r="J109" i="30"/>
  <c r="K109" i="30" s="1"/>
  <c r="L109" i="30" s="1"/>
  <c r="F109" i="30"/>
  <c r="K108" i="30"/>
  <c r="L108" i="30" s="1"/>
  <c r="J108" i="30"/>
  <c r="F108" i="30"/>
  <c r="J107" i="30"/>
  <c r="K107" i="30" s="1"/>
  <c r="L107" i="30" s="1"/>
  <c r="F107" i="30"/>
  <c r="K106" i="30"/>
  <c r="L106" i="30" s="1"/>
  <c r="J106" i="30"/>
  <c r="F106" i="30"/>
  <c r="L105" i="30"/>
  <c r="K105" i="30"/>
  <c r="J105" i="30"/>
  <c r="F105" i="30"/>
  <c r="J104" i="30"/>
  <c r="K104" i="30" s="1"/>
  <c r="L104" i="30" s="1"/>
  <c r="F104" i="30"/>
  <c r="K103" i="30"/>
  <c r="L103" i="30" s="1"/>
  <c r="J103" i="30"/>
  <c r="F103" i="30"/>
  <c r="L102" i="30"/>
  <c r="K102" i="30"/>
  <c r="J102" i="30"/>
  <c r="F102" i="30"/>
  <c r="J101" i="30"/>
  <c r="K101" i="30" s="1"/>
  <c r="L101" i="30" s="1"/>
  <c r="F101" i="30"/>
  <c r="K100" i="30"/>
  <c r="L100" i="30" s="1"/>
  <c r="J100" i="30"/>
  <c r="F100" i="30"/>
  <c r="J99" i="30"/>
  <c r="K99" i="30" s="1"/>
  <c r="L99" i="30" s="1"/>
  <c r="F99" i="30"/>
  <c r="AA97" i="30"/>
  <c r="AA112" i="30" s="1"/>
  <c r="N97" i="30"/>
  <c r="M97" i="30"/>
  <c r="M105" i="30" s="1"/>
  <c r="H97" i="30"/>
  <c r="H110" i="30" s="1"/>
  <c r="G97" i="30"/>
  <c r="G111" i="30" s="1"/>
  <c r="H95" i="30"/>
  <c r="G95" i="30"/>
  <c r="Z97" i="30" s="1"/>
  <c r="G88" i="30"/>
  <c r="G87" i="30"/>
  <c r="F85" i="30"/>
  <c r="F84" i="30"/>
  <c r="K83" i="30"/>
  <c r="L83" i="30" s="1"/>
  <c r="J82" i="30"/>
  <c r="K82" i="30" s="1"/>
  <c r="L82" i="30" s="1"/>
  <c r="F82" i="30"/>
  <c r="K81" i="30"/>
  <c r="L81" i="30" s="1"/>
  <c r="J81" i="30"/>
  <c r="F81" i="30"/>
  <c r="L80" i="30"/>
  <c r="K80" i="30"/>
  <c r="J80" i="30"/>
  <c r="F80" i="30"/>
  <c r="J79" i="30"/>
  <c r="K79" i="30" s="1"/>
  <c r="L79" i="30" s="1"/>
  <c r="F79" i="30"/>
  <c r="J78" i="30"/>
  <c r="K78" i="30" s="1"/>
  <c r="L78" i="30" s="1"/>
  <c r="F78" i="30"/>
  <c r="L77" i="30"/>
  <c r="K77" i="30"/>
  <c r="J77" i="30"/>
  <c r="F77" i="30"/>
  <c r="L76" i="30"/>
  <c r="J76" i="30"/>
  <c r="K76" i="30" s="1"/>
  <c r="F76" i="30"/>
  <c r="K75" i="30"/>
  <c r="L75" i="30" s="1"/>
  <c r="J75" i="30"/>
  <c r="F75" i="30"/>
  <c r="J74" i="30"/>
  <c r="K74" i="30" s="1"/>
  <c r="L74" i="30" s="1"/>
  <c r="F74" i="30"/>
  <c r="K73" i="30"/>
  <c r="L73" i="30" s="1"/>
  <c r="J73" i="30"/>
  <c r="F73" i="30"/>
  <c r="K72" i="30"/>
  <c r="L72" i="30" s="1"/>
  <c r="J72" i="30"/>
  <c r="F72" i="30"/>
  <c r="J71" i="30"/>
  <c r="K71" i="30" s="1"/>
  <c r="L71" i="30" s="1"/>
  <c r="H71" i="30"/>
  <c r="F71" i="30"/>
  <c r="J70" i="30"/>
  <c r="K70" i="30" s="1"/>
  <c r="L70" i="30" s="1"/>
  <c r="F70" i="30"/>
  <c r="H66" i="30"/>
  <c r="H68" i="30" s="1"/>
  <c r="G66" i="30"/>
  <c r="Q68" i="30" s="1"/>
  <c r="Q71" i="30" s="1"/>
  <c r="F56" i="30"/>
  <c r="F55" i="30"/>
  <c r="L54" i="30"/>
  <c r="K54" i="30"/>
  <c r="J53" i="30"/>
  <c r="K53" i="30" s="1"/>
  <c r="L53" i="30" s="1"/>
  <c r="F53" i="30"/>
  <c r="J52" i="30"/>
  <c r="K52" i="30" s="1"/>
  <c r="L52" i="30" s="1"/>
  <c r="F52" i="30"/>
  <c r="J51" i="30"/>
  <c r="K51" i="30" s="1"/>
  <c r="L51" i="30" s="1"/>
  <c r="F51" i="30"/>
  <c r="J50" i="30"/>
  <c r="K50" i="30" s="1"/>
  <c r="L50" i="30" s="1"/>
  <c r="F50" i="30"/>
  <c r="K49" i="30"/>
  <c r="L49" i="30" s="1"/>
  <c r="J49" i="30"/>
  <c r="F49" i="30"/>
  <c r="L48" i="30"/>
  <c r="K48" i="30"/>
  <c r="J48" i="30"/>
  <c r="F48" i="30"/>
  <c r="J47" i="30"/>
  <c r="K47" i="30" s="1"/>
  <c r="L47" i="30" s="1"/>
  <c r="F47" i="30"/>
  <c r="K46" i="30"/>
  <c r="L46" i="30" s="1"/>
  <c r="J46" i="30"/>
  <c r="F46" i="30"/>
  <c r="J45" i="30"/>
  <c r="K45" i="30" s="1"/>
  <c r="L45" i="30" s="1"/>
  <c r="F45" i="30"/>
  <c r="J44" i="30"/>
  <c r="K44" i="30" s="1"/>
  <c r="L44" i="30" s="1"/>
  <c r="F44" i="30"/>
  <c r="K43" i="30"/>
  <c r="L43" i="30" s="1"/>
  <c r="J43" i="30"/>
  <c r="F43" i="30"/>
  <c r="K42" i="30"/>
  <c r="L42" i="30" s="1"/>
  <c r="J42" i="30"/>
  <c r="F42" i="30"/>
  <c r="K41" i="30"/>
  <c r="L41" i="30" s="1"/>
  <c r="J41" i="30"/>
  <c r="F41" i="30"/>
  <c r="AA39" i="30"/>
  <c r="AA42" i="30" s="1"/>
  <c r="G39" i="30"/>
  <c r="G47" i="30" s="1"/>
  <c r="H37" i="30"/>
  <c r="U39" i="30" s="1"/>
  <c r="G37" i="30"/>
  <c r="Y39" i="30" s="1"/>
  <c r="F28" i="30"/>
  <c r="F27" i="30"/>
  <c r="L26" i="30"/>
  <c r="K26" i="30"/>
  <c r="K25" i="30"/>
  <c r="L25" i="30" s="1"/>
  <c r="J25" i="30"/>
  <c r="F25" i="30"/>
  <c r="J24" i="30"/>
  <c r="K24" i="30" s="1"/>
  <c r="L24" i="30" s="1"/>
  <c r="F24" i="30"/>
  <c r="J23" i="30"/>
  <c r="K23" i="30" s="1"/>
  <c r="L23" i="30" s="1"/>
  <c r="F23" i="30"/>
  <c r="J22" i="30"/>
  <c r="K22" i="30" s="1"/>
  <c r="L22" i="30" s="1"/>
  <c r="F22" i="30"/>
  <c r="K21" i="30"/>
  <c r="L21" i="30" s="1"/>
  <c r="J21" i="30"/>
  <c r="F21" i="30"/>
  <c r="J20" i="30"/>
  <c r="K20" i="30" s="1"/>
  <c r="L20" i="30" s="1"/>
  <c r="F20" i="30"/>
  <c r="K19" i="30"/>
  <c r="L19" i="30" s="1"/>
  <c r="J19" i="30"/>
  <c r="F19" i="30"/>
  <c r="J18" i="30"/>
  <c r="K18" i="30" s="1"/>
  <c r="L18" i="30" s="1"/>
  <c r="F18" i="30"/>
  <c r="J17" i="30"/>
  <c r="K17" i="30" s="1"/>
  <c r="L17" i="30" s="1"/>
  <c r="F17" i="30"/>
  <c r="K16" i="30"/>
  <c r="L16" i="30" s="1"/>
  <c r="J16" i="30"/>
  <c r="F16" i="30"/>
  <c r="J15" i="30"/>
  <c r="K15" i="30" s="1"/>
  <c r="L15" i="30" s="1"/>
  <c r="F15" i="30"/>
  <c r="J14" i="30"/>
  <c r="K14" i="30" s="1"/>
  <c r="L14" i="30" s="1"/>
  <c r="F14" i="30"/>
  <c r="K13" i="30"/>
  <c r="L13" i="30" s="1"/>
  <c r="J13" i="30"/>
  <c r="F13" i="30"/>
  <c r="H9" i="30"/>
  <c r="G9" i="30"/>
  <c r="W11" i="30" s="1"/>
  <c r="F114" i="29"/>
  <c r="F113" i="29"/>
  <c r="K112" i="29"/>
  <c r="L112" i="29" s="1"/>
  <c r="K111" i="29"/>
  <c r="L111" i="29" s="1"/>
  <c r="J111" i="29"/>
  <c r="F111" i="29"/>
  <c r="J110" i="29"/>
  <c r="K110" i="29" s="1"/>
  <c r="L110" i="29" s="1"/>
  <c r="F110" i="29"/>
  <c r="K109" i="29"/>
  <c r="L109" i="29" s="1"/>
  <c r="J109" i="29"/>
  <c r="F109" i="29"/>
  <c r="J108" i="29"/>
  <c r="K108" i="29" s="1"/>
  <c r="L108" i="29" s="1"/>
  <c r="F108" i="29"/>
  <c r="J107" i="29"/>
  <c r="K107" i="29" s="1"/>
  <c r="L107" i="29" s="1"/>
  <c r="F107" i="29"/>
  <c r="J106" i="29"/>
  <c r="K106" i="29" s="1"/>
  <c r="L106" i="29" s="1"/>
  <c r="F106" i="29"/>
  <c r="K105" i="29"/>
  <c r="L105" i="29" s="1"/>
  <c r="J105" i="29"/>
  <c r="F105" i="29"/>
  <c r="J104" i="29"/>
  <c r="K104" i="29" s="1"/>
  <c r="L104" i="29" s="1"/>
  <c r="F104" i="29"/>
  <c r="K103" i="29"/>
  <c r="L103" i="29" s="1"/>
  <c r="J103" i="29"/>
  <c r="F103" i="29"/>
  <c r="J102" i="29"/>
  <c r="K102" i="29" s="1"/>
  <c r="L102" i="29" s="1"/>
  <c r="F102" i="29"/>
  <c r="K101" i="29"/>
  <c r="L101" i="29" s="1"/>
  <c r="J101" i="29"/>
  <c r="F101" i="29"/>
  <c r="J100" i="29"/>
  <c r="K100" i="29" s="1"/>
  <c r="L100" i="29" s="1"/>
  <c r="F100" i="29"/>
  <c r="J99" i="29"/>
  <c r="K99" i="29" s="1"/>
  <c r="L99" i="29" s="1"/>
  <c r="F99" i="29"/>
  <c r="AB97" i="29"/>
  <c r="AB106" i="29" s="1"/>
  <c r="X97" i="29"/>
  <c r="X110" i="29" s="1"/>
  <c r="W97" i="29"/>
  <c r="W111" i="29" s="1"/>
  <c r="V97" i="29"/>
  <c r="V104" i="29" s="1"/>
  <c r="U97" i="29"/>
  <c r="U105" i="29" s="1"/>
  <c r="T97" i="29"/>
  <c r="T106" i="29" s="1"/>
  <c r="P97" i="29"/>
  <c r="O97" i="29"/>
  <c r="N97" i="29"/>
  <c r="N104" i="29" s="1"/>
  <c r="M97" i="29"/>
  <c r="M105" i="29" s="1"/>
  <c r="H97" i="29"/>
  <c r="H110" i="29" s="1"/>
  <c r="H95" i="29"/>
  <c r="G95" i="29"/>
  <c r="Z97" i="29" s="1"/>
  <c r="G88" i="29"/>
  <c r="G87" i="29"/>
  <c r="F85" i="29"/>
  <c r="F84" i="29"/>
  <c r="K83" i="29"/>
  <c r="L83" i="29" s="1"/>
  <c r="J82" i="29"/>
  <c r="K82" i="29" s="1"/>
  <c r="L82" i="29" s="1"/>
  <c r="F82" i="29"/>
  <c r="J81" i="29"/>
  <c r="K81" i="29" s="1"/>
  <c r="L81" i="29" s="1"/>
  <c r="F81" i="29"/>
  <c r="J80" i="29"/>
  <c r="K80" i="29" s="1"/>
  <c r="L80" i="29" s="1"/>
  <c r="F80" i="29"/>
  <c r="K79" i="29"/>
  <c r="L79" i="29" s="1"/>
  <c r="J79" i="29"/>
  <c r="F79" i="29"/>
  <c r="L78" i="29"/>
  <c r="K78" i="29"/>
  <c r="J78" i="29"/>
  <c r="F78" i="29"/>
  <c r="J77" i="29"/>
  <c r="K77" i="29" s="1"/>
  <c r="L77" i="29" s="1"/>
  <c r="F77" i="29"/>
  <c r="K76" i="29"/>
  <c r="L76" i="29" s="1"/>
  <c r="J76" i="29"/>
  <c r="F76" i="29"/>
  <c r="L75" i="29"/>
  <c r="K75" i="29"/>
  <c r="J75" i="29"/>
  <c r="F75" i="29"/>
  <c r="J74" i="29"/>
  <c r="K74" i="29" s="1"/>
  <c r="L74" i="29" s="1"/>
  <c r="F74" i="29"/>
  <c r="J73" i="29"/>
  <c r="K73" i="29" s="1"/>
  <c r="L73" i="29" s="1"/>
  <c r="F73" i="29"/>
  <c r="J72" i="29"/>
  <c r="K72" i="29" s="1"/>
  <c r="L72" i="29" s="1"/>
  <c r="F72" i="29"/>
  <c r="J71" i="29"/>
  <c r="K71" i="29" s="1"/>
  <c r="L71" i="29" s="1"/>
  <c r="F71" i="29"/>
  <c r="J70" i="29"/>
  <c r="K70" i="29" s="1"/>
  <c r="L70" i="29" s="1"/>
  <c r="F70" i="29"/>
  <c r="W68" i="29"/>
  <c r="O68" i="29"/>
  <c r="H66" i="29"/>
  <c r="H68" i="29" s="1"/>
  <c r="G66" i="29"/>
  <c r="U68" i="29" s="1"/>
  <c r="F56" i="29"/>
  <c r="F55" i="29"/>
  <c r="L54" i="29"/>
  <c r="K54" i="29"/>
  <c r="J53" i="29"/>
  <c r="K53" i="29" s="1"/>
  <c r="L53" i="29" s="1"/>
  <c r="F53" i="29"/>
  <c r="J52" i="29"/>
  <c r="K52" i="29" s="1"/>
  <c r="L52" i="29" s="1"/>
  <c r="F52" i="29"/>
  <c r="J51" i="29"/>
  <c r="K51" i="29" s="1"/>
  <c r="L51" i="29" s="1"/>
  <c r="F51" i="29"/>
  <c r="K50" i="29"/>
  <c r="L50" i="29" s="1"/>
  <c r="J50" i="29"/>
  <c r="F50" i="29"/>
  <c r="J49" i="29"/>
  <c r="K49" i="29" s="1"/>
  <c r="L49" i="29" s="1"/>
  <c r="F49" i="29"/>
  <c r="K48" i="29"/>
  <c r="L48" i="29" s="1"/>
  <c r="J48" i="29"/>
  <c r="F48" i="29"/>
  <c r="L47" i="29"/>
  <c r="K47" i="29"/>
  <c r="J47" i="29"/>
  <c r="F47" i="29"/>
  <c r="J46" i="29"/>
  <c r="K46" i="29" s="1"/>
  <c r="L46" i="29" s="1"/>
  <c r="F46" i="29"/>
  <c r="J45" i="29"/>
  <c r="K45" i="29" s="1"/>
  <c r="L45" i="29" s="1"/>
  <c r="F45" i="29"/>
  <c r="J44" i="29"/>
  <c r="K44" i="29" s="1"/>
  <c r="L44" i="29" s="1"/>
  <c r="F44" i="29"/>
  <c r="J43" i="29"/>
  <c r="K43" i="29" s="1"/>
  <c r="L43" i="29" s="1"/>
  <c r="F43" i="29"/>
  <c r="L42" i="29"/>
  <c r="K42" i="29"/>
  <c r="J42" i="29"/>
  <c r="F42" i="29"/>
  <c r="J41" i="29"/>
  <c r="K41" i="29" s="1"/>
  <c r="L41" i="29" s="1"/>
  <c r="F41" i="29"/>
  <c r="S39" i="29"/>
  <c r="H39" i="29"/>
  <c r="H46" i="29" s="1"/>
  <c r="H37" i="29"/>
  <c r="G37" i="29"/>
  <c r="AB39" i="29" s="1"/>
  <c r="F28" i="29"/>
  <c r="F27" i="29"/>
  <c r="K26" i="29"/>
  <c r="L26" i="29" s="1"/>
  <c r="J25" i="29"/>
  <c r="K25" i="29" s="1"/>
  <c r="L25" i="29" s="1"/>
  <c r="F25" i="29"/>
  <c r="J24" i="29"/>
  <c r="K24" i="29" s="1"/>
  <c r="L24" i="29" s="1"/>
  <c r="F24" i="29"/>
  <c r="J23" i="29"/>
  <c r="K23" i="29" s="1"/>
  <c r="L23" i="29" s="1"/>
  <c r="F23" i="29"/>
  <c r="L22" i="29"/>
  <c r="K22" i="29"/>
  <c r="J22" i="29"/>
  <c r="F22" i="29"/>
  <c r="J21" i="29"/>
  <c r="K21" i="29" s="1"/>
  <c r="L21" i="29" s="1"/>
  <c r="F21" i="29"/>
  <c r="J20" i="29"/>
  <c r="K20" i="29" s="1"/>
  <c r="L20" i="29" s="1"/>
  <c r="F20" i="29"/>
  <c r="J19" i="29"/>
  <c r="K19" i="29" s="1"/>
  <c r="L19" i="29" s="1"/>
  <c r="F19" i="29"/>
  <c r="K18" i="29"/>
  <c r="L18" i="29" s="1"/>
  <c r="J18" i="29"/>
  <c r="F18" i="29"/>
  <c r="L17" i="29"/>
  <c r="K17" i="29"/>
  <c r="J17" i="29"/>
  <c r="F17" i="29"/>
  <c r="J16" i="29"/>
  <c r="K16" i="29" s="1"/>
  <c r="L16" i="29" s="1"/>
  <c r="U16" i="29" s="1"/>
  <c r="F16" i="29"/>
  <c r="J15" i="29"/>
  <c r="K15" i="29" s="1"/>
  <c r="L15" i="29" s="1"/>
  <c r="F15" i="29"/>
  <c r="K14" i="29"/>
  <c r="L14" i="29" s="1"/>
  <c r="J14" i="29"/>
  <c r="F14" i="29"/>
  <c r="J13" i="29"/>
  <c r="K13" i="29" s="1"/>
  <c r="L13" i="29" s="1"/>
  <c r="F13" i="29"/>
  <c r="AB11" i="29"/>
  <c r="AA11" i="29"/>
  <c r="AA22" i="29" s="1"/>
  <c r="X11" i="29"/>
  <c r="X17" i="29" s="1"/>
  <c r="W11" i="29"/>
  <c r="V11" i="29"/>
  <c r="V13" i="29" s="1"/>
  <c r="U11" i="29"/>
  <c r="T11" i="29"/>
  <c r="S11" i="29"/>
  <c r="S13" i="29" s="1"/>
  <c r="P11" i="29"/>
  <c r="P17" i="29" s="1"/>
  <c r="O11" i="29"/>
  <c r="N11" i="29"/>
  <c r="M11" i="29"/>
  <c r="M23" i="29" s="1"/>
  <c r="H11" i="29"/>
  <c r="H17" i="29" s="1"/>
  <c r="G11" i="29"/>
  <c r="G28" i="29" s="1"/>
  <c r="H9" i="29"/>
  <c r="G9" i="29"/>
  <c r="Z11" i="29" s="1"/>
  <c r="F114" i="28"/>
  <c r="F113" i="28"/>
  <c r="K112" i="28"/>
  <c r="L112" i="28" s="1"/>
  <c r="K111" i="28"/>
  <c r="L111" i="28" s="1"/>
  <c r="J111" i="28"/>
  <c r="F111" i="28"/>
  <c r="J110" i="28"/>
  <c r="K110" i="28" s="1"/>
  <c r="L110" i="28" s="1"/>
  <c r="F110" i="28"/>
  <c r="K109" i="28"/>
  <c r="L109" i="28" s="1"/>
  <c r="J109" i="28"/>
  <c r="F109" i="28"/>
  <c r="J108" i="28"/>
  <c r="K108" i="28" s="1"/>
  <c r="L108" i="28" s="1"/>
  <c r="F108" i="28"/>
  <c r="J107" i="28"/>
  <c r="K107" i="28" s="1"/>
  <c r="L107" i="28" s="1"/>
  <c r="H107" i="28"/>
  <c r="F107" i="28"/>
  <c r="K106" i="28"/>
  <c r="L106" i="28" s="1"/>
  <c r="J106" i="28"/>
  <c r="F106" i="28"/>
  <c r="J105" i="28"/>
  <c r="K105" i="28" s="1"/>
  <c r="L105" i="28" s="1"/>
  <c r="F105" i="28"/>
  <c r="K104" i="28"/>
  <c r="L104" i="28" s="1"/>
  <c r="J104" i="28"/>
  <c r="F104" i="28"/>
  <c r="L103" i="28"/>
  <c r="J103" i="28"/>
  <c r="K103" i="28" s="1"/>
  <c r="F103" i="28"/>
  <c r="K102" i="28"/>
  <c r="L102" i="28" s="1"/>
  <c r="J102" i="28"/>
  <c r="F102" i="28"/>
  <c r="L101" i="28"/>
  <c r="K101" i="28"/>
  <c r="J101" i="28"/>
  <c r="F101" i="28"/>
  <c r="J100" i="28"/>
  <c r="K100" i="28" s="1"/>
  <c r="L100" i="28" s="1"/>
  <c r="F100" i="28"/>
  <c r="J99" i="28"/>
  <c r="K99" i="28" s="1"/>
  <c r="L99" i="28" s="1"/>
  <c r="H99" i="28"/>
  <c r="F99" i="28"/>
  <c r="H97" i="28"/>
  <c r="H110" i="28" s="1"/>
  <c r="H95" i="28"/>
  <c r="G95" i="28"/>
  <c r="Z97" i="28" s="1"/>
  <c r="Z105" i="28" s="1"/>
  <c r="G88" i="28"/>
  <c r="G87" i="28"/>
  <c r="F85" i="28"/>
  <c r="F84" i="28"/>
  <c r="K83" i="28"/>
  <c r="L83" i="28" s="1"/>
  <c r="J82" i="28"/>
  <c r="K82" i="28" s="1"/>
  <c r="L82" i="28" s="1"/>
  <c r="F82" i="28"/>
  <c r="J81" i="28"/>
  <c r="K81" i="28" s="1"/>
  <c r="L81" i="28" s="1"/>
  <c r="F81" i="28"/>
  <c r="J80" i="28"/>
  <c r="K80" i="28" s="1"/>
  <c r="L80" i="28" s="1"/>
  <c r="F80" i="28"/>
  <c r="J79" i="28"/>
  <c r="K79" i="28" s="1"/>
  <c r="L79" i="28" s="1"/>
  <c r="F79" i="28"/>
  <c r="K78" i="28"/>
  <c r="L78" i="28" s="1"/>
  <c r="J78" i="28"/>
  <c r="F78" i="28"/>
  <c r="J77" i="28"/>
  <c r="K77" i="28" s="1"/>
  <c r="L77" i="28" s="1"/>
  <c r="F77" i="28"/>
  <c r="L76" i="28"/>
  <c r="K76" i="28"/>
  <c r="J76" i="28"/>
  <c r="F76" i="28"/>
  <c r="L75" i="28"/>
  <c r="K75" i="28"/>
  <c r="J75" i="28"/>
  <c r="F75" i="28"/>
  <c r="J74" i="28"/>
  <c r="K74" i="28" s="1"/>
  <c r="L74" i="28" s="1"/>
  <c r="F74" i="28"/>
  <c r="J73" i="28"/>
  <c r="K73" i="28" s="1"/>
  <c r="L73" i="28" s="1"/>
  <c r="F73" i="28"/>
  <c r="J72" i="28"/>
  <c r="K72" i="28" s="1"/>
  <c r="L72" i="28" s="1"/>
  <c r="F72" i="28"/>
  <c r="L71" i="28"/>
  <c r="K71" i="28"/>
  <c r="J71" i="28"/>
  <c r="F71" i="28"/>
  <c r="K70" i="28"/>
  <c r="L70" i="28" s="1"/>
  <c r="J70" i="28"/>
  <c r="F70" i="28"/>
  <c r="T68" i="28"/>
  <c r="T71" i="28" s="1"/>
  <c r="H68" i="28"/>
  <c r="H66" i="28"/>
  <c r="G66" i="28"/>
  <c r="Y68" i="28" s="1"/>
  <c r="F56" i="28"/>
  <c r="H56" i="28" s="1"/>
  <c r="F55" i="28"/>
  <c r="K54" i="28"/>
  <c r="L54" i="28" s="1"/>
  <c r="K53" i="28"/>
  <c r="L53" i="28" s="1"/>
  <c r="J53" i="28"/>
  <c r="F53" i="28"/>
  <c r="L52" i="28"/>
  <c r="J52" i="28"/>
  <c r="K52" i="28" s="1"/>
  <c r="F52" i="28"/>
  <c r="K51" i="28"/>
  <c r="L51" i="28" s="1"/>
  <c r="J51" i="28"/>
  <c r="F51" i="28"/>
  <c r="L50" i="28"/>
  <c r="J50" i="28"/>
  <c r="K50" i="28" s="1"/>
  <c r="F50" i="28"/>
  <c r="J49" i="28"/>
  <c r="K49" i="28" s="1"/>
  <c r="L49" i="28" s="1"/>
  <c r="F49" i="28"/>
  <c r="J48" i="28"/>
  <c r="K48" i="28" s="1"/>
  <c r="L48" i="28" s="1"/>
  <c r="F48" i="28"/>
  <c r="H48" i="28" s="1"/>
  <c r="K47" i="28"/>
  <c r="L47" i="28" s="1"/>
  <c r="J47" i="28"/>
  <c r="H47" i="28"/>
  <c r="F47" i="28"/>
  <c r="L46" i="28"/>
  <c r="K46" i="28"/>
  <c r="J46" i="28"/>
  <c r="H46" i="28"/>
  <c r="F46" i="28"/>
  <c r="K45" i="28"/>
  <c r="L45" i="28" s="1"/>
  <c r="J45" i="28"/>
  <c r="F45" i="28"/>
  <c r="K44" i="28"/>
  <c r="L44" i="28" s="1"/>
  <c r="J44" i="28"/>
  <c r="F44" i="28"/>
  <c r="K43" i="28"/>
  <c r="L43" i="28" s="1"/>
  <c r="J43" i="28"/>
  <c r="F43" i="28"/>
  <c r="H43" i="28" s="1"/>
  <c r="J42" i="28"/>
  <c r="K42" i="28" s="1"/>
  <c r="L42" i="28" s="1"/>
  <c r="H42" i="28"/>
  <c r="F42" i="28"/>
  <c r="J41" i="28"/>
  <c r="K41" i="28" s="1"/>
  <c r="L41" i="28" s="1"/>
  <c r="F41" i="28"/>
  <c r="H41" i="28" s="1"/>
  <c r="H39" i="28"/>
  <c r="H37" i="28"/>
  <c r="G37" i="28"/>
  <c r="Q39" i="28" s="1"/>
  <c r="F28" i="28"/>
  <c r="F27" i="28"/>
  <c r="K26" i="28"/>
  <c r="L26" i="28" s="1"/>
  <c r="K25" i="28"/>
  <c r="L25" i="28" s="1"/>
  <c r="J25" i="28"/>
  <c r="F25" i="28"/>
  <c r="L24" i="28"/>
  <c r="K24" i="28"/>
  <c r="J24" i="28"/>
  <c r="F24" i="28"/>
  <c r="J23" i="28"/>
  <c r="K23" i="28" s="1"/>
  <c r="L23" i="28" s="1"/>
  <c r="F23" i="28"/>
  <c r="J22" i="28"/>
  <c r="K22" i="28" s="1"/>
  <c r="L22" i="28" s="1"/>
  <c r="F22" i="28"/>
  <c r="J21" i="28"/>
  <c r="K21" i="28" s="1"/>
  <c r="L21" i="28" s="1"/>
  <c r="F21" i="28"/>
  <c r="K20" i="28"/>
  <c r="L20" i="28" s="1"/>
  <c r="J20" i="28"/>
  <c r="F20" i="28"/>
  <c r="J19" i="28"/>
  <c r="K19" i="28" s="1"/>
  <c r="L19" i="28" s="1"/>
  <c r="F19" i="28"/>
  <c r="J18" i="28"/>
  <c r="K18" i="28" s="1"/>
  <c r="L18" i="28" s="1"/>
  <c r="F18" i="28"/>
  <c r="K17" i="28"/>
  <c r="L17" i="28" s="1"/>
  <c r="J17" i="28"/>
  <c r="F17" i="28"/>
  <c r="L16" i="28"/>
  <c r="K16" i="28"/>
  <c r="J16" i="28"/>
  <c r="F16" i="28"/>
  <c r="J15" i="28"/>
  <c r="K15" i="28" s="1"/>
  <c r="L15" i="28" s="1"/>
  <c r="F15" i="28"/>
  <c r="J14" i="28"/>
  <c r="K14" i="28" s="1"/>
  <c r="L14" i="28" s="1"/>
  <c r="F14" i="28"/>
  <c r="J13" i="28"/>
  <c r="K13" i="28" s="1"/>
  <c r="L13" i="28" s="1"/>
  <c r="F13" i="28"/>
  <c r="V11" i="28"/>
  <c r="V22" i="28" s="1"/>
  <c r="U11" i="28"/>
  <c r="P11" i="28"/>
  <c r="P13" i="28" s="1"/>
  <c r="O11" i="28"/>
  <c r="O13" i="28" s="1"/>
  <c r="H9" i="28"/>
  <c r="H11" i="28" s="1"/>
  <c r="H13" i="28" s="1"/>
  <c r="G9" i="28"/>
  <c r="AB11" i="28" s="1"/>
  <c r="AB16" i="28" s="1"/>
  <c r="F114" i="25"/>
  <c r="F113" i="25"/>
  <c r="K112" i="25"/>
  <c r="L112" i="25" s="1"/>
  <c r="J111" i="25"/>
  <c r="K111" i="25" s="1"/>
  <c r="L111" i="25" s="1"/>
  <c r="F111" i="25"/>
  <c r="J110" i="25"/>
  <c r="K110" i="25" s="1"/>
  <c r="L110" i="25" s="1"/>
  <c r="F110" i="25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H95" i="25"/>
  <c r="H97" i="25" s="1"/>
  <c r="H110" i="25" s="1"/>
  <c r="G95" i="25"/>
  <c r="F85" i="25"/>
  <c r="F84" i="25"/>
  <c r="K83" i="25"/>
  <c r="L83" i="25" s="1"/>
  <c r="J82" i="25"/>
  <c r="K82" i="25" s="1"/>
  <c r="L82" i="25" s="1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K76" i="25"/>
  <c r="L76" i="25" s="1"/>
  <c r="J76" i="25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H66" i="25"/>
  <c r="X68" i="25" s="1"/>
  <c r="G66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P39" i="25"/>
  <c r="P52" i="25" s="1"/>
  <c r="H39" i="25"/>
  <c r="H37" i="25"/>
  <c r="G37" i="25"/>
  <c r="X39" i="25" s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5" i="1"/>
  <c r="AO75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N131" i="1"/>
  <c r="AO131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4" i="1"/>
  <c r="AO4" i="1"/>
  <c r="R11" i="30" l="1"/>
  <c r="R17" i="30" s="1"/>
  <c r="P68" i="30"/>
  <c r="P76" i="30" s="1"/>
  <c r="X68" i="30"/>
  <c r="Y68" i="30"/>
  <c r="Y71" i="30" s="1"/>
  <c r="S97" i="30"/>
  <c r="S112" i="30" s="1"/>
  <c r="Z11" i="30"/>
  <c r="Z22" i="30" s="1"/>
  <c r="U97" i="30"/>
  <c r="U105" i="30" s="1"/>
  <c r="V97" i="30"/>
  <c r="V101" i="30" s="1"/>
  <c r="U46" i="30"/>
  <c r="U53" i="30"/>
  <c r="U45" i="30"/>
  <c r="U52" i="30"/>
  <c r="U44" i="30"/>
  <c r="U51" i="30"/>
  <c r="U43" i="30"/>
  <c r="U50" i="30"/>
  <c r="U42" i="30"/>
  <c r="U54" i="30"/>
  <c r="U49" i="30"/>
  <c r="U48" i="30"/>
  <c r="U41" i="30"/>
  <c r="U55" i="30" s="1"/>
  <c r="U47" i="30"/>
  <c r="W25" i="30"/>
  <c r="W14" i="30"/>
  <c r="W22" i="30"/>
  <c r="W21" i="30"/>
  <c r="W13" i="30"/>
  <c r="W20" i="30"/>
  <c r="W23" i="30"/>
  <c r="W19" i="30"/>
  <c r="W26" i="30"/>
  <c r="W17" i="30"/>
  <c r="W18" i="30"/>
  <c r="W16" i="30"/>
  <c r="W24" i="30"/>
  <c r="W15" i="30"/>
  <c r="R22" i="30"/>
  <c r="R26" i="30"/>
  <c r="R25" i="30"/>
  <c r="R23" i="30"/>
  <c r="R19" i="30"/>
  <c r="R18" i="30"/>
  <c r="R16" i="30"/>
  <c r="R14" i="30"/>
  <c r="R15" i="30"/>
  <c r="R21" i="30"/>
  <c r="R13" i="30"/>
  <c r="R20" i="30"/>
  <c r="P11" i="30"/>
  <c r="X11" i="30"/>
  <c r="Z20" i="30"/>
  <c r="Y50" i="30"/>
  <c r="Y42" i="30"/>
  <c r="Y54" i="30"/>
  <c r="Y49" i="30"/>
  <c r="Y41" i="30"/>
  <c r="Y48" i="30"/>
  <c r="Y47" i="30"/>
  <c r="Y46" i="30"/>
  <c r="Y53" i="30"/>
  <c r="Y45" i="30"/>
  <c r="G53" i="30"/>
  <c r="P77" i="30"/>
  <c r="P82" i="30"/>
  <c r="P74" i="30"/>
  <c r="P80" i="30"/>
  <c r="P79" i="30"/>
  <c r="P83" i="30"/>
  <c r="P73" i="30"/>
  <c r="P72" i="30"/>
  <c r="P78" i="30"/>
  <c r="Q11" i="30"/>
  <c r="Y11" i="30"/>
  <c r="Z13" i="30"/>
  <c r="Z21" i="30"/>
  <c r="W39" i="30"/>
  <c r="O39" i="30"/>
  <c r="Z39" i="30"/>
  <c r="Y43" i="30"/>
  <c r="Q76" i="30"/>
  <c r="Q75" i="30"/>
  <c r="Q82" i="30"/>
  <c r="Q74" i="30"/>
  <c r="Q81" i="30"/>
  <c r="Q73" i="30"/>
  <c r="Q79" i="30"/>
  <c r="Q83" i="30"/>
  <c r="Q78" i="30"/>
  <c r="Q72" i="30"/>
  <c r="Q77" i="30"/>
  <c r="Q80" i="30"/>
  <c r="Y70" i="30"/>
  <c r="AA48" i="30"/>
  <c r="AA47" i="30"/>
  <c r="AA46" i="30"/>
  <c r="AA53" i="30"/>
  <c r="AA45" i="30"/>
  <c r="AA52" i="30"/>
  <c r="AA44" i="30"/>
  <c r="AA51" i="30"/>
  <c r="G46" i="30"/>
  <c r="X77" i="30"/>
  <c r="X76" i="30"/>
  <c r="X75" i="30"/>
  <c r="X82" i="30"/>
  <c r="X74" i="30"/>
  <c r="X80" i="30"/>
  <c r="X79" i="30"/>
  <c r="X83" i="30"/>
  <c r="X81" i="30"/>
  <c r="X78" i="30"/>
  <c r="X71" i="30"/>
  <c r="X70" i="30"/>
  <c r="X73" i="30"/>
  <c r="X72" i="30"/>
  <c r="G11" i="30"/>
  <c r="S11" i="30"/>
  <c r="AA11" i="30"/>
  <c r="Z15" i="30"/>
  <c r="H39" i="30"/>
  <c r="AB39" i="30"/>
  <c r="AA43" i="30"/>
  <c r="AA54" i="30"/>
  <c r="Y76" i="30"/>
  <c r="Y75" i="30"/>
  <c r="Y82" i="30"/>
  <c r="Y74" i="30"/>
  <c r="Y81" i="30"/>
  <c r="Y73" i="30"/>
  <c r="Y79" i="30"/>
  <c r="Y83" i="30"/>
  <c r="Y78" i="30"/>
  <c r="Y77" i="30"/>
  <c r="Y72" i="30"/>
  <c r="Y80" i="30"/>
  <c r="Z14" i="30"/>
  <c r="H11" i="30"/>
  <c r="T11" i="30"/>
  <c r="AB11" i="30"/>
  <c r="Z26" i="30"/>
  <c r="M39" i="30"/>
  <c r="Y44" i="30"/>
  <c r="Y51" i="30"/>
  <c r="M11" i="30"/>
  <c r="R39" i="30"/>
  <c r="AA41" i="30"/>
  <c r="N11" i="30"/>
  <c r="V11" i="30"/>
  <c r="Z18" i="30"/>
  <c r="Z23" i="30"/>
  <c r="S39" i="30"/>
  <c r="Y52" i="30"/>
  <c r="W68" i="30"/>
  <c r="O68" i="30"/>
  <c r="V68" i="30"/>
  <c r="N68" i="30"/>
  <c r="U68" i="30"/>
  <c r="M68" i="30"/>
  <c r="AB68" i="30"/>
  <c r="T68" i="30"/>
  <c r="AA68" i="30"/>
  <c r="S68" i="30"/>
  <c r="G68" i="30"/>
  <c r="Z68" i="30"/>
  <c r="R68" i="30"/>
  <c r="G52" i="30"/>
  <c r="G44" i="30"/>
  <c r="G51" i="30"/>
  <c r="G43" i="30"/>
  <c r="G55" i="30"/>
  <c r="G50" i="30"/>
  <c r="G42" i="30"/>
  <c r="G49" i="30"/>
  <c r="G41" i="30"/>
  <c r="G56" i="30"/>
  <c r="G48" i="30"/>
  <c r="U11" i="30"/>
  <c r="Z17" i="30"/>
  <c r="Z25" i="30"/>
  <c r="O11" i="30"/>
  <c r="Z19" i="30"/>
  <c r="T39" i="30"/>
  <c r="G45" i="30"/>
  <c r="AA49" i="30"/>
  <c r="AA50" i="30"/>
  <c r="H85" i="30"/>
  <c r="H77" i="30"/>
  <c r="H76" i="30"/>
  <c r="H75" i="30"/>
  <c r="H82" i="30"/>
  <c r="H74" i="30"/>
  <c r="H80" i="30"/>
  <c r="H84" i="30"/>
  <c r="H79" i="30"/>
  <c r="H72" i="30"/>
  <c r="H70" i="30"/>
  <c r="H81" i="30"/>
  <c r="H78" i="30"/>
  <c r="H73" i="30"/>
  <c r="Q70" i="30"/>
  <c r="P71" i="30"/>
  <c r="N39" i="30"/>
  <c r="V39" i="30"/>
  <c r="N104" i="30"/>
  <c r="P39" i="30"/>
  <c r="X39" i="30"/>
  <c r="Q39" i="30"/>
  <c r="Z108" i="30"/>
  <c r="Z100" i="30"/>
  <c r="Z112" i="30"/>
  <c r="Z107" i="30"/>
  <c r="Z99" i="30"/>
  <c r="Z106" i="30"/>
  <c r="Z105" i="30"/>
  <c r="Z104" i="30"/>
  <c r="Z111" i="30"/>
  <c r="Z103" i="30"/>
  <c r="Z110" i="30"/>
  <c r="Z102" i="30"/>
  <c r="Z109" i="30"/>
  <c r="Z101" i="30"/>
  <c r="S100" i="30"/>
  <c r="AA100" i="30"/>
  <c r="H103" i="30"/>
  <c r="G104" i="30"/>
  <c r="N105" i="30"/>
  <c r="M106" i="30"/>
  <c r="U106" i="30"/>
  <c r="S108" i="30"/>
  <c r="AA108" i="30"/>
  <c r="H111" i="30"/>
  <c r="I111" i="30" s="1"/>
  <c r="T97" i="30"/>
  <c r="AB97" i="30"/>
  <c r="M99" i="30"/>
  <c r="U99" i="30"/>
  <c r="S101" i="30"/>
  <c r="AA101" i="30"/>
  <c r="H104" i="30"/>
  <c r="I104" i="30" s="1"/>
  <c r="G105" i="30"/>
  <c r="N106" i="30"/>
  <c r="M107" i="30"/>
  <c r="U107" i="30"/>
  <c r="S109" i="30"/>
  <c r="AA109" i="30"/>
  <c r="M112" i="30"/>
  <c r="U112" i="30"/>
  <c r="N99" i="30"/>
  <c r="M100" i="30"/>
  <c r="U100" i="30"/>
  <c r="S102" i="30"/>
  <c r="AA102" i="30"/>
  <c r="H105" i="30"/>
  <c r="G106" i="30"/>
  <c r="N107" i="30"/>
  <c r="M108" i="30"/>
  <c r="U108" i="30"/>
  <c r="S110" i="30"/>
  <c r="AA110" i="30"/>
  <c r="N112" i="30"/>
  <c r="G114" i="30"/>
  <c r="G99" i="30"/>
  <c r="N100" i="30"/>
  <c r="M101" i="30"/>
  <c r="U101" i="30"/>
  <c r="S103" i="30"/>
  <c r="AA103" i="30"/>
  <c r="H106" i="30"/>
  <c r="G107" i="30"/>
  <c r="N108" i="30"/>
  <c r="M109" i="30"/>
  <c r="U109" i="30"/>
  <c r="S111" i="30"/>
  <c r="AA111" i="30"/>
  <c r="H114" i="30"/>
  <c r="O97" i="30"/>
  <c r="W97" i="30"/>
  <c r="H99" i="30"/>
  <c r="G100" i="30"/>
  <c r="N101" i="30"/>
  <c r="M102" i="30"/>
  <c r="U102" i="30"/>
  <c r="S104" i="30"/>
  <c r="AA104" i="30"/>
  <c r="H107" i="30"/>
  <c r="G108" i="30"/>
  <c r="N109" i="30"/>
  <c r="M110" i="30"/>
  <c r="U110" i="30"/>
  <c r="G113" i="30"/>
  <c r="P97" i="30"/>
  <c r="X97" i="30"/>
  <c r="H100" i="30"/>
  <c r="I100" i="30" s="1"/>
  <c r="G101" i="30"/>
  <c r="N102" i="30"/>
  <c r="M103" i="30"/>
  <c r="U103" i="30"/>
  <c r="S105" i="30"/>
  <c r="AA105" i="30"/>
  <c r="H108" i="30"/>
  <c r="I108" i="30" s="1"/>
  <c r="G109" i="30"/>
  <c r="N110" i="30"/>
  <c r="U111" i="30"/>
  <c r="H113" i="30"/>
  <c r="Q97" i="30"/>
  <c r="Y97" i="30"/>
  <c r="H101" i="30"/>
  <c r="G102" i="30"/>
  <c r="N103" i="30"/>
  <c r="M104" i="30"/>
  <c r="U104" i="30"/>
  <c r="S106" i="30"/>
  <c r="AA106" i="30"/>
  <c r="H109" i="30"/>
  <c r="G110" i="30"/>
  <c r="I110" i="30" s="1"/>
  <c r="N111" i="30"/>
  <c r="R97" i="30"/>
  <c r="S99" i="30"/>
  <c r="AA99" i="30"/>
  <c r="H102" i="30"/>
  <c r="G103" i="30"/>
  <c r="S107" i="30"/>
  <c r="AA107" i="30"/>
  <c r="H43" i="29"/>
  <c r="H47" i="29"/>
  <c r="P25" i="29"/>
  <c r="P26" i="29"/>
  <c r="N23" i="29"/>
  <c r="V21" i="29"/>
  <c r="M21" i="29"/>
  <c r="U21" i="29"/>
  <c r="T21" i="29"/>
  <c r="P13" i="29"/>
  <c r="M13" i="29"/>
  <c r="U13" i="29"/>
  <c r="X13" i="29"/>
  <c r="AB13" i="29"/>
  <c r="T13" i="29"/>
  <c r="X18" i="29"/>
  <c r="P18" i="29"/>
  <c r="W18" i="29"/>
  <c r="O18" i="29"/>
  <c r="W19" i="29"/>
  <c r="O19" i="29"/>
  <c r="V19" i="29"/>
  <c r="N19" i="29"/>
  <c r="Z26" i="29"/>
  <c r="Z21" i="29"/>
  <c r="Z14" i="29"/>
  <c r="Z16" i="29"/>
  <c r="Z22" i="29"/>
  <c r="Z13" i="29"/>
  <c r="Z15" i="29"/>
  <c r="Z24" i="29"/>
  <c r="Z20" i="29"/>
  <c r="Z19" i="29"/>
  <c r="Z23" i="29"/>
  <c r="Z18" i="29"/>
  <c r="Z25" i="29"/>
  <c r="Z17" i="29"/>
  <c r="N21" i="29"/>
  <c r="X24" i="29"/>
  <c r="W13" i="29"/>
  <c r="O16" i="29"/>
  <c r="N20" i="29"/>
  <c r="V20" i="29"/>
  <c r="U20" i="29"/>
  <c r="M20" i="29"/>
  <c r="AB53" i="29"/>
  <c r="AB45" i="29"/>
  <c r="AB52" i="29"/>
  <c r="AB44" i="29"/>
  <c r="AB51" i="29"/>
  <c r="AB50" i="29"/>
  <c r="AB54" i="29"/>
  <c r="AB48" i="29"/>
  <c r="AB46" i="29"/>
  <c r="AB49" i="29"/>
  <c r="AB42" i="29"/>
  <c r="AB47" i="29"/>
  <c r="AB43" i="29"/>
  <c r="AB41" i="29"/>
  <c r="N15" i="29"/>
  <c r="V15" i="29"/>
  <c r="P15" i="29"/>
  <c r="AB24" i="29"/>
  <c r="S14" i="29"/>
  <c r="AA14" i="29"/>
  <c r="G18" i="29"/>
  <c r="AB22" i="29"/>
  <c r="S24" i="29"/>
  <c r="O25" i="29"/>
  <c r="O26" i="29"/>
  <c r="AA26" i="29"/>
  <c r="R39" i="29"/>
  <c r="H51" i="29"/>
  <c r="U80" i="29"/>
  <c r="U72" i="29"/>
  <c r="U79" i="29"/>
  <c r="U83" i="29"/>
  <c r="U78" i="29"/>
  <c r="U82" i="29"/>
  <c r="U81" i="29"/>
  <c r="U73" i="29"/>
  <c r="U71" i="29"/>
  <c r="U70" i="29"/>
  <c r="U76" i="29"/>
  <c r="U75" i="29"/>
  <c r="U77" i="29"/>
  <c r="U74" i="29"/>
  <c r="H23" i="29"/>
  <c r="H27" i="29"/>
  <c r="H22" i="29"/>
  <c r="S22" i="29"/>
  <c r="AB26" i="29"/>
  <c r="W39" i="29"/>
  <c r="O39" i="29"/>
  <c r="V39" i="29"/>
  <c r="N39" i="29"/>
  <c r="H85" i="29"/>
  <c r="H77" i="29"/>
  <c r="H76" i="29"/>
  <c r="H82" i="29"/>
  <c r="H81" i="29"/>
  <c r="H80" i="29"/>
  <c r="H84" i="29"/>
  <c r="H78" i="29"/>
  <c r="H72" i="29"/>
  <c r="H79" i="29"/>
  <c r="H71" i="29"/>
  <c r="H75" i="29"/>
  <c r="H70" i="29"/>
  <c r="H74" i="29"/>
  <c r="H73" i="29"/>
  <c r="S46" i="29"/>
  <c r="S53" i="29"/>
  <c r="S45" i="29"/>
  <c r="S52" i="29"/>
  <c r="S51" i="29"/>
  <c r="S54" i="29"/>
  <c r="S49" i="29"/>
  <c r="S47" i="29"/>
  <c r="M111" i="29"/>
  <c r="M82" i="29"/>
  <c r="M25" i="29"/>
  <c r="M53" i="29"/>
  <c r="U25" i="29"/>
  <c r="N13" i="29"/>
  <c r="M14" i="29"/>
  <c r="U14" i="29"/>
  <c r="T15" i="29"/>
  <c r="AB15" i="29"/>
  <c r="S16" i="29"/>
  <c r="AA16" i="29"/>
  <c r="H19" i="29"/>
  <c r="P19" i="29"/>
  <c r="X19" i="29"/>
  <c r="G20" i="29"/>
  <c r="O20" i="29"/>
  <c r="W20" i="29"/>
  <c r="W21" i="29"/>
  <c r="T22" i="29"/>
  <c r="AA23" i="29"/>
  <c r="U24" i="29"/>
  <c r="G25" i="29"/>
  <c r="AA25" i="29"/>
  <c r="S26" i="29"/>
  <c r="T39" i="29"/>
  <c r="S41" i="29"/>
  <c r="S43" i="29"/>
  <c r="O83" i="29"/>
  <c r="O78" i="29"/>
  <c r="O71" i="29"/>
  <c r="O77" i="29"/>
  <c r="O82" i="29"/>
  <c r="O81" i="29"/>
  <c r="O79" i="29"/>
  <c r="O75" i="29"/>
  <c r="O80" i="29"/>
  <c r="O74" i="29"/>
  <c r="O73" i="29"/>
  <c r="O72" i="29"/>
  <c r="O76" i="29"/>
  <c r="O70" i="29"/>
  <c r="S15" i="29"/>
  <c r="G22" i="29"/>
  <c r="N25" i="29"/>
  <c r="N24" i="29"/>
  <c r="V25" i="29"/>
  <c r="V24" i="29"/>
  <c r="G13" i="29"/>
  <c r="O13" i="29"/>
  <c r="N14" i="29"/>
  <c r="V14" i="29"/>
  <c r="M15" i="29"/>
  <c r="U15" i="29"/>
  <c r="T16" i="29"/>
  <c r="AB16" i="29"/>
  <c r="S17" i="29"/>
  <c r="AA17" i="29"/>
  <c r="H20" i="29"/>
  <c r="I20" i="29" s="1"/>
  <c r="P20" i="29"/>
  <c r="X20" i="29"/>
  <c r="G21" i="29"/>
  <c r="O21" i="29"/>
  <c r="X21" i="29"/>
  <c r="U22" i="29"/>
  <c r="AB23" i="29"/>
  <c r="H25" i="29"/>
  <c r="AB25" i="29"/>
  <c r="T26" i="29"/>
  <c r="G39" i="29"/>
  <c r="U39" i="29"/>
  <c r="S48" i="29"/>
  <c r="W70" i="29"/>
  <c r="AA15" i="29"/>
  <c r="G14" i="29"/>
  <c r="O14" i="29"/>
  <c r="T17" i="29"/>
  <c r="AB17" i="29"/>
  <c r="S18" i="29"/>
  <c r="AA18" i="29"/>
  <c r="H21" i="29"/>
  <c r="P21" i="29"/>
  <c r="AA21" i="29"/>
  <c r="V22" i="29"/>
  <c r="S23" i="29"/>
  <c r="M24" i="29"/>
  <c r="S25" i="29"/>
  <c r="U26" i="29"/>
  <c r="H49" i="29"/>
  <c r="H41" i="29"/>
  <c r="H56" i="29"/>
  <c r="H48" i="29"/>
  <c r="H52" i="29"/>
  <c r="H55" i="29"/>
  <c r="H50" i="29"/>
  <c r="X39" i="29"/>
  <c r="H44" i="29"/>
  <c r="S50" i="29"/>
  <c r="T14" i="29"/>
  <c r="H18" i="29"/>
  <c r="I18" i="29" s="1"/>
  <c r="W24" i="29"/>
  <c r="W23" i="29"/>
  <c r="W14" i="29"/>
  <c r="X23" i="29"/>
  <c r="X22" i="29"/>
  <c r="H14" i="29"/>
  <c r="P14" i="29"/>
  <c r="X14" i="29"/>
  <c r="G15" i="29"/>
  <c r="O15" i="29"/>
  <c r="W15" i="29"/>
  <c r="N16" i="29"/>
  <c r="V16" i="29"/>
  <c r="M17" i="29"/>
  <c r="U17" i="29"/>
  <c r="T18" i="29"/>
  <c r="AB18" i="29"/>
  <c r="S19" i="29"/>
  <c r="AA19" i="29"/>
  <c r="AB21" i="29"/>
  <c r="M22" i="29"/>
  <c r="W22" i="29"/>
  <c r="T23" i="29"/>
  <c r="P24" i="29"/>
  <c r="T25" i="29"/>
  <c r="V26" i="29"/>
  <c r="G27" i="29"/>
  <c r="M39" i="29"/>
  <c r="Y39" i="29"/>
  <c r="H42" i="29"/>
  <c r="S44" i="29"/>
  <c r="G24" i="29"/>
  <c r="G23" i="29"/>
  <c r="G19" i="29"/>
  <c r="T24" i="29"/>
  <c r="M16" i="29"/>
  <c r="Q11" i="29"/>
  <c r="Y11" i="29"/>
  <c r="H15" i="29"/>
  <c r="I15" i="29" s="1"/>
  <c r="X15" i="29"/>
  <c r="G16" i="29"/>
  <c r="W16" i="29"/>
  <c r="N17" i="29"/>
  <c r="V17" i="29"/>
  <c r="M18" i="29"/>
  <c r="U18" i="29"/>
  <c r="T19" i="29"/>
  <c r="AB19" i="29"/>
  <c r="S20" i="29"/>
  <c r="AA20" i="29"/>
  <c r="S21" i="29"/>
  <c r="N22" i="29"/>
  <c r="U23" i="29"/>
  <c r="AA24" i="29"/>
  <c r="W25" i="29"/>
  <c r="M26" i="29"/>
  <c r="W26" i="29"/>
  <c r="H28" i="29"/>
  <c r="P39" i="29"/>
  <c r="Z39" i="29"/>
  <c r="S42" i="29"/>
  <c r="AB14" i="29"/>
  <c r="O24" i="29"/>
  <c r="O23" i="29"/>
  <c r="H13" i="29"/>
  <c r="I13" i="29" s="1"/>
  <c r="P23" i="29"/>
  <c r="P22" i="29"/>
  <c r="R11" i="29"/>
  <c r="AA13" i="29"/>
  <c r="AA27" i="29" s="1"/>
  <c r="H16" i="29"/>
  <c r="P16" i="29"/>
  <c r="X16" i="29"/>
  <c r="G17" i="29"/>
  <c r="I17" i="29" s="1"/>
  <c r="O17" i="29"/>
  <c r="W17" i="29"/>
  <c r="N18" i="29"/>
  <c r="V18" i="29"/>
  <c r="M19" i="29"/>
  <c r="U19" i="29"/>
  <c r="T20" i="29"/>
  <c r="AB20" i="29"/>
  <c r="O22" i="29"/>
  <c r="V23" i="29"/>
  <c r="H24" i="29"/>
  <c r="I24" i="29" s="1"/>
  <c r="X25" i="29"/>
  <c r="N26" i="29"/>
  <c r="X26" i="29"/>
  <c r="Q39" i="29"/>
  <c r="AA39" i="29"/>
  <c r="H45" i="29"/>
  <c r="H53" i="29"/>
  <c r="N68" i="29"/>
  <c r="V68" i="29"/>
  <c r="W83" i="29"/>
  <c r="W78" i="29"/>
  <c r="W71" i="29"/>
  <c r="W77" i="29"/>
  <c r="W82" i="29"/>
  <c r="W81" i="29"/>
  <c r="W79" i="29"/>
  <c r="W72" i="29"/>
  <c r="W73" i="29"/>
  <c r="Z108" i="29"/>
  <c r="Z100" i="29"/>
  <c r="Z112" i="29"/>
  <c r="Z107" i="29"/>
  <c r="Z99" i="29"/>
  <c r="Z106" i="29"/>
  <c r="Z105" i="29"/>
  <c r="Z104" i="29"/>
  <c r="Z111" i="29"/>
  <c r="Z103" i="29"/>
  <c r="Z110" i="29"/>
  <c r="Z102" i="29"/>
  <c r="Z109" i="29"/>
  <c r="Z101" i="29"/>
  <c r="P68" i="29"/>
  <c r="X68" i="29"/>
  <c r="W74" i="29"/>
  <c r="Q68" i="29"/>
  <c r="Y68" i="29"/>
  <c r="R68" i="29"/>
  <c r="Z68" i="29"/>
  <c r="W75" i="29"/>
  <c r="G68" i="29"/>
  <c r="S68" i="29"/>
  <c r="AA68" i="29"/>
  <c r="W76" i="29"/>
  <c r="T68" i="29"/>
  <c r="AB68" i="29"/>
  <c r="O111" i="29"/>
  <c r="M68" i="29"/>
  <c r="W80" i="29"/>
  <c r="P110" i="29"/>
  <c r="G97" i="29"/>
  <c r="S97" i="29"/>
  <c r="AA97" i="29"/>
  <c r="T99" i="29"/>
  <c r="AB99" i="29"/>
  <c r="H103" i="29"/>
  <c r="P103" i="29"/>
  <c r="X103" i="29"/>
  <c r="O104" i="29"/>
  <c r="W104" i="29"/>
  <c r="N105" i="29"/>
  <c r="V105" i="29"/>
  <c r="M106" i="29"/>
  <c r="U106" i="29"/>
  <c r="T107" i="29"/>
  <c r="AB107" i="29"/>
  <c r="H111" i="29"/>
  <c r="P111" i="29"/>
  <c r="X111" i="29"/>
  <c r="T112" i="29"/>
  <c r="AB112" i="29"/>
  <c r="M99" i="29"/>
  <c r="U99" i="29"/>
  <c r="T100" i="29"/>
  <c r="AB100" i="29"/>
  <c r="H104" i="29"/>
  <c r="P104" i="29"/>
  <c r="X104" i="29"/>
  <c r="O105" i="29"/>
  <c r="W105" i="29"/>
  <c r="N106" i="29"/>
  <c r="V106" i="29"/>
  <c r="M107" i="29"/>
  <c r="U107" i="29"/>
  <c r="T108" i="29"/>
  <c r="AB108" i="29"/>
  <c r="M112" i="29"/>
  <c r="U112" i="29"/>
  <c r="N99" i="29"/>
  <c r="V99" i="29"/>
  <c r="M100" i="29"/>
  <c r="U100" i="29"/>
  <c r="T101" i="29"/>
  <c r="AB101" i="29"/>
  <c r="H105" i="29"/>
  <c r="P105" i="29"/>
  <c r="X105" i="29"/>
  <c r="O106" i="29"/>
  <c r="W106" i="29"/>
  <c r="N107" i="29"/>
  <c r="V107" i="29"/>
  <c r="M108" i="29"/>
  <c r="U108" i="29"/>
  <c r="T109" i="29"/>
  <c r="AB109" i="29"/>
  <c r="N112" i="29"/>
  <c r="V112" i="29"/>
  <c r="O99" i="29"/>
  <c r="W99" i="29"/>
  <c r="N100" i="29"/>
  <c r="V100" i="29"/>
  <c r="M101" i="29"/>
  <c r="U101" i="29"/>
  <c r="T102" i="29"/>
  <c r="AB102" i="29"/>
  <c r="H106" i="29"/>
  <c r="P106" i="29"/>
  <c r="X106" i="29"/>
  <c r="O107" i="29"/>
  <c r="W107" i="29"/>
  <c r="N108" i="29"/>
  <c r="V108" i="29"/>
  <c r="M109" i="29"/>
  <c r="U109" i="29"/>
  <c r="T110" i="29"/>
  <c r="AB110" i="29"/>
  <c r="O112" i="29"/>
  <c r="W112" i="29"/>
  <c r="H114" i="29"/>
  <c r="H99" i="29"/>
  <c r="P99" i="29"/>
  <c r="X99" i="29"/>
  <c r="O100" i="29"/>
  <c r="W100" i="29"/>
  <c r="N101" i="29"/>
  <c r="V101" i="29"/>
  <c r="M102" i="29"/>
  <c r="U102" i="29"/>
  <c r="T103" i="29"/>
  <c r="AB103" i="29"/>
  <c r="H107" i="29"/>
  <c r="P107" i="29"/>
  <c r="X107" i="29"/>
  <c r="O108" i="29"/>
  <c r="W108" i="29"/>
  <c r="N109" i="29"/>
  <c r="V109" i="29"/>
  <c r="M110" i="29"/>
  <c r="U110" i="29"/>
  <c r="T111" i="29"/>
  <c r="AB111" i="29"/>
  <c r="P112" i="29"/>
  <c r="X112" i="29"/>
  <c r="H100" i="29"/>
  <c r="P100" i="29"/>
  <c r="X100" i="29"/>
  <c r="O101" i="29"/>
  <c r="W101" i="29"/>
  <c r="N102" i="29"/>
  <c r="V102" i="29"/>
  <c r="M103" i="29"/>
  <c r="U103" i="29"/>
  <c r="T104" i="29"/>
  <c r="AB104" i="29"/>
  <c r="H108" i="29"/>
  <c r="P108" i="29"/>
  <c r="X108" i="29"/>
  <c r="O109" i="29"/>
  <c r="W109" i="29"/>
  <c r="N110" i="29"/>
  <c r="V110" i="29"/>
  <c r="U111" i="29"/>
  <c r="H113" i="29"/>
  <c r="Q97" i="29"/>
  <c r="Y97" i="29"/>
  <c r="H101" i="29"/>
  <c r="P101" i="29"/>
  <c r="X101" i="29"/>
  <c r="O102" i="29"/>
  <c r="W102" i="29"/>
  <c r="N103" i="29"/>
  <c r="V103" i="29"/>
  <c r="M104" i="29"/>
  <c r="U104" i="29"/>
  <c r="T105" i="29"/>
  <c r="AB105" i="29"/>
  <c r="H109" i="29"/>
  <c r="P109" i="29"/>
  <c r="X109" i="29"/>
  <c r="O110" i="29"/>
  <c r="W110" i="29"/>
  <c r="N111" i="29"/>
  <c r="V111" i="29"/>
  <c r="R97" i="29"/>
  <c r="H102" i="29"/>
  <c r="P102" i="29"/>
  <c r="X102" i="29"/>
  <c r="O103" i="29"/>
  <c r="W103" i="29"/>
  <c r="Y39" i="28"/>
  <c r="V97" i="28"/>
  <c r="AB39" i="28"/>
  <c r="AB53" i="28" s="1"/>
  <c r="U68" i="28"/>
  <c r="U70" i="28" s="1"/>
  <c r="W97" i="28"/>
  <c r="Z68" i="28"/>
  <c r="Z81" i="28" s="1"/>
  <c r="G74" i="28"/>
  <c r="AB97" i="28"/>
  <c r="AB106" i="28" s="1"/>
  <c r="G68" i="28"/>
  <c r="G70" i="28" s="1"/>
  <c r="AB68" i="28"/>
  <c r="AB76" i="28" s="1"/>
  <c r="U71" i="28"/>
  <c r="U74" i="28"/>
  <c r="M97" i="28"/>
  <c r="M102" i="28" s="1"/>
  <c r="W11" i="28"/>
  <c r="W19" i="28" s="1"/>
  <c r="N39" i="28"/>
  <c r="N97" i="28"/>
  <c r="X11" i="28"/>
  <c r="O14" i="28"/>
  <c r="O39" i="28"/>
  <c r="O54" i="28" s="1"/>
  <c r="M68" i="28"/>
  <c r="M75" i="28" s="1"/>
  <c r="U77" i="28"/>
  <c r="O97" i="28"/>
  <c r="O100" i="28" s="1"/>
  <c r="AB103" i="28"/>
  <c r="M11" i="28"/>
  <c r="P26" i="28"/>
  <c r="P39" i="28"/>
  <c r="P49" i="28" s="1"/>
  <c r="O68" i="28"/>
  <c r="Y72" i="28"/>
  <c r="T97" i="28"/>
  <c r="N11" i="28"/>
  <c r="N25" i="28" s="1"/>
  <c r="X20" i="28"/>
  <c r="X39" i="28"/>
  <c r="R68" i="28"/>
  <c r="R77" i="28" s="1"/>
  <c r="U97" i="28"/>
  <c r="U105" i="28" s="1"/>
  <c r="U26" i="28"/>
  <c r="U21" i="28"/>
  <c r="U13" i="28"/>
  <c r="U25" i="28"/>
  <c r="U20" i="28"/>
  <c r="U19" i="28"/>
  <c r="U24" i="28"/>
  <c r="U18" i="28"/>
  <c r="U17" i="28"/>
  <c r="U22" i="28"/>
  <c r="U15" i="28"/>
  <c r="V26" i="28"/>
  <c r="V25" i="28"/>
  <c r="V20" i="28"/>
  <c r="V18" i="28"/>
  <c r="V17" i="28"/>
  <c r="V19" i="28"/>
  <c r="V24" i="28"/>
  <c r="V16" i="28"/>
  <c r="V23" i="28"/>
  <c r="V21" i="28"/>
  <c r="V15" i="28"/>
  <c r="AB17" i="28"/>
  <c r="Y52" i="28"/>
  <c r="Y44" i="28"/>
  <c r="Y51" i="28"/>
  <c r="Y43" i="28"/>
  <c r="Y54" i="28"/>
  <c r="Y47" i="28"/>
  <c r="Y45" i="28"/>
  <c r="Y42" i="28"/>
  <c r="Y50" i="28"/>
  <c r="Y46" i="28"/>
  <c r="Y41" i="28"/>
  <c r="Y53" i="28"/>
  <c r="Y49" i="28"/>
  <c r="Y48" i="28"/>
  <c r="P21" i="28"/>
  <c r="Q52" i="28"/>
  <c r="Q44" i="28"/>
  <c r="Q51" i="28"/>
  <c r="Q43" i="28"/>
  <c r="Q54" i="28"/>
  <c r="Q53" i="28"/>
  <c r="Q50" i="28"/>
  <c r="Q49" i="28"/>
  <c r="Q46" i="28"/>
  <c r="Q41" i="28"/>
  <c r="Q48" i="28"/>
  <c r="Q47" i="28"/>
  <c r="Q45" i="28"/>
  <c r="Q42" i="28"/>
  <c r="W26" i="28"/>
  <c r="W18" i="28"/>
  <c r="W16" i="28"/>
  <c r="W23" i="28"/>
  <c r="W15" i="28"/>
  <c r="AB15" i="28"/>
  <c r="W13" i="28"/>
  <c r="U16" i="28"/>
  <c r="H19" i="28"/>
  <c r="W21" i="28"/>
  <c r="M21" i="28"/>
  <c r="M13" i="28"/>
  <c r="M24" i="28"/>
  <c r="M20" i="28"/>
  <c r="M19" i="28"/>
  <c r="M17" i="28"/>
  <c r="M25" i="28"/>
  <c r="M22" i="28"/>
  <c r="H20" i="28"/>
  <c r="M15" i="28"/>
  <c r="U23" i="28"/>
  <c r="O19" i="28"/>
  <c r="O17" i="28"/>
  <c r="O18" i="28"/>
  <c r="O16" i="28"/>
  <c r="O24" i="28"/>
  <c r="O22" i="28"/>
  <c r="O23" i="28"/>
  <c r="O15" i="28"/>
  <c r="O27" i="28" s="1"/>
  <c r="O25" i="28"/>
  <c r="O26" i="28"/>
  <c r="O20" i="28"/>
  <c r="V14" i="28"/>
  <c r="P20" i="28"/>
  <c r="O46" i="28"/>
  <c r="O53" i="28"/>
  <c r="O45" i="28"/>
  <c r="O42" i="28"/>
  <c r="O44" i="28"/>
  <c r="O52" i="28"/>
  <c r="O51" i="28"/>
  <c r="O50" i="28"/>
  <c r="O49" i="28"/>
  <c r="O48" i="28"/>
  <c r="AB24" i="28"/>
  <c r="AB22" i="28"/>
  <c r="AB14" i="28"/>
  <c r="AB21" i="28"/>
  <c r="AB13" i="28"/>
  <c r="AB20" i="28"/>
  <c r="AB19" i="28"/>
  <c r="AB26" i="28"/>
  <c r="AB25" i="28"/>
  <c r="AB18" i="28"/>
  <c r="AB23" i="28"/>
  <c r="H28" i="28"/>
  <c r="H18" i="28"/>
  <c r="H25" i="28"/>
  <c r="H27" i="28"/>
  <c r="H17" i="28"/>
  <c r="H24" i="28"/>
  <c r="H16" i="28"/>
  <c r="H23" i="28"/>
  <c r="H15" i="28"/>
  <c r="H22" i="28"/>
  <c r="H14" i="28"/>
  <c r="H21" i="28"/>
  <c r="V13" i="28"/>
  <c r="O21" i="28"/>
  <c r="N26" i="28"/>
  <c r="N20" i="28"/>
  <c r="N19" i="28"/>
  <c r="N18" i="28"/>
  <c r="N24" i="28"/>
  <c r="N16" i="28"/>
  <c r="N21" i="28"/>
  <c r="U14" i="28"/>
  <c r="P18" i="28"/>
  <c r="W14" i="28"/>
  <c r="P19" i="28"/>
  <c r="N47" i="28"/>
  <c r="N46" i="28"/>
  <c r="N54" i="28"/>
  <c r="N49" i="28"/>
  <c r="X53" i="28"/>
  <c r="X45" i="28"/>
  <c r="N48" i="28"/>
  <c r="X49" i="28"/>
  <c r="P54" i="28"/>
  <c r="Z75" i="28"/>
  <c r="Z82" i="28"/>
  <c r="Z74" i="28"/>
  <c r="Z76" i="28"/>
  <c r="Z80" i="28"/>
  <c r="Z71" i="28"/>
  <c r="Z70" i="28"/>
  <c r="Z77" i="28"/>
  <c r="Z72" i="28"/>
  <c r="Z79" i="28"/>
  <c r="T78" i="28"/>
  <c r="H85" i="28"/>
  <c r="H77" i="28"/>
  <c r="H76" i="28"/>
  <c r="H75" i="28"/>
  <c r="H78" i="28"/>
  <c r="H84" i="28"/>
  <c r="H79" i="28"/>
  <c r="H71" i="28"/>
  <c r="H80" i="28"/>
  <c r="H72" i="28"/>
  <c r="H74" i="28"/>
  <c r="I74" i="28" s="1"/>
  <c r="H81" i="28"/>
  <c r="H82" i="28"/>
  <c r="AB81" i="28"/>
  <c r="AB73" i="28"/>
  <c r="AB80" i="28"/>
  <c r="AB79" i="28"/>
  <c r="AB82" i="28"/>
  <c r="AB74" i="28"/>
  <c r="AB77" i="28"/>
  <c r="AB72" i="28"/>
  <c r="AB83" i="28"/>
  <c r="AB78" i="28"/>
  <c r="AB75" i="28"/>
  <c r="AB71" i="28"/>
  <c r="AB70" i="28"/>
  <c r="P48" i="28"/>
  <c r="N50" i="28"/>
  <c r="M80" i="28"/>
  <c r="M72" i="28"/>
  <c r="M79" i="28"/>
  <c r="M83" i="28"/>
  <c r="M78" i="28"/>
  <c r="M81" i="28"/>
  <c r="M73" i="28"/>
  <c r="M74" i="28"/>
  <c r="M71" i="28"/>
  <c r="M76" i="28"/>
  <c r="M77" i="28"/>
  <c r="P14" i="28"/>
  <c r="X14" i="28"/>
  <c r="P22" i="28"/>
  <c r="X22" i="28"/>
  <c r="P25" i="28"/>
  <c r="P43" i="28"/>
  <c r="AB43" i="28"/>
  <c r="P46" i="28"/>
  <c r="AB50" i="28"/>
  <c r="N51" i="28"/>
  <c r="N52" i="28"/>
  <c r="AB52" i="28"/>
  <c r="O83" i="28"/>
  <c r="O78" i="28"/>
  <c r="O71" i="28"/>
  <c r="O77" i="28"/>
  <c r="O76" i="28"/>
  <c r="O79" i="28"/>
  <c r="O74" i="28"/>
  <c r="O73" i="28"/>
  <c r="O81" i="28"/>
  <c r="O75" i="28"/>
  <c r="O82" i="28"/>
  <c r="O72" i="28"/>
  <c r="O70" i="28"/>
  <c r="O80" i="28"/>
  <c r="H70" i="28"/>
  <c r="H73" i="28"/>
  <c r="P53" i="28"/>
  <c r="P45" i="28"/>
  <c r="P52" i="28"/>
  <c r="P44" i="28"/>
  <c r="X23" i="28"/>
  <c r="AA39" i="28"/>
  <c r="S39" i="28"/>
  <c r="G39" i="28"/>
  <c r="Z39" i="28"/>
  <c r="R39" i="28"/>
  <c r="T39" i="28"/>
  <c r="N44" i="28"/>
  <c r="P50" i="28"/>
  <c r="N53" i="28"/>
  <c r="X54" i="28"/>
  <c r="R74" i="28"/>
  <c r="R81" i="28"/>
  <c r="R73" i="28"/>
  <c r="R76" i="28"/>
  <c r="R83" i="28"/>
  <c r="R78" i="28"/>
  <c r="R70" i="28"/>
  <c r="R79" i="28"/>
  <c r="R80" i="28"/>
  <c r="AB54" i="28"/>
  <c r="AB49" i="28"/>
  <c r="AB41" i="28"/>
  <c r="AB48" i="28"/>
  <c r="AB51" i="28"/>
  <c r="Y11" i="28"/>
  <c r="P15" i="28"/>
  <c r="T81" i="28"/>
  <c r="T73" i="28"/>
  <c r="T80" i="28"/>
  <c r="T79" i="28"/>
  <c r="T82" i="28"/>
  <c r="T74" i="28"/>
  <c r="T75" i="28"/>
  <c r="T76" i="28"/>
  <c r="T77" i="28"/>
  <c r="T83" i="28"/>
  <c r="T72" i="28"/>
  <c r="T70" i="28"/>
  <c r="R11" i="28"/>
  <c r="P24" i="28"/>
  <c r="X24" i="28"/>
  <c r="U39" i="28"/>
  <c r="N42" i="28"/>
  <c r="X42" i="28"/>
  <c r="AB46" i="28"/>
  <c r="X47" i="28"/>
  <c r="P51" i="28"/>
  <c r="G11" i="28"/>
  <c r="S11" i="28"/>
  <c r="AA11" i="28"/>
  <c r="P17" i="28"/>
  <c r="X17" i="28"/>
  <c r="H53" i="28"/>
  <c r="H45" i="28"/>
  <c r="H52" i="28"/>
  <c r="H44" i="28"/>
  <c r="H55" i="28"/>
  <c r="V39" i="28"/>
  <c r="AB44" i="28"/>
  <c r="H49" i="28"/>
  <c r="H50" i="28"/>
  <c r="Y76" i="28"/>
  <c r="Y75" i="28"/>
  <c r="Y82" i="28"/>
  <c r="Y74" i="28"/>
  <c r="Y77" i="28"/>
  <c r="Y80" i="28"/>
  <c r="Y73" i="28"/>
  <c r="Y71" i="28"/>
  <c r="Y70" i="28"/>
  <c r="Y81" i="28"/>
  <c r="Y83" i="28"/>
  <c r="Y78" i="28"/>
  <c r="Y79" i="28"/>
  <c r="U80" i="28"/>
  <c r="U72" i="28"/>
  <c r="U79" i="28"/>
  <c r="U83" i="28"/>
  <c r="U78" i="28"/>
  <c r="U81" i="28"/>
  <c r="U73" i="28"/>
  <c r="U82" i="28"/>
  <c r="U76" i="28"/>
  <c r="U75" i="28"/>
  <c r="M70" i="28"/>
  <c r="Q11" i="28"/>
  <c r="X15" i="28"/>
  <c r="P23" i="28"/>
  <c r="Z11" i="28"/>
  <c r="P16" i="28"/>
  <c r="X16" i="28"/>
  <c r="T11" i="28"/>
  <c r="X18" i="28"/>
  <c r="M39" i="28"/>
  <c r="W39" i="28"/>
  <c r="P42" i="28"/>
  <c r="AB42" i="28"/>
  <c r="N45" i="28"/>
  <c r="P47" i="28"/>
  <c r="X48" i="28"/>
  <c r="H51" i="28"/>
  <c r="V68" i="28"/>
  <c r="N68" i="28"/>
  <c r="AA68" i="28"/>
  <c r="S68" i="28"/>
  <c r="W68" i="28"/>
  <c r="G78" i="28"/>
  <c r="G85" i="28"/>
  <c r="G77" i="28"/>
  <c r="G76" i="28"/>
  <c r="G84" i="28"/>
  <c r="G79" i="28"/>
  <c r="G75" i="28"/>
  <c r="M105" i="28"/>
  <c r="M104" i="28"/>
  <c r="M103" i="28"/>
  <c r="M110" i="28"/>
  <c r="M109" i="28"/>
  <c r="M101" i="28"/>
  <c r="M108" i="28"/>
  <c r="M100" i="28"/>
  <c r="M112" i="28"/>
  <c r="M107" i="28"/>
  <c r="M99" i="28"/>
  <c r="M106" i="28"/>
  <c r="O111" i="28"/>
  <c r="O103" i="28"/>
  <c r="O110" i="28"/>
  <c r="O102" i="28"/>
  <c r="O109" i="28"/>
  <c r="O101" i="28"/>
  <c r="O112" i="28"/>
  <c r="O107" i="28"/>
  <c r="O99" i="28"/>
  <c r="O106" i="28"/>
  <c r="O105" i="28"/>
  <c r="O104" i="28"/>
  <c r="O108" i="28"/>
  <c r="P68" i="28"/>
  <c r="X68" i="28"/>
  <c r="G71" i="28"/>
  <c r="Z108" i="28"/>
  <c r="Z100" i="28"/>
  <c r="Z112" i="28"/>
  <c r="Z107" i="28"/>
  <c r="Z99" i="28"/>
  <c r="Z106" i="28"/>
  <c r="Z104" i="28"/>
  <c r="Z111" i="28"/>
  <c r="Z103" i="28"/>
  <c r="Z110" i="28"/>
  <c r="Z102" i="28"/>
  <c r="Z109" i="28"/>
  <c r="Z101" i="28"/>
  <c r="Q68" i="28"/>
  <c r="W111" i="28"/>
  <c r="W103" i="28"/>
  <c r="W110" i="28"/>
  <c r="W102" i="28"/>
  <c r="W109" i="28"/>
  <c r="W101" i="28"/>
  <c r="W112" i="28"/>
  <c r="W107" i="28"/>
  <c r="W99" i="28"/>
  <c r="W106" i="28"/>
  <c r="W105" i="28"/>
  <c r="W104" i="28"/>
  <c r="G82" i="28"/>
  <c r="G97" i="28"/>
  <c r="S97" i="28"/>
  <c r="AA97" i="28"/>
  <c r="T99" i="28"/>
  <c r="AB99" i="28"/>
  <c r="H103" i="28"/>
  <c r="N105" i="28"/>
  <c r="V105" i="28"/>
  <c r="U106" i="28"/>
  <c r="T107" i="28"/>
  <c r="AB107" i="28"/>
  <c r="H111" i="28"/>
  <c r="T112" i="28"/>
  <c r="AB112" i="28"/>
  <c r="U99" i="28"/>
  <c r="T100" i="28"/>
  <c r="AB100" i="28"/>
  <c r="H104" i="28"/>
  <c r="N106" i="28"/>
  <c r="V106" i="28"/>
  <c r="U107" i="28"/>
  <c r="T108" i="28"/>
  <c r="AB108" i="28"/>
  <c r="U112" i="28"/>
  <c r="N99" i="28"/>
  <c r="V99" i="28"/>
  <c r="U100" i="28"/>
  <c r="T101" i="28"/>
  <c r="AB101" i="28"/>
  <c r="H105" i="28"/>
  <c r="N107" i="28"/>
  <c r="V107" i="28"/>
  <c r="U108" i="28"/>
  <c r="T109" i="28"/>
  <c r="AB109" i="28"/>
  <c r="N112" i="28"/>
  <c r="V112" i="28"/>
  <c r="N100" i="28"/>
  <c r="V100" i="28"/>
  <c r="U101" i="28"/>
  <c r="T102" i="28"/>
  <c r="AB102" i="28"/>
  <c r="H106" i="28"/>
  <c r="N108" i="28"/>
  <c r="V108" i="28"/>
  <c r="U109" i="28"/>
  <c r="T110" i="28"/>
  <c r="AB110" i="28"/>
  <c r="H114" i="28"/>
  <c r="N109" i="28"/>
  <c r="V109" i="28"/>
  <c r="U110" i="28"/>
  <c r="T111" i="28"/>
  <c r="AB111" i="28"/>
  <c r="P97" i="28"/>
  <c r="X97" i="28"/>
  <c r="H100" i="28"/>
  <c r="N102" i="28"/>
  <c r="V102" i="28"/>
  <c r="U103" i="28"/>
  <c r="T104" i="28"/>
  <c r="AB104" i="28"/>
  <c r="H108" i="28"/>
  <c r="N110" i="28"/>
  <c r="V110" i="28"/>
  <c r="U111" i="28"/>
  <c r="H113" i="28"/>
  <c r="Q97" i="28"/>
  <c r="Y97" i="28"/>
  <c r="H101" i="28"/>
  <c r="N103" i="28"/>
  <c r="V103" i="28"/>
  <c r="U104" i="28"/>
  <c r="T105" i="28"/>
  <c r="AB105" i="28"/>
  <c r="H109" i="28"/>
  <c r="N111" i="28"/>
  <c r="V111" i="28"/>
  <c r="R97" i="28"/>
  <c r="H102" i="28"/>
  <c r="Z97" i="25"/>
  <c r="T68" i="25"/>
  <c r="T97" i="25"/>
  <c r="T106" i="25" s="1"/>
  <c r="U97" i="25"/>
  <c r="U105" i="25" s="1"/>
  <c r="N68" i="25"/>
  <c r="N75" i="25" s="1"/>
  <c r="V97" i="25"/>
  <c r="V104" i="25" s="1"/>
  <c r="H68" i="25"/>
  <c r="H81" i="25" s="1"/>
  <c r="P68" i="25"/>
  <c r="P81" i="25" s="1"/>
  <c r="W97" i="25"/>
  <c r="W111" i="25" s="1"/>
  <c r="M97" i="25"/>
  <c r="M105" i="25" s="1"/>
  <c r="X97" i="25"/>
  <c r="T39" i="25"/>
  <c r="V68" i="25"/>
  <c r="N97" i="25"/>
  <c r="N105" i="25" s="1"/>
  <c r="AB97" i="25"/>
  <c r="AB106" i="25" s="1"/>
  <c r="H52" i="25"/>
  <c r="O97" i="25"/>
  <c r="N39" i="25"/>
  <c r="N46" i="25" s="1"/>
  <c r="Z68" i="25"/>
  <c r="AB68" i="25"/>
  <c r="P97" i="25"/>
  <c r="P110" i="25" s="1"/>
  <c r="Z108" i="25"/>
  <c r="Z100" i="25"/>
  <c r="Z112" i="25"/>
  <c r="Z107" i="25"/>
  <c r="Z99" i="25"/>
  <c r="Z106" i="25"/>
  <c r="Z105" i="25"/>
  <c r="Z104" i="25"/>
  <c r="Z111" i="25"/>
  <c r="Z103" i="25"/>
  <c r="Z110" i="25"/>
  <c r="Z102" i="25"/>
  <c r="Z109" i="25"/>
  <c r="Z101" i="25"/>
  <c r="X110" i="25"/>
  <c r="N104" i="25"/>
  <c r="O111" i="25"/>
  <c r="G97" i="25"/>
  <c r="S97" i="25"/>
  <c r="AA97" i="25"/>
  <c r="T99" i="25"/>
  <c r="H103" i="25"/>
  <c r="P103" i="25"/>
  <c r="X103" i="25"/>
  <c r="O104" i="25"/>
  <c r="V105" i="25"/>
  <c r="M106" i="25"/>
  <c r="U106" i="25"/>
  <c r="T107" i="25"/>
  <c r="AB107" i="25"/>
  <c r="H111" i="25"/>
  <c r="X111" i="25"/>
  <c r="T112" i="25"/>
  <c r="AB112" i="25"/>
  <c r="M99" i="25"/>
  <c r="U99" i="25"/>
  <c r="T100" i="25"/>
  <c r="AB100" i="25"/>
  <c r="H104" i="25"/>
  <c r="X104" i="25"/>
  <c r="O105" i="25"/>
  <c r="W105" i="25"/>
  <c r="N106" i="25"/>
  <c r="V106" i="25"/>
  <c r="M107" i="25"/>
  <c r="U107" i="25"/>
  <c r="T108" i="25"/>
  <c r="AB108" i="25"/>
  <c r="M112" i="25"/>
  <c r="U112" i="25"/>
  <c r="N99" i="25"/>
  <c r="V99" i="25"/>
  <c r="M100" i="25"/>
  <c r="U100" i="25"/>
  <c r="T101" i="25"/>
  <c r="AB101" i="25"/>
  <c r="H105" i="25"/>
  <c r="P105" i="25"/>
  <c r="X105" i="25"/>
  <c r="O106" i="25"/>
  <c r="W106" i="25"/>
  <c r="N107" i="25"/>
  <c r="V107" i="25"/>
  <c r="M108" i="25"/>
  <c r="U108" i="25"/>
  <c r="T109" i="25"/>
  <c r="AB109" i="25"/>
  <c r="N112" i="25"/>
  <c r="V112" i="25"/>
  <c r="O99" i="25"/>
  <c r="W99" i="25"/>
  <c r="N100" i="25"/>
  <c r="V100" i="25"/>
  <c r="M101" i="25"/>
  <c r="U101" i="25"/>
  <c r="T102" i="25"/>
  <c r="AB102" i="25"/>
  <c r="H106" i="25"/>
  <c r="P106" i="25"/>
  <c r="X106" i="25"/>
  <c r="O107" i="25"/>
  <c r="W107" i="25"/>
  <c r="N108" i="25"/>
  <c r="V108" i="25"/>
  <c r="M109" i="25"/>
  <c r="U109" i="25"/>
  <c r="T110" i="25"/>
  <c r="AB110" i="25"/>
  <c r="O112" i="25"/>
  <c r="W112" i="25"/>
  <c r="H114" i="25"/>
  <c r="H99" i="25"/>
  <c r="P99" i="25"/>
  <c r="X99" i="25"/>
  <c r="O100" i="25"/>
  <c r="W100" i="25"/>
  <c r="N101" i="25"/>
  <c r="V101" i="25"/>
  <c r="M102" i="25"/>
  <c r="U102" i="25"/>
  <c r="T103" i="25"/>
  <c r="AB103" i="25"/>
  <c r="H107" i="25"/>
  <c r="P107" i="25"/>
  <c r="X107" i="25"/>
  <c r="O108" i="25"/>
  <c r="W108" i="25"/>
  <c r="N109" i="25"/>
  <c r="V109" i="25"/>
  <c r="M110" i="25"/>
  <c r="U110" i="25"/>
  <c r="T111" i="25"/>
  <c r="AB111" i="25"/>
  <c r="P112" i="25"/>
  <c r="X112" i="25"/>
  <c r="H100" i="25"/>
  <c r="P100" i="25"/>
  <c r="X100" i="25"/>
  <c r="O101" i="25"/>
  <c r="W101" i="25"/>
  <c r="N102" i="25"/>
  <c r="V102" i="25"/>
  <c r="M103" i="25"/>
  <c r="U103" i="25"/>
  <c r="T104" i="25"/>
  <c r="AB104" i="25"/>
  <c r="H108" i="25"/>
  <c r="P108" i="25"/>
  <c r="X108" i="25"/>
  <c r="O109" i="25"/>
  <c r="W109" i="25"/>
  <c r="N110" i="25"/>
  <c r="V110" i="25"/>
  <c r="U111" i="25"/>
  <c r="H113" i="25"/>
  <c r="Q97" i="25"/>
  <c r="Y97" i="25"/>
  <c r="H101" i="25"/>
  <c r="P101" i="25"/>
  <c r="X101" i="25"/>
  <c r="O102" i="25"/>
  <c r="W102" i="25"/>
  <c r="N103" i="25"/>
  <c r="V103" i="25"/>
  <c r="M104" i="25"/>
  <c r="U104" i="25"/>
  <c r="T105" i="25"/>
  <c r="AB105" i="25"/>
  <c r="H109" i="25"/>
  <c r="P109" i="25"/>
  <c r="X109" i="25"/>
  <c r="O110" i="25"/>
  <c r="W110" i="25"/>
  <c r="N111" i="25"/>
  <c r="V111" i="25"/>
  <c r="R97" i="25"/>
  <c r="H102" i="25"/>
  <c r="P102" i="25"/>
  <c r="X102" i="25"/>
  <c r="O103" i="25"/>
  <c r="W103" i="25"/>
  <c r="T77" i="25"/>
  <c r="AB77" i="25"/>
  <c r="V75" i="25"/>
  <c r="X81" i="25"/>
  <c r="Z79" i="25"/>
  <c r="Z71" i="25"/>
  <c r="Z83" i="25"/>
  <c r="Z78" i="25"/>
  <c r="Z70" i="25"/>
  <c r="Z77" i="25"/>
  <c r="Z76" i="25"/>
  <c r="Z75" i="25"/>
  <c r="Z82" i="25"/>
  <c r="Z74" i="25"/>
  <c r="Z81" i="25"/>
  <c r="Z73" i="25"/>
  <c r="Z80" i="25"/>
  <c r="Z72" i="25"/>
  <c r="G68" i="25"/>
  <c r="S68" i="25"/>
  <c r="AA68" i="25"/>
  <c r="T70" i="25"/>
  <c r="AB70" i="25"/>
  <c r="H74" i="25"/>
  <c r="P74" i="25"/>
  <c r="X74" i="25"/>
  <c r="N76" i="25"/>
  <c r="V76" i="25"/>
  <c r="T78" i="25"/>
  <c r="AB78" i="25"/>
  <c r="H82" i="25"/>
  <c r="P82" i="25"/>
  <c r="X82" i="25"/>
  <c r="T83" i="25"/>
  <c r="AB83" i="25"/>
  <c r="T71" i="25"/>
  <c r="AB71" i="25"/>
  <c r="H75" i="25"/>
  <c r="P75" i="25"/>
  <c r="X75" i="25"/>
  <c r="N77" i="25"/>
  <c r="V77" i="25"/>
  <c r="T79" i="25"/>
  <c r="AB79" i="25"/>
  <c r="M68" i="25"/>
  <c r="U68" i="25"/>
  <c r="N70" i="25"/>
  <c r="V70" i="25"/>
  <c r="T72" i="25"/>
  <c r="AB72" i="25"/>
  <c r="H76" i="25"/>
  <c r="P76" i="25"/>
  <c r="X76" i="25"/>
  <c r="N78" i="25"/>
  <c r="V78" i="25"/>
  <c r="T80" i="25"/>
  <c r="AB80" i="25"/>
  <c r="N83" i="25"/>
  <c r="V83" i="25"/>
  <c r="N71" i="25"/>
  <c r="V71" i="25"/>
  <c r="T73" i="25"/>
  <c r="AB73" i="25"/>
  <c r="H77" i="25"/>
  <c r="P77" i="25"/>
  <c r="X77" i="25"/>
  <c r="N79" i="25"/>
  <c r="V79" i="25"/>
  <c r="T81" i="25"/>
  <c r="AB81" i="25"/>
  <c r="H85" i="25"/>
  <c r="O68" i="25"/>
  <c r="W68" i="25"/>
  <c r="H70" i="25"/>
  <c r="P70" i="25"/>
  <c r="X70" i="25"/>
  <c r="N72" i="25"/>
  <c r="V72" i="25"/>
  <c r="T74" i="25"/>
  <c r="AB74" i="25"/>
  <c r="H78" i="25"/>
  <c r="P78" i="25"/>
  <c r="X78" i="25"/>
  <c r="N80" i="25"/>
  <c r="V80" i="25"/>
  <c r="T82" i="25"/>
  <c r="AB82" i="25"/>
  <c r="P83" i="25"/>
  <c r="X83" i="25"/>
  <c r="H71" i="25"/>
  <c r="P71" i="25"/>
  <c r="X71" i="25"/>
  <c r="N73" i="25"/>
  <c r="V73" i="25"/>
  <c r="T75" i="25"/>
  <c r="AB75" i="25"/>
  <c r="H79" i="25"/>
  <c r="P79" i="25"/>
  <c r="X79" i="25"/>
  <c r="N81" i="25"/>
  <c r="V81" i="25"/>
  <c r="H84" i="25"/>
  <c r="Q68" i="25"/>
  <c r="Y68" i="25"/>
  <c r="H72" i="25"/>
  <c r="P72" i="25"/>
  <c r="X72" i="25"/>
  <c r="N74" i="25"/>
  <c r="V74" i="25"/>
  <c r="T76" i="25"/>
  <c r="AB76" i="25"/>
  <c r="H80" i="25"/>
  <c r="P80" i="25"/>
  <c r="X80" i="25"/>
  <c r="N82" i="25"/>
  <c r="V82" i="25"/>
  <c r="R68" i="25"/>
  <c r="H73" i="25"/>
  <c r="P73" i="25"/>
  <c r="X73" i="25"/>
  <c r="V39" i="25"/>
  <c r="V43" i="25" s="1"/>
  <c r="Z39" i="25"/>
  <c r="Z49" i="25" s="1"/>
  <c r="AB39" i="25"/>
  <c r="AB49" i="25" s="1"/>
  <c r="X52" i="25"/>
  <c r="Z45" i="25"/>
  <c r="Z52" i="25"/>
  <c r="T48" i="25"/>
  <c r="V46" i="25"/>
  <c r="G39" i="25"/>
  <c r="S39" i="25"/>
  <c r="AA39" i="25"/>
  <c r="T41" i="25"/>
  <c r="H45" i="25"/>
  <c r="P45" i="25"/>
  <c r="X45" i="25"/>
  <c r="N47" i="25"/>
  <c r="V47" i="25"/>
  <c r="T49" i="25"/>
  <c r="H53" i="25"/>
  <c r="P53" i="25"/>
  <c r="X53" i="25"/>
  <c r="T54" i="25"/>
  <c r="AB54" i="25"/>
  <c r="H46" i="25"/>
  <c r="P46" i="25"/>
  <c r="X46" i="25"/>
  <c r="N48" i="25"/>
  <c r="V48" i="25"/>
  <c r="T50" i="25"/>
  <c r="AB50" i="25"/>
  <c r="T42" i="25"/>
  <c r="AB42" i="25"/>
  <c r="M39" i="25"/>
  <c r="U39" i="25"/>
  <c r="N41" i="25"/>
  <c r="V41" i="25"/>
  <c r="T43" i="25"/>
  <c r="AB43" i="25"/>
  <c r="H47" i="25"/>
  <c r="P47" i="25"/>
  <c r="X47" i="25"/>
  <c r="N49" i="25"/>
  <c r="T51" i="25"/>
  <c r="N54" i="25"/>
  <c r="V54" i="25"/>
  <c r="N42" i="25"/>
  <c r="V42" i="25"/>
  <c r="T44" i="25"/>
  <c r="H48" i="25"/>
  <c r="P48" i="25"/>
  <c r="X48" i="25"/>
  <c r="N50" i="25"/>
  <c r="V50" i="25"/>
  <c r="T52" i="25"/>
  <c r="H56" i="25"/>
  <c r="O39" i="25"/>
  <c r="W39" i="25"/>
  <c r="H41" i="25"/>
  <c r="P41" i="25"/>
  <c r="X41" i="25"/>
  <c r="N43" i="25"/>
  <c r="T45" i="25"/>
  <c r="AB45" i="25"/>
  <c r="H49" i="25"/>
  <c r="P49" i="25"/>
  <c r="X49" i="25"/>
  <c r="N51" i="25"/>
  <c r="V51" i="25"/>
  <c r="T53" i="25"/>
  <c r="P54" i="25"/>
  <c r="X54" i="25"/>
  <c r="P42" i="25"/>
  <c r="X42" i="25"/>
  <c r="N44" i="25"/>
  <c r="V44" i="25"/>
  <c r="T46" i="25"/>
  <c r="H50" i="25"/>
  <c r="P50" i="25"/>
  <c r="X50" i="25"/>
  <c r="N52" i="25"/>
  <c r="V52" i="25"/>
  <c r="H55" i="25"/>
  <c r="Y39" i="25"/>
  <c r="H43" i="25"/>
  <c r="P43" i="25"/>
  <c r="X43" i="25"/>
  <c r="N45" i="25"/>
  <c r="V45" i="25"/>
  <c r="T47" i="25"/>
  <c r="AB47" i="25"/>
  <c r="H51" i="25"/>
  <c r="P51" i="25"/>
  <c r="X51" i="25"/>
  <c r="N53" i="25"/>
  <c r="V53" i="25"/>
  <c r="H42" i="25"/>
  <c r="Q39" i="25"/>
  <c r="R39" i="25"/>
  <c r="H44" i="25"/>
  <c r="P44" i="25"/>
  <c r="X44" i="25"/>
  <c r="V104" i="30" l="1"/>
  <c r="V108" i="30"/>
  <c r="V100" i="30"/>
  <c r="V105" i="30"/>
  <c r="AA113" i="30"/>
  <c r="S113" i="30"/>
  <c r="V107" i="30"/>
  <c r="V99" i="30"/>
  <c r="V113" i="30" s="1"/>
  <c r="V106" i="30"/>
  <c r="Z16" i="30"/>
  <c r="Z24" i="30"/>
  <c r="P81" i="30"/>
  <c r="P75" i="30"/>
  <c r="R24" i="30"/>
  <c r="I106" i="30"/>
  <c r="AA55" i="30"/>
  <c r="P70" i="30"/>
  <c r="V111" i="30"/>
  <c r="V103" i="30"/>
  <c r="V110" i="30"/>
  <c r="V102" i="30"/>
  <c r="V112" i="30"/>
  <c r="V109" i="30"/>
  <c r="I105" i="30"/>
  <c r="Q84" i="30"/>
  <c r="Q109" i="30"/>
  <c r="Q101" i="30"/>
  <c r="Q108" i="30"/>
  <c r="Q100" i="30"/>
  <c r="Q112" i="30"/>
  <c r="Q107" i="30"/>
  <c r="Q99" i="30"/>
  <c r="Q106" i="30"/>
  <c r="Q105" i="30"/>
  <c r="Q104" i="30"/>
  <c r="Q111" i="30"/>
  <c r="Q103" i="30"/>
  <c r="Q110" i="30"/>
  <c r="Q102" i="30"/>
  <c r="P110" i="30"/>
  <c r="P102" i="30"/>
  <c r="P109" i="30"/>
  <c r="P101" i="30"/>
  <c r="P108" i="30"/>
  <c r="P100" i="30"/>
  <c r="P112" i="30"/>
  <c r="P107" i="30"/>
  <c r="P99" i="30"/>
  <c r="P106" i="30"/>
  <c r="P105" i="30"/>
  <c r="P104" i="30"/>
  <c r="P111" i="30"/>
  <c r="P103" i="30"/>
  <c r="W111" i="30"/>
  <c r="W103" i="30"/>
  <c r="W110" i="30"/>
  <c r="W102" i="30"/>
  <c r="W109" i="30"/>
  <c r="W101" i="30"/>
  <c r="W108" i="30"/>
  <c r="W100" i="30"/>
  <c r="W112" i="30"/>
  <c r="W107" i="30"/>
  <c r="W99" i="30"/>
  <c r="W113" i="30" s="1"/>
  <c r="W106" i="30"/>
  <c r="W105" i="30"/>
  <c r="W104" i="30"/>
  <c r="M113" i="30"/>
  <c r="Z113" i="30"/>
  <c r="T47" i="30"/>
  <c r="T46" i="30"/>
  <c r="T53" i="30"/>
  <c r="T45" i="30"/>
  <c r="T52" i="30"/>
  <c r="T44" i="30"/>
  <c r="T51" i="30"/>
  <c r="T43" i="30"/>
  <c r="T50" i="30"/>
  <c r="T49" i="30"/>
  <c r="T42" i="30"/>
  <c r="T48" i="30"/>
  <c r="T41" i="30"/>
  <c r="T54" i="30"/>
  <c r="M80" i="30"/>
  <c r="M72" i="30"/>
  <c r="M79" i="30"/>
  <c r="M83" i="30"/>
  <c r="M78" i="30"/>
  <c r="M77" i="30"/>
  <c r="M81" i="30"/>
  <c r="M76" i="30"/>
  <c r="M71" i="30"/>
  <c r="M74" i="30"/>
  <c r="M73" i="30"/>
  <c r="M70" i="30"/>
  <c r="M75" i="30"/>
  <c r="H51" i="30"/>
  <c r="I51" i="30" s="1"/>
  <c r="H43" i="30"/>
  <c r="I43" i="30" s="1"/>
  <c r="H55" i="30"/>
  <c r="H50" i="30"/>
  <c r="I50" i="30" s="1"/>
  <c r="H42" i="30"/>
  <c r="I42" i="30" s="1"/>
  <c r="H49" i="30"/>
  <c r="I49" i="30" s="1"/>
  <c r="H41" i="30"/>
  <c r="I41" i="30" s="1"/>
  <c r="H56" i="30"/>
  <c r="H48" i="30"/>
  <c r="I48" i="30" s="1"/>
  <c r="H47" i="30"/>
  <c r="I47" i="30" s="1"/>
  <c r="H44" i="30"/>
  <c r="I44" i="30" s="1"/>
  <c r="H46" i="30"/>
  <c r="I46" i="30" s="1"/>
  <c r="H53" i="30"/>
  <c r="I53" i="30" s="1"/>
  <c r="H52" i="30"/>
  <c r="I52" i="30" s="1"/>
  <c r="H45" i="30"/>
  <c r="I45" i="30" s="1"/>
  <c r="Y23" i="30"/>
  <c r="Y26" i="30"/>
  <c r="Y20" i="30"/>
  <c r="Y19" i="30"/>
  <c r="Y18" i="30"/>
  <c r="Y25" i="30"/>
  <c r="Y17" i="30"/>
  <c r="Y15" i="30"/>
  <c r="Y16" i="30"/>
  <c r="Y24" i="30"/>
  <c r="Y14" i="30"/>
  <c r="Y22" i="30"/>
  <c r="Y21" i="30"/>
  <c r="Y13" i="30"/>
  <c r="AC113" i="30"/>
  <c r="I113" i="30"/>
  <c r="AD113" i="30" s="1"/>
  <c r="O111" i="30"/>
  <c r="O103" i="30"/>
  <c r="O110" i="30"/>
  <c r="O102" i="30"/>
  <c r="O109" i="30"/>
  <c r="O101" i="30"/>
  <c r="O108" i="30"/>
  <c r="O100" i="30"/>
  <c r="O112" i="30"/>
  <c r="O107" i="30"/>
  <c r="O99" i="30"/>
  <c r="O106" i="30"/>
  <c r="O105" i="30"/>
  <c r="O104" i="30"/>
  <c r="AB106" i="30"/>
  <c r="AB105" i="30"/>
  <c r="AB104" i="30"/>
  <c r="AB111" i="30"/>
  <c r="AB103" i="30"/>
  <c r="AB110" i="30"/>
  <c r="AB102" i="30"/>
  <c r="AB109" i="30"/>
  <c r="AB101" i="30"/>
  <c r="AB108" i="30"/>
  <c r="AB100" i="30"/>
  <c r="AB112" i="30"/>
  <c r="AB107" i="30"/>
  <c r="AB99" i="30"/>
  <c r="V53" i="30"/>
  <c r="V45" i="30"/>
  <c r="V52" i="30"/>
  <c r="V44" i="30"/>
  <c r="V51" i="30"/>
  <c r="V43" i="30"/>
  <c r="V50" i="30"/>
  <c r="V42" i="30"/>
  <c r="V54" i="30"/>
  <c r="V49" i="30"/>
  <c r="V41" i="30"/>
  <c r="V48" i="30"/>
  <c r="V47" i="30"/>
  <c r="V46" i="30"/>
  <c r="R75" i="30"/>
  <c r="R82" i="30"/>
  <c r="R81" i="30"/>
  <c r="R73" i="30"/>
  <c r="R80" i="30"/>
  <c r="R72" i="30"/>
  <c r="R83" i="30"/>
  <c r="R77" i="30"/>
  <c r="R79" i="30"/>
  <c r="R76" i="30"/>
  <c r="R74" i="30"/>
  <c r="R78" i="30"/>
  <c r="R71" i="30"/>
  <c r="R70" i="30"/>
  <c r="U80" i="30"/>
  <c r="U72" i="30"/>
  <c r="U79" i="30"/>
  <c r="U83" i="30"/>
  <c r="U78" i="30"/>
  <c r="U77" i="30"/>
  <c r="U82" i="30"/>
  <c r="U81" i="30"/>
  <c r="U75" i="30"/>
  <c r="U71" i="30"/>
  <c r="U70" i="30"/>
  <c r="U76" i="30"/>
  <c r="U74" i="30"/>
  <c r="U73" i="30"/>
  <c r="Q23" i="30"/>
  <c r="Q26" i="30"/>
  <c r="Q20" i="30"/>
  <c r="Q15" i="30"/>
  <c r="Q25" i="30"/>
  <c r="Q19" i="30"/>
  <c r="Q18" i="30"/>
  <c r="Q17" i="30"/>
  <c r="Q24" i="30"/>
  <c r="Q16" i="30"/>
  <c r="Q22" i="30"/>
  <c r="Q14" i="30"/>
  <c r="Q21" i="30"/>
  <c r="Q13" i="30"/>
  <c r="R108" i="30"/>
  <c r="R100" i="30"/>
  <c r="R112" i="30"/>
  <c r="R107" i="30"/>
  <c r="R99" i="30"/>
  <c r="R106" i="30"/>
  <c r="R105" i="30"/>
  <c r="R104" i="30"/>
  <c r="R111" i="30"/>
  <c r="R103" i="30"/>
  <c r="R110" i="30"/>
  <c r="R102" i="30"/>
  <c r="R109" i="30"/>
  <c r="R101" i="30"/>
  <c r="AC114" i="30"/>
  <c r="I114" i="30"/>
  <c r="AD114" i="30" s="1"/>
  <c r="AD115" i="30" s="1"/>
  <c r="N113" i="30"/>
  <c r="T106" i="30"/>
  <c r="T105" i="30"/>
  <c r="T104" i="30"/>
  <c r="T111" i="30"/>
  <c r="T103" i="30"/>
  <c r="T110" i="30"/>
  <c r="T102" i="30"/>
  <c r="T109" i="30"/>
  <c r="T101" i="30"/>
  <c r="T108" i="30"/>
  <c r="T100" i="30"/>
  <c r="T112" i="30"/>
  <c r="T107" i="30"/>
  <c r="T99" i="30"/>
  <c r="N53" i="30"/>
  <c r="N45" i="30"/>
  <c r="N52" i="30"/>
  <c r="N44" i="30"/>
  <c r="N51" i="30"/>
  <c r="N43" i="30"/>
  <c r="N50" i="30"/>
  <c r="N42" i="30"/>
  <c r="N54" i="30"/>
  <c r="N49" i="30"/>
  <c r="N48" i="30"/>
  <c r="N46" i="30"/>
  <c r="N47" i="30"/>
  <c r="N41" i="30"/>
  <c r="O25" i="30"/>
  <c r="O22" i="30"/>
  <c r="O14" i="30"/>
  <c r="O26" i="30"/>
  <c r="O23" i="30"/>
  <c r="O21" i="30"/>
  <c r="O13" i="30"/>
  <c r="O20" i="30"/>
  <c r="O19" i="30"/>
  <c r="O18" i="30"/>
  <c r="O24" i="30"/>
  <c r="O17" i="30"/>
  <c r="O16" i="30"/>
  <c r="O15" i="30"/>
  <c r="Z75" i="30"/>
  <c r="Z82" i="30"/>
  <c r="Z81" i="30"/>
  <c r="Z73" i="30"/>
  <c r="Z80" i="30"/>
  <c r="Z72" i="30"/>
  <c r="Z83" i="30"/>
  <c r="Z77" i="30"/>
  <c r="Z74" i="30"/>
  <c r="Z76" i="30"/>
  <c r="Z79" i="30"/>
  <c r="Z78" i="30"/>
  <c r="Z71" i="30"/>
  <c r="Z70" i="30"/>
  <c r="N79" i="30"/>
  <c r="N83" i="30"/>
  <c r="N78" i="30"/>
  <c r="N77" i="30"/>
  <c r="N76" i="30"/>
  <c r="N82" i="30"/>
  <c r="N81" i="30"/>
  <c r="N80" i="30"/>
  <c r="N71" i="30"/>
  <c r="N74" i="30"/>
  <c r="N73" i="30"/>
  <c r="N70" i="30"/>
  <c r="N75" i="30"/>
  <c r="N72" i="30"/>
  <c r="V24" i="30"/>
  <c r="V15" i="30"/>
  <c r="V22" i="30"/>
  <c r="V14" i="30"/>
  <c r="V13" i="30"/>
  <c r="V21" i="30"/>
  <c r="V18" i="30"/>
  <c r="V20" i="30"/>
  <c r="V23" i="30"/>
  <c r="V19" i="30"/>
  <c r="V25" i="30"/>
  <c r="V26" i="30"/>
  <c r="V17" i="30"/>
  <c r="V16" i="30"/>
  <c r="M46" i="30"/>
  <c r="M45" i="30"/>
  <c r="M52" i="30"/>
  <c r="M44" i="30"/>
  <c r="M51" i="30"/>
  <c r="M43" i="30"/>
  <c r="M50" i="30"/>
  <c r="M42" i="30"/>
  <c r="M54" i="30"/>
  <c r="M49" i="30"/>
  <c r="M48" i="30"/>
  <c r="M47" i="30"/>
  <c r="M41" i="30"/>
  <c r="AA26" i="30"/>
  <c r="AA23" i="30"/>
  <c r="AA18" i="30"/>
  <c r="AA25" i="30"/>
  <c r="AA17" i="30"/>
  <c r="AA16" i="30"/>
  <c r="AA15" i="30"/>
  <c r="AA14" i="30"/>
  <c r="AA21" i="30"/>
  <c r="AA24" i="30"/>
  <c r="AA13" i="30"/>
  <c r="AA22" i="30"/>
  <c r="AA20" i="30"/>
  <c r="AA19" i="30"/>
  <c r="I103" i="30"/>
  <c r="G78" i="30"/>
  <c r="I78" i="30" s="1"/>
  <c r="G85" i="30"/>
  <c r="G77" i="30"/>
  <c r="I77" i="30" s="1"/>
  <c r="G76" i="30"/>
  <c r="I76" i="30" s="1"/>
  <c r="G75" i="30"/>
  <c r="I75" i="30" s="1"/>
  <c r="G82" i="30"/>
  <c r="I82" i="30" s="1"/>
  <c r="G81" i="30"/>
  <c r="I81" i="30" s="1"/>
  <c r="G80" i="30"/>
  <c r="G84" i="30"/>
  <c r="G72" i="30"/>
  <c r="I72" i="30" s="1"/>
  <c r="G70" i="30"/>
  <c r="I70" i="30" s="1"/>
  <c r="G79" i="30"/>
  <c r="G74" i="30"/>
  <c r="G73" i="30"/>
  <c r="G71" i="30"/>
  <c r="I71" i="30" s="1"/>
  <c r="V79" i="30"/>
  <c r="V83" i="30"/>
  <c r="V78" i="30"/>
  <c r="V77" i="30"/>
  <c r="V76" i="30"/>
  <c r="V82" i="30"/>
  <c r="V81" i="30"/>
  <c r="V80" i="30"/>
  <c r="V75" i="30"/>
  <c r="V71" i="30"/>
  <c r="V70" i="30"/>
  <c r="V74" i="30"/>
  <c r="V73" i="30"/>
  <c r="V72" i="30"/>
  <c r="N24" i="30"/>
  <c r="N15" i="30"/>
  <c r="N21" i="30"/>
  <c r="N13" i="30"/>
  <c r="N22" i="30"/>
  <c r="N14" i="30"/>
  <c r="N26" i="30"/>
  <c r="N25" i="30"/>
  <c r="N23" i="30"/>
  <c r="N20" i="30"/>
  <c r="N18" i="30"/>
  <c r="N19" i="30"/>
  <c r="N17" i="30"/>
  <c r="N16" i="30"/>
  <c r="S26" i="30"/>
  <c r="S18" i="30"/>
  <c r="S24" i="30"/>
  <c r="S16" i="30"/>
  <c r="S17" i="30"/>
  <c r="S14" i="30"/>
  <c r="S21" i="30"/>
  <c r="S15" i="30"/>
  <c r="S22" i="30"/>
  <c r="S13" i="30"/>
  <c r="S20" i="30"/>
  <c r="S25" i="30"/>
  <c r="S23" i="30"/>
  <c r="S19" i="30"/>
  <c r="Z54" i="30"/>
  <c r="Z49" i="30"/>
  <c r="Z41" i="30"/>
  <c r="Z48" i="30"/>
  <c r="Z47" i="30"/>
  <c r="Z46" i="30"/>
  <c r="Z53" i="30"/>
  <c r="Z45" i="30"/>
  <c r="Z52" i="30"/>
  <c r="Z42" i="30"/>
  <c r="Z51" i="30"/>
  <c r="Z50" i="30"/>
  <c r="Z44" i="30"/>
  <c r="Z43" i="30"/>
  <c r="X24" i="30"/>
  <c r="X22" i="30"/>
  <c r="X21" i="30"/>
  <c r="X13" i="30"/>
  <c r="X20" i="30"/>
  <c r="X23" i="30"/>
  <c r="X19" i="30"/>
  <c r="X18" i="30"/>
  <c r="X16" i="30"/>
  <c r="X26" i="30"/>
  <c r="X25" i="30"/>
  <c r="X17" i="30"/>
  <c r="X15" i="30"/>
  <c r="X14" i="30"/>
  <c r="I79" i="30"/>
  <c r="AC85" i="30"/>
  <c r="I85" i="30"/>
  <c r="AD85" i="30" s="1"/>
  <c r="S82" i="30"/>
  <c r="S74" i="30"/>
  <c r="S81" i="30"/>
  <c r="S80" i="30"/>
  <c r="S72" i="30"/>
  <c r="S79" i="30"/>
  <c r="S83" i="30"/>
  <c r="S76" i="30"/>
  <c r="S78" i="30"/>
  <c r="S75" i="30"/>
  <c r="S77" i="30"/>
  <c r="S71" i="30"/>
  <c r="S70" i="30"/>
  <c r="S73" i="30"/>
  <c r="O83" i="30"/>
  <c r="O78" i="30"/>
  <c r="O71" i="30"/>
  <c r="O77" i="30"/>
  <c r="O76" i="30"/>
  <c r="O75" i="30"/>
  <c r="O82" i="30"/>
  <c r="O81" i="30"/>
  <c r="O80" i="30"/>
  <c r="O79" i="30"/>
  <c r="O74" i="30"/>
  <c r="O73" i="30"/>
  <c r="O70" i="30"/>
  <c r="O72" i="30"/>
  <c r="G25" i="30"/>
  <c r="G22" i="30"/>
  <c r="G14" i="30"/>
  <c r="G28" i="30"/>
  <c r="G23" i="30"/>
  <c r="G21" i="30"/>
  <c r="G13" i="30"/>
  <c r="G20" i="30"/>
  <c r="G24" i="30"/>
  <c r="G19" i="30"/>
  <c r="G17" i="30"/>
  <c r="G18" i="30"/>
  <c r="G16" i="30"/>
  <c r="G27" i="30"/>
  <c r="G15" i="30"/>
  <c r="O52" i="30"/>
  <c r="O44" i="30"/>
  <c r="O51" i="30"/>
  <c r="O43" i="30"/>
  <c r="O50" i="30"/>
  <c r="O42" i="30"/>
  <c r="O54" i="30"/>
  <c r="O49" i="30"/>
  <c r="O41" i="30"/>
  <c r="O48" i="30"/>
  <c r="O46" i="30"/>
  <c r="O53" i="30"/>
  <c r="O45" i="30"/>
  <c r="O47" i="30"/>
  <c r="P24" i="30"/>
  <c r="P21" i="30"/>
  <c r="P13" i="30"/>
  <c r="P25" i="30"/>
  <c r="P26" i="30"/>
  <c r="P23" i="30"/>
  <c r="P20" i="30"/>
  <c r="P19" i="30"/>
  <c r="P18" i="30"/>
  <c r="P17" i="30"/>
  <c r="P16" i="30"/>
  <c r="P15" i="30"/>
  <c r="P22" i="30"/>
  <c r="P14" i="30"/>
  <c r="Q50" i="30"/>
  <c r="Q42" i="30"/>
  <c r="Q54" i="30"/>
  <c r="Q49" i="30"/>
  <c r="Q41" i="30"/>
  <c r="Q48" i="30"/>
  <c r="Q47" i="30"/>
  <c r="Q46" i="30"/>
  <c r="Q53" i="30"/>
  <c r="Q45" i="30"/>
  <c r="Q43" i="30"/>
  <c r="Q52" i="30"/>
  <c r="Q51" i="30"/>
  <c r="Q44" i="30"/>
  <c r="AC84" i="30"/>
  <c r="I84" i="30"/>
  <c r="AD84" i="30" s="1"/>
  <c r="U25" i="30"/>
  <c r="U24" i="30"/>
  <c r="U16" i="30"/>
  <c r="U15" i="30"/>
  <c r="U14" i="30"/>
  <c r="U19" i="30"/>
  <c r="U22" i="30"/>
  <c r="U21" i="30"/>
  <c r="U13" i="30"/>
  <c r="U20" i="30"/>
  <c r="U23" i="30"/>
  <c r="U18" i="30"/>
  <c r="U26" i="30"/>
  <c r="U17" i="30"/>
  <c r="AA82" i="30"/>
  <c r="AA74" i="30"/>
  <c r="AA81" i="30"/>
  <c r="AA80" i="30"/>
  <c r="AA72" i="30"/>
  <c r="AA79" i="30"/>
  <c r="AA83" i="30"/>
  <c r="AA76" i="30"/>
  <c r="AA77" i="30"/>
  <c r="AA73" i="30"/>
  <c r="AA71" i="30"/>
  <c r="AA70" i="30"/>
  <c r="AA78" i="30"/>
  <c r="AA75" i="30"/>
  <c r="W83" i="30"/>
  <c r="W78" i="30"/>
  <c r="W71" i="30"/>
  <c r="W77" i="30"/>
  <c r="W76" i="30"/>
  <c r="W75" i="30"/>
  <c r="W82" i="30"/>
  <c r="W81" i="30"/>
  <c r="W80" i="30"/>
  <c r="W70" i="30"/>
  <c r="W74" i="30"/>
  <c r="W73" i="30"/>
  <c r="W72" i="30"/>
  <c r="W79" i="30"/>
  <c r="R54" i="30"/>
  <c r="R49" i="30"/>
  <c r="R41" i="30"/>
  <c r="R48" i="30"/>
  <c r="R47" i="30"/>
  <c r="R46" i="30"/>
  <c r="R53" i="30"/>
  <c r="R45" i="30"/>
  <c r="R52" i="30"/>
  <c r="R43" i="30"/>
  <c r="R51" i="30"/>
  <c r="R50" i="30"/>
  <c r="R42" i="30"/>
  <c r="R44" i="30"/>
  <c r="AB26" i="30"/>
  <c r="AB25" i="30"/>
  <c r="AB17" i="30"/>
  <c r="AB15" i="30"/>
  <c r="AB16" i="30"/>
  <c r="AB24" i="30"/>
  <c r="AB14" i="30"/>
  <c r="AB20" i="30"/>
  <c r="AB21" i="30"/>
  <c r="AB13" i="30"/>
  <c r="AB22" i="30"/>
  <c r="AB19" i="30"/>
  <c r="AB23" i="30"/>
  <c r="AB18" i="30"/>
  <c r="Y84" i="30"/>
  <c r="W52" i="30"/>
  <c r="W44" i="30"/>
  <c r="W51" i="30"/>
  <c r="W43" i="30"/>
  <c r="W50" i="30"/>
  <c r="W42" i="30"/>
  <c r="W54" i="30"/>
  <c r="W49" i="30"/>
  <c r="W41" i="30"/>
  <c r="W48" i="30"/>
  <c r="W45" i="30"/>
  <c r="W53" i="30"/>
  <c r="W47" i="30"/>
  <c r="W46" i="30"/>
  <c r="P84" i="30"/>
  <c r="Y55" i="30"/>
  <c r="W27" i="30"/>
  <c r="I109" i="30"/>
  <c r="I101" i="30"/>
  <c r="X51" i="30"/>
  <c r="X43" i="30"/>
  <c r="X50" i="30"/>
  <c r="X42" i="30"/>
  <c r="X54" i="30"/>
  <c r="X49" i="30"/>
  <c r="X41" i="30"/>
  <c r="X48" i="30"/>
  <c r="X47" i="30"/>
  <c r="X45" i="30"/>
  <c r="X53" i="30"/>
  <c r="X52" i="30"/>
  <c r="X46" i="30"/>
  <c r="X44" i="30"/>
  <c r="I80" i="30"/>
  <c r="T81" i="30"/>
  <c r="T73" i="30"/>
  <c r="T80" i="30"/>
  <c r="T79" i="30"/>
  <c r="T83" i="30"/>
  <c r="T78" i="30"/>
  <c r="T75" i="30"/>
  <c r="T82" i="30"/>
  <c r="T77" i="30"/>
  <c r="T71" i="30"/>
  <c r="T70" i="30"/>
  <c r="T76" i="30"/>
  <c r="T74" i="30"/>
  <c r="T72" i="30"/>
  <c r="M111" i="30"/>
  <c r="AC111" i="30" s="1"/>
  <c r="AD111" i="30" s="1"/>
  <c r="M82" i="30"/>
  <c r="M53" i="30"/>
  <c r="M25" i="30"/>
  <c r="M16" i="30"/>
  <c r="AC16" i="30" s="1"/>
  <c r="AD16" i="30" s="1"/>
  <c r="M22" i="30"/>
  <c r="M14" i="30"/>
  <c r="M15" i="30"/>
  <c r="M19" i="30"/>
  <c r="M21" i="30"/>
  <c r="M13" i="30"/>
  <c r="M26" i="30"/>
  <c r="M23" i="30"/>
  <c r="M20" i="30"/>
  <c r="M24" i="30"/>
  <c r="M18" i="30"/>
  <c r="M17" i="30"/>
  <c r="T26" i="30"/>
  <c r="T17" i="30"/>
  <c r="T15" i="30"/>
  <c r="T24" i="30"/>
  <c r="T16" i="30"/>
  <c r="T13" i="30"/>
  <c r="T20" i="30"/>
  <c r="T14" i="30"/>
  <c r="T22" i="30"/>
  <c r="T21" i="30"/>
  <c r="T25" i="30"/>
  <c r="T23" i="30"/>
  <c r="T19" i="30"/>
  <c r="T18" i="30"/>
  <c r="I102" i="30"/>
  <c r="Y109" i="30"/>
  <c r="Y101" i="30"/>
  <c r="Y108" i="30"/>
  <c r="Y100" i="30"/>
  <c r="Y112" i="30"/>
  <c r="Y107" i="30"/>
  <c r="Y99" i="30"/>
  <c r="Y106" i="30"/>
  <c r="Y105" i="30"/>
  <c r="Y104" i="30"/>
  <c r="Y111" i="30"/>
  <c r="Y103" i="30"/>
  <c r="Y110" i="30"/>
  <c r="Y102" i="30"/>
  <c r="X110" i="30"/>
  <c r="X102" i="30"/>
  <c r="AC102" i="30" s="1"/>
  <c r="AD102" i="30" s="1"/>
  <c r="X109" i="30"/>
  <c r="AC109" i="30" s="1"/>
  <c r="AD109" i="30" s="1"/>
  <c r="X101" i="30"/>
  <c r="AC101" i="30" s="1"/>
  <c r="AD101" i="30" s="1"/>
  <c r="X108" i="30"/>
  <c r="X100" i="30"/>
  <c r="X112" i="30"/>
  <c r="AC112" i="30" s="1"/>
  <c r="AD112" i="30" s="1"/>
  <c r="X107" i="30"/>
  <c r="X99" i="30"/>
  <c r="X106" i="30"/>
  <c r="X105" i="30"/>
  <c r="X104" i="30"/>
  <c r="X111" i="30"/>
  <c r="X103" i="30"/>
  <c r="I107" i="30"/>
  <c r="I99" i="30"/>
  <c r="U113" i="30"/>
  <c r="AC106" i="30"/>
  <c r="AD106" i="30" s="1"/>
  <c r="P51" i="30"/>
  <c r="P43" i="30"/>
  <c r="P50" i="30"/>
  <c r="P42" i="30"/>
  <c r="P54" i="30"/>
  <c r="P49" i="30"/>
  <c r="P41" i="30"/>
  <c r="P48" i="30"/>
  <c r="P47" i="30"/>
  <c r="P53" i="30"/>
  <c r="P45" i="30"/>
  <c r="P52" i="30"/>
  <c r="P46" i="30"/>
  <c r="P44" i="30"/>
  <c r="I73" i="30"/>
  <c r="I74" i="30"/>
  <c r="AB81" i="30"/>
  <c r="AB73" i="30"/>
  <c r="AB80" i="30"/>
  <c r="AB79" i="30"/>
  <c r="AB83" i="30"/>
  <c r="AB78" i="30"/>
  <c r="AB71" i="30"/>
  <c r="AB75" i="30"/>
  <c r="AB82" i="30"/>
  <c r="AB77" i="30"/>
  <c r="AB74" i="30"/>
  <c r="AB72" i="30"/>
  <c r="AB76" i="30"/>
  <c r="AB70" i="30"/>
  <c r="S48" i="30"/>
  <c r="S47" i="30"/>
  <c r="S46" i="30"/>
  <c r="S53" i="30"/>
  <c r="S45" i="30"/>
  <c r="S52" i="30"/>
  <c r="S44" i="30"/>
  <c r="S51" i="30"/>
  <c r="S42" i="30"/>
  <c r="S50" i="30"/>
  <c r="S49" i="30"/>
  <c r="S41" i="30"/>
  <c r="S54" i="30"/>
  <c r="S43" i="30"/>
  <c r="H24" i="30"/>
  <c r="I24" i="30" s="1"/>
  <c r="H27" i="30"/>
  <c r="H25" i="30"/>
  <c r="I25" i="30" s="1"/>
  <c r="H23" i="30"/>
  <c r="I23" i="30" s="1"/>
  <c r="H21" i="30"/>
  <c r="I21" i="30" s="1"/>
  <c r="H13" i="30"/>
  <c r="H28" i="30"/>
  <c r="H20" i="30"/>
  <c r="I20" i="30" s="1"/>
  <c r="H16" i="30"/>
  <c r="I16" i="30" s="1"/>
  <c r="H19" i="30"/>
  <c r="I19" i="30" s="1"/>
  <c r="H18" i="30"/>
  <c r="I18" i="30" s="1"/>
  <c r="H17" i="30"/>
  <c r="I17" i="30" s="1"/>
  <c r="H15" i="30"/>
  <c r="H22" i="30"/>
  <c r="I22" i="30" s="1"/>
  <c r="H14" i="30"/>
  <c r="I14" i="30" s="1"/>
  <c r="AB47" i="30"/>
  <c r="AB46" i="30"/>
  <c r="AB53" i="30"/>
  <c r="AB45" i="30"/>
  <c r="AB52" i="30"/>
  <c r="AB44" i="30"/>
  <c r="AB51" i="30"/>
  <c r="AB43" i="30"/>
  <c r="AB50" i="30"/>
  <c r="AB48" i="30"/>
  <c r="AB41" i="30"/>
  <c r="AB54" i="30"/>
  <c r="AB42" i="30"/>
  <c r="AB49" i="30"/>
  <c r="X84" i="30"/>
  <c r="Z27" i="30"/>
  <c r="R27" i="30"/>
  <c r="I16" i="29"/>
  <c r="I14" i="29"/>
  <c r="S27" i="29"/>
  <c r="V27" i="29"/>
  <c r="W113" i="29"/>
  <c r="AA112" i="29"/>
  <c r="AA107" i="29"/>
  <c r="AA99" i="29"/>
  <c r="AA106" i="29"/>
  <c r="AA105" i="29"/>
  <c r="AA104" i="29"/>
  <c r="AA111" i="29"/>
  <c r="AA103" i="29"/>
  <c r="AA110" i="29"/>
  <c r="AA102" i="29"/>
  <c r="AA109" i="29"/>
  <c r="AA101" i="29"/>
  <c r="AA108" i="29"/>
  <c r="AA100" i="29"/>
  <c r="T81" i="29"/>
  <c r="T73" i="29"/>
  <c r="T80" i="29"/>
  <c r="T72" i="29"/>
  <c r="T79" i="29"/>
  <c r="T83" i="29"/>
  <c r="T82" i="29"/>
  <c r="T74" i="29"/>
  <c r="T77" i="29"/>
  <c r="T71" i="29"/>
  <c r="T70" i="29"/>
  <c r="T84" i="29" s="1"/>
  <c r="T78" i="29"/>
  <c r="T76" i="29"/>
  <c r="T75" i="29"/>
  <c r="R75" i="29"/>
  <c r="R82" i="29"/>
  <c r="R74" i="29"/>
  <c r="R81" i="29"/>
  <c r="R80" i="29"/>
  <c r="R79" i="29"/>
  <c r="R83" i="29"/>
  <c r="R78" i="29"/>
  <c r="R76" i="29"/>
  <c r="R73" i="29"/>
  <c r="R72" i="29"/>
  <c r="R77" i="29"/>
  <c r="R71" i="29"/>
  <c r="R70" i="29"/>
  <c r="Z113" i="29"/>
  <c r="P54" i="29"/>
  <c r="P49" i="29"/>
  <c r="P41" i="29"/>
  <c r="P48" i="29"/>
  <c r="P52" i="29"/>
  <c r="P50" i="29"/>
  <c r="P46" i="29"/>
  <c r="P43" i="29"/>
  <c r="P47" i="29"/>
  <c r="P45" i="29"/>
  <c r="P42" i="29"/>
  <c r="P53" i="29"/>
  <c r="P51" i="29"/>
  <c r="P44" i="29"/>
  <c r="U52" i="29"/>
  <c r="U44" i="29"/>
  <c r="U51" i="29"/>
  <c r="U43" i="29"/>
  <c r="U50" i="29"/>
  <c r="U54" i="29"/>
  <c r="U49" i="29"/>
  <c r="U47" i="29"/>
  <c r="U53" i="29"/>
  <c r="U48" i="29"/>
  <c r="U41" i="29"/>
  <c r="U46" i="29"/>
  <c r="U45" i="29"/>
  <c r="U42" i="29"/>
  <c r="O50" i="29"/>
  <c r="O42" i="29"/>
  <c r="O54" i="29"/>
  <c r="O49" i="29"/>
  <c r="O41" i="29"/>
  <c r="O53" i="29"/>
  <c r="O51" i="29"/>
  <c r="O46" i="29"/>
  <c r="O43" i="29"/>
  <c r="O47" i="29"/>
  <c r="O45" i="29"/>
  <c r="O52" i="29"/>
  <c r="O48" i="29"/>
  <c r="O44" i="29"/>
  <c r="U27" i="29"/>
  <c r="X113" i="29"/>
  <c r="O113" i="29"/>
  <c r="S112" i="29"/>
  <c r="S107" i="29"/>
  <c r="S99" i="29"/>
  <c r="S106" i="29"/>
  <c r="S105" i="29"/>
  <c r="S104" i="29"/>
  <c r="S111" i="29"/>
  <c r="S103" i="29"/>
  <c r="S110" i="29"/>
  <c r="S102" i="29"/>
  <c r="S109" i="29"/>
  <c r="S101" i="29"/>
  <c r="S108" i="29"/>
  <c r="S100" i="29"/>
  <c r="AC28" i="29"/>
  <c r="I28" i="29"/>
  <c r="AD28" i="29" s="1"/>
  <c r="G55" i="29"/>
  <c r="AC55" i="29" s="1"/>
  <c r="G50" i="29"/>
  <c r="I50" i="29" s="1"/>
  <c r="G42" i="29"/>
  <c r="G49" i="29"/>
  <c r="G41" i="29"/>
  <c r="G56" i="29"/>
  <c r="G53" i="29"/>
  <c r="I53" i="29" s="1"/>
  <c r="G51" i="29"/>
  <c r="G52" i="29"/>
  <c r="G47" i="29"/>
  <c r="I47" i="29" s="1"/>
  <c r="G48" i="29"/>
  <c r="G45" i="29"/>
  <c r="I45" i="29" s="1"/>
  <c r="G44" i="29"/>
  <c r="G46" i="29"/>
  <c r="I46" i="29" s="1"/>
  <c r="G43" i="29"/>
  <c r="I43" i="29" s="1"/>
  <c r="N27" i="29"/>
  <c r="W50" i="29"/>
  <c r="W42" i="29"/>
  <c r="W54" i="29"/>
  <c r="W49" i="29"/>
  <c r="W41" i="29"/>
  <c r="W53" i="29"/>
  <c r="W51" i="29"/>
  <c r="W44" i="29"/>
  <c r="W48" i="29"/>
  <c r="W52" i="29"/>
  <c r="W43" i="29"/>
  <c r="W46" i="29"/>
  <c r="W45" i="29"/>
  <c r="W47" i="29"/>
  <c r="M27" i="29"/>
  <c r="P113" i="29"/>
  <c r="G111" i="29"/>
  <c r="I111" i="29" s="1"/>
  <c r="G103" i="29"/>
  <c r="I103" i="29" s="1"/>
  <c r="G110" i="29"/>
  <c r="I110" i="29" s="1"/>
  <c r="G102" i="29"/>
  <c r="I102" i="29" s="1"/>
  <c r="G109" i="29"/>
  <c r="I109" i="29" s="1"/>
  <c r="G101" i="29"/>
  <c r="G113" i="29"/>
  <c r="AC113" i="29" s="1"/>
  <c r="G108" i="29"/>
  <c r="I108" i="29" s="1"/>
  <c r="G100" i="29"/>
  <c r="I100" i="29" s="1"/>
  <c r="G107" i="29"/>
  <c r="I107" i="29" s="1"/>
  <c r="G99" i="29"/>
  <c r="G114" i="29"/>
  <c r="G106" i="29"/>
  <c r="I106" i="29" s="1"/>
  <c r="G105" i="29"/>
  <c r="G104" i="29"/>
  <c r="I104" i="29" s="1"/>
  <c r="AA82" i="29"/>
  <c r="AA74" i="29"/>
  <c r="AA81" i="29"/>
  <c r="AA73" i="29"/>
  <c r="AA80" i="29"/>
  <c r="AA79" i="29"/>
  <c r="AA83" i="29"/>
  <c r="AA78" i="29"/>
  <c r="AA77" i="29"/>
  <c r="AA75" i="29"/>
  <c r="AA76" i="29"/>
  <c r="AA72" i="29"/>
  <c r="AA70" i="29"/>
  <c r="AA71" i="29"/>
  <c r="Y76" i="29"/>
  <c r="Y75" i="29"/>
  <c r="Y82" i="29"/>
  <c r="Y81" i="29"/>
  <c r="Y80" i="29"/>
  <c r="Y79" i="29"/>
  <c r="Y83" i="29"/>
  <c r="Y77" i="29"/>
  <c r="Y74" i="29"/>
  <c r="Y78" i="29"/>
  <c r="Y73" i="29"/>
  <c r="Y72" i="29"/>
  <c r="Y70" i="29"/>
  <c r="Y71" i="29"/>
  <c r="AA46" i="29"/>
  <c r="AA53" i="29"/>
  <c r="AA45" i="29"/>
  <c r="AA52" i="29"/>
  <c r="AA51" i="29"/>
  <c r="AA54" i="29"/>
  <c r="AA49" i="29"/>
  <c r="AA47" i="29"/>
  <c r="AA50" i="29"/>
  <c r="AA48" i="29"/>
  <c r="AA42" i="29"/>
  <c r="AA44" i="29"/>
  <c r="AA43" i="29"/>
  <c r="AA41" i="29"/>
  <c r="I52" i="29"/>
  <c r="I19" i="29"/>
  <c r="P27" i="29"/>
  <c r="R108" i="29"/>
  <c r="R100" i="29"/>
  <c r="R112" i="29"/>
  <c r="R107" i="29"/>
  <c r="R99" i="29"/>
  <c r="R106" i="29"/>
  <c r="R105" i="29"/>
  <c r="R104" i="29"/>
  <c r="R111" i="29"/>
  <c r="R103" i="29"/>
  <c r="R110" i="29"/>
  <c r="R102" i="29"/>
  <c r="R109" i="29"/>
  <c r="R101" i="29"/>
  <c r="I99" i="29"/>
  <c r="V113" i="29"/>
  <c r="S82" i="29"/>
  <c r="S74" i="29"/>
  <c r="S81" i="29"/>
  <c r="S73" i="29"/>
  <c r="S80" i="29"/>
  <c r="S79" i="29"/>
  <c r="S83" i="29"/>
  <c r="S78" i="29"/>
  <c r="S77" i="29"/>
  <c r="S75" i="29"/>
  <c r="S71" i="29"/>
  <c r="S70" i="29"/>
  <c r="S76" i="29"/>
  <c r="S72" i="29"/>
  <c r="Q76" i="29"/>
  <c r="Q75" i="29"/>
  <c r="Q82" i="29"/>
  <c r="Q81" i="29"/>
  <c r="Q80" i="29"/>
  <c r="Q79" i="29"/>
  <c r="Q83" i="29"/>
  <c r="Q77" i="29"/>
  <c r="Q74" i="29"/>
  <c r="Q73" i="29"/>
  <c r="Q72" i="29"/>
  <c r="Q71" i="29"/>
  <c r="Q70" i="29"/>
  <c r="Q84" i="29" s="1"/>
  <c r="Q78" i="29"/>
  <c r="Q48" i="29"/>
  <c r="Q47" i="29"/>
  <c r="Q53" i="29"/>
  <c r="Q51" i="29"/>
  <c r="Q54" i="29"/>
  <c r="Q49" i="29"/>
  <c r="Q45" i="29"/>
  <c r="Q42" i="29"/>
  <c r="Q52" i="29"/>
  <c r="Q50" i="29"/>
  <c r="Q44" i="29"/>
  <c r="Q46" i="29"/>
  <c r="Q43" i="29"/>
  <c r="Q41" i="29"/>
  <c r="I48" i="29"/>
  <c r="U84" i="29"/>
  <c r="AC114" i="29"/>
  <c r="I114" i="29"/>
  <c r="AD114" i="29" s="1"/>
  <c r="N113" i="29"/>
  <c r="U113" i="29"/>
  <c r="G78" i="29"/>
  <c r="G85" i="29"/>
  <c r="AC85" i="29" s="1"/>
  <c r="G77" i="29"/>
  <c r="G82" i="29"/>
  <c r="I82" i="29" s="1"/>
  <c r="G81" i="29"/>
  <c r="I81" i="29" s="1"/>
  <c r="G84" i="29"/>
  <c r="G79" i="29"/>
  <c r="G74" i="29"/>
  <c r="I74" i="29" s="1"/>
  <c r="G73" i="29"/>
  <c r="G72" i="29"/>
  <c r="I72" i="29" s="1"/>
  <c r="G80" i="29"/>
  <c r="I80" i="29" s="1"/>
  <c r="G76" i="29"/>
  <c r="I76" i="29" s="1"/>
  <c r="G71" i="29"/>
  <c r="I71" i="29" s="1"/>
  <c r="G75" i="29"/>
  <c r="I75" i="29" s="1"/>
  <c r="G70" i="29"/>
  <c r="I70" i="29" s="1"/>
  <c r="I56" i="29"/>
  <c r="AD56" i="29" s="1"/>
  <c r="AC56" i="29"/>
  <c r="I25" i="29"/>
  <c r="S55" i="29"/>
  <c r="I79" i="29"/>
  <c r="I77" i="29"/>
  <c r="I22" i="29"/>
  <c r="AB55" i="29"/>
  <c r="Z27" i="29"/>
  <c r="I101" i="29"/>
  <c r="M113" i="29"/>
  <c r="M80" i="29"/>
  <c r="M72" i="29"/>
  <c r="M79" i="29"/>
  <c r="M83" i="29"/>
  <c r="M78" i="29"/>
  <c r="M81" i="29"/>
  <c r="M73" i="29"/>
  <c r="M76" i="29"/>
  <c r="M70" i="29"/>
  <c r="M77" i="29"/>
  <c r="M75" i="29"/>
  <c r="M74" i="29"/>
  <c r="M71" i="29"/>
  <c r="X77" i="29"/>
  <c r="X76" i="29"/>
  <c r="X82" i="29"/>
  <c r="X81" i="29"/>
  <c r="X80" i="29"/>
  <c r="X83" i="29"/>
  <c r="X78" i="29"/>
  <c r="X71" i="29"/>
  <c r="X75" i="29"/>
  <c r="X74" i="29"/>
  <c r="X79" i="29"/>
  <c r="X73" i="29"/>
  <c r="X72" i="29"/>
  <c r="X70" i="29"/>
  <c r="Y22" i="29"/>
  <c r="Y26" i="29"/>
  <c r="Y21" i="29"/>
  <c r="Y15" i="29"/>
  <c r="Y14" i="29"/>
  <c r="Y13" i="29"/>
  <c r="Y24" i="29"/>
  <c r="Y20" i="29"/>
  <c r="Y17" i="29"/>
  <c r="Y19" i="29"/>
  <c r="Y18" i="29"/>
  <c r="Y16" i="29"/>
  <c r="Y25" i="29"/>
  <c r="Y23" i="29"/>
  <c r="I42" i="29"/>
  <c r="I41" i="29"/>
  <c r="O27" i="29"/>
  <c r="O84" i="29"/>
  <c r="T53" i="29"/>
  <c r="T45" i="29"/>
  <c r="T52" i="29"/>
  <c r="T44" i="29"/>
  <c r="T51" i="29"/>
  <c r="T50" i="29"/>
  <c r="T54" i="29"/>
  <c r="T48" i="29"/>
  <c r="T46" i="29"/>
  <c r="T47" i="29"/>
  <c r="T42" i="29"/>
  <c r="T49" i="29"/>
  <c r="T43" i="29"/>
  <c r="T41" i="29"/>
  <c r="I85" i="29"/>
  <c r="AD85" i="29" s="1"/>
  <c r="I27" i="29"/>
  <c r="AD27" i="29" s="1"/>
  <c r="AC27" i="29"/>
  <c r="I51" i="29"/>
  <c r="T27" i="29"/>
  <c r="Y109" i="29"/>
  <c r="Y101" i="29"/>
  <c r="Y108" i="29"/>
  <c r="Y100" i="29"/>
  <c r="Y112" i="29"/>
  <c r="Y107" i="29"/>
  <c r="Y99" i="29"/>
  <c r="Y106" i="29"/>
  <c r="Y105" i="29"/>
  <c r="Y104" i="29"/>
  <c r="Y111" i="29"/>
  <c r="Y103" i="29"/>
  <c r="Y110" i="29"/>
  <c r="Y102" i="29"/>
  <c r="I105" i="29"/>
  <c r="AB113" i="29"/>
  <c r="P77" i="29"/>
  <c r="P76" i="29"/>
  <c r="P82" i="29"/>
  <c r="P81" i="29"/>
  <c r="P80" i="29"/>
  <c r="P83" i="29"/>
  <c r="P78" i="29"/>
  <c r="P74" i="29"/>
  <c r="P73" i="29"/>
  <c r="P72" i="29"/>
  <c r="P79" i="29"/>
  <c r="P71" i="29"/>
  <c r="P70" i="29"/>
  <c r="P75" i="29"/>
  <c r="V79" i="29"/>
  <c r="V83" i="29"/>
  <c r="V78" i="29"/>
  <c r="V71" i="29"/>
  <c r="V77" i="29"/>
  <c r="V82" i="29"/>
  <c r="V81" i="29"/>
  <c r="V80" i="29"/>
  <c r="V72" i="29"/>
  <c r="V70" i="29"/>
  <c r="V76" i="29"/>
  <c r="V75" i="29"/>
  <c r="V74" i="29"/>
  <c r="V73" i="29"/>
  <c r="Q22" i="29"/>
  <c r="Q26" i="29"/>
  <c r="Q21" i="29"/>
  <c r="Q15" i="29"/>
  <c r="AC15" i="29" s="1"/>
  <c r="AD15" i="29" s="1"/>
  <c r="Q24" i="29"/>
  <c r="Q14" i="29"/>
  <c r="Q13" i="29"/>
  <c r="Q20" i="29"/>
  <c r="Q19" i="29"/>
  <c r="Q17" i="29"/>
  <c r="AC17" i="29" s="1"/>
  <c r="AD17" i="29" s="1"/>
  <c r="Q16" i="29"/>
  <c r="Q25" i="29"/>
  <c r="AC25" i="29" s="1"/>
  <c r="AD25" i="29" s="1"/>
  <c r="Q23" i="29"/>
  <c r="Q18" i="29"/>
  <c r="Y48" i="29"/>
  <c r="Y47" i="29"/>
  <c r="Y53" i="29"/>
  <c r="Y51" i="29"/>
  <c r="Y54" i="29"/>
  <c r="Y49" i="29"/>
  <c r="Y43" i="29"/>
  <c r="Y41" i="29"/>
  <c r="Y52" i="29"/>
  <c r="Y50" i="29"/>
  <c r="Y46" i="29"/>
  <c r="Y45" i="29"/>
  <c r="Y42" i="29"/>
  <c r="Y44" i="29"/>
  <c r="I44" i="29"/>
  <c r="I49" i="29"/>
  <c r="I21" i="29"/>
  <c r="W84" i="29"/>
  <c r="I78" i="29"/>
  <c r="N51" i="29"/>
  <c r="N43" i="29"/>
  <c r="N50" i="29"/>
  <c r="N42" i="29"/>
  <c r="N54" i="29"/>
  <c r="N49" i="29"/>
  <c r="N48" i="29"/>
  <c r="N46" i="29"/>
  <c r="N52" i="29"/>
  <c r="N41" i="29"/>
  <c r="N47" i="29"/>
  <c r="N45" i="29"/>
  <c r="N53" i="29"/>
  <c r="N44" i="29"/>
  <c r="I23" i="29"/>
  <c r="AB27" i="29"/>
  <c r="Q109" i="29"/>
  <c r="Q101" i="29"/>
  <c r="Q108" i="29"/>
  <c r="AC108" i="29" s="1"/>
  <c r="AD108" i="29" s="1"/>
  <c r="Q100" i="29"/>
  <c r="AC100" i="29" s="1"/>
  <c r="AD100" i="29" s="1"/>
  <c r="Q112" i="29"/>
  <c r="AC112" i="29" s="1"/>
  <c r="AD112" i="29" s="1"/>
  <c r="Q107" i="29"/>
  <c r="AC107" i="29" s="1"/>
  <c r="AD107" i="29" s="1"/>
  <c r="Q99" i="29"/>
  <c r="AC99" i="29" s="1"/>
  <c r="AD99" i="29" s="1"/>
  <c r="Q106" i="29"/>
  <c r="AC106" i="29" s="1"/>
  <c r="AD106" i="29" s="1"/>
  <c r="Q105" i="29"/>
  <c r="Q104" i="29"/>
  <c r="Q111" i="29"/>
  <c r="AC111" i="29" s="1"/>
  <c r="AD111" i="29" s="1"/>
  <c r="Q103" i="29"/>
  <c r="AC103" i="29" s="1"/>
  <c r="AD103" i="29" s="1"/>
  <c r="Q110" i="29"/>
  <c r="AC110" i="29" s="1"/>
  <c r="AD110" i="29" s="1"/>
  <c r="Q102" i="29"/>
  <c r="AC102" i="29" s="1"/>
  <c r="AD102" i="29" s="1"/>
  <c r="T113" i="29"/>
  <c r="AB81" i="29"/>
  <c r="AB73" i="29"/>
  <c r="AB80" i="29"/>
  <c r="AB72" i="29"/>
  <c r="AB79" i="29"/>
  <c r="AB83" i="29"/>
  <c r="AB82" i="29"/>
  <c r="AB74" i="29"/>
  <c r="AB76" i="29"/>
  <c r="AB75" i="29"/>
  <c r="AB70" i="29"/>
  <c r="AB78" i="29"/>
  <c r="AB71" i="29"/>
  <c r="AB77" i="29"/>
  <c r="Z75" i="29"/>
  <c r="Z82" i="29"/>
  <c r="Z74" i="29"/>
  <c r="Z81" i="29"/>
  <c r="Z80" i="29"/>
  <c r="Z79" i="29"/>
  <c r="Z83" i="29"/>
  <c r="Z78" i="29"/>
  <c r="Z76" i="29"/>
  <c r="Z73" i="29"/>
  <c r="Z72" i="29"/>
  <c r="Z70" i="29"/>
  <c r="Z84" i="29" s="1"/>
  <c r="Z77" i="29"/>
  <c r="Z71" i="29"/>
  <c r="N79" i="29"/>
  <c r="N83" i="29"/>
  <c r="N78" i="29"/>
  <c r="N71" i="29"/>
  <c r="N77" i="29"/>
  <c r="N82" i="29"/>
  <c r="AC82" i="29" s="1"/>
  <c r="AD82" i="29" s="1"/>
  <c r="N81" i="29"/>
  <c r="N80" i="29"/>
  <c r="N76" i="29"/>
  <c r="N70" i="29"/>
  <c r="N75" i="29"/>
  <c r="N74" i="29"/>
  <c r="N73" i="29"/>
  <c r="N72" i="29"/>
  <c r="R26" i="29"/>
  <c r="R24" i="29"/>
  <c r="R14" i="29"/>
  <c r="R15" i="29"/>
  <c r="R13" i="29"/>
  <c r="R21" i="29"/>
  <c r="AC21" i="29" s="1"/>
  <c r="AD21" i="29" s="1"/>
  <c r="R20" i="29"/>
  <c r="R16" i="29"/>
  <c r="AC16" i="29" s="1"/>
  <c r="AD16" i="29" s="1"/>
  <c r="R19" i="29"/>
  <c r="R25" i="29"/>
  <c r="R23" i="29"/>
  <c r="R18" i="29"/>
  <c r="R17" i="29"/>
  <c r="R22" i="29"/>
  <c r="Z47" i="29"/>
  <c r="Z46" i="29"/>
  <c r="Z53" i="29"/>
  <c r="Z52" i="29"/>
  <c r="Z50" i="29"/>
  <c r="Z48" i="29"/>
  <c r="Z43" i="29"/>
  <c r="Z41" i="29"/>
  <c r="Z51" i="29"/>
  <c r="Z49" i="29"/>
  <c r="Z45" i="29"/>
  <c r="Z42" i="29"/>
  <c r="Z44" i="29"/>
  <c r="Z54" i="29"/>
  <c r="M52" i="29"/>
  <c r="M44" i="29"/>
  <c r="M51" i="29"/>
  <c r="M43" i="29"/>
  <c r="M50" i="29"/>
  <c r="M54" i="29"/>
  <c r="M49" i="29"/>
  <c r="M47" i="29"/>
  <c r="M41" i="29"/>
  <c r="M46" i="29"/>
  <c r="M45" i="29"/>
  <c r="M42" i="29"/>
  <c r="M48" i="29"/>
  <c r="X54" i="29"/>
  <c r="X49" i="29"/>
  <c r="X41" i="29"/>
  <c r="X48" i="29"/>
  <c r="X52" i="29"/>
  <c r="X50" i="29"/>
  <c r="X43" i="29"/>
  <c r="X53" i="29"/>
  <c r="X51" i="29"/>
  <c r="X46" i="29"/>
  <c r="X45" i="29"/>
  <c r="X47" i="29"/>
  <c r="X42" i="29"/>
  <c r="X44" i="29"/>
  <c r="I73" i="29"/>
  <c r="AC84" i="29"/>
  <c r="I84" i="29"/>
  <c r="AD84" i="29" s="1"/>
  <c r="V51" i="29"/>
  <c r="V43" i="29"/>
  <c r="V50" i="29"/>
  <c r="V42" i="29"/>
  <c r="V54" i="29"/>
  <c r="V49" i="29"/>
  <c r="V48" i="29"/>
  <c r="V46" i="29"/>
  <c r="V52" i="29"/>
  <c r="V44" i="29"/>
  <c r="V41" i="29"/>
  <c r="V53" i="29"/>
  <c r="V45" i="29"/>
  <c r="V47" i="29"/>
  <c r="R47" i="29"/>
  <c r="R46" i="29"/>
  <c r="R53" i="29"/>
  <c r="R52" i="29"/>
  <c r="R50" i="29"/>
  <c r="R48" i="29"/>
  <c r="R45" i="29"/>
  <c r="R42" i="29"/>
  <c r="R44" i="29"/>
  <c r="R51" i="29"/>
  <c r="R49" i="29"/>
  <c r="R43" i="29"/>
  <c r="R41" i="29"/>
  <c r="R54" i="29"/>
  <c r="W27" i="29"/>
  <c r="X27" i="29"/>
  <c r="Y84" i="28"/>
  <c r="I70" i="28"/>
  <c r="U84" i="28"/>
  <c r="I72" i="28"/>
  <c r="Z84" i="28"/>
  <c r="X43" i="28"/>
  <c r="X41" i="28"/>
  <c r="X46" i="28"/>
  <c r="M23" i="28"/>
  <c r="M14" i="28"/>
  <c r="X26" i="28"/>
  <c r="X25" i="28"/>
  <c r="X13" i="28"/>
  <c r="X27" i="28" s="1"/>
  <c r="U102" i="28"/>
  <c r="P27" i="28"/>
  <c r="N104" i="28"/>
  <c r="N101" i="28"/>
  <c r="W108" i="28"/>
  <c r="W100" i="28"/>
  <c r="N14" i="28"/>
  <c r="N13" i="28"/>
  <c r="V27" i="28"/>
  <c r="M82" i="28"/>
  <c r="W20" i="28"/>
  <c r="W24" i="28"/>
  <c r="T106" i="28"/>
  <c r="T103" i="28"/>
  <c r="X50" i="28"/>
  <c r="G81" i="28"/>
  <c r="I81" i="28" s="1"/>
  <c r="G72" i="28"/>
  <c r="G80" i="28"/>
  <c r="I80" i="28" s="1"/>
  <c r="G73" i="28"/>
  <c r="I73" i="28" s="1"/>
  <c r="R72" i="28"/>
  <c r="R82" i="28"/>
  <c r="P41" i="28"/>
  <c r="Z78" i="28"/>
  <c r="Z73" i="28"/>
  <c r="X44" i="28"/>
  <c r="X55" i="28" s="1"/>
  <c r="N22" i="28"/>
  <c r="N17" i="28"/>
  <c r="O41" i="28"/>
  <c r="O55" i="28" s="1"/>
  <c r="O47" i="28"/>
  <c r="M53" i="28"/>
  <c r="M26" i="28"/>
  <c r="W25" i="28"/>
  <c r="W17" i="28"/>
  <c r="W27" i="28" s="1"/>
  <c r="N43" i="28"/>
  <c r="N41" i="28"/>
  <c r="N55" i="28" s="1"/>
  <c r="AB45" i="28"/>
  <c r="V104" i="28"/>
  <c r="V101" i="28"/>
  <c r="R71" i="28"/>
  <c r="R84" i="28" s="1"/>
  <c r="R75" i="28"/>
  <c r="X51" i="28"/>
  <c r="Z83" i="28"/>
  <c r="X52" i="28"/>
  <c r="N23" i="28"/>
  <c r="O43" i="28"/>
  <c r="M18" i="28"/>
  <c r="M111" i="28"/>
  <c r="W22" i="28"/>
  <c r="X21" i="28"/>
  <c r="M16" i="28"/>
  <c r="M27" i="28" s="1"/>
  <c r="N15" i="28"/>
  <c r="N27" i="28" s="1"/>
  <c r="AB47" i="28"/>
  <c r="X19" i="28"/>
  <c r="X110" i="28"/>
  <c r="X102" i="28"/>
  <c r="X109" i="28"/>
  <c r="X101" i="28"/>
  <c r="X108" i="28"/>
  <c r="X100" i="28"/>
  <c r="X112" i="28"/>
  <c r="X106" i="28"/>
  <c r="X105" i="28"/>
  <c r="X104" i="28"/>
  <c r="X111" i="28"/>
  <c r="X103" i="28"/>
  <c r="X107" i="28"/>
  <c r="X99" i="28"/>
  <c r="I76" i="28"/>
  <c r="AB27" i="28"/>
  <c r="U27" i="28"/>
  <c r="R108" i="28"/>
  <c r="R100" i="28"/>
  <c r="R112" i="28"/>
  <c r="R107" i="28"/>
  <c r="R99" i="28"/>
  <c r="R106" i="28"/>
  <c r="R104" i="28"/>
  <c r="R111" i="28"/>
  <c r="R103" i="28"/>
  <c r="R110" i="28"/>
  <c r="R102" i="28"/>
  <c r="R109" i="28"/>
  <c r="R101" i="28"/>
  <c r="R105" i="28"/>
  <c r="P110" i="28"/>
  <c r="P102" i="28"/>
  <c r="P109" i="28"/>
  <c r="P101" i="28"/>
  <c r="P108" i="28"/>
  <c r="P100" i="28"/>
  <c r="P112" i="28"/>
  <c r="P106" i="28"/>
  <c r="P105" i="28"/>
  <c r="P104" i="28"/>
  <c r="P111" i="28"/>
  <c r="P103" i="28"/>
  <c r="P107" i="28"/>
  <c r="P99" i="28"/>
  <c r="U113" i="28"/>
  <c r="W83" i="28"/>
  <c r="W78" i="28"/>
  <c r="W71" i="28"/>
  <c r="W77" i="28"/>
  <c r="W76" i="28"/>
  <c r="W79" i="28"/>
  <c r="W80" i="28"/>
  <c r="W74" i="28"/>
  <c r="W70" i="28"/>
  <c r="W81" i="28"/>
  <c r="W75" i="28"/>
  <c r="W82" i="28"/>
  <c r="W73" i="28"/>
  <c r="W72" i="28"/>
  <c r="V47" i="28"/>
  <c r="V46" i="28"/>
  <c r="V54" i="28"/>
  <c r="V49" i="28"/>
  <c r="V50" i="28"/>
  <c r="V43" i="28"/>
  <c r="V41" i="28"/>
  <c r="V48" i="28"/>
  <c r="V45" i="28"/>
  <c r="V42" i="28"/>
  <c r="V44" i="28"/>
  <c r="V53" i="28"/>
  <c r="V52" i="28"/>
  <c r="V51" i="28"/>
  <c r="AA24" i="28"/>
  <c r="AA23" i="28"/>
  <c r="AA15" i="28"/>
  <c r="AA13" i="28"/>
  <c r="AA20" i="28"/>
  <c r="AA22" i="28"/>
  <c r="AA14" i="28"/>
  <c r="AA21" i="28"/>
  <c r="AA19" i="28"/>
  <c r="AA26" i="28"/>
  <c r="AA25" i="28"/>
  <c r="AA16" i="28"/>
  <c r="AA18" i="28"/>
  <c r="AA17" i="28"/>
  <c r="U48" i="28"/>
  <c r="U47" i="28"/>
  <c r="U53" i="28"/>
  <c r="U50" i="28"/>
  <c r="U52" i="28"/>
  <c r="U51" i="28"/>
  <c r="U49" i="28"/>
  <c r="U43" i="28"/>
  <c r="U41" i="28"/>
  <c r="U45" i="28"/>
  <c r="U54" i="28"/>
  <c r="U42" i="28"/>
  <c r="U46" i="28"/>
  <c r="U44" i="28"/>
  <c r="T54" i="28"/>
  <c r="T49" i="28"/>
  <c r="T41" i="28"/>
  <c r="T48" i="28"/>
  <c r="T51" i="28"/>
  <c r="T53" i="28"/>
  <c r="T46" i="28"/>
  <c r="T52" i="28"/>
  <c r="T50" i="28"/>
  <c r="T43" i="28"/>
  <c r="T47" i="28"/>
  <c r="T45" i="28"/>
  <c r="T44" i="28"/>
  <c r="T42" i="28"/>
  <c r="AB84" i="28"/>
  <c r="I77" i="28"/>
  <c r="S82" i="28"/>
  <c r="S74" i="28"/>
  <c r="S81" i="28"/>
  <c r="S80" i="28"/>
  <c r="S75" i="28"/>
  <c r="S72" i="28"/>
  <c r="S70" i="28"/>
  <c r="S79" i="28"/>
  <c r="S77" i="28"/>
  <c r="S83" i="28"/>
  <c r="S78" i="28"/>
  <c r="S71" i="28"/>
  <c r="S76" i="28"/>
  <c r="S73" i="28"/>
  <c r="Z25" i="28"/>
  <c r="Z24" i="28"/>
  <c r="Z16" i="28"/>
  <c r="Z21" i="28"/>
  <c r="Z13" i="28"/>
  <c r="Z23" i="28"/>
  <c r="Z15" i="28"/>
  <c r="Z22" i="28"/>
  <c r="Z14" i="28"/>
  <c r="Z19" i="28"/>
  <c r="Z20" i="28"/>
  <c r="Z17" i="28"/>
  <c r="Z26" i="28"/>
  <c r="Z18" i="28"/>
  <c r="S23" i="28"/>
  <c r="S15" i="28"/>
  <c r="S13" i="28"/>
  <c r="S26" i="28"/>
  <c r="S22" i="28"/>
  <c r="S14" i="28"/>
  <c r="S21" i="28"/>
  <c r="S25" i="28"/>
  <c r="S20" i="28"/>
  <c r="S19" i="28"/>
  <c r="S18" i="28"/>
  <c r="S24" i="28"/>
  <c r="S17" i="28"/>
  <c r="S16" i="28"/>
  <c r="Y25" i="28"/>
  <c r="Y17" i="28"/>
  <c r="Y15" i="28"/>
  <c r="Y22" i="28"/>
  <c r="Y24" i="28"/>
  <c r="Y16" i="28"/>
  <c r="Y23" i="28"/>
  <c r="Y14" i="28"/>
  <c r="Y20" i="28"/>
  <c r="Y21" i="28"/>
  <c r="Y13" i="28"/>
  <c r="Y27" i="28" s="1"/>
  <c r="Y26" i="28"/>
  <c r="Y19" i="28"/>
  <c r="Y18" i="28"/>
  <c r="R51" i="28"/>
  <c r="R43" i="28"/>
  <c r="R50" i="28"/>
  <c r="R42" i="28"/>
  <c r="R53" i="28"/>
  <c r="R52" i="28"/>
  <c r="R44" i="28"/>
  <c r="R46" i="28"/>
  <c r="R41" i="28"/>
  <c r="R49" i="28"/>
  <c r="R48" i="28"/>
  <c r="R54" i="28"/>
  <c r="R47" i="28"/>
  <c r="R45" i="28"/>
  <c r="I85" i="28"/>
  <c r="AD85" i="28" s="1"/>
  <c r="AC85" i="28"/>
  <c r="AB113" i="28"/>
  <c r="AA82" i="28"/>
  <c r="AA74" i="28"/>
  <c r="AA81" i="28"/>
  <c r="AA80" i="28"/>
  <c r="AA75" i="28"/>
  <c r="AA73" i="28"/>
  <c r="AA71" i="28"/>
  <c r="AA70" i="28"/>
  <c r="AA77" i="28"/>
  <c r="AA72" i="28"/>
  <c r="AA83" i="28"/>
  <c r="AA78" i="28"/>
  <c r="AA79" i="28"/>
  <c r="AA76" i="28"/>
  <c r="G28" i="28"/>
  <c r="I28" i="28" s="1"/>
  <c r="AD28" i="28" s="1"/>
  <c r="G19" i="28"/>
  <c r="I19" i="28" s="1"/>
  <c r="G17" i="28"/>
  <c r="G24" i="28"/>
  <c r="G18" i="28"/>
  <c r="I18" i="28" s="1"/>
  <c r="G27" i="28"/>
  <c r="G22" i="28"/>
  <c r="I22" i="28" s="1"/>
  <c r="G16" i="28"/>
  <c r="G25" i="28"/>
  <c r="G23" i="28"/>
  <c r="I23" i="28" s="1"/>
  <c r="G15" i="28"/>
  <c r="I15" i="28" s="1"/>
  <c r="G20" i="28"/>
  <c r="G13" i="28"/>
  <c r="I13" i="28" s="1"/>
  <c r="G21" i="28"/>
  <c r="G14" i="28"/>
  <c r="Z51" i="28"/>
  <c r="Z43" i="28"/>
  <c r="Z50" i="28"/>
  <c r="Z42" i="28"/>
  <c r="Z53" i="28"/>
  <c r="Z47" i="28"/>
  <c r="Z45" i="28"/>
  <c r="Z54" i="28"/>
  <c r="Z44" i="28"/>
  <c r="Z46" i="28"/>
  <c r="Z41" i="28"/>
  <c r="Z52" i="28"/>
  <c r="Z49" i="28"/>
  <c r="Z48" i="28"/>
  <c r="P55" i="28"/>
  <c r="I71" i="28"/>
  <c r="I16" i="28"/>
  <c r="Q109" i="28"/>
  <c r="Q101" i="28"/>
  <c r="Q108" i="28"/>
  <c r="Q100" i="28"/>
  <c r="Q112" i="28"/>
  <c r="Q107" i="28"/>
  <c r="Q99" i="28"/>
  <c r="Q105" i="28"/>
  <c r="Q104" i="28"/>
  <c r="Q111" i="28"/>
  <c r="Q103" i="28"/>
  <c r="Q110" i="28"/>
  <c r="Q102" i="28"/>
  <c r="Q106" i="28"/>
  <c r="T113" i="28"/>
  <c r="O113" i="28"/>
  <c r="N79" i="28"/>
  <c r="N83" i="28"/>
  <c r="N78" i="28"/>
  <c r="N77" i="28"/>
  <c r="N80" i="28"/>
  <c r="N74" i="28"/>
  <c r="N73" i="28"/>
  <c r="N81" i="28"/>
  <c r="N75" i="28"/>
  <c r="N82" i="28"/>
  <c r="N76" i="28"/>
  <c r="N70" i="28"/>
  <c r="N72" i="28"/>
  <c r="N71" i="28"/>
  <c r="W46" i="28"/>
  <c r="W53" i="28"/>
  <c r="W45" i="28"/>
  <c r="W48" i="28"/>
  <c r="W49" i="28"/>
  <c r="W42" i="28"/>
  <c r="W47" i="28"/>
  <c r="W54" i="28"/>
  <c r="W44" i="28"/>
  <c r="W52" i="28"/>
  <c r="W51" i="28"/>
  <c r="W50" i="28"/>
  <c r="W43" i="28"/>
  <c r="W41" i="28"/>
  <c r="I52" i="28"/>
  <c r="R25" i="28"/>
  <c r="R24" i="28"/>
  <c r="R16" i="28"/>
  <c r="R14" i="28"/>
  <c r="R23" i="28"/>
  <c r="R15" i="28"/>
  <c r="R22" i="28"/>
  <c r="R13" i="28"/>
  <c r="R27" i="28" s="1"/>
  <c r="R21" i="28"/>
  <c r="R26" i="28"/>
  <c r="R20" i="28"/>
  <c r="R19" i="28"/>
  <c r="R18" i="28"/>
  <c r="R17" i="28"/>
  <c r="G46" i="28"/>
  <c r="I46" i="28" s="1"/>
  <c r="G53" i="28"/>
  <c r="G45" i="28"/>
  <c r="I45" i="28" s="1"/>
  <c r="G56" i="28"/>
  <c r="G52" i="28"/>
  <c r="G44" i="28"/>
  <c r="I44" i="28" s="1"/>
  <c r="G42" i="28"/>
  <c r="I42" i="28" s="1"/>
  <c r="G51" i="28"/>
  <c r="G50" i="28"/>
  <c r="G49" i="28"/>
  <c r="G41" i="28"/>
  <c r="I41" i="28" s="1"/>
  <c r="G48" i="28"/>
  <c r="I48" i="28" s="1"/>
  <c r="G43" i="28"/>
  <c r="I43" i="28" s="1"/>
  <c r="G55" i="28"/>
  <c r="AC55" i="28" s="1"/>
  <c r="G47" i="28"/>
  <c r="I47" i="28" s="1"/>
  <c r="I79" i="28"/>
  <c r="I24" i="28"/>
  <c r="Y55" i="28"/>
  <c r="AA112" i="28"/>
  <c r="AA107" i="28"/>
  <c r="AA99" i="28"/>
  <c r="AA106" i="28"/>
  <c r="AA105" i="28"/>
  <c r="AA111" i="28"/>
  <c r="AA103" i="28"/>
  <c r="AA110" i="28"/>
  <c r="AA102" i="28"/>
  <c r="AA109" i="28"/>
  <c r="AA101" i="28"/>
  <c r="AA108" i="28"/>
  <c r="AA100" i="28"/>
  <c r="AA104" i="28"/>
  <c r="W113" i="28"/>
  <c r="X77" i="28"/>
  <c r="X76" i="28"/>
  <c r="X75" i="28"/>
  <c r="X83" i="28"/>
  <c r="X78" i="28"/>
  <c r="X79" i="28"/>
  <c r="X80" i="28"/>
  <c r="X73" i="28"/>
  <c r="X81" i="28"/>
  <c r="X72" i="28"/>
  <c r="X82" i="28"/>
  <c r="X71" i="28"/>
  <c r="X74" i="28"/>
  <c r="X70" i="28"/>
  <c r="V79" i="28"/>
  <c r="V83" i="28"/>
  <c r="V78" i="28"/>
  <c r="V77" i="28"/>
  <c r="V80" i="28"/>
  <c r="V82" i="28"/>
  <c r="V76" i="28"/>
  <c r="V73" i="28"/>
  <c r="V71" i="28"/>
  <c r="V74" i="28"/>
  <c r="V81" i="28"/>
  <c r="V72" i="28"/>
  <c r="V70" i="28"/>
  <c r="V75" i="28"/>
  <c r="M48" i="28"/>
  <c r="M47" i="28"/>
  <c r="M50" i="28"/>
  <c r="M54" i="28"/>
  <c r="M45" i="28"/>
  <c r="M42" i="28"/>
  <c r="M44" i="28"/>
  <c r="M52" i="28"/>
  <c r="M51" i="28"/>
  <c r="M46" i="28"/>
  <c r="M49" i="28"/>
  <c r="M43" i="28"/>
  <c r="M41" i="28"/>
  <c r="Q25" i="28"/>
  <c r="Q17" i="28"/>
  <c r="Q24" i="28"/>
  <c r="Q16" i="28"/>
  <c r="Q23" i="28"/>
  <c r="Q15" i="28"/>
  <c r="Q22" i="28"/>
  <c r="Q14" i="28"/>
  <c r="Q20" i="28"/>
  <c r="AC20" i="28" s="1"/>
  <c r="AD20" i="28" s="1"/>
  <c r="Q21" i="28"/>
  <c r="Q13" i="28"/>
  <c r="Q26" i="28"/>
  <c r="Q18" i="28"/>
  <c r="Q19" i="28"/>
  <c r="T84" i="28"/>
  <c r="AB55" i="28"/>
  <c r="S50" i="28"/>
  <c r="S42" i="28"/>
  <c r="S54" i="28"/>
  <c r="S49" i="28"/>
  <c r="S41" i="28"/>
  <c r="S52" i="28"/>
  <c r="S44" i="28"/>
  <c r="S53" i="28"/>
  <c r="AC53" i="28" s="1"/>
  <c r="AD53" i="28" s="1"/>
  <c r="S51" i="28"/>
  <c r="S46" i="28"/>
  <c r="S48" i="28"/>
  <c r="S43" i="28"/>
  <c r="S47" i="28"/>
  <c r="S45" i="28"/>
  <c r="AC84" i="28"/>
  <c r="I84" i="28"/>
  <c r="AD84" i="28" s="1"/>
  <c r="I17" i="28"/>
  <c r="I20" i="28"/>
  <c r="Q55" i="28"/>
  <c r="V113" i="28"/>
  <c r="S112" i="28"/>
  <c r="S107" i="28"/>
  <c r="S99" i="28"/>
  <c r="S106" i="28"/>
  <c r="S105" i="28"/>
  <c r="S111" i="28"/>
  <c r="S103" i="28"/>
  <c r="S110" i="28"/>
  <c r="S102" i="28"/>
  <c r="S109" i="28"/>
  <c r="S101" i="28"/>
  <c r="S108" i="28"/>
  <c r="S100" i="28"/>
  <c r="S104" i="28"/>
  <c r="Q76" i="28"/>
  <c r="Q75" i="28"/>
  <c r="Q82" i="28"/>
  <c r="Q74" i="28"/>
  <c r="Q77" i="28"/>
  <c r="Q83" i="28"/>
  <c r="Q78" i="28"/>
  <c r="Q71" i="28"/>
  <c r="Q72" i="28"/>
  <c r="Q70" i="28"/>
  <c r="Q79" i="28"/>
  <c r="Q80" i="28"/>
  <c r="Q81" i="28"/>
  <c r="Q73" i="28"/>
  <c r="AC73" i="28" s="1"/>
  <c r="AD73" i="28" s="1"/>
  <c r="P77" i="28"/>
  <c r="P76" i="28"/>
  <c r="P75" i="28"/>
  <c r="P83" i="28"/>
  <c r="P78" i="28"/>
  <c r="P81" i="28"/>
  <c r="P82" i="28"/>
  <c r="P71" i="28"/>
  <c r="P79" i="28"/>
  <c r="P80" i="28"/>
  <c r="P74" i="28"/>
  <c r="AC74" i="28" s="1"/>
  <c r="AD74" i="28" s="1"/>
  <c r="P73" i="28"/>
  <c r="P72" i="28"/>
  <c r="P70" i="28"/>
  <c r="I51" i="28"/>
  <c r="M84" i="28"/>
  <c r="I50" i="28"/>
  <c r="I53" i="28"/>
  <c r="AA50" i="28"/>
  <c r="AA42" i="28"/>
  <c r="AA54" i="28"/>
  <c r="AA49" i="28"/>
  <c r="AA41" i="28"/>
  <c r="AA52" i="28"/>
  <c r="AA44" i="28"/>
  <c r="AA46" i="28"/>
  <c r="AA51" i="28"/>
  <c r="AA53" i="28"/>
  <c r="AA48" i="28"/>
  <c r="AA43" i="28"/>
  <c r="AA47" i="28"/>
  <c r="AA45" i="28"/>
  <c r="I82" i="28"/>
  <c r="I78" i="28"/>
  <c r="I21" i="28"/>
  <c r="I27" i="28"/>
  <c r="AD27" i="28" s="1"/>
  <c r="AC27" i="28"/>
  <c r="Y109" i="28"/>
  <c r="Y101" i="28"/>
  <c r="Y108" i="28"/>
  <c r="Y100" i="28"/>
  <c r="Y112" i="28"/>
  <c r="Y107" i="28"/>
  <c r="Y99" i="28"/>
  <c r="AC99" i="28" s="1"/>
  <c r="AD99" i="28" s="1"/>
  <c r="Y105" i="28"/>
  <c r="Y104" i="28"/>
  <c r="Y111" i="28"/>
  <c r="Y103" i="28"/>
  <c r="AC103" i="28" s="1"/>
  <c r="Y110" i="28"/>
  <c r="Y102" i="28"/>
  <c r="Y106" i="28"/>
  <c r="AC114" i="28"/>
  <c r="I114" i="28"/>
  <c r="AD114" i="28" s="1"/>
  <c r="N113" i="28"/>
  <c r="G111" i="28"/>
  <c r="I111" i="28" s="1"/>
  <c r="G103" i="28"/>
  <c r="I103" i="28" s="1"/>
  <c r="G110" i="28"/>
  <c r="I110" i="28" s="1"/>
  <c r="G102" i="28"/>
  <c r="I102" i="28" s="1"/>
  <c r="G109" i="28"/>
  <c r="I109" i="28" s="1"/>
  <c r="G101" i="28"/>
  <c r="I101" i="28" s="1"/>
  <c r="G113" i="28"/>
  <c r="AC113" i="28" s="1"/>
  <c r="G107" i="28"/>
  <c r="I107" i="28" s="1"/>
  <c r="G99" i="28"/>
  <c r="I99" i="28" s="1"/>
  <c r="G114" i="28"/>
  <c r="G106" i="28"/>
  <c r="I106" i="28" s="1"/>
  <c r="G105" i="28"/>
  <c r="I105" i="28" s="1"/>
  <c r="G104" i="28"/>
  <c r="I104" i="28" s="1"/>
  <c r="G100" i="28"/>
  <c r="I100" i="28" s="1"/>
  <c r="G108" i="28"/>
  <c r="I108" i="28" s="1"/>
  <c r="Z113" i="28"/>
  <c r="M113" i="28"/>
  <c r="T22" i="28"/>
  <c r="T14" i="28"/>
  <c r="T21" i="28"/>
  <c r="T13" i="28"/>
  <c r="T26" i="28"/>
  <c r="T25" i="28"/>
  <c r="T20" i="28"/>
  <c r="T19" i="28"/>
  <c r="AC19" i="28" s="1"/>
  <c r="AD19" i="28" s="1"/>
  <c r="T18" i="28"/>
  <c r="T23" i="28"/>
  <c r="T15" i="28"/>
  <c r="T17" i="28"/>
  <c r="T16" i="28"/>
  <c r="T24" i="28"/>
  <c r="AC24" i="28" s="1"/>
  <c r="AD24" i="28" s="1"/>
  <c r="I49" i="28"/>
  <c r="O84" i="28"/>
  <c r="AC81" i="28"/>
  <c r="AD81" i="28" s="1"/>
  <c r="I75" i="28"/>
  <c r="I14" i="28"/>
  <c r="I25" i="28"/>
  <c r="Z53" i="25"/>
  <c r="P55" i="25"/>
  <c r="Z48" i="25"/>
  <c r="AB51" i="25"/>
  <c r="AB48" i="25"/>
  <c r="Z41" i="25"/>
  <c r="AB99" i="25"/>
  <c r="Z54" i="25"/>
  <c r="AB46" i="25"/>
  <c r="AB53" i="25"/>
  <c r="AB44" i="25"/>
  <c r="V49" i="25"/>
  <c r="AB41" i="25"/>
  <c r="Z43" i="25"/>
  <c r="Z42" i="25"/>
  <c r="P104" i="25"/>
  <c r="P113" i="25" s="1"/>
  <c r="AB52" i="25"/>
  <c r="Z51" i="25"/>
  <c r="Z50" i="25"/>
  <c r="P111" i="25"/>
  <c r="W104" i="25"/>
  <c r="W113" i="25" s="1"/>
  <c r="AA112" i="25"/>
  <c r="AA107" i="25"/>
  <c r="AA99" i="25"/>
  <c r="AA106" i="25"/>
  <c r="AA105" i="25"/>
  <c r="AA104" i="25"/>
  <c r="AA111" i="25"/>
  <c r="AA103" i="25"/>
  <c r="AA110" i="25"/>
  <c r="AA102" i="25"/>
  <c r="AA109" i="25"/>
  <c r="AA101" i="25"/>
  <c r="AA108" i="25"/>
  <c r="AA100" i="25"/>
  <c r="X113" i="25"/>
  <c r="O113" i="25"/>
  <c r="S112" i="25"/>
  <c r="S107" i="25"/>
  <c r="S99" i="25"/>
  <c r="S106" i="25"/>
  <c r="S105" i="25"/>
  <c r="S104" i="25"/>
  <c r="S111" i="25"/>
  <c r="S103" i="25"/>
  <c r="S110" i="25"/>
  <c r="S102" i="25"/>
  <c r="S109" i="25"/>
  <c r="S101" i="25"/>
  <c r="S108" i="25"/>
  <c r="S100" i="25"/>
  <c r="G111" i="25"/>
  <c r="I111" i="25" s="1"/>
  <c r="G103" i="25"/>
  <c r="I103" i="25" s="1"/>
  <c r="G110" i="25"/>
  <c r="I110" i="25" s="1"/>
  <c r="G102" i="25"/>
  <c r="I102" i="25" s="1"/>
  <c r="G109" i="25"/>
  <c r="I109" i="25" s="1"/>
  <c r="G101" i="25"/>
  <c r="I101" i="25" s="1"/>
  <c r="G113" i="25"/>
  <c r="AC113" i="25" s="1"/>
  <c r="G108" i="25"/>
  <c r="I108" i="25" s="1"/>
  <c r="G100" i="25"/>
  <c r="I100" i="25" s="1"/>
  <c r="G107" i="25"/>
  <c r="I107" i="25" s="1"/>
  <c r="G99" i="25"/>
  <c r="I99" i="25" s="1"/>
  <c r="G114" i="25"/>
  <c r="AC114" i="25" s="1"/>
  <c r="G106" i="25"/>
  <c r="I106" i="25" s="1"/>
  <c r="G105" i="25"/>
  <c r="G104" i="25"/>
  <c r="I104" i="25" s="1"/>
  <c r="R108" i="25"/>
  <c r="R100" i="25"/>
  <c r="R112" i="25"/>
  <c r="R107" i="25"/>
  <c r="R99" i="25"/>
  <c r="R106" i="25"/>
  <c r="R105" i="25"/>
  <c r="R104" i="25"/>
  <c r="R111" i="25"/>
  <c r="R103" i="25"/>
  <c r="R110" i="25"/>
  <c r="R102" i="25"/>
  <c r="R109" i="25"/>
  <c r="R101" i="25"/>
  <c r="V113" i="25"/>
  <c r="Z113" i="25"/>
  <c r="N113" i="25"/>
  <c r="U113" i="25"/>
  <c r="M113" i="25"/>
  <c r="Y109" i="25"/>
  <c r="Y101" i="25"/>
  <c r="Y108" i="25"/>
  <c r="Y100" i="25"/>
  <c r="Y112" i="25"/>
  <c r="Y107" i="25"/>
  <c r="Y99" i="25"/>
  <c r="Y106" i="25"/>
  <c r="Y105" i="25"/>
  <c r="Y104" i="25"/>
  <c r="Y111" i="25"/>
  <c r="Y103" i="25"/>
  <c r="Y110" i="25"/>
  <c r="Y102" i="25"/>
  <c r="I105" i="25"/>
  <c r="AB113" i="25"/>
  <c r="Q109" i="25"/>
  <c r="Q101" i="25"/>
  <c r="AC101" i="25" s="1"/>
  <c r="AD101" i="25" s="1"/>
  <c r="Q108" i="25"/>
  <c r="Q100" i="25"/>
  <c r="AC100" i="25" s="1"/>
  <c r="Q112" i="25"/>
  <c r="Q107" i="25"/>
  <c r="Q99" i="25"/>
  <c r="Q106" i="25"/>
  <c r="Q105" i="25"/>
  <c r="Q104" i="25"/>
  <c r="AC104" i="25" s="1"/>
  <c r="AD104" i="25" s="1"/>
  <c r="Q111" i="25"/>
  <c r="Q103" i="25"/>
  <c r="Q110" i="25"/>
  <c r="Q102" i="25"/>
  <c r="T113" i="25"/>
  <c r="U76" i="25"/>
  <c r="U75" i="25"/>
  <c r="U82" i="25"/>
  <c r="U74" i="25"/>
  <c r="U81" i="25"/>
  <c r="U73" i="25"/>
  <c r="U80" i="25"/>
  <c r="U72" i="25"/>
  <c r="U79" i="25"/>
  <c r="U71" i="25"/>
  <c r="U83" i="25"/>
  <c r="U78" i="25"/>
  <c r="U70" i="25"/>
  <c r="U77" i="25"/>
  <c r="T84" i="25"/>
  <c r="R79" i="25"/>
  <c r="R71" i="25"/>
  <c r="R83" i="25"/>
  <c r="R78" i="25"/>
  <c r="R70" i="25"/>
  <c r="R77" i="25"/>
  <c r="R76" i="25"/>
  <c r="R75" i="25"/>
  <c r="R82" i="25"/>
  <c r="R74" i="25"/>
  <c r="R81" i="25"/>
  <c r="R73" i="25"/>
  <c r="R80" i="25"/>
  <c r="R72" i="25"/>
  <c r="M76" i="25"/>
  <c r="M75" i="25"/>
  <c r="M74" i="25"/>
  <c r="M81" i="25"/>
  <c r="M73" i="25"/>
  <c r="M80" i="25"/>
  <c r="M72" i="25"/>
  <c r="M79" i="25"/>
  <c r="M71" i="25"/>
  <c r="M83" i="25"/>
  <c r="M78" i="25"/>
  <c r="M70" i="25"/>
  <c r="M77" i="25"/>
  <c r="AA83" i="25"/>
  <c r="AA78" i="25"/>
  <c r="AA70" i="25"/>
  <c r="AA77" i="25"/>
  <c r="AA76" i="25"/>
  <c r="AA75" i="25"/>
  <c r="AA82" i="25"/>
  <c r="AA74" i="25"/>
  <c r="AA81" i="25"/>
  <c r="AA73" i="25"/>
  <c r="AA80" i="25"/>
  <c r="AA72" i="25"/>
  <c r="AA79" i="25"/>
  <c r="AA71" i="25"/>
  <c r="X84" i="25"/>
  <c r="S83" i="25"/>
  <c r="S78" i="25"/>
  <c r="S70" i="25"/>
  <c r="S77" i="25"/>
  <c r="S76" i="25"/>
  <c r="S75" i="25"/>
  <c r="S82" i="25"/>
  <c r="S74" i="25"/>
  <c r="S81" i="25"/>
  <c r="S73" i="25"/>
  <c r="S80" i="25"/>
  <c r="S72" i="25"/>
  <c r="S79" i="25"/>
  <c r="S71" i="25"/>
  <c r="P84" i="25"/>
  <c r="G82" i="25"/>
  <c r="I82" i="25" s="1"/>
  <c r="G74" i="25"/>
  <c r="G81" i="25"/>
  <c r="I81" i="25" s="1"/>
  <c r="G73" i="25"/>
  <c r="I73" i="25" s="1"/>
  <c r="G80" i="25"/>
  <c r="I80" i="25" s="1"/>
  <c r="G72" i="25"/>
  <c r="I72" i="25" s="1"/>
  <c r="G84" i="25"/>
  <c r="AC84" i="25" s="1"/>
  <c r="G79" i="25"/>
  <c r="I79" i="25" s="1"/>
  <c r="G71" i="25"/>
  <c r="I71" i="25" s="1"/>
  <c r="G78" i="25"/>
  <c r="I78" i="25" s="1"/>
  <c r="G70" i="25"/>
  <c r="I70" i="25" s="1"/>
  <c r="G85" i="25"/>
  <c r="AC85" i="25" s="1"/>
  <c r="G77" i="25"/>
  <c r="G76" i="25"/>
  <c r="I76" i="25" s="1"/>
  <c r="G75" i="25"/>
  <c r="I75" i="25" s="1"/>
  <c r="W82" i="25"/>
  <c r="W74" i="25"/>
  <c r="W81" i="25"/>
  <c r="W73" i="25"/>
  <c r="W80" i="25"/>
  <c r="W72" i="25"/>
  <c r="W79" i="25"/>
  <c r="W71" i="25"/>
  <c r="W70" i="25"/>
  <c r="W83" i="25"/>
  <c r="W78" i="25"/>
  <c r="W77" i="25"/>
  <c r="W76" i="25"/>
  <c r="W75" i="25"/>
  <c r="Y80" i="25"/>
  <c r="Y72" i="25"/>
  <c r="Y79" i="25"/>
  <c r="Y71" i="25"/>
  <c r="Y83" i="25"/>
  <c r="Y78" i="25"/>
  <c r="Y70" i="25"/>
  <c r="Y77" i="25"/>
  <c r="Y76" i="25"/>
  <c r="Y75" i="25"/>
  <c r="Y82" i="25"/>
  <c r="Y74" i="25"/>
  <c r="Y81" i="25"/>
  <c r="Y73" i="25"/>
  <c r="O82" i="25"/>
  <c r="O74" i="25"/>
  <c r="O81" i="25"/>
  <c r="O73" i="25"/>
  <c r="O80" i="25"/>
  <c r="O72" i="25"/>
  <c r="O79" i="25"/>
  <c r="O71" i="25"/>
  <c r="O70" i="25"/>
  <c r="O83" i="25"/>
  <c r="O78" i="25"/>
  <c r="O77" i="25"/>
  <c r="O76" i="25"/>
  <c r="O75" i="25"/>
  <c r="I77" i="25"/>
  <c r="V84" i="25"/>
  <c r="I74" i="25"/>
  <c r="Z84" i="25"/>
  <c r="Q80" i="25"/>
  <c r="Q72" i="25"/>
  <c r="Q79" i="25"/>
  <c r="Q71" i="25"/>
  <c r="Q83" i="25"/>
  <c r="Q78" i="25"/>
  <c r="Q70" i="25"/>
  <c r="Q77" i="25"/>
  <c r="Q76" i="25"/>
  <c r="Q75" i="25"/>
  <c r="Q82" i="25"/>
  <c r="Q74" i="25"/>
  <c r="Q81" i="25"/>
  <c r="Q73" i="25"/>
  <c r="I85" i="25"/>
  <c r="AD85" i="25" s="1"/>
  <c r="N84" i="25"/>
  <c r="AB84" i="25"/>
  <c r="Z46" i="25"/>
  <c r="Z47" i="25"/>
  <c r="Z44" i="25"/>
  <c r="Z55" i="25" s="1"/>
  <c r="Y51" i="25"/>
  <c r="Y43" i="25"/>
  <c r="Y50" i="25"/>
  <c r="Y42" i="25"/>
  <c r="Y54" i="25"/>
  <c r="Y49" i="25"/>
  <c r="Y48" i="25"/>
  <c r="Y47" i="25"/>
  <c r="Y46" i="25"/>
  <c r="Y53" i="25"/>
  <c r="Y45" i="25"/>
  <c r="Y52" i="25"/>
  <c r="Y44" i="25"/>
  <c r="Y41" i="25"/>
  <c r="U47" i="25"/>
  <c r="U46" i="25"/>
  <c r="U53" i="25"/>
  <c r="U45" i="25"/>
  <c r="U52" i="25"/>
  <c r="U44" i="25"/>
  <c r="U51" i="25"/>
  <c r="U43" i="25"/>
  <c r="U50" i="25"/>
  <c r="U42" i="25"/>
  <c r="U54" i="25"/>
  <c r="U49" i="25"/>
  <c r="U41" i="25"/>
  <c r="U48" i="25"/>
  <c r="T55" i="25"/>
  <c r="M47" i="25"/>
  <c r="M46" i="25"/>
  <c r="M45" i="25"/>
  <c r="M52" i="25"/>
  <c r="M44" i="25"/>
  <c r="M51" i="25"/>
  <c r="M43" i="25"/>
  <c r="M50" i="25"/>
  <c r="M42" i="25"/>
  <c r="M41" i="25"/>
  <c r="M54" i="25"/>
  <c r="M49" i="25"/>
  <c r="M48" i="25"/>
  <c r="AA54" i="25"/>
  <c r="AA49" i="25"/>
  <c r="AA41" i="25"/>
  <c r="AA48" i="25"/>
  <c r="AA47" i="25"/>
  <c r="AA46" i="25"/>
  <c r="AA53" i="25"/>
  <c r="AA45" i="25"/>
  <c r="AA52" i="25"/>
  <c r="AA44" i="25"/>
  <c r="AA51" i="25"/>
  <c r="AA43" i="25"/>
  <c r="AA50" i="25"/>
  <c r="AA42" i="25"/>
  <c r="X55" i="25"/>
  <c r="S54" i="25"/>
  <c r="S49" i="25"/>
  <c r="S41" i="25"/>
  <c r="S48" i="25"/>
  <c r="S47" i="25"/>
  <c r="S46" i="25"/>
  <c r="S53" i="25"/>
  <c r="S45" i="25"/>
  <c r="S52" i="25"/>
  <c r="S44" i="25"/>
  <c r="S43" i="25"/>
  <c r="S51" i="25"/>
  <c r="S50" i="25"/>
  <c r="S42" i="25"/>
  <c r="G53" i="25"/>
  <c r="G45" i="25"/>
  <c r="G52" i="25"/>
  <c r="I52" i="25" s="1"/>
  <c r="G44" i="25"/>
  <c r="G51" i="25"/>
  <c r="I51" i="25" s="1"/>
  <c r="G43" i="25"/>
  <c r="G55" i="25"/>
  <c r="I55" i="25" s="1"/>
  <c r="AD55" i="25" s="1"/>
  <c r="G50" i="25"/>
  <c r="I50" i="25" s="1"/>
  <c r="G42" i="25"/>
  <c r="I42" i="25" s="1"/>
  <c r="G49" i="25"/>
  <c r="I49" i="25" s="1"/>
  <c r="G41" i="25"/>
  <c r="I41" i="25" s="1"/>
  <c r="G56" i="25"/>
  <c r="G48" i="25"/>
  <c r="G47" i="25"/>
  <c r="I47" i="25" s="1"/>
  <c r="G46" i="25"/>
  <c r="I46" i="25" s="1"/>
  <c r="R50" i="25"/>
  <c r="R42" i="25"/>
  <c r="R54" i="25"/>
  <c r="R49" i="25"/>
  <c r="R41" i="25"/>
  <c r="R48" i="25"/>
  <c r="R47" i="25"/>
  <c r="R46" i="25"/>
  <c r="R53" i="25"/>
  <c r="R45" i="25"/>
  <c r="R44" i="25"/>
  <c r="R52" i="25"/>
  <c r="R51" i="25"/>
  <c r="R43" i="25"/>
  <c r="Q51" i="25"/>
  <c r="Q43" i="25"/>
  <c r="Q50" i="25"/>
  <c r="Q42" i="25"/>
  <c r="Q41" i="25"/>
  <c r="Q54" i="25"/>
  <c r="Q49" i="25"/>
  <c r="Q48" i="25"/>
  <c r="Q47" i="25"/>
  <c r="Q46" i="25"/>
  <c r="Q53" i="25"/>
  <c r="Q45" i="25"/>
  <c r="Q52" i="25"/>
  <c r="Q44" i="25"/>
  <c r="W53" i="25"/>
  <c r="W45" i="25"/>
  <c r="W52" i="25"/>
  <c r="W44" i="25"/>
  <c r="W51" i="25"/>
  <c r="W43" i="25"/>
  <c r="W50" i="25"/>
  <c r="W42" i="25"/>
  <c r="W54" i="25"/>
  <c r="W49" i="25"/>
  <c r="W41" i="25"/>
  <c r="W48" i="25"/>
  <c r="W47" i="25"/>
  <c r="W46" i="25"/>
  <c r="O53" i="25"/>
  <c r="O45" i="25"/>
  <c r="O52" i="25"/>
  <c r="O44" i="25"/>
  <c r="O51" i="25"/>
  <c r="O43" i="25"/>
  <c r="O50" i="25"/>
  <c r="O42" i="25"/>
  <c r="O54" i="25"/>
  <c r="O49" i="25"/>
  <c r="O41" i="25"/>
  <c r="O48" i="25"/>
  <c r="O47" i="25"/>
  <c r="O46" i="25"/>
  <c r="I48" i="25"/>
  <c r="V55" i="25"/>
  <c r="I45" i="25"/>
  <c r="I44" i="25"/>
  <c r="I43" i="25"/>
  <c r="AC56" i="25"/>
  <c r="I56" i="25"/>
  <c r="AD56" i="25" s="1"/>
  <c r="N55" i="25"/>
  <c r="I53" i="25"/>
  <c r="AB55" i="25"/>
  <c r="J19" i="25"/>
  <c r="J20" i="25"/>
  <c r="J21" i="25"/>
  <c r="J22" i="25"/>
  <c r="J23" i="25"/>
  <c r="J24" i="25"/>
  <c r="J25" i="25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4" i="1"/>
  <c r="AC104" i="30" l="1"/>
  <c r="AD104" i="30" s="1"/>
  <c r="AC100" i="30"/>
  <c r="AD100" i="30" s="1"/>
  <c r="AB27" i="30"/>
  <c r="AA84" i="30"/>
  <c r="AC103" i="30"/>
  <c r="AD103" i="30" s="1"/>
  <c r="AC108" i="30"/>
  <c r="AD108" i="30" s="1"/>
  <c r="I13" i="30"/>
  <c r="S55" i="30"/>
  <c r="AC21" i="30"/>
  <c r="AD21" i="30" s="1"/>
  <c r="I15" i="30"/>
  <c r="AC17" i="30"/>
  <c r="AD17" i="30" s="1"/>
  <c r="AC19" i="30"/>
  <c r="AD19" i="30" s="1"/>
  <c r="AC105" i="30"/>
  <c r="AD105" i="30" s="1"/>
  <c r="AC18" i="30"/>
  <c r="AD18" i="30" s="1"/>
  <c r="AC15" i="30"/>
  <c r="AD15" i="30" s="1"/>
  <c r="AC110" i="30"/>
  <c r="AD110" i="30" s="1"/>
  <c r="AC24" i="30"/>
  <c r="AD24" i="30" s="1"/>
  <c r="O113" i="30"/>
  <c r="T55" i="30"/>
  <c r="AC107" i="30"/>
  <c r="AD107" i="30" s="1"/>
  <c r="AC82" i="30"/>
  <c r="AD82" i="30" s="1"/>
  <c r="X55" i="30"/>
  <c r="X27" i="30"/>
  <c r="AC48" i="30"/>
  <c r="AD48" i="30" s="1"/>
  <c r="AC52" i="30"/>
  <c r="AD52" i="30" s="1"/>
  <c r="R84" i="30"/>
  <c r="AC81" i="30"/>
  <c r="AD81" i="30" s="1"/>
  <c r="AC99" i="30"/>
  <c r="AD99" i="30" s="1"/>
  <c r="P113" i="30"/>
  <c r="Q113" i="30"/>
  <c r="V84" i="30"/>
  <c r="AC49" i="30"/>
  <c r="AD49" i="30" s="1"/>
  <c r="AC45" i="30"/>
  <c r="AD45" i="30" s="1"/>
  <c r="AC77" i="30"/>
  <c r="AD77" i="30" s="1"/>
  <c r="U27" i="30"/>
  <c r="AD86" i="30"/>
  <c r="N27" i="30"/>
  <c r="AC54" i="30"/>
  <c r="AD54" i="30" s="1"/>
  <c r="AC46" i="30"/>
  <c r="AD46" i="30" s="1"/>
  <c r="AC56" i="30"/>
  <c r="I56" i="30"/>
  <c r="AD56" i="30" s="1"/>
  <c r="AC75" i="30"/>
  <c r="AD75" i="30" s="1"/>
  <c r="AC78" i="30"/>
  <c r="AD78" i="30" s="1"/>
  <c r="P55" i="30"/>
  <c r="X113" i="30"/>
  <c r="Y113" i="30"/>
  <c r="T27" i="30"/>
  <c r="AC14" i="30"/>
  <c r="AD14" i="30" s="1"/>
  <c r="W55" i="30"/>
  <c r="AA27" i="30"/>
  <c r="AC42" i="30"/>
  <c r="AD42" i="30" s="1"/>
  <c r="N84" i="30"/>
  <c r="T113" i="30"/>
  <c r="V55" i="30"/>
  <c r="M84" i="30"/>
  <c r="AC70" i="30"/>
  <c r="AC83" i="30"/>
  <c r="AD83" i="30" s="1"/>
  <c r="AB55" i="30"/>
  <c r="AC27" i="30"/>
  <c r="I27" i="30"/>
  <c r="AD27" i="30" s="1"/>
  <c r="AB84" i="30"/>
  <c r="AC20" i="30"/>
  <c r="AD20" i="30" s="1"/>
  <c r="AC22" i="30"/>
  <c r="AD22" i="30" s="1"/>
  <c r="AC50" i="30"/>
  <c r="AD50" i="30" s="1"/>
  <c r="V27" i="30"/>
  <c r="O27" i="30"/>
  <c r="Q27" i="30"/>
  <c r="AC73" i="30"/>
  <c r="AD73" i="30" s="1"/>
  <c r="AC79" i="30"/>
  <c r="AD79" i="30" s="1"/>
  <c r="AC23" i="30"/>
  <c r="AD23" i="30" s="1"/>
  <c r="T84" i="30"/>
  <c r="W84" i="30"/>
  <c r="S84" i="30"/>
  <c r="AC43" i="30"/>
  <c r="AD43" i="30" s="1"/>
  <c r="N55" i="30"/>
  <c r="U84" i="30"/>
  <c r="Y27" i="30"/>
  <c r="AC74" i="30"/>
  <c r="AD74" i="30" s="1"/>
  <c r="AC72" i="30"/>
  <c r="AD72" i="30" s="1"/>
  <c r="AC26" i="30"/>
  <c r="AD26" i="30" s="1"/>
  <c r="AC25" i="30"/>
  <c r="AD25" i="30" s="1"/>
  <c r="R55" i="30"/>
  <c r="Q55" i="30"/>
  <c r="P27" i="30"/>
  <c r="O55" i="30"/>
  <c r="S27" i="30"/>
  <c r="AC41" i="30"/>
  <c r="AD41" i="30" s="1"/>
  <c r="M55" i="30"/>
  <c r="AC51" i="30"/>
  <c r="AD51" i="30" s="1"/>
  <c r="AB113" i="30"/>
  <c r="AC71" i="30"/>
  <c r="AC80" i="30"/>
  <c r="AD80" i="30" s="1"/>
  <c r="AC28" i="30"/>
  <c r="I28" i="30"/>
  <c r="AD28" i="30" s="1"/>
  <c r="M27" i="30"/>
  <c r="AC13" i="30"/>
  <c r="AD13" i="30" s="1"/>
  <c r="AC53" i="30"/>
  <c r="AD53" i="30" s="1"/>
  <c r="O84" i="30"/>
  <c r="Z55" i="30"/>
  <c r="AC47" i="30"/>
  <c r="AD47" i="30" s="1"/>
  <c r="AC44" i="30"/>
  <c r="AD44" i="30" s="1"/>
  <c r="Z84" i="30"/>
  <c r="R113" i="30"/>
  <c r="I55" i="30"/>
  <c r="AD55" i="30" s="1"/>
  <c r="AC55" i="30"/>
  <c r="AC76" i="30"/>
  <c r="AD76" i="30" s="1"/>
  <c r="AC104" i="29"/>
  <c r="AD104" i="29" s="1"/>
  <c r="AC101" i="29"/>
  <c r="AD101" i="29" s="1"/>
  <c r="AC105" i="29"/>
  <c r="AD105" i="29" s="1"/>
  <c r="AC109" i="29"/>
  <c r="AD109" i="29" s="1"/>
  <c r="N84" i="29"/>
  <c r="AA84" i="29"/>
  <c r="Q55" i="29"/>
  <c r="AC53" i="29"/>
  <c r="AD53" i="29" s="1"/>
  <c r="O55" i="29"/>
  <c r="AC26" i="29"/>
  <c r="AD26" i="29" s="1"/>
  <c r="AC19" i="29"/>
  <c r="AD19" i="29" s="1"/>
  <c r="AC22" i="29"/>
  <c r="AD22" i="29" s="1"/>
  <c r="AC20" i="29"/>
  <c r="AD20" i="29" s="1"/>
  <c r="AC18" i="29"/>
  <c r="AD18" i="29" s="1"/>
  <c r="AC14" i="29"/>
  <c r="AD14" i="29" s="1"/>
  <c r="AC23" i="29"/>
  <c r="AD23" i="29" s="1"/>
  <c r="AC24" i="29"/>
  <c r="AD24" i="29" s="1"/>
  <c r="AC49" i="29"/>
  <c r="AD49" i="29" s="1"/>
  <c r="AC73" i="29"/>
  <c r="AD73" i="29" s="1"/>
  <c r="AD29" i="29"/>
  <c r="AC54" i="29"/>
  <c r="AD54" i="29" s="1"/>
  <c r="AC81" i="29"/>
  <c r="AD81" i="29" s="1"/>
  <c r="AC48" i="29"/>
  <c r="AD48" i="29" s="1"/>
  <c r="AC50" i="29"/>
  <c r="AD50" i="29" s="1"/>
  <c r="P84" i="29"/>
  <c r="Y113" i="29"/>
  <c r="T55" i="29"/>
  <c r="AC71" i="29"/>
  <c r="AC78" i="29"/>
  <c r="AD78" i="29" s="1"/>
  <c r="Y84" i="29"/>
  <c r="P55" i="29"/>
  <c r="AC42" i="29"/>
  <c r="AD42" i="29" s="1"/>
  <c r="AC43" i="29"/>
  <c r="AD43" i="29" s="1"/>
  <c r="AB84" i="29"/>
  <c r="Q27" i="29"/>
  <c r="AC74" i="29"/>
  <c r="AD74" i="29" s="1"/>
  <c r="AC83" i="29"/>
  <c r="AD83" i="29" s="1"/>
  <c r="AA55" i="29"/>
  <c r="AC13" i="29"/>
  <c r="AD13" i="29" s="1"/>
  <c r="U55" i="29"/>
  <c r="AC45" i="29"/>
  <c r="AD45" i="29" s="1"/>
  <c r="AC51" i="29"/>
  <c r="AD51" i="29" s="1"/>
  <c r="Y55" i="29"/>
  <c r="X84" i="29"/>
  <c r="AC75" i="29"/>
  <c r="AD75" i="29" s="1"/>
  <c r="AC79" i="29"/>
  <c r="AD79" i="29" s="1"/>
  <c r="I113" i="29"/>
  <c r="AD113" i="29" s="1"/>
  <c r="AD115" i="29" s="1"/>
  <c r="AC46" i="29"/>
  <c r="AD46" i="29" s="1"/>
  <c r="AC44" i="29"/>
  <c r="AD44" i="29" s="1"/>
  <c r="N55" i="29"/>
  <c r="Y27" i="29"/>
  <c r="AC77" i="29"/>
  <c r="AD77" i="29" s="1"/>
  <c r="AC72" i="29"/>
  <c r="AD72" i="29" s="1"/>
  <c r="AD57" i="29"/>
  <c r="R55" i="29"/>
  <c r="V55" i="29"/>
  <c r="M55" i="29"/>
  <c r="AC41" i="29"/>
  <c r="AD41" i="29" s="1"/>
  <c r="AC52" i="29"/>
  <c r="AD52" i="29" s="1"/>
  <c r="Z55" i="29"/>
  <c r="AD86" i="29"/>
  <c r="M84" i="29"/>
  <c r="AC70" i="29"/>
  <c r="AC80" i="29"/>
  <c r="AD80" i="29" s="1"/>
  <c r="W55" i="29"/>
  <c r="I55" i="29"/>
  <c r="AD55" i="29" s="1"/>
  <c r="S113" i="29"/>
  <c r="AA113" i="29"/>
  <c r="X55" i="29"/>
  <c r="AC47" i="29"/>
  <c r="AD47" i="29" s="1"/>
  <c r="R27" i="29"/>
  <c r="Q113" i="29"/>
  <c r="V84" i="29"/>
  <c r="AC76" i="29"/>
  <c r="AD76" i="29" s="1"/>
  <c r="S84" i="29"/>
  <c r="R113" i="29"/>
  <c r="R84" i="29"/>
  <c r="AC21" i="28"/>
  <c r="AD21" i="28" s="1"/>
  <c r="AC17" i="28"/>
  <c r="AD17" i="28" s="1"/>
  <c r="AC107" i="28"/>
  <c r="AD107" i="28" s="1"/>
  <c r="AC25" i="28"/>
  <c r="AD25" i="28" s="1"/>
  <c r="AC71" i="28"/>
  <c r="AC101" i="28"/>
  <c r="AD101" i="28" s="1"/>
  <c r="AC14" i="28"/>
  <c r="AD14" i="28" s="1"/>
  <c r="AC72" i="28"/>
  <c r="AD72" i="28" s="1"/>
  <c r="AC109" i="28"/>
  <c r="AD109" i="28" s="1"/>
  <c r="AC22" i="28"/>
  <c r="AD22" i="28" s="1"/>
  <c r="AC77" i="28"/>
  <c r="AD77" i="28" s="1"/>
  <c r="AC100" i="28"/>
  <c r="AD100" i="28" s="1"/>
  <c r="AC104" i="28"/>
  <c r="AD104" i="28" s="1"/>
  <c r="AC102" i="28"/>
  <c r="AD102" i="28" s="1"/>
  <c r="AC106" i="28"/>
  <c r="AD106" i="28" s="1"/>
  <c r="AC15" i="28"/>
  <c r="AD15" i="28" s="1"/>
  <c r="AC78" i="28"/>
  <c r="AD78" i="28" s="1"/>
  <c r="AC108" i="28"/>
  <c r="AD108" i="28" s="1"/>
  <c r="Q84" i="28"/>
  <c r="AC110" i="28"/>
  <c r="AD110" i="28" s="1"/>
  <c r="AC18" i="28"/>
  <c r="AD18" i="28" s="1"/>
  <c r="AC23" i="28"/>
  <c r="AD23" i="28" s="1"/>
  <c r="AC82" i="28"/>
  <c r="AD82" i="28" s="1"/>
  <c r="AC83" i="28"/>
  <c r="AD83" i="28" s="1"/>
  <c r="W84" i="28"/>
  <c r="AC26" i="28"/>
  <c r="AD26" i="28" s="1"/>
  <c r="AC16" i="28"/>
  <c r="AD16" i="28" s="1"/>
  <c r="AC79" i="28"/>
  <c r="AD79" i="28" s="1"/>
  <c r="AD29" i="28"/>
  <c r="AC112" i="28"/>
  <c r="AD112" i="28" s="1"/>
  <c r="AD103" i="28"/>
  <c r="AC80" i="28"/>
  <c r="AD80" i="28" s="1"/>
  <c r="AC76" i="28"/>
  <c r="AD76" i="28" s="1"/>
  <c r="AC111" i="28"/>
  <c r="AD111" i="28" s="1"/>
  <c r="Q27" i="28"/>
  <c r="AC105" i="28"/>
  <c r="AD105" i="28" s="1"/>
  <c r="S84" i="28"/>
  <c r="AE71" i="28"/>
  <c r="AD71" i="28"/>
  <c r="AC52" i="28"/>
  <c r="AD52" i="28" s="1"/>
  <c r="AC56" i="28"/>
  <c r="I56" i="28"/>
  <c r="AD56" i="28" s="1"/>
  <c r="AC44" i="28"/>
  <c r="AD44" i="28" s="1"/>
  <c r="V84" i="28"/>
  <c r="AA113" i="28"/>
  <c r="I55" i="28"/>
  <c r="AD55" i="28" s="1"/>
  <c r="AA27" i="28"/>
  <c r="T27" i="28"/>
  <c r="AC70" i="28"/>
  <c r="AC42" i="28"/>
  <c r="AD42" i="28" s="1"/>
  <c r="Q113" i="28"/>
  <c r="AA55" i="28"/>
  <c r="I113" i="28"/>
  <c r="AD113" i="28" s="1"/>
  <c r="AD115" i="28" s="1"/>
  <c r="M55" i="28"/>
  <c r="AC41" i="28"/>
  <c r="AD41" i="28" s="1"/>
  <c r="AC45" i="28"/>
  <c r="AD45" i="28" s="1"/>
  <c r="W55" i="28"/>
  <c r="N84" i="28"/>
  <c r="Y113" i="28"/>
  <c r="AC43" i="28"/>
  <c r="AD43" i="28" s="1"/>
  <c r="AC54" i="28"/>
  <c r="AD54" i="28" s="1"/>
  <c r="AD86" i="28"/>
  <c r="R55" i="28"/>
  <c r="Z27" i="28"/>
  <c r="V55" i="28"/>
  <c r="P113" i="28"/>
  <c r="R113" i="28"/>
  <c r="S55" i="28"/>
  <c r="AC49" i="28"/>
  <c r="AD49" i="28" s="1"/>
  <c r="AC50" i="28"/>
  <c r="AD50" i="28" s="1"/>
  <c r="Z55" i="28"/>
  <c r="AC28" i="28"/>
  <c r="AC13" i="28"/>
  <c r="AD13" i="28" s="1"/>
  <c r="S113" i="28"/>
  <c r="AC46" i="28"/>
  <c r="AD46" i="28" s="1"/>
  <c r="AC47" i="28"/>
  <c r="AD47" i="28" s="1"/>
  <c r="AC75" i="28"/>
  <c r="AD75" i="28" s="1"/>
  <c r="AA84" i="28"/>
  <c r="S27" i="28"/>
  <c r="T55" i="28"/>
  <c r="U55" i="28"/>
  <c r="P84" i="28"/>
  <c r="AC51" i="28"/>
  <c r="AD51" i="28" s="1"/>
  <c r="AC48" i="28"/>
  <c r="AD48" i="28" s="1"/>
  <c r="X84" i="28"/>
  <c r="X113" i="28"/>
  <c r="AC106" i="25"/>
  <c r="AC112" i="25"/>
  <c r="AD112" i="25" s="1"/>
  <c r="AC103" i="25"/>
  <c r="AD103" i="25" s="1"/>
  <c r="AD100" i="25"/>
  <c r="AC108" i="25"/>
  <c r="AD108" i="25" s="1"/>
  <c r="I114" i="25"/>
  <c r="AD114" i="25" s="1"/>
  <c r="AC105" i="25"/>
  <c r="AD105" i="25" s="1"/>
  <c r="AC109" i="25"/>
  <c r="AD109" i="25" s="1"/>
  <c r="AD106" i="25"/>
  <c r="AC102" i="25"/>
  <c r="AD102" i="25" s="1"/>
  <c r="AC107" i="25"/>
  <c r="AD107" i="25" s="1"/>
  <c r="AC110" i="25"/>
  <c r="AD110" i="25" s="1"/>
  <c r="Q84" i="25"/>
  <c r="O84" i="25"/>
  <c r="Y84" i="25"/>
  <c r="AA84" i="25"/>
  <c r="Q113" i="25"/>
  <c r="S113" i="25"/>
  <c r="I113" i="25"/>
  <c r="AD113" i="25" s="1"/>
  <c r="Y113" i="25"/>
  <c r="R113" i="25"/>
  <c r="AC99" i="25"/>
  <c r="AD99" i="25" s="1"/>
  <c r="AA113" i="25"/>
  <c r="AC80" i="25"/>
  <c r="AD80" i="25" s="1"/>
  <c r="AC77" i="25"/>
  <c r="AD77" i="25" s="1"/>
  <c r="AC73" i="25"/>
  <c r="AD73" i="25" s="1"/>
  <c r="M84" i="25"/>
  <c r="AC70" i="25"/>
  <c r="AD70" i="25" s="1"/>
  <c r="AC81" i="25"/>
  <c r="AD81" i="25" s="1"/>
  <c r="AC78" i="25"/>
  <c r="AD78" i="25" s="1"/>
  <c r="AC74" i="25"/>
  <c r="AD74" i="25" s="1"/>
  <c r="AC83" i="25"/>
  <c r="AD83" i="25" s="1"/>
  <c r="AC75" i="25"/>
  <c r="AD75" i="25" s="1"/>
  <c r="I84" i="25"/>
  <c r="AD84" i="25" s="1"/>
  <c r="AD86" i="25" s="1"/>
  <c r="W84" i="25"/>
  <c r="AC71" i="25"/>
  <c r="AD71" i="25" s="1"/>
  <c r="AC76" i="25"/>
  <c r="AD76" i="25" s="1"/>
  <c r="AC79" i="25"/>
  <c r="AD79" i="25" s="1"/>
  <c r="S84" i="25"/>
  <c r="AC72" i="25"/>
  <c r="AD72" i="25" s="1"/>
  <c r="R84" i="25"/>
  <c r="U84" i="25"/>
  <c r="Y55" i="25"/>
  <c r="AD57" i="25"/>
  <c r="AC43" i="25"/>
  <c r="AD43" i="25" s="1"/>
  <c r="AC55" i="25"/>
  <c r="W55" i="25"/>
  <c r="AC51" i="25"/>
  <c r="AD51" i="25" s="1"/>
  <c r="O55" i="25"/>
  <c r="AC48" i="25"/>
  <c r="AD48" i="25" s="1"/>
  <c r="AC44" i="25"/>
  <c r="AD44" i="25" s="1"/>
  <c r="AC49" i="25"/>
  <c r="AD49" i="25" s="1"/>
  <c r="AC52" i="25"/>
  <c r="AD52" i="25" s="1"/>
  <c r="U55" i="25"/>
  <c r="AC54" i="25"/>
  <c r="AD54" i="25" s="1"/>
  <c r="AC45" i="25"/>
  <c r="AD45" i="25" s="1"/>
  <c r="R55" i="25"/>
  <c r="M55" i="25"/>
  <c r="AC41" i="25"/>
  <c r="AD41" i="25" s="1"/>
  <c r="AC46" i="25"/>
  <c r="AD46" i="25" s="1"/>
  <c r="Q55" i="25"/>
  <c r="S55" i="25"/>
  <c r="AC42" i="25"/>
  <c r="AD42" i="25" s="1"/>
  <c r="AC47" i="25"/>
  <c r="AD47" i="25" s="1"/>
  <c r="AA55" i="25"/>
  <c r="AC50" i="25"/>
  <c r="AD50" i="25" s="1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A50" i="1"/>
  <c r="AB50" i="1"/>
  <c r="AC50" i="1"/>
  <c r="AD50" i="1"/>
  <c r="AE50" i="1"/>
  <c r="AF50" i="1"/>
  <c r="AG50" i="1"/>
  <c r="AH50" i="1"/>
  <c r="AI50" i="1"/>
  <c r="AJ50" i="1"/>
  <c r="AK50" i="1"/>
  <c r="AA51" i="1"/>
  <c r="AB51" i="1"/>
  <c r="AC51" i="1"/>
  <c r="AD51" i="1"/>
  <c r="AE51" i="1"/>
  <c r="AF51" i="1"/>
  <c r="AG51" i="1"/>
  <c r="AH51" i="1"/>
  <c r="AI51" i="1"/>
  <c r="AJ51" i="1"/>
  <c r="AK51" i="1"/>
  <c r="AA52" i="1"/>
  <c r="AB52" i="1"/>
  <c r="AC52" i="1"/>
  <c r="AD52" i="1"/>
  <c r="AE52" i="1"/>
  <c r="AF52" i="1"/>
  <c r="AG52" i="1"/>
  <c r="AH52" i="1"/>
  <c r="AI52" i="1"/>
  <c r="AJ52" i="1"/>
  <c r="AK52" i="1"/>
  <c r="AA53" i="1"/>
  <c r="AB53" i="1"/>
  <c r="AC53" i="1"/>
  <c r="AD53" i="1"/>
  <c r="AE53" i="1"/>
  <c r="AF53" i="1"/>
  <c r="AG53" i="1"/>
  <c r="AH53" i="1"/>
  <c r="AI53" i="1"/>
  <c r="AJ53" i="1"/>
  <c r="AK53" i="1"/>
  <c r="AA54" i="1"/>
  <c r="AB54" i="1"/>
  <c r="AC54" i="1"/>
  <c r="AD54" i="1"/>
  <c r="AE54" i="1"/>
  <c r="AF54" i="1"/>
  <c r="AG54" i="1"/>
  <c r="AH54" i="1"/>
  <c r="AI54" i="1"/>
  <c r="AJ54" i="1"/>
  <c r="AK54" i="1"/>
  <c r="AA55" i="1"/>
  <c r="AB55" i="1"/>
  <c r="AC55" i="1"/>
  <c r="AD55" i="1"/>
  <c r="AE55" i="1"/>
  <c r="AF55" i="1"/>
  <c r="AG55" i="1"/>
  <c r="AH55" i="1"/>
  <c r="AI55" i="1"/>
  <c r="AJ55" i="1"/>
  <c r="AK55" i="1"/>
  <c r="AA56" i="1"/>
  <c r="AB56" i="1"/>
  <c r="AC56" i="1"/>
  <c r="AD56" i="1"/>
  <c r="AE56" i="1"/>
  <c r="AF56" i="1"/>
  <c r="AG56" i="1"/>
  <c r="AH56" i="1"/>
  <c r="AI56" i="1"/>
  <c r="AJ56" i="1"/>
  <c r="AK56" i="1"/>
  <c r="AA57" i="1"/>
  <c r="AB57" i="1"/>
  <c r="AC57" i="1"/>
  <c r="AD57" i="1"/>
  <c r="AE57" i="1"/>
  <c r="AF57" i="1"/>
  <c r="AG57" i="1"/>
  <c r="AH57" i="1"/>
  <c r="AI57" i="1"/>
  <c r="AJ57" i="1"/>
  <c r="AK57" i="1"/>
  <c r="AA58" i="1"/>
  <c r="AB58" i="1"/>
  <c r="AC58" i="1"/>
  <c r="AD58" i="1"/>
  <c r="AE58" i="1"/>
  <c r="AF58" i="1"/>
  <c r="AG58" i="1"/>
  <c r="AH58" i="1"/>
  <c r="AI58" i="1"/>
  <c r="AJ58" i="1"/>
  <c r="AK58" i="1"/>
  <c r="AA59" i="1"/>
  <c r="AB59" i="1"/>
  <c r="AC59" i="1"/>
  <c r="AD59" i="1"/>
  <c r="AE59" i="1"/>
  <c r="AF59" i="1"/>
  <c r="AG59" i="1"/>
  <c r="AH59" i="1"/>
  <c r="AI59" i="1"/>
  <c r="AJ59" i="1"/>
  <c r="AK59" i="1"/>
  <c r="AA60" i="1"/>
  <c r="AB60" i="1"/>
  <c r="AC60" i="1"/>
  <c r="AD60" i="1"/>
  <c r="AE60" i="1"/>
  <c r="AF60" i="1"/>
  <c r="AG60" i="1"/>
  <c r="AH60" i="1"/>
  <c r="AI60" i="1"/>
  <c r="AJ60" i="1"/>
  <c r="AK60" i="1"/>
  <c r="AA61" i="1"/>
  <c r="AB61" i="1"/>
  <c r="AC61" i="1"/>
  <c r="AD61" i="1"/>
  <c r="AE61" i="1"/>
  <c r="AF61" i="1"/>
  <c r="AG61" i="1"/>
  <c r="AH61" i="1"/>
  <c r="AI61" i="1"/>
  <c r="AJ61" i="1"/>
  <c r="AK61" i="1"/>
  <c r="AA62" i="1"/>
  <c r="AB62" i="1"/>
  <c r="AC62" i="1"/>
  <c r="AD62" i="1"/>
  <c r="AE62" i="1"/>
  <c r="AF62" i="1"/>
  <c r="AG62" i="1"/>
  <c r="AH62" i="1"/>
  <c r="AI62" i="1"/>
  <c r="AJ62" i="1"/>
  <c r="AK62" i="1"/>
  <c r="AA63" i="1"/>
  <c r="AB63" i="1"/>
  <c r="AC63" i="1"/>
  <c r="AD63" i="1"/>
  <c r="AE63" i="1"/>
  <c r="AF63" i="1"/>
  <c r="AG63" i="1"/>
  <c r="AH63" i="1"/>
  <c r="AI63" i="1"/>
  <c r="AJ63" i="1"/>
  <c r="AK63" i="1"/>
  <c r="AA64" i="1"/>
  <c r="AB64" i="1"/>
  <c r="AC64" i="1"/>
  <c r="AD64" i="1"/>
  <c r="AE64" i="1"/>
  <c r="AF64" i="1"/>
  <c r="AG64" i="1"/>
  <c r="AH64" i="1"/>
  <c r="AI64" i="1"/>
  <c r="AJ64" i="1"/>
  <c r="AK64" i="1"/>
  <c r="AA65" i="1"/>
  <c r="AB65" i="1"/>
  <c r="AC65" i="1"/>
  <c r="AD65" i="1"/>
  <c r="AE65" i="1"/>
  <c r="AF65" i="1"/>
  <c r="AG65" i="1"/>
  <c r="AH65" i="1"/>
  <c r="AI65" i="1"/>
  <c r="AJ65" i="1"/>
  <c r="AK65" i="1"/>
  <c r="AA66" i="1"/>
  <c r="AB66" i="1"/>
  <c r="AC66" i="1"/>
  <c r="AD66" i="1"/>
  <c r="AE66" i="1"/>
  <c r="AF66" i="1"/>
  <c r="AG66" i="1"/>
  <c r="AH66" i="1"/>
  <c r="AI66" i="1"/>
  <c r="AJ66" i="1"/>
  <c r="AK66" i="1"/>
  <c r="AA67" i="1"/>
  <c r="AB67" i="1"/>
  <c r="AC67" i="1"/>
  <c r="AD67" i="1"/>
  <c r="AE67" i="1"/>
  <c r="AF67" i="1"/>
  <c r="AG67" i="1"/>
  <c r="AH67" i="1"/>
  <c r="AI67" i="1"/>
  <c r="AJ67" i="1"/>
  <c r="AK67" i="1"/>
  <c r="AA68" i="1"/>
  <c r="AB68" i="1"/>
  <c r="AC68" i="1"/>
  <c r="AD68" i="1"/>
  <c r="AE68" i="1"/>
  <c r="AF68" i="1"/>
  <c r="AG68" i="1"/>
  <c r="AH68" i="1"/>
  <c r="AI68" i="1"/>
  <c r="AJ68" i="1"/>
  <c r="AK68" i="1"/>
  <c r="AA69" i="1"/>
  <c r="AB69" i="1"/>
  <c r="AC69" i="1"/>
  <c r="AD69" i="1"/>
  <c r="AE69" i="1"/>
  <c r="AF69" i="1"/>
  <c r="AG69" i="1"/>
  <c r="AH69" i="1"/>
  <c r="AI69" i="1"/>
  <c r="AJ69" i="1"/>
  <c r="AK69" i="1"/>
  <c r="AA70" i="1"/>
  <c r="AB70" i="1"/>
  <c r="AC70" i="1"/>
  <c r="AD70" i="1"/>
  <c r="AE70" i="1"/>
  <c r="AF70" i="1"/>
  <c r="AG70" i="1"/>
  <c r="AH70" i="1"/>
  <c r="AI70" i="1"/>
  <c r="AJ70" i="1"/>
  <c r="AK70" i="1"/>
  <c r="AA71" i="1"/>
  <c r="AB71" i="1"/>
  <c r="AC71" i="1"/>
  <c r="AD71" i="1"/>
  <c r="AE71" i="1"/>
  <c r="AF71" i="1"/>
  <c r="AG71" i="1"/>
  <c r="AH71" i="1"/>
  <c r="AI71" i="1"/>
  <c r="AJ71" i="1"/>
  <c r="AK7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AD57" i="30" l="1"/>
  <c r="AE71" i="30"/>
  <c r="AD71" i="30"/>
  <c r="AE70" i="30"/>
  <c r="AD70" i="30"/>
  <c r="AD29" i="30"/>
  <c r="AD70" i="29"/>
  <c r="AE70" i="29"/>
  <c r="AE71" i="29"/>
  <c r="AD71" i="29"/>
  <c r="AD57" i="28"/>
  <c r="AE70" i="28"/>
  <c r="AD70" i="28"/>
  <c r="AD115" i="25"/>
  <c r="F28" i="25"/>
  <c r="F27" i="25"/>
  <c r="K26" i="25"/>
  <c r="L26" i="25" s="1"/>
  <c r="K25" i="25"/>
  <c r="L25" i="25" s="1"/>
  <c r="F25" i="25"/>
  <c r="K24" i="25"/>
  <c r="L24" i="25" s="1"/>
  <c r="F24" i="25"/>
  <c r="K23" i="25"/>
  <c r="L23" i="25" s="1"/>
  <c r="F23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1" i="25" l="1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M53" i="25" l="1"/>
  <c r="AC53" i="25" s="1"/>
  <c r="M111" i="25"/>
  <c r="AC111" i="25" s="1"/>
  <c r="M82" i="25"/>
  <c r="AC82" i="25" s="1"/>
  <c r="A4" i="1"/>
  <c r="G23" i="25" l="1"/>
  <c r="G20" i="25"/>
  <c r="G16" i="25"/>
  <c r="G18" i="25"/>
  <c r="G13" i="25"/>
  <c r="G28" i="25"/>
  <c r="AD53" i="25" s="1"/>
  <c r="G15" i="25"/>
  <c r="G24" i="25"/>
  <c r="G22" i="25"/>
  <c r="G17" i="25"/>
  <c r="G19" i="25"/>
  <c r="G27" i="25"/>
  <c r="G21" i="25"/>
  <c r="G14" i="25"/>
  <c r="G25" i="25"/>
  <c r="AD82" i="25" l="1"/>
  <c r="AD111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G88" i="25" l="1"/>
  <c r="G87" i="25"/>
  <c r="M25" i="25"/>
  <c r="X23" i="25"/>
  <c r="W20" i="25"/>
  <c r="S16" i="25"/>
  <c r="X16" i="25"/>
  <c r="S23" i="25"/>
  <c r="S14" i="25"/>
  <c r="AA23" i="25"/>
  <c r="P23" i="25"/>
  <c r="X22" i="25"/>
  <c r="O16" i="25"/>
  <c r="S22" i="25"/>
  <c r="S17" i="25"/>
  <c r="V14" i="25"/>
  <c r="X24" i="25"/>
  <c r="P15" i="25"/>
  <c r="S25" i="25"/>
  <c r="S20" i="25"/>
  <c r="X18" i="25"/>
  <c r="H14" i="25"/>
  <c r="I14" i="25" s="1"/>
  <c r="S15" i="25"/>
  <c r="H28" i="25"/>
  <c r="AB13" i="25"/>
  <c r="X19" i="25"/>
  <c r="H27" i="25"/>
  <c r="X13" i="25"/>
  <c r="T17" i="25"/>
  <c r="S18" i="25"/>
  <c r="S26" i="25"/>
  <c r="X17" i="25"/>
  <c r="S19" i="25"/>
  <c r="P25" i="25"/>
  <c r="Z23" i="25"/>
  <c r="H18" i="25"/>
  <c r="I18" i="25" s="1"/>
  <c r="AA25" i="25"/>
  <c r="P26" i="25"/>
  <c r="N19" i="25"/>
  <c r="H13" i="25"/>
  <c r="I13" i="25" s="1"/>
  <c r="W17" i="25"/>
  <c r="V16" i="25"/>
  <c r="U15" i="25"/>
  <c r="X26" i="25"/>
  <c r="S21" i="25"/>
  <c r="O20" i="25"/>
  <c r="X14" i="25"/>
  <c r="S24" i="25"/>
  <c r="X21" i="25"/>
  <c r="P16" i="25"/>
  <c r="P21" i="25"/>
  <c r="H23" i="25"/>
  <c r="I23" i="25" s="1"/>
  <c r="X20" i="25"/>
  <c r="H25" i="25"/>
  <c r="I25" i="25" s="1"/>
  <c r="H17" i="25"/>
  <c r="I17" i="25" s="1"/>
  <c r="Z26" i="25"/>
  <c r="N25" i="25"/>
  <c r="AB18" i="25"/>
  <c r="W22" i="25"/>
  <c r="Z16" i="25"/>
  <c r="P19" i="25"/>
  <c r="U22" i="25"/>
  <c r="AA16" i="25"/>
  <c r="O17" i="25"/>
  <c r="H24" i="25"/>
  <c r="I24" i="25" s="1"/>
  <c r="P13" i="25"/>
  <c r="N18" i="25"/>
  <c r="W14" i="25"/>
  <c r="T18" i="25"/>
  <c r="U21" i="25"/>
  <c r="W16" i="25"/>
  <c r="S13" i="25"/>
  <c r="O22" i="25"/>
  <c r="AB17" i="25"/>
  <c r="X25" i="25"/>
  <c r="V26" i="25"/>
  <c r="N16" i="25"/>
  <c r="P14" i="25"/>
  <c r="O24" i="25"/>
  <c r="U26" i="25"/>
  <c r="H16" i="25"/>
  <c r="I16" i="25" s="1"/>
  <c r="AA24" i="25"/>
  <c r="H22" i="25"/>
  <c r="I22" i="25" s="1"/>
  <c r="H20" i="25"/>
  <c r="I20" i="25" s="1"/>
  <c r="Z15" i="25"/>
  <c r="AB23" i="25"/>
  <c r="Z13" i="25"/>
  <c r="W15" i="25"/>
  <c r="V18" i="25"/>
  <c r="Z19" i="25"/>
  <c r="Z22" i="25"/>
  <c r="U23" i="25"/>
  <c r="O13" i="25"/>
  <c r="H15" i="25"/>
  <c r="I15" i="25" s="1"/>
  <c r="AA21" i="25"/>
  <c r="V15" i="25"/>
  <c r="W23" i="25"/>
  <c r="P17" i="25"/>
  <c r="AB15" i="25"/>
  <c r="W26" i="25"/>
  <c r="P22" i="25"/>
  <c r="Z17" i="25"/>
  <c r="W19" i="25"/>
  <c r="H19" i="25"/>
  <c r="I19" i="25" s="1"/>
  <c r="T20" i="25"/>
  <c r="V25" i="25"/>
  <c r="AB16" i="25"/>
  <c r="AA19" i="25"/>
  <c r="AA17" i="25"/>
  <c r="N14" i="25"/>
  <c r="T21" i="25"/>
  <c r="U14" i="25"/>
  <c r="O14" i="25"/>
  <c r="W13" i="25"/>
  <c r="T19" i="25"/>
  <c r="AA18" i="25"/>
  <c r="N22" i="25"/>
  <c r="V19" i="25"/>
  <c r="W18" i="25"/>
  <c r="O18" i="25"/>
  <c r="AB22" i="25"/>
  <c r="O25" i="25"/>
  <c r="U17" i="25"/>
  <c r="AA15" i="25"/>
  <c r="N15" i="25"/>
  <c r="V23" i="25"/>
  <c r="U13" i="25"/>
  <c r="Z21" i="25"/>
  <c r="O19" i="25"/>
  <c r="H21" i="25"/>
  <c r="I21" i="25" s="1"/>
  <c r="N13" i="25"/>
  <c r="T16" i="25"/>
  <c r="O23" i="25"/>
  <c r="Z25" i="25"/>
  <c r="U24" i="25"/>
  <c r="N17" i="25"/>
  <c r="AA22" i="25"/>
  <c r="N20" i="25"/>
  <c r="T26" i="25"/>
  <c r="W25" i="25"/>
  <c r="V22" i="25"/>
  <c r="U19" i="25"/>
  <c r="U20" i="25"/>
  <c r="AB19" i="25"/>
  <c r="X15" i="25"/>
  <c r="AA13" i="25"/>
  <c r="N23" i="25"/>
  <c r="T13" i="25"/>
  <c r="V20" i="25"/>
  <c r="U25" i="25"/>
  <c r="T24" i="25"/>
  <c r="Z24" i="25"/>
  <c r="U18" i="25"/>
  <c r="AA20" i="25"/>
  <c r="AB21" i="25"/>
  <c r="AB25" i="25"/>
  <c r="T14" i="25"/>
  <c r="AB24" i="25"/>
  <c r="T22" i="25"/>
  <c r="P24" i="25"/>
  <c r="Z14" i="25"/>
  <c r="AB20" i="25"/>
  <c r="P18" i="25"/>
  <c r="Z20" i="25"/>
  <c r="AA26" i="25"/>
  <c r="V21" i="25"/>
  <c r="N21" i="25"/>
  <c r="N24" i="25"/>
  <c r="V24" i="25"/>
  <c r="T25" i="25"/>
  <c r="U16" i="25"/>
  <c r="P20" i="25"/>
  <c r="T15" i="25"/>
  <c r="V17" i="25"/>
  <c r="AB14" i="25"/>
  <c r="O21" i="25"/>
  <c r="O15" i="25"/>
  <c r="N26" i="25"/>
  <c r="O26" i="25"/>
  <c r="T23" i="25"/>
  <c r="Z18" i="25"/>
  <c r="AB26" i="25"/>
  <c r="Y25" i="25"/>
  <c r="R21" i="25"/>
  <c r="Q21" i="25"/>
  <c r="Y24" i="25"/>
  <c r="R17" i="25"/>
  <c r="Q17" i="25"/>
  <c r="W21" i="25"/>
  <c r="R15" i="25"/>
  <c r="Q25" i="25"/>
  <c r="R20" i="25"/>
  <c r="M14" i="25"/>
  <c r="Q24" i="25"/>
  <c r="AA14" i="25"/>
  <c r="Q14" i="25"/>
  <c r="Y14" i="25"/>
  <c r="R16" i="25"/>
  <c r="Q20" i="25"/>
  <c r="Y21" i="25"/>
  <c r="R26" i="25"/>
  <c r="R18" i="25"/>
  <c r="Q18" i="25"/>
  <c r="Q16" i="25"/>
  <c r="M21" i="25"/>
  <c r="M18" i="25"/>
  <c r="M15" i="25"/>
  <c r="M13" i="25"/>
  <c r="M20" i="25"/>
  <c r="Y16" i="25"/>
  <c r="Q19" i="25"/>
  <c r="W24" i="25"/>
  <c r="Y20" i="25"/>
  <c r="R19" i="25"/>
  <c r="Q15" i="25"/>
  <c r="Y22" i="25"/>
  <c r="R13" i="25"/>
  <c r="Q13" i="25"/>
  <c r="M16" i="25"/>
  <c r="Y13" i="25"/>
  <c r="R25" i="25"/>
  <c r="M22" i="25"/>
  <c r="Y26" i="25"/>
  <c r="M23" i="25"/>
  <c r="Y23" i="25"/>
  <c r="M26" i="25"/>
  <c r="V13" i="25"/>
  <c r="Y19" i="25"/>
  <c r="R23" i="25"/>
  <c r="Q23" i="25"/>
  <c r="Y15" i="25"/>
  <c r="R22" i="25"/>
  <c r="Q22" i="25"/>
  <c r="Y17" i="25"/>
  <c r="Q26" i="25"/>
  <c r="Y18" i="25"/>
  <c r="M19" i="25"/>
  <c r="M17" i="25"/>
  <c r="R24" i="25"/>
  <c r="M24" i="25"/>
  <c r="R14" i="25"/>
  <c r="V27" i="25" l="1"/>
  <c r="S27" i="25"/>
  <c r="AC17" i="25"/>
  <c r="AD17" i="25" s="1"/>
  <c r="AC16" i="25"/>
  <c r="AD16" i="25" s="1"/>
  <c r="AC19" i="25"/>
  <c r="AD19" i="25" s="1"/>
  <c r="AC18" i="25"/>
  <c r="AD18" i="25" s="1"/>
  <c r="AC23" i="25"/>
  <c r="AD23" i="25" s="1"/>
  <c r="AC24" i="25"/>
  <c r="AD24" i="25" s="1"/>
  <c r="AC13" i="25"/>
  <c r="AD13" i="25" s="1"/>
  <c r="M27" i="25"/>
  <c r="W27" i="25"/>
  <c r="Z27" i="25"/>
  <c r="I27" i="25"/>
  <c r="AD27" i="25" s="1"/>
  <c r="AC27" i="25"/>
  <c r="AC15" i="25"/>
  <c r="AD15" i="25" s="1"/>
  <c r="P27" i="25"/>
  <c r="X27" i="25"/>
  <c r="AB27" i="25"/>
  <c r="I28" i="25"/>
  <c r="AD28" i="25" s="1"/>
  <c r="AC28" i="25"/>
  <c r="AC22" i="25"/>
  <c r="AD22" i="25" s="1"/>
  <c r="Y27" i="25"/>
  <c r="Q27" i="25"/>
  <c r="AC20" i="25"/>
  <c r="AD20" i="25" s="1"/>
  <c r="AC25" i="25"/>
  <c r="O27" i="25"/>
  <c r="AC26" i="25"/>
  <c r="AD26" i="25" s="1"/>
  <c r="R27" i="25"/>
  <c r="AC21" i="25"/>
  <c r="AD21" i="25" s="1"/>
  <c r="AC14" i="25"/>
  <c r="AD14" i="25" s="1"/>
  <c r="T27" i="25"/>
  <c r="AA27" i="25"/>
  <c r="N27" i="25"/>
  <c r="U27" i="25"/>
  <c r="AE70" i="25" l="1"/>
  <c r="I5" i="21"/>
  <c r="AE71" i="25"/>
  <c r="AD25" i="25"/>
  <c r="AD29" i="25"/>
  <c r="A76" i="1" l="1"/>
</calcChain>
</file>

<file path=xl/sharedStrings.xml><?xml version="1.0" encoding="utf-8"?>
<sst xmlns="http://schemas.openxmlformats.org/spreadsheetml/2006/main" count="1166" uniqueCount="90">
  <si>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</si>
  <si>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</si>
  <si>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</si>
  <si>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</si>
  <si>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</si>
  <si>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</si>
  <si>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</si>
  <si>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</si>
  <si>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</si>
  <si>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</si>
  <si>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</si>
  <si>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</si>
  <si>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</si>
  <si>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</si>
  <si>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</si>
  <si>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</si>
  <si>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</si>
  <si>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</si>
  <si>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</si>
  <si>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</si>
  <si>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</si>
  <si>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</si>
  <si>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</si>
  <si>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</si>
  <si>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</si>
  <si>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</si>
  <si>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</si>
  <si>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</si>
  <si>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</si>
  <si>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</si>
  <si>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</si>
  <si>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</si>
  <si>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</si>
  <si>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</si>
  <si>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</si>
  <si>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</si>
  <si>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</si>
  <si>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</si>
  <si>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</si>
  <si>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</si>
  <si>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</si>
  <si>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</si>
  <si>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</si>
  <si>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</si>
  <si>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</si>
  <si>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</si>
  <si>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</si>
  <si>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</si>
  <si>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</si>
  <si>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</si>
  <si>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</si>
  <si>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</si>
  <si>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</si>
  <si>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</si>
  <si>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</si>
  <si>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</si>
  <si>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</si>
  <si>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</si>
  <si>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</si>
  <si>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</si>
  <si>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</si>
  <si>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</si>
  <si>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</si>
  <si>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</si>
  <si>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</si>
  <si>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</si>
  <si>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</si>
  <si>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</si>
  <si>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</si>
  <si>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</si>
  <si>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</si>
  <si>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</si>
  <si>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</si>
  <si>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</si>
  <si>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</si>
  <si>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</si>
  <si>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</si>
  <si>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</si>
  <si>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</si>
  <si>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CLUSTER_APTA4</t>
  </si>
  <si>
    <t>WEIGHTED_POP_DENSITY</t>
  </si>
  <si>
    <t>YEARS_SINCE_TNC_BUS</t>
  </si>
  <si>
    <t>YEARS_SINCE_TNC_RAIL</t>
  </si>
  <si>
    <t>WEIGHTED_POP_DENSITY_log_FAC</t>
  </si>
  <si>
    <t>YEARS_SINCE_TNC_BUS_FAC</t>
  </si>
  <si>
    <t>YEARS_SINCE_TNC_RAIL_FAC</t>
  </si>
  <si>
    <t>YEARS_SINCE_TNC_BUS_SQRD</t>
  </si>
  <si>
    <t>YEARS_SINCE_TNC_BUS_SQRD_FAC</t>
  </si>
  <si>
    <t>Rail</t>
  </si>
  <si>
    <t>Weighted 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</si>
</sst>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9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4" fillId="0" borderId="0" xfId="0" applyNumberFormat="1" applyFont="1" applyBorder="1" applyAlignment="1">
      <alignment vertical="center"/>
    </xf>
    <xf numFmtId="43" fontId="4" fillId="0" borderId="0" xfId="0" applyNumberFormat="1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1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2"/>
  <sheetViews>
    <sheetView showGridLines="0" workbookViewId="0">
      <selection activeCell="F22" sqref="F22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8" t="s">
        <v>67</v>
      </c>
      <c r="L1" s="68" t="s">
        <v>68</v>
      </c>
    </row>
    <row r="2" spans="2:20" ht="17" thickBot="1" x14ac:dyDescent="0.25"/>
    <row r="3" spans="2:20" ht="17" thickTop="1" x14ac:dyDescent="0.2">
      <c r="B3" s="63"/>
      <c r="C3" s="84" t="s">
        <v>69</v>
      </c>
      <c r="D3" s="84"/>
      <c r="E3" s="84"/>
      <c r="F3" s="84"/>
      <c r="G3" s="84" t="s">
        <v>63</v>
      </c>
      <c r="H3" s="84"/>
      <c r="I3" s="84"/>
      <c r="J3" s="84"/>
      <c r="L3" s="63"/>
      <c r="M3" s="84" t="s">
        <v>69</v>
      </c>
      <c r="N3" s="84"/>
      <c r="O3" s="84"/>
      <c r="P3" s="84"/>
      <c r="Q3" s="84" t="s">
        <v>63</v>
      </c>
      <c r="R3" s="84"/>
      <c r="S3" s="84"/>
      <c r="T3" s="84"/>
    </row>
    <row r="4" spans="2:20" x14ac:dyDescent="0.2">
      <c r="B4" s="11" t="s">
        <v>21</v>
      </c>
      <c r="C4" s="29" t="s">
        <v>64</v>
      </c>
      <c r="D4" s="29" t="s">
        <v>65</v>
      </c>
      <c r="E4" s="29" t="s">
        <v>66</v>
      </c>
      <c r="F4" s="29" t="s">
        <v>31</v>
      </c>
      <c r="G4" s="29" t="s">
        <v>64</v>
      </c>
      <c r="H4" s="29" t="s">
        <v>65</v>
      </c>
      <c r="I4" s="29" t="s">
        <v>66</v>
      </c>
      <c r="J4" s="29" t="s">
        <v>31</v>
      </c>
      <c r="L4" s="11" t="s">
        <v>21</v>
      </c>
      <c r="M4" s="29" t="s">
        <v>64</v>
      </c>
      <c r="N4" s="29" t="s">
        <v>65</v>
      </c>
      <c r="O4" s="29" t="s">
        <v>66</v>
      </c>
      <c r="P4" s="29" t="s">
        <v>31</v>
      </c>
      <c r="Q4" s="29" t="s">
        <v>64</v>
      </c>
      <c r="R4" s="29" t="s">
        <v>65</v>
      </c>
      <c r="S4" s="29" t="s">
        <v>66</v>
      </c>
      <c r="T4" s="29" t="s">
        <v>31</v>
      </c>
    </row>
    <row r="5" spans="2:20" x14ac:dyDescent="0.2">
      <c r="B5" s="28" t="s">
        <v>37</v>
      </c>
      <c r="C5" s="65">
        <f>'FAC 2002-2018 BUS'!I13</f>
        <v>-5.105439796769462E-2</v>
      </c>
      <c r="D5" s="65">
        <f>'FAC 2002-2018 BUS'!I41</f>
        <v>1.9134793777360048E-3</v>
      </c>
      <c r="E5" s="65">
        <f>'FAC 2002-2018 BUS'!I70</f>
        <v>-0.10595864265200172</v>
      </c>
      <c r="F5" s="65">
        <f>'FAC 2002-2018 BUS'!I99</f>
        <v>-9.1542864082622688E-2</v>
      </c>
      <c r="G5" s="65">
        <f>'FAC 2002-2018 BUS'!AD13</f>
        <v>-4.5840306775490933E-2</v>
      </c>
      <c r="H5" s="65">
        <f>'FAC 2002-2018 BUS'!AD41</f>
        <v>-4.8858501607846293E-2</v>
      </c>
      <c r="I5" s="65">
        <f>'FAC 2002-2018 BUS'!AD70</f>
        <v>-0.11096971262050186</v>
      </c>
      <c r="J5" s="65">
        <f>'FAC 2002-2018 BUS'!AD99</f>
        <v>-6.8291103385202126E-2</v>
      </c>
      <c r="L5" s="28" t="s">
        <v>37</v>
      </c>
      <c r="M5" s="65">
        <f>'FAC 2012-2018 BUS'!I13</f>
        <v>4.431317363052778E-2</v>
      </c>
      <c r="N5" s="65">
        <f>'FAC 2012-2018 BUS'!I41</f>
        <v>0.12126874991194825</v>
      </c>
      <c r="O5" s="65">
        <f>'FAC 2012-2018 BUS'!I70</f>
        <v>8.8683549976021903E-2</v>
      </c>
      <c r="P5" s="65">
        <f>'FAC 2012-2018 BUS'!I99</f>
        <v>1.1857274652532057E-2</v>
      </c>
      <c r="Q5" s="65">
        <f>'FAC 2012-2018 BUS'!AD13</f>
        <v>-3.0809442221840619E-3</v>
      </c>
      <c r="R5" s="65">
        <f>'FAC 2012-2018 BUS'!AD41</f>
        <v>-2.3368001330209796E-3</v>
      </c>
      <c r="S5" s="65">
        <f>'FAC 2012-2018 BUS'!AD70</f>
        <v>-4.0255065054093139E-2</v>
      </c>
      <c r="T5" s="65">
        <f>'FAC 2012-2018 BUS'!AD99</f>
        <v>-8.8352804325242867E-2</v>
      </c>
    </row>
    <row r="6" spans="2:20" x14ac:dyDescent="0.2">
      <c r="B6" s="28" t="s">
        <v>60</v>
      </c>
      <c r="C6" s="65">
        <f>'FAC 2002-2018 BUS'!I14</f>
        <v>0.12813706051890295</v>
      </c>
      <c r="D6" s="65">
        <f>'FAC 2002-2018 BUS'!I42</f>
        <v>6.7174955951934789E-2</v>
      </c>
      <c r="E6" s="65">
        <f>'FAC 2002-2018 BUS'!I71</f>
        <v>9.4109078919259126E-2</v>
      </c>
      <c r="F6" s="65">
        <f>'FAC 2002-2018 BUS'!I100</f>
        <v>0.75919208340029121</v>
      </c>
      <c r="G6" s="65">
        <f>'FAC 2002-2018 BUS'!AD14</f>
        <v>-8.3455408604069196E-3</v>
      </c>
      <c r="H6" s="65">
        <f>'FAC 2002-2018 BUS'!AD42</f>
        <v>0.24686942963287534</v>
      </c>
      <c r="I6" s="65">
        <f>'FAC 2002-2018 BUS'!AD71</f>
        <v>0.47350702824906388</v>
      </c>
      <c r="J6" s="65">
        <f>'FAC 2002-2018 BUS'!AD100</f>
        <v>-6.5909116416634023E-2</v>
      </c>
      <c r="L6" s="28" t="s">
        <v>60</v>
      </c>
      <c r="M6" s="65">
        <f>'FAC 2012-2018 BUS'!I14</f>
        <v>-1.6185632995742161E-3</v>
      </c>
      <c r="N6" s="65">
        <f>'FAC 2012-2018 BUS'!I42</f>
        <v>-1.9385912098957014E-3</v>
      </c>
      <c r="O6" s="65">
        <f>'FAC 2012-2018 BUS'!I71</f>
        <v>0.15000832795260299</v>
      </c>
      <c r="P6" s="65">
        <f>'FAC 2012-2018 BUS'!I100</f>
        <v>0.25866623537223865</v>
      </c>
      <c r="Q6" s="65">
        <f>'FAC 2012-2018 BUS'!AD14</f>
        <v>4.5241017816250562E-2</v>
      </c>
      <c r="R6" s="65">
        <f>'FAC 2012-2018 BUS'!AD42</f>
        <v>8.6943608752242926E-2</v>
      </c>
      <c r="S6" s="65">
        <f>'FAC 2012-2018 BUS'!AD71</f>
        <v>6.8590647524506373E-2</v>
      </c>
      <c r="T6" s="65">
        <f>'FAC 2012-2018 BUS'!AD100</f>
        <v>9.8726995113870581E-3</v>
      </c>
    </row>
    <row r="7" spans="2:20" x14ac:dyDescent="0.2">
      <c r="B7" s="28" t="s">
        <v>56</v>
      </c>
      <c r="C7" s="65">
        <f>'FAC 2002-2018 BUS'!I15</f>
        <v>0.13145867855470694</v>
      </c>
      <c r="D7" s="65">
        <f>'FAC 2002-2018 BUS'!I43</f>
        <v>0.18922642501207187</v>
      </c>
      <c r="E7" s="65">
        <f>'FAC 2002-2018 BUS'!I72</f>
        <v>5.375168462869806E-2</v>
      </c>
      <c r="F7" s="65">
        <f>'FAC 2002-2018 BUS'!I101</f>
        <v>0.15994463230777156</v>
      </c>
      <c r="G7" s="65">
        <f>'FAC 2002-2018 BUS'!AD15</f>
        <v>2.4718229037674448E-2</v>
      </c>
      <c r="H7" s="65">
        <f>'FAC 2002-2018 BUS'!AD43</f>
        <v>3.5201308606024544E-2</v>
      </c>
      <c r="I7" s="65">
        <f>'FAC 2002-2018 BUS'!AD72</f>
        <v>5.6323202371264584E-2</v>
      </c>
      <c r="J7" s="65">
        <f>'FAC 2002-2018 BUS'!AD101</f>
        <v>1.6076759455969453E-2</v>
      </c>
      <c r="L7" s="28" t="s">
        <v>56</v>
      </c>
      <c r="M7" s="65">
        <f>'FAC 2012-2018 BUS'!I15</f>
        <v>6.1540547954400449E-2</v>
      </c>
      <c r="N7" s="65">
        <f>'FAC 2012-2018 BUS'!I43</f>
        <v>8.1244241037275344E-2</v>
      </c>
      <c r="O7" s="65">
        <f>'FAC 2012-2018 BUS'!I72</f>
        <v>5.3720955887109456E-2</v>
      </c>
      <c r="P7" s="65">
        <f>'FAC 2012-2018 BUS'!I101</f>
        <v>6.8027813555046501E-2</v>
      </c>
      <c r="Q7" s="65">
        <f>'FAC 2012-2018 BUS'!AD15</f>
        <v>8.0355239572075521E-3</v>
      </c>
      <c r="R7" s="65">
        <f>'FAC 2012-2018 BUS'!AD43</f>
        <v>9.3842230175146552E-3</v>
      </c>
      <c r="S7" s="65">
        <f>'FAC 2012-2018 BUS'!AD72</f>
        <v>6.0768521157091981E-3</v>
      </c>
      <c r="T7" s="65">
        <f>'FAC 2012-2018 BUS'!AD101</f>
        <v>7.7859648468206876E-3</v>
      </c>
    </row>
    <row r="8" spans="2:20" x14ac:dyDescent="0.2">
      <c r="B8" s="28" t="s">
        <v>89</v>
      </c>
      <c r="C8" s="65">
        <f>'FAC 2002-2018 BUS'!I16</f>
        <v>3.2860642459473288E-2</v>
      </c>
      <c r="D8" s="65">
        <f>'FAC 2002-2018 BUS'!I44</f>
        <v>1.3145401198839002E-2</v>
      </c>
      <c r="E8" s="65">
        <f>'FAC 2002-2018 BUS'!I73</f>
        <v>-5.2682751706071951E-2</v>
      </c>
      <c r="F8" s="65">
        <f>'FAC 2002-2018 BUS'!I102</f>
        <v>7.2202486957831491E-2</v>
      </c>
      <c r="G8" s="65">
        <f>'FAC 2002-2018 BUS'!AD16</f>
        <v>7.9813506568447698E-2</v>
      </c>
      <c r="H8" s="65">
        <f>'FAC 2002-2018 BUS'!AD44</f>
        <v>5.8133130778571088E-2</v>
      </c>
      <c r="I8" s="65">
        <f>'FAC 2002-2018 BUS'!AD73</f>
        <v>6.8142023457990961E-2</v>
      </c>
      <c r="J8" s="65">
        <f>'FAC 2002-2018 BUS'!AD102</f>
        <v>6.2021063999944386E-2</v>
      </c>
      <c r="L8" s="28" t="s">
        <v>89</v>
      </c>
      <c r="M8" s="65">
        <f>'FAC 2012-2018 BUS'!I16</f>
        <v>5.070311010692774E-2</v>
      </c>
      <c r="N8" s="65">
        <f>'FAC 2012-2018 BUS'!I44</f>
        <v>1.9008903067605942E-2</v>
      </c>
      <c r="O8" s="65">
        <f>'FAC 2012-2018 BUS'!I73</f>
        <v>7.0183419139597802E-3</v>
      </c>
      <c r="P8" s="65">
        <f>'FAC 2012-2018 BUS'!I102</f>
        <v>6.6752324864569612E-2</v>
      </c>
      <c r="Q8" s="65">
        <f>'FAC 2012-2018 BUS'!AD16</f>
        <v>6.1420856279134031E-2</v>
      </c>
      <c r="R8" s="65">
        <f>'FAC 2012-2018 BUS'!AD44</f>
        <v>3.6438058741462262E-2</v>
      </c>
      <c r="S8" s="65">
        <f>'FAC 2012-2018 BUS'!AD73</f>
        <v>1.7398517166019187E-2</v>
      </c>
      <c r="T8" s="65">
        <f>'FAC 2012-2018 BUS'!AD102</f>
        <v>6.6686876364369596E-2</v>
      </c>
    </row>
    <row r="9" spans="2:20" x14ac:dyDescent="0.2">
      <c r="B9" s="28" t="s">
        <v>57</v>
      </c>
      <c r="C9" s="65">
        <f>'FAC 2002-2018 BUS'!I17</f>
        <v>0.53670580023849235</v>
      </c>
      <c r="D9" s="65">
        <f>'FAC 2002-2018 BUS'!I45</f>
        <v>0.46465082305854555</v>
      </c>
      <c r="E9" s="65">
        <f>'FAC 2002-2018 BUS'!I74</f>
        <v>0.45956073647559936</v>
      </c>
      <c r="F9" s="65">
        <f>'FAC 2002-2018 BUS'!I103</f>
        <v>0.4792299898682828</v>
      </c>
      <c r="G9" s="65">
        <f>'FAC 2002-2018 BUS'!AD17</f>
        <v>7.5431910901505778E-2</v>
      </c>
      <c r="H9" s="65">
        <f>'FAC 2002-2018 BUS'!AD45</f>
        <v>6.4452130306072025E-2</v>
      </c>
      <c r="I9" s="65">
        <f>'FAC 2002-2018 BUS'!AD74</f>
        <v>4.282238122957361E-2</v>
      </c>
      <c r="J9" s="65">
        <f>'FAC 2002-2018 BUS'!AD103</f>
        <v>7.2400351220815576E-2</v>
      </c>
      <c r="L9" s="28" t="s">
        <v>57</v>
      </c>
      <c r="M9" s="65">
        <f>'FAC 2012-2018 BUS'!I17</f>
        <v>-0.26072454326728323</v>
      </c>
      <c r="N9" s="65">
        <f>'FAC 2012-2018 BUS'!I45</f>
        <v>-0.2920820946718411</v>
      </c>
      <c r="O9" s="65">
        <f>'FAC 2012-2018 BUS'!I74</f>
        <v>-0.29667458623572196</v>
      </c>
      <c r="P9" s="65">
        <f>'FAC 2012-2018 BUS'!I103</f>
        <v>-0.28941668897379358</v>
      </c>
      <c r="Q9" s="65">
        <f>'FAC 2012-2018 BUS'!AD17</f>
        <v>-5.9040910775318596E-2</v>
      </c>
      <c r="R9" s="65">
        <f>'FAC 2012-2018 BUS'!AD45</f>
        <v>-6.2706239331922625E-2</v>
      </c>
      <c r="S9" s="65">
        <f>'FAC 2012-2018 BUS'!AD74</f>
        <v>-6.565617959471845E-2</v>
      </c>
      <c r="T9" s="65">
        <f>'FAC 2012-2018 BUS'!AD103</f>
        <v>-6.2839678104857896E-2</v>
      </c>
    </row>
    <row r="10" spans="2:20" x14ac:dyDescent="0.2">
      <c r="B10" s="28" t="s">
        <v>54</v>
      </c>
      <c r="C10" s="65">
        <f>'FAC 2002-2018 BUS'!I18</f>
        <v>-8.3104890668628473E-2</v>
      </c>
      <c r="D10" s="65">
        <f>'FAC 2002-2018 BUS'!I46</f>
        <v>-0.12090066531226373</v>
      </c>
      <c r="E10" s="65">
        <f>'FAC 2002-2018 BUS'!I75</f>
        <v>-0.16511047805066958</v>
      </c>
      <c r="F10" s="65">
        <f>'FAC 2002-2018 BUS'!I104</f>
        <v>-0.13283925250491235</v>
      </c>
      <c r="G10" s="65">
        <f>'FAC 2002-2018 BUS'!AD18</f>
        <v>3.8032157221257405E-2</v>
      </c>
      <c r="H10" s="65">
        <f>'FAC 2002-2018 BUS'!AD46</f>
        <v>5.5508010818507827E-2</v>
      </c>
      <c r="I10" s="65">
        <f>'FAC 2002-2018 BUS'!AD75</f>
        <v>6.8529232318655459E-2</v>
      </c>
      <c r="J10" s="65">
        <f>'FAC 2002-2018 BUS'!AD104</f>
        <v>5.2184740639754139E-2</v>
      </c>
      <c r="L10" s="28" t="s">
        <v>54</v>
      </c>
      <c r="M10" s="65">
        <f>'FAC 2012-2018 BUS'!I18</f>
        <v>0.12976825648517054</v>
      </c>
      <c r="N10" s="65">
        <f>'FAC 2012-2018 BUS'!I46</f>
        <v>8.9681628367626498E-2</v>
      </c>
      <c r="O10" s="65">
        <f>'FAC 2012-2018 BUS'!I75</f>
        <v>8.421786628647232E-2</v>
      </c>
      <c r="P10" s="65">
        <f>'FAC 2012-2018 BUS'!I104</f>
        <v>8.3566354398319831E-2</v>
      </c>
      <c r="Q10" s="65">
        <f>'FAC 2012-2018 BUS'!AD18</f>
        <v>-3.9473060623298847E-2</v>
      </c>
      <c r="R10" s="65">
        <f>'FAC 2012-2018 BUS'!AD46</f>
        <v>-3.0008149234371381E-2</v>
      </c>
      <c r="S10" s="65">
        <f>'FAC 2012-2018 BUS'!AD75</f>
        <v>-2.7880257487114993E-2</v>
      </c>
      <c r="T10" s="65">
        <f>'FAC 2012-2018 BUS'!AD104</f>
        <v>-2.7119711921826793E-2</v>
      </c>
    </row>
    <row r="11" spans="2:20" x14ac:dyDescent="0.2">
      <c r="B11" s="28" t="s">
        <v>73</v>
      </c>
      <c r="C11" s="65">
        <f>'FAC 2002-2018 BUS'!I19</f>
        <v>-8.2859225621342625E-2</v>
      </c>
      <c r="D11" s="65">
        <f>'FAC 2002-2018 BUS'!I47</f>
        <v>-6.8171760346725896E-2</v>
      </c>
      <c r="E11" s="65">
        <f>'FAC 2002-2018 BUS'!I76</f>
        <v>0.10831781658187922</v>
      </c>
      <c r="F11" s="65">
        <f>'FAC 2002-2018 BUS'!I105</f>
        <v>-5.3610848312832027E-2</v>
      </c>
      <c r="G11" s="65">
        <f>'FAC 2002-2018 BUS'!AD19</f>
        <v>-5.9202183339317699E-3</v>
      </c>
      <c r="H11" s="65">
        <f>'FAC 2002-2018 BUS'!AD47</f>
        <v>-2.7987639972524565E-3</v>
      </c>
      <c r="I11" s="65">
        <f>'FAC 2002-2018 BUS'!AD76</f>
        <v>8.2560521237006971E-3</v>
      </c>
      <c r="J11" s="65">
        <f>'FAC 2002-2018 BUS'!AD105</f>
        <v>-1.1389082083600389E-2</v>
      </c>
      <c r="L11" s="28" t="s">
        <v>73</v>
      </c>
      <c r="M11" s="65">
        <f>'FAC 2012-2018 BUS'!I19</f>
        <v>-8.3760606396304227E-2</v>
      </c>
      <c r="N11" s="65">
        <f>'FAC 2012-2018 BUS'!I47</f>
        <v>-0.13133458372772788</v>
      </c>
      <c r="O11" s="65">
        <f>'FAC 2012-2018 BUS'!I76</f>
        <v>-4.4619000942243248E-2</v>
      </c>
      <c r="P11" s="65">
        <f>'FAC 2012-2018 BUS'!I105</f>
        <v>-4.7603935258648034E-2</v>
      </c>
      <c r="Q11" s="65">
        <f>'FAC 2012-2018 BUS'!AD19</f>
        <v>-6.0257043723978337E-3</v>
      </c>
      <c r="R11" s="65">
        <f>'FAC 2012-2018 BUS'!AD47</f>
        <v>-6.67775500792146E-3</v>
      </c>
      <c r="S11" s="65">
        <f>'FAC 2012-2018 BUS'!AD76</f>
        <v>-2.122237646264537E-3</v>
      </c>
      <c r="T11" s="65">
        <f>'FAC 2012-2018 BUS'!AD105</f>
        <v>-1.089747161962137E-2</v>
      </c>
    </row>
    <row r="12" spans="2:20" x14ac:dyDescent="0.2">
      <c r="B12" s="28" t="s">
        <v>55</v>
      </c>
      <c r="C12" s="65">
        <f>'FAC 2002-2018 BUS'!I20</f>
        <v>0.54649186484040801</v>
      </c>
      <c r="D12" s="65">
        <f>'FAC 2002-2018 BUS'!I48</f>
        <v>0.63546389063547148</v>
      </c>
      <c r="E12" s="65">
        <f>'FAC 2002-2018 BUS'!I77</f>
        <v>0.51929553656383387</v>
      </c>
      <c r="F12" s="65">
        <f>'FAC 2002-2018 BUS'!I106</f>
        <v>0.31428571428571428</v>
      </c>
      <c r="G12" s="65">
        <f>'FAC 2002-2018 BUS'!AD20</f>
        <v>-1.8379084501450879E-3</v>
      </c>
      <c r="H12" s="65">
        <f>'FAC 2002-2018 BUS'!AD48</f>
        <v>-2.0254079481831153E-3</v>
      </c>
      <c r="I12" s="65">
        <f>'FAC 2002-2018 BUS'!AD77</f>
        <v>-3.6038661292558459E-3</v>
      </c>
      <c r="J12" s="65">
        <f>'FAC 2002-2018 BUS'!AD106</f>
        <v>-7.2797440946467304E-4</v>
      </c>
      <c r="L12" s="28" t="s">
        <v>55</v>
      </c>
      <c r="M12" s="65">
        <f>'FAC 2012-2018 BUS'!I20</f>
        <v>0.22317344263023609</v>
      </c>
      <c r="N12" s="65">
        <f>'FAC 2012-2018 BUS'!I48</f>
        <v>0.29299425048344396</v>
      </c>
      <c r="O12" s="65">
        <f>'FAC 2012-2018 BUS'!I77</f>
        <v>0.33548492480336578</v>
      </c>
      <c r="P12" s="65">
        <f>'FAC 2012-2018 BUS'!I106</f>
        <v>0.12195121951219523</v>
      </c>
      <c r="Q12" s="65">
        <f>'FAC 2012-2018 BUS'!AD20</f>
        <v>-8.1601808477294198E-4</v>
      </c>
      <c r="R12" s="65">
        <f>'FAC 2012-2018 BUS'!AD48</f>
        <v>-9.1293551139181596E-4</v>
      </c>
      <c r="S12" s="65">
        <f>'FAC 2012-2018 BUS'!AD77</f>
        <v>-9.0056727525989887E-4</v>
      </c>
      <c r="T12" s="65">
        <f>'FAC 2012-2018 BUS'!AD106</f>
        <v>-3.6303774509398459E-4</v>
      </c>
    </row>
    <row r="13" spans="2:20" x14ac:dyDescent="0.2">
      <c r="B13" s="28" t="s">
        <v>74</v>
      </c>
      <c r="C13" s="65" t="str">
        <f>'FAC 2002-2018 BUS'!I21</f>
        <v>-</v>
      </c>
      <c r="D13" s="65" t="str">
        <f>'FAC 2002-2018 BUS'!I49</f>
        <v>-</v>
      </c>
      <c r="E13" s="65" t="str">
        <f>'FAC 2002-2018 BUS'!I78</f>
        <v>-</v>
      </c>
      <c r="F13" s="65" t="str">
        <f>'FAC 2002-2018 BUS'!I107</f>
        <v>-</v>
      </c>
      <c r="G13" s="65">
        <f>'FAC 2002-2018 BUS'!AD21</f>
        <v>-0.1087436738622983</v>
      </c>
      <c r="H13" s="65">
        <f>'FAC 2002-2018 BUS'!AD49</f>
        <v>-7.6614893359319577E-2</v>
      </c>
      <c r="I13" s="65">
        <f>'FAC 2002-2018 BUS'!AD78</f>
        <v>-0.14348470767007621</v>
      </c>
      <c r="J13" s="65">
        <f>'FAC 2002-2018 BUS'!AD107</f>
        <v>-9.4171827706547973E-2</v>
      </c>
      <c r="L13" s="28" t="s">
        <v>74</v>
      </c>
      <c r="M13" s="65">
        <f>'FAC 2012-2018 BUS'!I21</f>
        <v>12.101838991684321</v>
      </c>
      <c r="N13" s="65" t="str">
        <f>'FAC 2012-2018 BUS'!I49</f>
        <v>-</v>
      </c>
      <c r="O13" s="65" t="str">
        <f>'FAC 2012-2018 BUS'!I78</f>
        <v>-</v>
      </c>
      <c r="P13" s="65">
        <f>'FAC 2012-2018 BUS'!I107</f>
        <v>6</v>
      </c>
      <c r="Q13" s="65">
        <f>'FAC 2012-2018 BUS'!AD21</f>
        <v>-8.7199348590838485E-2</v>
      </c>
      <c r="R13" s="65">
        <f>'FAC 2012-2018 BUS'!AD49</f>
        <v>-5.5847027198741538E-2</v>
      </c>
      <c r="S13" s="65">
        <f>'FAC 2012-2018 BUS'!AD78</f>
        <v>-4.6681285354781769E-2</v>
      </c>
      <c r="T13" s="65">
        <f>'FAC 2012-2018 BUS'!AD107</f>
        <v>-9.3611192570742782E-2</v>
      </c>
    </row>
    <row r="14" spans="2:20" x14ac:dyDescent="0.2">
      <c r="B14" s="28" t="s">
        <v>74</v>
      </c>
      <c r="C14" s="65" t="str">
        <f>'FAC 2002-2018 BUS'!I22</f>
        <v>-</v>
      </c>
      <c r="D14" s="65" t="str">
        <f>'FAC 2002-2018 BUS'!I50</f>
        <v>-</v>
      </c>
      <c r="E14" s="65" t="str">
        <f>'FAC 2002-2018 BUS'!I79</f>
        <v>-</v>
      </c>
      <c r="F14" s="65" t="str">
        <f>'FAC 2002-2018 BUS'!I108</f>
        <v>-</v>
      </c>
      <c r="G14" s="65">
        <f>'FAC 2002-2018 BUS'!AD22</f>
        <v>-8.0255391196044232E-2</v>
      </c>
      <c r="H14" s="65">
        <f>'FAC 2002-2018 BUS'!AD50</f>
        <v>-3.5791869627493672E-2</v>
      </c>
      <c r="I14" s="65">
        <f>'FAC 2002-2018 BUS'!AD79</f>
        <v>-5.8902218259502898E-2</v>
      </c>
      <c r="J14" s="65">
        <f>'FAC 2002-2018 BUS'!AD108</f>
        <v>-7.6858864234756172E-2</v>
      </c>
      <c r="L14" s="28" t="s">
        <v>74</v>
      </c>
      <c r="M14" s="65">
        <f>'FAC 2012-2018 BUS'!I22</f>
        <v>51.724051639913462</v>
      </c>
      <c r="N14" s="65" t="str">
        <f>'FAC 2012-2018 BUS'!I50</f>
        <v>-</v>
      </c>
      <c r="O14" s="65" t="str">
        <f>'FAC 2012-2018 BUS'!I79</f>
        <v>-</v>
      </c>
      <c r="P14" s="65">
        <f>'FAC 2012-2018 BUS'!I108</f>
        <v>48</v>
      </c>
      <c r="Q14" s="65">
        <f>'FAC 2012-2018 BUS'!AD22</f>
        <v>-6.8718214847910311E-2</v>
      </c>
      <c r="R14" s="65">
        <f>'FAC 2012-2018 BUS'!AD50</f>
        <v>-2.6089829652387084E-2</v>
      </c>
      <c r="S14" s="65">
        <f>'FAC 2012-2018 BUS'!AD79</f>
        <v>-1.9163235603642862E-2</v>
      </c>
      <c r="T14" s="65">
        <f>'FAC 2012-2018 BUS'!AD108</f>
        <v>-8.7492136686202523E-2</v>
      </c>
    </row>
    <row r="15" spans="2:20" x14ac:dyDescent="0.2">
      <c r="B15" s="28" t="s">
        <v>74</v>
      </c>
      <c r="C15" s="65" t="str">
        <f>'FAC 2002-2018 BUS'!I23</f>
        <v>-</v>
      </c>
      <c r="D15" s="65" t="str">
        <f>'FAC 2002-2018 BUS'!I51</f>
        <v>-</v>
      </c>
      <c r="E15" s="65" t="str">
        <f>'FAC 2002-2018 BUS'!I80</f>
        <v>-</v>
      </c>
      <c r="F15" s="65" t="str">
        <f>'FAC 2002-2018 BUS'!I109</f>
        <v>-</v>
      </c>
      <c r="G15" s="65">
        <f>'FAC 2002-2018 BUS'!AD23</f>
        <v>0</v>
      </c>
      <c r="H15" s="65">
        <f>'FAC 2002-2018 BUS'!AD51</f>
        <v>0</v>
      </c>
      <c r="I15" s="65">
        <f>'FAC 2002-2018 BUS'!AD80</f>
        <v>0</v>
      </c>
      <c r="J15" s="65">
        <f>'FAC 2002-2018 BUS'!AD109</f>
        <v>0</v>
      </c>
      <c r="L15" s="28" t="s">
        <v>74</v>
      </c>
      <c r="M15" s="65" t="str">
        <f>'FAC 2012-2018 BUS'!I23</f>
        <v>-</v>
      </c>
      <c r="N15" s="65" t="str">
        <f>'FAC 2012-2018 BUS'!I51</f>
        <v>-</v>
      </c>
      <c r="O15" s="65" t="str">
        <f>'FAC 2012-2018 BUS'!I80</f>
        <v>-</v>
      </c>
      <c r="P15" s="65" t="str">
        <f>'FAC 2012-2018 BUS'!I109</f>
        <v>-</v>
      </c>
      <c r="Q15" s="65">
        <f>'FAC 2012-2018 BUS'!AD23</f>
        <v>0</v>
      </c>
      <c r="R15" s="65">
        <f>'FAC 2012-2018 BUS'!AD51</f>
        <v>0</v>
      </c>
      <c r="S15" s="65">
        <f>'FAC 2012-2018 BUS'!AD80</f>
        <v>0</v>
      </c>
      <c r="T15" s="65">
        <f>'FAC 2012-2018 BUS'!AD109</f>
        <v>0</v>
      </c>
    </row>
    <row r="16" spans="2:20" x14ac:dyDescent="0.2">
      <c r="B16" s="28" t="s">
        <v>75</v>
      </c>
      <c r="C16" s="65" t="str">
        <f>'FAC 2002-2018 BUS'!I24</f>
        <v>-</v>
      </c>
      <c r="D16" s="65">
        <f>'FAC 2002-2018 BUS'!I52</f>
        <v>15.745769864092797</v>
      </c>
      <c r="E16" s="65">
        <f>'FAC 2002-2018 BUS'!I81</f>
        <v>19.13580945279616</v>
      </c>
      <c r="F16" s="65" t="str">
        <f>'FAC 2002-2018 BUS'!I110</f>
        <v>-</v>
      </c>
      <c r="G16" s="65">
        <f>'FAC 2002-2018 BUS'!AD24</f>
        <v>6.1274844925667772E-3</v>
      </c>
      <c r="H16" s="65">
        <f>'FAC 2002-2018 BUS'!AD52</f>
        <v>5.512448110899724E-3</v>
      </c>
      <c r="I16" s="65">
        <f>'FAC 2002-2018 BUS'!AD81</f>
        <v>8.161218434253735E-3</v>
      </c>
      <c r="J16" s="65">
        <f>'FAC 2002-2018 BUS'!AD110</f>
        <v>4.7134967777389082E-3</v>
      </c>
      <c r="L16" s="28" t="s">
        <v>75</v>
      </c>
      <c r="M16" s="65">
        <f>'FAC 2012-2018 BUS'!I24</f>
        <v>5.891065065205102</v>
      </c>
      <c r="N16" s="65">
        <f>'FAC 2012-2018 BUS'!I52</f>
        <v>7.4801251389040182</v>
      </c>
      <c r="O16" s="65">
        <f>'FAC 2012-2018 BUS'!I81</f>
        <v>12.943917035926715</v>
      </c>
      <c r="P16" s="65" t="str">
        <f>'FAC 2012-2018 BUS'!I110</f>
        <v>-</v>
      </c>
      <c r="Q16" s="65">
        <f>'FAC 2012-2018 BUS'!AD24</f>
        <v>4.2497006618609301E-3</v>
      </c>
      <c r="R16" s="65">
        <f>'FAC 2012-2018 BUS'!AD52</f>
        <v>3.7064772594410799E-3</v>
      </c>
      <c r="S16" s="65">
        <f>'FAC 2012-2018 BUS'!AD81</f>
        <v>2.5347111375771552E-3</v>
      </c>
      <c r="T16" s="65">
        <f>'FAC 2012-2018 BUS'!AD110</f>
        <v>5.4819012925531067E-3</v>
      </c>
    </row>
    <row r="17" spans="2:20" x14ac:dyDescent="0.2">
      <c r="B17" s="28" t="s">
        <v>76</v>
      </c>
      <c r="C17" s="65" t="str">
        <f>'FAC 2002-2018 BUS'!I25</f>
        <v>-</v>
      </c>
      <c r="D17" s="65" t="str">
        <f>'FAC 2002-2018 BUS'!I53</f>
        <v>-</v>
      </c>
      <c r="E17" s="65" t="str">
        <f>'FAC 2002-2018 BUS'!I82</f>
        <v>-</v>
      </c>
      <c r="F17" s="65" t="str">
        <f>'FAC 2002-2018 BUS'!I111</f>
        <v>-</v>
      </c>
      <c r="G17" s="65">
        <f>'FAC 2002-2018 BUS'!AD25</f>
        <v>-3.0651508796060694E-2</v>
      </c>
      <c r="H17" s="65">
        <f>'FAC 2002-2018 BUS'!AD53</f>
        <v>-7.7632041005616598E-3</v>
      </c>
      <c r="I17" s="65">
        <f>'FAC 2002-2018 BUS'!AD82</f>
        <v>-4.8072659413035912E-4</v>
      </c>
      <c r="J17" s="65">
        <f>'FAC 2002-2018 BUS'!AD111</f>
        <v>-2.2826403589388856E-2</v>
      </c>
      <c r="L17" s="28" t="s">
        <v>76</v>
      </c>
      <c r="M17" s="65" t="str">
        <f>'FAC 2012-2018 BUS'!I25</f>
        <v>-</v>
      </c>
      <c r="N17" s="65" t="str">
        <f>'FAC 2012-2018 BUS'!I53</f>
        <v>-</v>
      </c>
      <c r="O17" s="65" t="str">
        <f>'FAC 2012-2018 BUS'!I82</f>
        <v>-</v>
      </c>
      <c r="P17" s="65" t="str">
        <f>'FAC 2012-2018 BUS'!I111</f>
        <v>-</v>
      </c>
      <c r="Q17" s="65">
        <f>'FAC 2012-2018 BUS'!AD25</f>
        <v>-2.6753934143118996E-2</v>
      </c>
      <c r="R17" s="65">
        <f>'FAC 2012-2018 BUS'!AD53</f>
        <v>-6.7760531015918848E-3</v>
      </c>
      <c r="S17" s="65">
        <f>'FAC 2012-2018 BUS'!AD82</f>
        <v>-4.1959851718172028E-4</v>
      </c>
      <c r="T17" s="65">
        <f>'FAC 2012-2018 BUS'!AD111</f>
        <v>-1.992385113626937E-2</v>
      </c>
    </row>
    <row r="18" spans="2:20" x14ac:dyDescent="0.2">
      <c r="B18" s="44" t="s">
        <v>61</v>
      </c>
      <c r="C18" s="67"/>
      <c r="D18" s="67"/>
      <c r="E18" s="67"/>
      <c r="F18" s="67"/>
      <c r="G18" s="67">
        <f>'FAC 2002-2018 BUS'!AD26</f>
        <v>5.6659315917849021E-2</v>
      </c>
      <c r="H18" s="67">
        <f>'FAC 2002-2018 BUS'!AD54</f>
        <v>0.14966757850867327</v>
      </c>
      <c r="I18" s="67">
        <f>'FAC 2002-2018 BUS'!AD83</f>
        <v>1.3252839206905829</v>
      </c>
      <c r="J18" s="67">
        <f>'FAC 2002-2018 BUS'!AD112</f>
        <v>0</v>
      </c>
      <c r="L18" s="88" t="s">
        <v>61</v>
      </c>
      <c r="M18" s="87"/>
      <c r="N18" s="87"/>
      <c r="O18" s="87"/>
      <c r="P18" s="87"/>
      <c r="Q18" s="87">
        <f>'FAC 2012-2018 BUS'!AD26</f>
        <v>0</v>
      </c>
      <c r="R18" s="87">
        <f>'FAC 2012-2018 BUS'!AD54</f>
        <v>0</v>
      </c>
      <c r="S18" s="87">
        <f>'FAC 2012-2018 BUS'!AD83</f>
        <v>4.6126718034497933E-3</v>
      </c>
      <c r="T18" s="87">
        <f>'FAC 2012-2018 BUS'!AD112</f>
        <v>0</v>
      </c>
    </row>
    <row r="19" spans="2:20" x14ac:dyDescent="0.2">
      <c r="B19" s="28" t="s">
        <v>77</v>
      </c>
      <c r="C19" s="69"/>
      <c r="D19" s="69"/>
      <c r="E19" s="69"/>
      <c r="F19" s="67"/>
      <c r="G19" s="67">
        <f>'FAC 2002-2018 BUS'!AD27</f>
        <v>7.0405576043729878E-2</v>
      </c>
      <c r="H19" s="67">
        <f>'FAC 2002-2018 BUS'!AD55</f>
        <v>0.30621728072875554</v>
      </c>
      <c r="I19" s="67">
        <f>'FAC 2002-2018 BUS'!AD84</f>
        <v>1.8091243925771869</v>
      </c>
      <c r="J19" s="67">
        <f>'FAC 2002-2018 BUS'!AD113</f>
        <v>-0.2926282912366478</v>
      </c>
      <c r="L19" s="88" t="s">
        <v>77</v>
      </c>
      <c r="M19" s="87"/>
      <c r="N19" s="87"/>
      <c r="O19" s="87"/>
      <c r="P19" s="87"/>
      <c r="Q19" s="87">
        <f>'FAC 2012-2018 BUS'!AD27</f>
        <v>-0.16579041399607652</v>
      </c>
      <c r="R19" s="87">
        <f>'FAC 2012-2018 BUS'!AD55</f>
        <v>-8.0844263028016061E-2</v>
      </c>
      <c r="S19" s="87">
        <f>'FAC 2012-2018 BUS'!AD84</f>
        <v>-0.11406449178662381</v>
      </c>
      <c r="T19" s="87">
        <f>'FAC 2012-2018 BUS'!AD113</f>
        <v>-0.29439274181756914</v>
      </c>
    </row>
    <row r="20" spans="2:20" x14ac:dyDescent="0.2">
      <c r="B20" s="44" t="s">
        <v>58</v>
      </c>
      <c r="C20" s="67"/>
      <c r="D20" s="67"/>
      <c r="E20" s="67"/>
      <c r="F20" s="67"/>
      <c r="G20" s="67">
        <f>'FAC 2002-2018 BUS'!AD28</f>
        <v>-1.8736070436870089E-2</v>
      </c>
      <c r="H20" s="67">
        <f>'FAC 2002-2018 BUS'!AD56</f>
        <v>0.15549031863624196</v>
      </c>
      <c r="I20" s="67">
        <f>'FAC 2002-2018 BUS'!AD85</f>
        <v>1.617485787265053</v>
      </c>
      <c r="J20" s="67">
        <f>'FAC 2002-2018 BUS'!AD114</f>
        <v>-0.22081445979118186</v>
      </c>
      <c r="L20" s="88" t="s">
        <v>58</v>
      </c>
      <c r="M20" s="87"/>
      <c r="N20" s="87"/>
      <c r="O20" s="87"/>
      <c r="P20" s="87"/>
      <c r="Q20" s="87">
        <f>'FAC 2012-2018 BUS'!AD28</f>
        <v>-0.1435113121764463</v>
      </c>
      <c r="R20" s="87">
        <f>'FAC 2012-2018 BUS'!AD56</f>
        <v>-0.15772643642385098</v>
      </c>
      <c r="S20" s="87">
        <f>'FAC 2012-2018 BUS'!AD85</f>
        <v>-0.14842771099788887</v>
      </c>
      <c r="T20" s="87">
        <f>'FAC 2012-2018 BUS'!AD114</f>
        <v>-9.3789935280610415E-2</v>
      </c>
    </row>
    <row r="21" spans="2:20" ht="17" thickBot="1" x14ac:dyDescent="0.25">
      <c r="B21" s="85" t="s">
        <v>78</v>
      </c>
      <c r="C21" s="86"/>
      <c r="D21" s="86"/>
      <c r="E21" s="86"/>
      <c r="F21" s="86"/>
      <c r="G21" s="86">
        <f>'FAC 2002-2018 BUS'!AD29</f>
        <v>-8.9141646480599968E-2</v>
      </c>
      <c r="H21" s="86">
        <f>'FAC 2002-2018 BUS'!AD57</f>
        <v>-0.15072696209251357</v>
      </c>
      <c r="I21" s="86">
        <f>'FAC 2002-2018 BUS'!AD86</f>
        <v>-0.19163860531213395</v>
      </c>
      <c r="J21" s="86">
        <f>'FAC 2002-2018 BUS'!AD115</f>
        <v>7.1813831445465937E-2</v>
      </c>
      <c r="L21" s="85" t="s">
        <v>78</v>
      </c>
      <c r="M21" s="86"/>
      <c r="N21" s="86"/>
      <c r="O21" s="86"/>
      <c r="P21" s="86"/>
      <c r="Q21" s="86">
        <f>'FAC 2012-2018 BUS'!AD29</f>
        <v>2.227910181963022E-2</v>
      </c>
      <c r="R21" s="86">
        <f>'FAC 2012-2018 BUS'!AD57</f>
        <v>-7.6882173395834918E-2</v>
      </c>
      <c r="S21" s="86">
        <f>'FAC 2012-2018 BUS'!AD86</f>
        <v>-3.4363219211265061E-2</v>
      </c>
      <c r="T21" s="86">
        <f>'FAC 2012-2018 BUS'!AD115</f>
        <v>0.20060280653695872</v>
      </c>
    </row>
    <row r="22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3"/>
  <sheetViews>
    <sheetView showGridLines="0" tabSelected="1" workbookViewId="0">
      <selection activeCell="R26" sqref="R26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customWidth="1"/>
    <col min="16" max="16" width="7.33203125" bestFit="1" customWidth="1"/>
    <col min="17" max="17" width="8.33203125" bestFit="1" customWidth="1"/>
    <col min="18" max="18" width="8" bestFit="1" customWidth="1"/>
    <col min="19" max="19" width="8" customWidth="1"/>
    <col min="20" max="20" width="7.33203125" bestFit="1" customWidth="1"/>
    <col min="21" max="21" width="21.6640625" bestFit="1" customWidth="1"/>
  </cols>
  <sheetData>
    <row r="2" spans="2:21" x14ac:dyDescent="0.2">
      <c r="B2" s="68" t="s">
        <v>70</v>
      </c>
      <c r="L2" s="68" t="s">
        <v>71</v>
      </c>
    </row>
    <row r="3" spans="2:21" ht="17" thickBot="1" x14ac:dyDescent="0.25"/>
    <row r="4" spans="2:21" ht="17" thickTop="1" x14ac:dyDescent="0.2">
      <c r="B4" s="63"/>
      <c r="C4" s="84" t="s">
        <v>69</v>
      </c>
      <c r="D4" s="84"/>
      <c r="E4" s="84"/>
      <c r="F4" s="84"/>
      <c r="G4" s="84" t="s">
        <v>63</v>
      </c>
      <c r="H4" s="84"/>
      <c r="I4" s="84"/>
      <c r="J4" s="84"/>
      <c r="L4" s="63"/>
      <c r="M4" s="84" t="s">
        <v>69</v>
      </c>
      <c r="N4" s="84"/>
      <c r="O4" s="84"/>
      <c r="P4" s="84"/>
      <c r="Q4" s="84" t="s">
        <v>63</v>
      </c>
      <c r="R4" s="84"/>
      <c r="S4" s="84"/>
      <c r="T4" s="84"/>
    </row>
    <row r="5" spans="2:21" x14ac:dyDescent="0.2">
      <c r="B5" s="11" t="s">
        <v>21</v>
      </c>
      <c r="C5" s="29" t="s">
        <v>64</v>
      </c>
      <c r="D5" s="29" t="s">
        <v>65</v>
      </c>
      <c r="E5" s="29" t="s">
        <v>66</v>
      </c>
      <c r="F5" s="29" t="s">
        <v>31</v>
      </c>
      <c r="G5" s="29" t="s">
        <v>64</v>
      </c>
      <c r="H5" s="29" t="s">
        <v>65</v>
      </c>
      <c r="I5" s="29" t="s">
        <v>66</v>
      </c>
      <c r="J5" s="29" t="s">
        <v>31</v>
      </c>
      <c r="L5" s="11" t="s">
        <v>21</v>
      </c>
      <c r="M5" s="29" t="s">
        <v>64</v>
      </c>
      <c r="N5" s="29" t="s">
        <v>65</v>
      </c>
      <c r="O5" s="29" t="s">
        <v>66</v>
      </c>
      <c r="P5" s="29" t="s">
        <v>31</v>
      </c>
      <c r="Q5" s="29" t="s">
        <v>64</v>
      </c>
      <c r="R5" s="29" t="s">
        <v>65</v>
      </c>
      <c r="S5" s="29" t="s">
        <v>66</v>
      </c>
      <c r="T5" s="29" t="s">
        <v>31</v>
      </c>
    </row>
    <row r="6" spans="2:21" x14ac:dyDescent="0.2">
      <c r="B6" s="28" t="s">
        <v>37</v>
      </c>
      <c r="C6" s="65">
        <f>'FAC 2002-2018 RAIL'!I13</f>
        <v>0.35366573681929947</v>
      </c>
      <c r="D6" s="65">
        <f>'FAC 2002-2018 RAIL'!I41</f>
        <v>0.59029776672361867</v>
      </c>
      <c r="E6" s="65">
        <f>'FAC 2002-2018 RAIL'!I70</f>
        <v>0.88632697664193505</v>
      </c>
      <c r="F6" s="65">
        <f>'FAC 2002-2018 RAIL'!I99</f>
        <v>0.18137465287922283</v>
      </c>
      <c r="G6" s="65">
        <f>'FAC 2002-2018 RAIL'!AD13</f>
        <v>-0.13165115422788759</v>
      </c>
      <c r="H6" s="65">
        <f>'FAC 2002-2018 RAIL'!AD41</f>
        <v>-4.3768112428498679E-2</v>
      </c>
      <c r="I6" s="65">
        <f>'FAC 2002-2018 RAIL'!AD70</f>
        <v>-0.16820758801588712</v>
      </c>
      <c r="J6" s="65">
        <f>'FAC 2002-2018 RAIL'!AD99</f>
        <v>-7.7610804834065739E-2</v>
      </c>
      <c r="L6" s="28" t="s">
        <v>37</v>
      </c>
      <c r="M6" s="65">
        <f>'FAC 2012-2018 Rail'!I13</f>
        <v>0.11739937396172628</v>
      </c>
      <c r="N6" s="65">
        <f>'FAC 2012-2018 Rail'!I41</f>
        <v>0.1524878562055203</v>
      </c>
      <c r="O6" s="65">
        <f>'FAC 2012-2018 Rail'!I70</f>
        <v>7.5587263137175453E-2</v>
      </c>
      <c r="P6" s="65">
        <f>'FAC 2012-2018 Rail'!I99</f>
        <v>3.3807372825378934E-2</v>
      </c>
      <c r="Q6" s="65">
        <f>'FAC 2012-2018 Rail'!AD13</f>
        <v>-5.1837578586724116E-2</v>
      </c>
      <c r="R6" s="65">
        <f>'FAC 2012-2018 Rail'!AD41</f>
        <v>-8.4637698279398862E-3</v>
      </c>
      <c r="S6" s="65">
        <f>'FAC 2012-2018 Rail'!AD70</f>
        <v>-1.6825428017688049E-2</v>
      </c>
      <c r="T6" s="65">
        <f>'FAC 2012-2018 Rail'!AD99</f>
        <v>-6.2318097607641218E-2</v>
      </c>
    </row>
    <row r="7" spans="2:21" x14ac:dyDescent="0.2">
      <c r="B7" s="28" t="s">
        <v>60</v>
      </c>
      <c r="C7" s="65">
        <f>'FAC 2002-2018 RAIL'!I14</f>
        <v>0.27194960457360295</v>
      </c>
      <c r="D7" s="65">
        <f>'FAC 2002-2018 RAIL'!I42</f>
        <v>3.5404339593478884E-2</v>
      </c>
      <c r="E7" s="65">
        <f>'FAC 2002-2018 RAIL'!I71</f>
        <v>0.12362442287230579</v>
      </c>
      <c r="F7" s="65">
        <f>'FAC 2002-2018 RAIL'!I100</f>
        <v>0.11047617118090347</v>
      </c>
      <c r="G7" s="65">
        <f>'FAC 2002-2018 RAIL'!AD14</f>
        <v>0.43470229640853986</v>
      </c>
      <c r="H7" s="65">
        <f>'FAC 2002-2018 RAIL'!AD42</f>
        <v>1.0953789582282067</v>
      </c>
      <c r="I7" s="65">
        <f>'FAC 2002-2018 RAIL'!AD71</f>
        <v>0.43040438199877806</v>
      </c>
      <c r="J7" s="65">
        <f>'FAC 2002-2018 RAIL'!AD100</f>
        <v>0.15447739384283363</v>
      </c>
      <c r="L7" s="28" t="s">
        <v>60</v>
      </c>
      <c r="M7" s="65">
        <f>'FAC 2012-2018 Rail'!I14</f>
        <v>0.12768983227859132</v>
      </c>
      <c r="N7" s="65">
        <f>'FAC 2012-2018 Rail'!I42</f>
        <v>3.9983776596384635E-2</v>
      </c>
      <c r="O7" s="65">
        <f>'FAC 2012-2018 Rail'!I71</f>
        <v>9.4625597788077442E-2</v>
      </c>
      <c r="P7" s="65">
        <f>'FAC 2012-2018 Rail'!I100</f>
        <v>0.15271427994669717</v>
      </c>
      <c r="Q7" s="65">
        <f>'FAC 2012-2018 Rail'!AD14</f>
        <v>0.12322355099841764</v>
      </c>
      <c r="R7" s="65">
        <f>'FAC 2012-2018 Rail'!AD42</f>
        <v>0.20833486870408607</v>
      </c>
      <c r="S7" s="65">
        <f>'FAC 2012-2018 Rail'!AD71</f>
        <v>8.0387583708230778E-2</v>
      </c>
      <c r="T7" s="65">
        <f>'FAC 2012-2018 Rail'!AD100</f>
        <v>2.7311957205323621E-2</v>
      </c>
      <c r="U7" s="70"/>
    </row>
    <row r="8" spans="2:21" x14ac:dyDescent="0.2">
      <c r="B8" s="28" t="s">
        <v>56</v>
      </c>
      <c r="C8" s="65">
        <f>'FAC 2002-2018 RAIL'!I15</f>
        <v>0.16522858993837231</v>
      </c>
      <c r="D8" s="65">
        <f>'FAC 2002-2018 RAIL'!I43</f>
        <v>8.9400647044724835E-2</v>
      </c>
      <c r="E8" s="65">
        <f>'FAC 2002-2018 RAIL'!I72</f>
        <v>0.39725485590523602</v>
      </c>
      <c r="F8" s="65">
        <f>'FAC 2002-2018 RAIL'!I101</f>
        <v>0.15994463230777156</v>
      </c>
      <c r="G8" s="65">
        <f>'FAC 2002-2018 RAIL'!AD15</f>
        <v>2.7266442652008661E-2</v>
      </c>
      <c r="H8" s="65">
        <f>'FAC 2002-2018 RAIL'!AD43</f>
        <v>3.0141505927701522E-2</v>
      </c>
      <c r="I8" s="65">
        <f>'FAC 2002-2018 RAIL'!AD72</f>
        <v>2.7832880120605509E-2</v>
      </c>
      <c r="J8" s="65">
        <f>'FAC 2002-2018 RAIL'!AD101</f>
        <v>2.2670271150027937E-2</v>
      </c>
      <c r="L8" s="28" t="s">
        <v>56</v>
      </c>
      <c r="M8" s="65">
        <f>'FAC 2012-2018 Rail'!I15</f>
        <v>5.9982872960003597E-2</v>
      </c>
      <c r="N8" s="65">
        <f>'FAC 2012-2018 Rail'!I43</f>
        <v>5.7754895166584053E-2</v>
      </c>
      <c r="O8" s="65">
        <f>'FAC 2012-2018 Rail'!I72</f>
        <v>4.7113997284004894E-2</v>
      </c>
      <c r="P8" s="65">
        <f>'FAC 2012-2018 Rail'!I101</f>
        <v>6.8027813555046501E-2</v>
      </c>
      <c r="Q8" s="65">
        <f>'FAC 2012-2018 Rail'!AD15</f>
        <v>7.9761144856961164E-3</v>
      </c>
      <c r="R8" s="65">
        <f>'FAC 2012-2018 Rail'!AD43</f>
        <v>8.2832381410259236E-3</v>
      </c>
      <c r="S8" s="65">
        <f>'FAC 2012-2018 Rail'!AD72</f>
        <v>5.1057669085974727E-3</v>
      </c>
      <c r="T8" s="65">
        <f>'FAC 2012-2018 Rail'!AD101</f>
        <v>8.0928100098028744E-3</v>
      </c>
      <c r="U8" s="70"/>
    </row>
    <row r="9" spans="2:21" x14ac:dyDescent="0.2">
      <c r="B9" s="28" t="s">
        <v>89</v>
      </c>
      <c r="C9" s="65">
        <f>'FAC 2002-2018 RAIL'!I16</f>
        <v>5.3106632340636617E-2</v>
      </c>
      <c r="D9" s="65">
        <f>'FAC 2002-2018 RAIL'!I44</f>
        <v>-3.7646379232595617E-2</v>
      </c>
      <c r="E9" s="65">
        <f>'FAC 2002-2018 RAIL'!I73</f>
        <v>9.7831803075517421E-2</v>
      </c>
      <c r="F9" s="65">
        <f>'FAC 2002-2018 RAIL'!I102</f>
        <v>7.2202486957831491E-2</v>
      </c>
      <c r="G9" s="65">
        <f>'FAC 2002-2018 RAIL'!AD16</f>
        <v>9.7656856970268852E-2</v>
      </c>
      <c r="H9" s="65">
        <f>'FAC 2002-2018 RAIL'!AD44</f>
        <v>7.3937601270647912E-2</v>
      </c>
      <c r="I9" s="65">
        <f>'FAC 2002-2018 RAIL'!AD73</f>
        <v>6.4285465360137933E-2</v>
      </c>
      <c r="J9" s="65">
        <f>'FAC 2002-2018 RAIL'!AD102</f>
        <v>0.11163071240129673</v>
      </c>
      <c r="L9" s="28" t="s">
        <v>89</v>
      </c>
      <c r="M9" s="65">
        <f>'FAC 2012-2018 Rail'!I16</f>
        <v>5.9455646592937228E-2</v>
      </c>
      <c r="N9" s="65">
        <f>'FAC 2012-2018 Rail'!I44</f>
        <v>7.6986013746869197E-3</v>
      </c>
      <c r="O9" s="65">
        <f>'FAC 2012-2018 Rail'!I73</f>
        <v>3.818235019349081E-2</v>
      </c>
      <c r="P9" s="65">
        <f>'FAC 2012-2018 Rail'!I102</f>
        <v>6.6752324864566281E-2</v>
      </c>
      <c r="Q9" s="65">
        <f>'FAC 2012-2018 Rail'!AD16</f>
        <v>6.6507416648804052E-2</v>
      </c>
      <c r="R9" s="65">
        <f>'FAC 2012-2018 Rail'!AD44</f>
        <v>3.5791081501995052E-2</v>
      </c>
      <c r="S9" s="65">
        <f>'FAC 2012-2018 Rail'!AD73</f>
        <v>5.1271764274574673E-2</v>
      </c>
      <c r="T9" s="65">
        <f>'FAC 2012-2018 Rail'!AD102</f>
        <v>7.2062607743227258E-2</v>
      </c>
      <c r="U9" s="70"/>
    </row>
    <row r="10" spans="2:21" x14ac:dyDescent="0.2">
      <c r="B10" s="28" t="s">
        <v>57</v>
      </c>
      <c r="C10" s="65">
        <f>'FAC 2002-2018 RAIL'!I17</f>
        <v>0.49398955069466233</v>
      </c>
      <c r="D10" s="65">
        <f>'FAC 2002-2018 RAIL'!I45</f>
        <v>0.46724837363578486</v>
      </c>
      <c r="E10" s="65">
        <f>'FAC 2002-2018 RAIL'!I74</f>
        <v>0.43859889096551208</v>
      </c>
      <c r="F10" s="65">
        <f>'FAC 2002-2018 RAIL'!I103</f>
        <v>0.4792299898682828</v>
      </c>
      <c r="G10" s="65">
        <f>'FAC 2002-2018 RAIL'!AD17</f>
        <v>6.4790669803724582E-2</v>
      </c>
      <c r="H10" s="65">
        <f>'FAC 2002-2018 RAIL'!AD45</f>
        <v>3.6126426776821E-2</v>
      </c>
      <c r="I10" s="65">
        <f>'FAC 2002-2018 RAIL'!AD74</f>
        <v>7.1332423030315006E-2</v>
      </c>
      <c r="J10" s="65">
        <f>'FAC 2002-2018 RAIL'!AD103</f>
        <v>6.0387565758587128E-2</v>
      </c>
      <c r="L10" s="28" t="s">
        <v>57</v>
      </c>
      <c r="M10" s="65">
        <f>'FAC 2012-2018 Rail'!I17</f>
        <v>-0.28527849079046019</v>
      </c>
      <c r="N10" s="65">
        <f>'FAC 2012-2018 Rail'!I45</f>
        <v>-0.28303160902367908</v>
      </c>
      <c r="O10" s="65">
        <f>'FAC 2012-2018 Rail'!I74</f>
        <v>-0.31235081611338522</v>
      </c>
      <c r="P10" s="65">
        <f>'FAC 2012-2018 Rail'!I103</f>
        <v>-0.28941668897379358</v>
      </c>
      <c r="Q10" s="65">
        <f>'FAC 2012-2018 Rail'!AD17</f>
        <v>-6.2991441857372515E-2</v>
      </c>
      <c r="R10" s="65">
        <f>'FAC 2012-2018 Rail'!AD45</f>
        <v>-6.2653840231987515E-2</v>
      </c>
      <c r="S10" s="65">
        <f>'FAC 2012-2018 Rail'!AD74</f>
        <v>-6.4376727924718824E-2</v>
      </c>
      <c r="T10" s="65">
        <f>'FAC 2012-2018 Rail'!AD103</f>
        <v>-6.5850314479686742E-2</v>
      </c>
      <c r="U10" s="70"/>
    </row>
    <row r="11" spans="2:21" x14ac:dyDescent="0.2">
      <c r="B11" s="28" t="s">
        <v>54</v>
      </c>
      <c r="C11" s="65">
        <f>'FAC 2002-2018 RAIL'!I18</f>
        <v>-9.8653851696896333E-2</v>
      </c>
      <c r="D11" s="65">
        <f>'FAC 2002-2018 RAIL'!I46</f>
        <v>-0.10625748818463698</v>
      </c>
      <c r="E11" s="65">
        <f>'FAC 2002-2018 RAIL'!I75</f>
        <v>-0.14291607509019089</v>
      </c>
      <c r="F11" s="65">
        <f>'FAC 2002-2018 RAIL'!I104</f>
        <v>-0.13283925250491235</v>
      </c>
      <c r="G11" s="65">
        <f>'FAC 2002-2018 RAIL'!AD18</f>
        <v>3.355618167289174E-2</v>
      </c>
      <c r="H11" s="65">
        <f>'FAC 2002-2018 RAIL'!AD46</f>
        <v>3.9951461982059025E-2</v>
      </c>
      <c r="I11" s="65">
        <f>'FAC 2002-2018 RAIL'!AD75</f>
        <v>5.9558310003047371E-2</v>
      </c>
      <c r="J11" s="65">
        <f>'FAC 2002-2018 RAIL'!AD104</f>
        <v>5.0598784089794742E-2</v>
      </c>
      <c r="L11" s="28" t="s">
        <v>54</v>
      </c>
      <c r="M11" s="65">
        <f>'FAC 2012-2018 Rail'!I18</f>
        <v>0.11452795954006834</v>
      </c>
      <c r="N11" s="65">
        <f>'FAC 2012-2018 Rail'!I46</f>
        <v>9.3980963120200212E-2</v>
      </c>
      <c r="O11" s="65">
        <f>'FAC 2012-2018 Rail'!I75</f>
        <v>0.12406486467027422</v>
      </c>
      <c r="P11" s="65">
        <f>'FAC 2012-2018 Rail'!I104</f>
        <v>8.3566354398319831E-2</v>
      </c>
      <c r="Q11" s="65">
        <f>'FAC 2012-2018 Rail'!AD18</f>
        <v>-3.9898883722599345E-2</v>
      </c>
      <c r="R11" s="65">
        <f>'FAC 2012-2018 Rail'!AD46</f>
        <v>-3.5076942945831177E-2</v>
      </c>
      <c r="S11" s="65">
        <f>'FAC 2012-2018 Rail'!AD75</f>
        <v>-4.7415487565498009E-2</v>
      </c>
      <c r="T11" s="65">
        <f>'FAC 2012-2018 Rail'!AD104</f>
        <v>-3.0176602865394444E-2</v>
      </c>
      <c r="U11" s="70"/>
    </row>
    <row r="12" spans="2:21" x14ac:dyDescent="0.2">
      <c r="B12" s="28" t="s">
        <v>73</v>
      </c>
      <c r="C12" s="65">
        <f>'FAC 2002-2018 RAIL'!I19</f>
        <v>-6.9094649935715902E-2</v>
      </c>
      <c r="D12" s="65">
        <f>'FAC 2002-2018 RAIL'!I47</f>
        <v>-7.5363599543775028E-2</v>
      </c>
      <c r="E12" s="65">
        <f>'FAC 2002-2018 RAIL'!I76</f>
        <v>-0.20358756321116644</v>
      </c>
      <c r="F12" s="65">
        <f>'FAC 2002-2018 RAIL'!I105</f>
        <v>-5.3610848312835024E-2</v>
      </c>
      <c r="G12" s="65">
        <f>'FAC 2002-2018 RAIL'!AD19</f>
        <v>-4.9993135543819215E-3</v>
      </c>
      <c r="H12" s="65">
        <f>'FAC 2002-2018 RAIL'!AD47</f>
        <v>-5.1342060043838966E-3</v>
      </c>
      <c r="I12" s="65">
        <f>'FAC 2002-2018 RAIL'!AD76</f>
        <v>-1.0611512510558333E-2</v>
      </c>
      <c r="J12" s="65">
        <f>'FAC 2002-2018 RAIL'!AD105</f>
        <v>-1.4598395422611939E-2</v>
      </c>
      <c r="L12" s="28" t="s">
        <v>73</v>
      </c>
      <c r="M12" s="65">
        <f>'FAC 2012-2018 Rail'!I19</f>
        <v>-7.1146016498475739E-2</v>
      </c>
      <c r="N12" s="65">
        <f>'FAC 2012-2018 Rail'!I47</f>
        <v>-0.14962806232439696</v>
      </c>
      <c r="O12" s="65">
        <f>'FAC 2012-2018 Rail'!I76</f>
        <v>-0.21937201744983703</v>
      </c>
      <c r="P12" s="65">
        <f>'FAC 2012-2018 Rail'!I105</f>
        <v>-4.7603935258648034E-2</v>
      </c>
      <c r="Q12" s="65">
        <f>'FAC 2012-2018 Rail'!AD19</f>
        <v>-5.8490090943287805E-3</v>
      </c>
      <c r="R12" s="65">
        <f>'FAC 2012-2018 Rail'!AD47</f>
        <v>-9.1925433684041172E-3</v>
      </c>
      <c r="S12" s="65">
        <f>'FAC 2012-2018 Rail'!AD76</f>
        <v>-1.2025850426981779E-2</v>
      </c>
      <c r="T12" s="65">
        <f>'FAC 2012-2018 Rail'!AD105</f>
        <v>-1.0924401130937086E-2</v>
      </c>
      <c r="U12" s="70"/>
    </row>
    <row r="13" spans="2:21" x14ac:dyDescent="0.2">
      <c r="B13" s="28" t="s">
        <v>55</v>
      </c>
      <c r="C13" s="65">
        <f>'FAC 2002-2018 RAIL'!I20</f>
        <v>0.56044174350602716</v>
      </c>
      <c r="D13" s="65">
        <f>'FAC 2002-2018 RAIL'!I48</f>
        <v>0.63579981736301439</v>
      </c>
      <c r="E13" s="65">
        <f>'FAC 2002-2018 RAIL'!I77</f>
        <v>1.741043713598398</v>
      </c>
      <c r="F13" s="65">
        <f>'FAC 2002-2018 RAIL'!I106</f>
        <v>0.31428571428571428</v>
      </c>
      <c r="G13" s="65">
        <f>'FAC 2002-2018 RAIL'!AD20</f>
        <v>-2.0457869668354324E-3</v>
      </c>
      <c r="H13" s="65">
        <f>'FAC 2002-2018 RAIL'!AD48</f>
        <v>-3.2440441888932367E-3</v>
      </c>
      <c r="I13" s="65">
        <f>'FAC 2002-2018 RAIL'!AD77</f>
        <v>-3.3232849613094211E-3</v>
      </c>
      <c r="J13" s="65">
        <f>'FAC 2002-2018 RAIL'!AD106</f>
        <v>-1.1827115855734278E-3</v>
      </c>
      <c r="L13" s="28" t="s">
        <v>55</v>
      </c>
      <c r="M13" s="65">
        <f>'FAC 2012-2018 Rail'!I20</f>
        <v>0.23984562061912928</v>
      </c>
      <c r="N13" s="65">
        <f>'FAC 2012-2018 Rail'!I48</f>
        <v>0.31679789341636888</v>
      </c>
      <c r="O13" s="65">
        <f>'FAC 2012-2018 Rail'!I77</f>
        <v>0.73730186636372741</v>
      </c>
      <c r="P13" s="65">
        <f>'FAC 2012-2018 Rail'!I106</f>
        <v>0.12195121951219523</v>
      </c>
      <c r="Q13" s="65">
        <f>'FAC 2012-2018 Rail'!AD20</f>
        <v>-8.9225531408330331E-4</v>
      </c>
      <c r="R13" s="65">
        <f>'FAC 2012-2018 Rail'!AD48</f>
        <v>-1.296211602657811E-3</v>
      </c>
      <c r="S13" s="65">
        <f>'FAC 2012-2018 Rail'!AD77</f>
        <v>-2.0122508042100069E-3</v>
      </c>
      <c r="T13" s="65">
        <f>'FAC 2012-2018 Rail'!AD106</f>
        <v>-3.9049921857980789E-4</v>
      </c>
      <c r="U13" s="70"/>
    </row>
    <row r="14" spans="2:21" x14ac:dyDescent="0.2">
      <c r="B14" s="28" t="s">
        <v>74</v>
      </c>
      <c r="C14" s="65" t="str">
        <f>'FAC 2002-2018 RAIL'!I21</f>
        <v>-</v>
      </c>
      <c r="D14" s="65" t="str">
        <f>'FAC 2002-2018 RAIL'!I49</f>
        <v>-</v>
      </c>
      <c r="E14" s="65" t="str">
        <f>'FAC 2002-2018 RAIL'!I78</f>
        <v>-</v>
      </c>
      <c r="F14" s="65" t="str">
        <f>'FAC 2002-2018 RAIL'!I107</f>
        <v>-</v>
      </c>
      <c r="G14" s="65">
        <f>'FAC 2002-2018 RAIL'!AD21</f>
        <v>0</v>
      </c>
      <c r="H14" s="65">
        <f>'FAC 2002-2018 RAIL'!AD49</f>
        <v>0</v>
      </c>
      <c r="I14" s="65">
        <f>'FAC 2002-2018 RAIL'!AD78</f>
        <v>0</v>
      </c>
      <c r="J14" s="65">
        <f>'FAC 2002-2018 RAIL'!AD107</f>
        <v>0</v>
      </c>
      <c r="L14" s="28" t="s">
        <v>74</v>
      </c>
      <c r="M14" s="65" t="str">
        <f>'FAC 2012-2018 Rail'!I21</f>
        <v>-</v>
      </c>
      <c r="N14" s="65" t="str">
        <f>'FAC 2012-2018 Rail'!I49</f>
        <v>-</v>
      </c>
      <c r="O14" s="65" t="str">
        <f>'FAC 2012-2018 Rail'!I78</f>
        <v>-</v>
      </c>
      <c r="P14" s="65" t="str">
        <f>'FAC 2012-2018 Rail'!I107</f>
        <v>-</v>
      </c>
      <c r="Q14" s="65">
        <f>'FAC 2012-2018 Rail'!AD21</f>
        <v>0</v>
      </c>
      <c r="R14" s="65">
        <f>'FAC 2012-2018 Rail'!AD49</f>
        <v>0</v>
      </c>
      <c r="S14" s="65">
        <f>'FAC 2012-2018 Rail'!AD78</f>
        <v>0</v>
      </c>
      <c r="T14" s="65">
        <f>'FAC 2012-2018 Rail'!AD107</f>
        <v>0</v>
      </c>
      <c r="U14" s="70"/>
    </row>
    <row r="15" spans="2:21" x14ac:dyDescent="0.2">
      <c r="B15" s="28" t="s">
        <v>74</v>
      </c>
      <c r="C15" s="65" t="str">
        <f>'FAC 2002-2018 RAIL'!I22</f>
        <v>-</v>
      </c>
      <c r="D15" s="65" t="str">
        <f>'FAC 2002-2018 RAIL'!I50</f>
        <v>-</v>
      </c>
      <c r="E15" s="65" t="str">
        <f>'FAC 2002-2018 RAIL'!I79</f>
        <v>-</v>
      </c>
      <c r="F15" s="65" t="str">
        <f>'FAC 2002-2018 RAIL'!I108</f>
        <v>-</v>
      </c>
      <c r="G15" s="65">
        <f>'FAC 2002-2018 RAIL'!AD22</f>
        <v>0</v>
      </c>
      <c r="H15" s="65">
        <f>'FAC 2002-2018 RAIL'!AD50</f>
        <v>0</v>
      </c>
      <c r="I15" s="65">
        <f>'FAC 2002-2018 RAIL'!AD79</f>
        <v>0</v>
      </c>
      <c r="J15" s="65">
        <f>'FAC 2002-2018 RAIL'!AD108</f>
        <v>0</v>
      </c>
      <c r="L15" s="28" t="s">
        <v>74</v>
      </c>
      <c r="M15" s="65" t="str">
        <f>'FAC 2012-2018 Rail'!I22</f>
        <v>-</v>
      </c>
      <c r="N15" s="65" t="str">
        <f>'FAC 2012-2018 Rail'!I50</f>
        <v>-</v>
      </c>
      <c r="O15" s="65" t="str">
        <f>'FAC 2012-2018 Rail'!I79</f>
        <v>-</v>
      </c>
      <c r="P15" s="65" t="str">
        <f>'FAC 2012-2018 Rail'!I108</f>
        <v>-</v>
      </c>
      <c r="Q15" s="65">
        <f>'FAC 2012-2018 Rail'!AD22</f>
        <v>0</v>
      </c>
      <c r="R15" s="65">
        <f>'FAC 2012-2018 Rail'!AD50</f>
        <v>0</v>
      </c>
      <c r="S15" s="65">
        <f>'FAC 2012-2018 Rail'!AD79</f>
        <v>0</v>
      </c>
      <c r="T15" s="65">
        <f>'FAC 2012-2018 Rail'!AD108</f>
        <v>0</v>
      </c>
      <c r="U15" s="70"/>
    </row>
    <row r="16" spans="2:21" x14ac:dyDescent="0.2">
      <c r="B16" s="28" t="s">
        <v>74</v>
      </c>
      <c r="C16" s="65" t="str">
        <f>'FAC 2002-2018 RAIL'!I23</f>
        <v>-</v>
      </c>
      <c r="D16" s="65" t="str">
        <f>'FAC 2002-2018 RAIL'!I51</f>
        <v>-</v>
      </c>
      <c r="E16" s="65" t="str">
        <f>'FAC 2002-2018 RAIL'!I80</f>
        <v>-</v>
      </c>
      <c r="F16" s="65" t="str">
        <f>'FAC 2002-2018 RAIL'!I109</f>
        <v>-</v>
      </c>
      <c r="G16" s="65">
        <f>'FAC 2002-2018 RAIL'!AD23</f>
        <v>-8.9249143054615218E-2</v>
      </c>
      <c r="H16" s="65">
        <f>'FAC 2002-2018 RAIL'!AD51</f>
        <v>-8.1614861381226575E-2</v>
      </c>
      <c r="I16" s="65">
        <f>'FAC 2002-2018 RAIL'!AD80</f>
        <v>-4.7378222859195906E-2</v>
      </c>
      <c r="J16" s="65">
        <f>'FAC 2002-2018 RAIL'!AD109</f>
        <v>-0.11007808316868446</v>
      </c>
      <c r="L16" s="28" t="s">
        <v>74</v>
      </c>
      <c r="M16" s="65">
        <f>'FAC 2012-2018 Rail'!I23</f>
        <v>9.5510046631343286</v>
      </c>
      <c r="N16" s="65" t="str">
        <f>'FAC 2012-2018 Rail'!I51</f>
        <v>-</v>
      </c>
      <c r="O16" s="65" t="str">
        <f>'FAC 2012-2018 Rail'!I80</f>
        <v>-</v>
      </c>
      <c r="P16" s="65">
        <f>'FAC 2012-2018 Rail'!I109</f>
        <v>6</v>
      </c>
      <c r="Q16" s="65">
        <f>'FAC 2012-2018 Rail'!AD23</f>
        <v>-6.2300895006150082E-2</v>
      </c>
      <c r="R16" s="65">
        <f>'FAC 2012-2018 Rail'!AD51</f>
        <v>-4.5110265058337248E-2</v>
      </c>
      <c r="S16" s="65">
        <f>'FAC 2012-2018 Rail'!AD80</f>
        <v>-4.2681297729315483E-2</v>
      </c>
      <c r="T16" s="65">
        <f>'FAC 2012-2018 Rail'!AD109</f>
        <v>-6.5876048505544973E-2</v>
      </c>
      <c r="U16" s="70"/>
    </row>
    <row r="17" spans="2:21" x14ac:dyDescent="0.2">
      <c r="B17" s="28" t="s">
        <v>75</v>
      </c>
      <c r="C17" s="65" t="str">
        <f>'FAC 2002-2018 RAIL'!I24</f>
        <v>-</v>
      </c>
      <c r="D17" s="65">
        <f>'FAC 2002-2018 RAIL'!I52</f>
        <v>1.681088180209533</v>
      </c>
      <c r="E17" s="65" t="str">
        <f>'FAC 2002-2018 RAIL'!I81</f>
        <v>-</v>
      </c>
      <c r="F17" s="65" t="str">
        <f>'FAC 2002-2018 RAIL'!I110</f>
        <v>-</v>
      </c>
      <c r="G17" s="65">
        <f>'FAC 2002-2018 RAIL'!AD24</f>
        <v>7.1211997638739267E-3</v>
      </c>
      <c r="H17" s="65">
        <f>'FAC 2002-2018 RAIL'!AD52</f>
        <v>6.2863358026812484E-3</v>
      </c>
      <c r="I17" s="65">
        <f>'FAC 2002-2018 RAIL'!AD81</f>
        <v>3.8501660101182109E-3</v>
      </c>
      <c r="J17" s="65">
        <f>'FAC 2002-2018 RAIL'!AD110</f>
        <v>7.9169651949741772E-3</v>
      </c>
      <c r="L17" s="28" t="s">
        <v>75</v>
      </c>
      <c r="M17" s="65">
        <f>'FAC 2012-2018 Rail'!I24</f>
        <v>1.7313818367663205</v>
      </c>
      <c r="N17" s="65">
        <f>'FAC 2012-2018 Rail'!I52</f>
        <v>1.5151266791371789</v>
      </c>
      <c r="O17" s="65">
        <f>'FAC 2012-2018 Rail'!I81</f>
        <v>0</v>
      </c>
      <c r="P17" s="65" t="str">
        <f>'FAC 2012-2018 Rail'!I110</f>
        <v>-</v>
      </c>
      <c r="Q17" s="65">
        <f>'FAC 2012-2018 Rail'!AD24</f>
        <v>3.6327042380190702E-3</v>
      </c>
      <c r="R17" s="65">
        <f>'FAC 2012-2018 Rail'!AD52</f>
        <v>3.1993773104332722E-3</v>
      </c>
      <c r="S17" s="65">
        <f>'FAC 2012-2018 Rail'!AD81</f>
        <v>0</v>
      </c>
      <c r="T17" s="65">
        <f>'FAC 2012-2018 Rail'!AD110</f>
        <v>5.4819012925530815E-3</v>
      </c>
      <c r="U17" s="70"/>
    </row>
    <row r="18" spans="2:21" x14ac:dyDescent="0.2">
      <c r="B18" s="28" t="s">
        <v>76</v>
      </c>
      <c r="C18" s="65" t="str">
        <f>'FAC 2002-2018 RAIL'!I25</f>
        <v>-</v>
      </c>
      <c r="D18" s="65" t="str">
        <f>'FAC 2002-2018 RAIL'!I53</f>
        <v>-</v>
      </c>
      <c r="E18" s="65" t="str">
        <f>'FAC 2002-2018 RAIL'!I82</f>
        <v>-</v>
      </c>
      <c r="F18" s="65" t="str">
        <f>'FAC 2002-2018 RAIL'!I111</f>
        <v>-</v>
      </c>
      <c r="G18" s="65">
        <f>'FAC 2002-2018 RAIL'!AD25</f>
        <v>-4.3681905236980803E-2</v>
      </c>
      <c r="H18" s="65">
        <f>'FAC 2002-2018 RAIL'!AD53</f>
        <v>-2.0873700864608145E-3</v>
      </c>
      <c r="I18" s="65">
        <f>'FAC 2002-2018 RAIL'!AD82</f>
        <v>-3.9543157372197316E-6</v>
      </c>
      <c r="J18" s="65">
        <f>'FAC 2002-2018 RAIL'!AD111</f>
        <v>-0.12859847187318635</v>
      </c>
      <c r="L18" s="28" t="s">
        <v>76</v>
      </c>
      <c r="M18" s="65" t="str">
        <f>'FAC 2012-2018 Rail'!I25</f>
        <v>-</v>
      </c>
      <c r="N18" s="65" t="str">
        <f>'FAC 2012-2018 Rail'!I53</f>
        <v>-</v>
      </c>
      <c r="O18" s="65" t="str">
        <f>'FAC 2012-2018 Rail'!I82</f>
        <v>-</v>
      </c>
      <c r="P18" s="65" t="str">
        <f>'FAC 2012-2018 Rail'!I111</f>
        <v>-</v>
      </c>
      <c r="Q18" s="65">
        <f>'FAC 2012-2018 Rail'!AD25</f>
        <v>-3.3504464601016616E-2</v>
      </c>
      <c r="R18" s="65">
        <f>'FAC 2012-2018 Rail'!AD53</f>
        <v>-1.6010340389603663E-3</v>
      </c>
      <c r="S18" s="65">
        <f>'FAC 2012-2018 Rail'!AD82</f>
        <v>-3.0330002988688009E-6</v>
      </c>
      <c r="T18" s="65">
        <f>'FAC 2012-2018 Rail'!AD111</f>
        <v>-9.8636332944844918E-2</v>
      </c>
      <c r="U18" s="70"/>
    </row>
    <row r="19" spans="2:21" x14ac:dyDescent="0.2">
      <c r="B19" s="44" t="s">
        <v>61</v>
      </c>
      <c r="C19" s="67"/>
      <c r="D19" s="67"/>
      <c r="E19" s="67"/>
      <c r="F19" s="67"/>
      <c r="G19" s="87">
        <f>'FAC 2002-2018 RAIL'!AD26</f>
        <v>4.6880050739928229E-2</v>
      </c>
      <c r="H19" s="87">
        <f>'FAC 2002-2018 RAIL'!AD54</f>
        <v>0.30557311244964447</v>
      </c>
      <c r="I19" s="87">
        <f>'FAC 2002-2018 RAIL'!AD83</f>
        <v>0.31472493923132383</v>
      </c>
      <c r="J19" s="87">
        <f>'FAC 2002-2018 RAIL'!AD112</f>
        <v>0</v>
      </c>
      <c r="L19" s="88" t="s">
        <v>61</v>
      </c>
      <c r="M19" s="87"/>
      <c r="N19" s="87"/>
      <c r="O19" s="87"/>
      <c r="P19" s="87"/>
      <c r="Q19" s="87">
        <f>'FAC 2012-2018 Rail'!AD26</f>
        <v>0</v>
      </c>
      <c r="R19" s="87">
        <f>'FAC 2012-2018 Rail'!AD54</f>
        <v>4.743171298065451E-2</v>
      </c>
      <c r="S19" s="87">
        <f>'FAC 2012-2018 Rail'!AD83</f>
        <v>0</v>
      </c>
      <c r="T19" s="87">
        <f>'FAC 2012-2018 Rail'!AD112</f>
        <v>0</v>
      </c>
      <c r="U19" s="70"/>
    </row>
    <row r="20" spans="2:21" x14ac:dyDescent="0.2">
      <c r="B20" s="28" t="s">
        <v>77</v>
      </c>
      <c r="C20" s="69"/>
      <c r="D20" s="69"/>
      <c r="E20" s="69"/>
      <c r="F20" s="67"/>
      <c r="G20" s="67">
        <f>'FAC 2002-2018 RAIL'!AD27</f>
        <v>0.44063299373445841</v>
      </c>
      <c r="H20" s="67">
        <f>'FAC 2002-2018 RAIL'!AD55</f>
        <v>1.5423167281910031</v>
      </c>
      <c r="I20" s="67">
        <f>'FAC 2002-2018 RAIL'!AD84</f>
        <v>0.46104137287200864</v>
      </c>
      <c r="J20" s="67">
        <f>'FAC 2002-2018 RAIL'!AD113</f>
        <v>0.17630068415156908</v>
      </c>
      <c r="L20" s="88" t="s">
        <v>77</v>
      </c>
      <c r="M20" s="87"/>
      <c r="N20" s="87"/>
      <c r="O20" s="87"/>
      <c r="P20" s="87"/>
      <c r="Q20" s="87">
        <f>'FAC 2012-2018 Rail'!AD27</f>
        <v>-5.5737221970928119E-2</v>
      </c>
      <c r="R20" s="87">
        <f>'FAC 2012-2018 Rail'!AD55</f>
        <v>0.104447928106701</v>
      </c>
      <c r="S20" s="87">
        <f>'FAC 2012-2018 Rail'!AD84</f>
        <v>-6.4219988352014479E-2</v>
      </c>
      <c r="T20" s="87">
        <f>'FAC 2012-2018 Rail'!AD113</f>
        <v>-0.16047204735311227</v>
      </c>
    </row>
    <row r="21" spans="2:21" x14ac:dyDescent="0.2">
      <c r="B21" s="44" t="s">
        <v>58</v>
      </c>
      <c r="C21" s="67"/>
      <c r="D21" s="67"/>
      <c r="E21" s="67"/>
      <c r="F21" s="67"/>
      <c r="G21" s="66">
        <f>'FAC 2002-2018 RAIL'!AD28</f>
        <v>0.26651124951938154</v>
      </c>
      <c r="H21" s="66">
        <f>'FAC 2002-2018 RAIL'!AD56</f>
        <v>0.82538334678664782</v>
      </c>
      <c r="I21" s="66">
        <f>'FAC 2002-2018 RAIL'!AD85</f>
        <v>0.14682384200630416</v>
      </c>
      <c r="J21" s="66">
        <f>'FAC 2002-2018 RAIL'!AD114</f>
        <v>0.49309529238476402</v>
      </c>
      <c r="L21" s="88" t="s">
        <v>58</v>
      </c>
      <c r="M21" s="87"/>
      <c r="N21" s="87"/>
      <c r="O21" s="87"/>
      <c r="P21" s="87"/>
      <c r="Q21" s="87">
        <f>'FAC 2012-2018 Rail'!AD28</f>
        <v>-2.8573019054414117E-2</v>
      </c>
      <c r="R21" s="87">
        <f>'FAC 2012-2018 Rail'!AD56</f>
        <v>8.9280948722099129E-3</v>
      </c>
      <c r="S21" s="87">
        <f>'FAC 2012-2018 Rail'!AD85</f>
        <v>3.3131402780084418E-2</v>
      </c>
      <c r="T21" s="87">
        <f>'FAC 2012-2018 Rail'!AD114</f>
        <v>3.3855879324180549E-2</v>
      </c>
    </row>
    <row r="22" spans="2:21" ht="17" thickBot="1" x14ac:dyDescent="0.25">
      <c r="B22" s="85" t="s">
        <v>78</v>
      </c>
      <c r="C22" s="86"/>
      <c r="D22" s="86"/>
      <c r="E22" s="86"/>
      <c r="F22" s="86"/>
      <c r="G22" s="86">
        <f>'FAC 2002-2018 RAIL'!AD29</f>
        <v>-0.17412174421507687</v>
      </c>
      <c r="H22" s="86">
        <f>'FAC 2002-2018 RAIL'!AD57</f>
        <v>-0.71693338140435525</v>
      </c>
      <c r="I22" s="86">
        <f>'FAC 2002-2018 RAIL'!AD86</f>
        <v>-0.31421753086570448</v>
      </c>
      <c r="J22" s="86">
        <f>'FAC 2002-2018 RAIL'!AD115</f>
        <v>0.31679460823319494</v>
      </c>
      <c r="L22" s="85" t="s">
        <v>78</v>
      </c>
      <c r="M22" s="86"/>
      <c r="N22" s="86"/>
      <c r="O22" s="86"/>
      <c r="P22" s="86"/>
      <c r="Q22" s="86">
        <f>'FAC 2012-2018 Rail'!AD29</f>
        <v>2.7164202916514002E-2</v>
      </c>
      <c r="R22" s="86">
        <f>'FAC 2012-2018 Rail'!AD57</f>
        <v>-9.5519833234491092E-2</v>
      </c>
      <c r="S22" s="86">
        <f>'FAC 2012-2018 Rail'!AD86</f>
        <v>9.7351391132098897E-2</v>
      </c>
      <c r="T22" s="86">
        <f>'FAC 2012-2018 Rail'!AD115</f>
        <v>0.19432792667729282</v>
      </c>
    </row>
    <row r="23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6"/>
  <sheetViews>
    <sheetView showGridLines="0" topLeftCell="A86" workbookViewId="0">
      <selection activeCell="B13" sqref="B13:B29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59</v>
      </c>
      <c r="H8" s="84"/>
      <c r="I8" s="84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4" t="s">
        <v>63</v>
      </c>
      <c r="AD8" s="84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MATCH($D13,FAC_TOTALS_APTA!$A$2:$BQ$2,)</f>
        <v>11</v>
      </c>
      <c r="G13" s="31">
        <f>VLOOKUP(G11,FAC_TOTALS_APTA!$A$4:$BQ$143,$F13,FALSE)</f>
        <v>69425793.985805601</v>
      </c>
      <c r="H13" s="31">
        <f>VLOOKUP(H11,FAC_TOTALS_APTA!$A$4:$BQ$143,$F13,FALSE)</f>
        <v>65881301.870431103</v>
      </c>
      <c r="I13" s="32">
        <f>IFERROR(H13/G13-1,"-")</f>
        <v>-5.105439796769462E-2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7477213.5875143604</v>
      </c>
      <c r="N13" s="31">
        <f>IF(N11=0,0,VLOOKUP(N11,FAC_TOTALS_APTA!$A$4:$BQ$143,$L13,FALSE))</f>
        <v>17458054.804049801</v>
      </c>
      <c r="O13" s="31">
        <f>IF(O11=0,0,VLOOKUP(O11,FAC_TOTALS_APTA!$A$4:$BQ$143,$L13,FALSE))</f>
        <v>-12286985.5090173</v>
      </c>
      <c r="P13" s="31">
        <f>IF(P11=0,0,VLOOKUP(P11,FAC_TOTALS_APTA!$A$4:$BQ$143,$L13,FALSE))</f>
        <v>18561939.287841201</v>
      </c>
      <c r="Q13" s="31">
        <f>IF(Q11=0,0,VLOOKUP(Q11,FAC_TOTALS_APTA!$A$4:$BQ$143,$L13,FALSE))</f>
        <v>-30376634.611228101</v>
      </c>
      <c r="R13" s="31">
        <f>IF(R11=0,0,VLOOKUP(R11,FAC_TOTALS_APTA!$A$4:$BQ$143,$L13,FALSE))</f>
        <v>16600910.995091099</v>
      </c>
      <c r="S13" s="31">
        <f>IF(S11=0,0,VLOOKUP(S11,FAC_TOTALS_APTA!$A$4:$BQ$143,$L13,FALSE))</f>
        <v>-81592369.574152797</v>
      </c>
      <c r="T13" s="31">
        <f>IF(T11=0,0,VLOOKUP(T11,FAC_TOTALS_APTA!$A$4:$BQ$143,$L13,FALSE))</f>
        <v>-14367313.5237363</v>
      </c>
      <c r="U13" s="31">
        <f>IF(U11=0,0,VLOOKUP(U11,FAC_TOTALS_APTA!$A$4:$BQ$143,$L13,FALSE))</f>
        <v>-15963707.872321799</v>
      </c>
      <c r="V13" s="31">
        <f>IF(V11=0,0,VLOOKUP(V11,FAC_TOTALS_APTA!$A$4:$BQ$143,$L13,FALSE))</f>
        <v>646600.09463607694</v>
      </c>
      <c r="W13" s="31">
        <f>IF(W11=0,0,VLOOKUP(W11,FAC_TOTALS_APTA!$A$4:$BQ$143,$L13,FALSE))</f>
        <v>-13693874.0558329</v>
      </c>
      <c r="X13" s="31">
        <f>IF(X11=0,0,VLOOKUP(X11,FAC_TOTALS_APTA!$A$4:$BQ$143,$L13,FALSE))</f>
        <v>-3811561.56468547</v>
      </c>
      <c r="Y13" s="31">
        <f>IF(Y11=0,0,VLOOKUP(Y11,FAC_TOTALS_APTA!$A$4:$BQ$143,$L13,FALSE))</f>
        <v>-22646119.053711899</v>
      </c>
      <c r="Z13" s="31">
        <f>IF(Z11=0,0,VLOOKUP(Z11,FAC_TOTALS_APTA!$A$4:$BQ$143,$L13,FALSE))</f>
        <v>-17991409.158251502</v>
      </c>
      <c r="AA13" s="31">
        <f>IF(AA11=0,0,VLOOKUP(AA11,FAC_TOTALS_APTA!$A$4:$BQ$143,$L13,FALSE))</f>
        <v>27622740.499058999</v>
      </c>
      <c r="AB13" s="31">
        <f>IF(AB11=0,0,VLOOKUP(AB11,FAC_TOTALS_APTA!$A$4:$BQ$143,$L13,FALSE))</f>
        <v>22691368.354105901</v>
      </c>
      <c r="AC13" s="34">
        <f>SUM(M13:AB13)</f>
        <v>-101671147.3006406</v>
      </c>
      <c r="AD13" s="35">
        <f>AC13/G28</f>
        <v>-4.5840306775490933E-2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MATCH($D14,FAC_TOTALS_APTA!$A$2:$BQ$2,)</f>
        <v>12</v>
      </c>
      <c r="G14" s="56">
        <f>VLOOKUP(G11,FAC_TOTALS_APTA!$A$4:$BQ$143,$F14,FALSE)</f>
        <v>0.91030218199476698</v>
      </c>
      <c r="H14" s="56">
        <f>VLOOKUP(H11,FAC_TOTALS_APTA!$A$4:$BQ$143,$F14,FALSE)</f>
        <v>1.0269456277795199</v>
      </c>
      <c r="I14" s="32">
        <f t="shared" ref="I14:I25" si="1">IFERROR(H14/G14-1,"-")</f>
        <v>0.12813706051890295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-2296760.1194087001</v>
      </c>
      <c r="N14" s="31">
        <f>IF(N11=0,0,VLOOKUP(N11,FAC_TOTALS_APTA!$A$4:$BQ$143,$L14,FALSE))</f>
        <v>63353970.307002299</v>
      </c>
      <c r="O14" s="31">
        <f>IF(O11=0,0,VLOOKUP(O11,FAC_TOTALS_APTA!$A$4:$BQ$143,$L14,FALSE))</f>
        <v>-32180661.834380701</v>
      </c>
      <c r="P14" s="31">
        <f>IF(P11=0,0,VLOOKUP(P11,FAC_TOTALS_APTA!$A$4:$BQ$143,$L14,FALSE))</f>
        <v>-7500966.5886474401</v>
      </c>
      <c r="Q14" s="31">
        <f>IF(Q11=0,0,VLOOKUP(Q11,FAC_TOTALS_APTA!$A$4:$BQ$143,$L14,FALSE))</f>
        <v>34757418.900751099</v>
      </c>
      <c r="R14" s="31">
        <f>IF(R11=0,0,VLOOKUP(R11,FAC_TOTALS_APTA!$A$4:$BQ$143,$L14,FALSE))</f>
        <v>16618743.577576101</v>
      </c>
      <c r="S14" s="31">
        <f>IF(S11=0,0,VLOOKUP(S11,FAC_TOTALS_APTA!$A$4:$BQ$143,$L14,FALSE))</f>
        <v>-21856144.280641999</v>
      </c>
      <c r="T14" s="31">
        <f>IF(T11=0,0,VLOOKUP(T11,FAC_TOTALS_APTA!$A$4:$BQ$143,$L14,FALSE))</f>
        <v>-95544960.230493605</v>
      </c>
      <c r="U14" s="31">
        <f>IF(U11=0,0,VLOOKUP(U11,FAC_TOTALS_APTA!$A$4:$BQ$143,$L14,FALSE))</f>
        <v>-64034419.954208001</v>
      </c>
      <c r="V14" s="31">
        <f>IF(V11=0,0,VLOOKUP(V11,FAC_TOTALS_APTA!$A$4:$BQ$143,$L14,FALSE))</f>
        <v>-24786152.818363</v>
      </c>
      <c r="W14" s="31">
        <f>IF(W11=0,0,VLOOKUP(W11,FAC_TOTALS_APTA!$A$4:$BQ$143,$L14,FALSE))</f>
        <v>27586185.111889299</v>
      </c>
      <c r="X14" s="31">
        <f>IF(X11=0,0,VLOOKUP(X11,FAC_TOTALS_APTA!$A$4:$BQ$143,$L14,FALSE))</f>
        <v>5096695.1535448497</v>
      </c>
      <c r="Y14" s="31">
        <f>IF(Y11=0,0,VLOOKUP(Y11,FAC_TOTALS_APTA!$A$4:$BQ$143,$L14,FALSE))</f>
        <v>29115936.366550099</v>
      </c>
      <c r="Z14" s="31">
        <f>IF(Z11=0,0,VLOOKUP(Z11,FAC_TOTALS_APTA!$A$4:$BQ$143,$L14,FALSE))</f>
        <v>27904034.070837401</v>
      </c>
      <c r="AA14" s="31">
        <f>IF(AA11=0,0,VLOOKUP(AA11,FAC_TOTALS_APTA!$A$4:$BQ$143,$L14,FALSE))</f>
        <v>14285751.7251889</v>
      </c>
      <c r="AB14" s="31">
        <f>IF(AB11=0,0,VLOOKUP(AB11,FAC_TOTALS_APTA!$A$4:$BQ$143,$L14,FALSE))</f>
        <v>10971404.004380099</v>
      </c>
      <c r="AC14" s="34">
        <f t="shared" ref="AC14:AC25" si="4">SUM(M14:AB14)</f>
        <v>-18509926.608423304</v>
      </c>
      <c r="AD14" s="35">
        <f>AC14/G28</f>
        <v>-8.3455408604069196E-3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MATCH($D15,FAC_TOTALS_APTA!$A$2:$BQ$2,)</f>
        <v>13</v>
      </c>
      <c r="G15" s="31">
        <f>VLOOKUP(G11,FAC_TOTALS_APTA!$A$4:$BQ$143,$F15,FALSE)</f>
        <v>9573373.9250808805</v>
      </c>
      <c r="H15" s="31">
        <f>VLOOKUP(H11,FAC_TOTALS_APTA!$A$4:$BQ$143,$F15,FALSE)</f>
        <v>10831877.010582101</v>
      </c>
      <c r="I15" s="32">
        <f t="shared" si="1"/>
        <v>0.13145867855470694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4581964.9201293597</v>
      </c>
      <c r="N15" s="31">
        <f>IF(N11=0,0,VLOOKUP(N11,FAC_TOTALS_APTA!$A$4:$BQ$143,$L15,FALSE))</f>
        <v>5440232.67381154</v>
      </c>
      <c r="O15" s="31">
        <f>IF(O11=0,0,VLOOKUP(O11,FAC_TOTALS_APTA!$A$4:$BQ$143,$L15,FALSE))</f>
        <v>6276848.8731772704</v>
      </c>
      <c r="P15" s="31">
        <f>IF(P11=0,0,VLOOKUP(P11,FAC_TOTALS_APTA!$A$4:$BQ$143,$L15,FALSE))</f>
        <v>8500710.8128199596</v>
      </c>
      <c r="Q15" s="31">
        <f>IF(Q11=0,0,VLOOKUP(Q11,FAC_TOTALS_APTA!$A$4:$BQ$143,$L15,FALSE))</f>
        <v>2344900.8018618198</v>
      </c>
      <c r="R15" s="31">
        <f>IF(R11=0,0,VLOOKUP(R11,FAC_TOTALS_APTA!$A$4:$BQ$143,$L15,FALSE))</f>
        <v>1550662.84040585</v>
      </c>
      <c r="S15" s="31">
        <f>IF(S11=0,0,VLOOKUP(S11,FAC_TOTALS_APTA!$A$4:$BQ$143,$L15,FALSE))</f>
        <v>-1469929.98435095</v>
      </c>
      <c r="T15" s="31">
        <f>IF(T11=0,0,VLOOKUP(T11,FAC_TOTALS_APTA!$A$4:$BQ$143,$L15,FALSE))</f>
        <v>165787.41079618499</v>
      </c>
      <c r="U15" s="31">
        <f>IF(U11=0,0,VLOOKUP(U11,FAC_TOTALS_APTA!$A$4:$BQ$143,$L15,FALSE))</f>
        <v>3099284.9913682402</v>
      </c>
      <c r="V15" s="31">
        <f>IF(V11=0,0,VLOOKUP(V11,FAC_TOTALS_APTA!$A$4:$BQ$143,$L15,FALSE))</f>
        <v>3914413.3805947299</v>
      </c>
      <c r="W15" s="31">
        <f>IF(W11=0,0,VLOOKUP(W11,FAC_TOTALS_APTA!$A$4:$BQ$143,$L15,FALSE))</f>
        <v>3662765.9508680198</v>
      </c>
      <c r="X15" s="31">
        <f>IF(X11=0,0,VLOOKUP(X11,FAC_TOTALS_APTA!$A$4:$BQ$143,$L15,FALSE))</f>
        <v>4347044.62337007</v>
      </c>
      <c r="Y15" s="31">
        <f>IF(Y11=0,0,VLOOKUP(Y11,FAC_TOTALS_APTA!$A$4:$BQ$143,$L15,FALSE))</f>
        <v>3752414.5400328301</v>
      </c>
      <c r="Z15" s="31">
        <f>IF(Z11=0,0,VLOOKUP(Z11,FAC_TOTALS_APTA!$A$4:$BQ$143,$L15,FALSE))</f>
        <v>2829070.7136991699</v>
      </c>
      <c r="AA15" s="31">
        <f>IF(AA11=0,0,VLOOKUP(AA11,FAC_TOTALS_APTA!$A$4:$BQ$143,$L15,FALSE))</f>
        <v>3284447.7052708301</v>
      </c>
      <c r="AB15" s="31">
        <f>IF(AB11=0,0,VLOOKUP(AB11,FAC_TOTALS_APTA!$A$4:$BQ$143,$L15,FALSE))</f>
        <v>2542981.1196866198</v>
      </c>
      <c r="AC15" s="34">
        <f t="shared" si="4"/>
        <v>54823601.373541541</v>
      </c>
      <c r="AD15" s="35">
        <f>AC15/G28</f>
        <v>2.4718229037674448E-2</v>
      </c>
      <c r="AE15" s="9"/>
    </row>
    <row r="16" spans="1:31" s="16" customFormat="1" ht="15" x14ac:dyDescent="0.2">
      <c r="A16" s="9"/>
      <c r="B16" s="28" t="s">
        <v>89</v>
      </c>
      <c r="C16" s="30" t="s">
        <v>24</v>
      </c>
      <c r="D16" s="9" t="s">
        <v>80</v>
      </c>
      <c r="E16" s="57">
        <v>5.4999999999999997E-3</v>
      </c>
      <c r="F16" s="9">
        <f>MATCH($D16,FAC_TOTALS_APTA!$A$2:$BQ$2,)</f>
        <v>17</v>
      </c>
      <c r="G16" s="56">
        <f>VLOOKUP(G11,FAC_TOTALS_APTA!$A$4:$BQ$143,$F16,FALSE)</f>
        <v>8293.5298683101191</v>
      </c>
      <c r="H16" s="56">
        <f>VLOOKUP(H11,FAC_TOTALS_APTA!$A$4:$BQ$143,$F16,FALSE)</f>
        <v>8566.0605880396197</v>
      </c>
      <c r="I16" s="32">
        <f t="shared" si="1"/>
        <v>3.2860642459473288E-2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MATCH($K16,FAC_TOTALS_APTA!$A$2:$BO$2,)</f>
        <v>30</v>
      </c>
      <c r="M16" s="31">
        <f>IF(M11=0,0,VLOOKUP(M11,FAC_TOTALS_APTA!$A$4:$BQ$143,$L16,FALSE))</f>
        <v>-38895.532057157303</v>
      </c>
      <c r="N16" s="31">
        <f>IF(N11=0,0,VLOOKUP(N11,FAC_TOTALS_APTA!$A$4:$BQ$143,$L16,FALSE))</f>
        <v>30554.558391372098</v>
      </c>
      <c r="O16" s="31">
        <f>IF(O11=0,0,VLOOKUP(O11,FAC_TOTALS_APTA!$A$4:$BQ$143,$L16,FALSE))</f>
        <v>100966.28785050299</v>
      </c>
      <c r="P16" s="31">
        <f>IF(P11=0,0,VLOOKUP(P11,FAC_TOTALS_APTA!$A$4:$BQ$143,$L16,FALSE))</f>
        <v>-432484.98826451</v>
      </c>
      <c r="Q16" s="31">
        <f>IF(Q11=0,0,VLOOKUP(Q11,FAC_TOTALS_APTA!$A$4:$BQ$143,$L16,FALSE))</f>
        <v>971763.35022048198</v>
      </c>
      <c r="R16" s="31">
        <f>IF(R11=0,0,VLOOKUP(R11,FAC_TOTALS_APTA!$A$4:$BQ$143,$L16,FALSE))</f>
        <v>-1101843.5691822199</v>
      </c>
      <c r="S16" s="31">
        <f>IF(S11=0,0,VLOOKUP(S11,FAC_TOTALS_APTA!$A$4:$BQ$143,$L16,FALSE))</f>
        <v>745836.90742744994</v>
      </c>
      <c r="T16" s="31">
        <f>IF(T11=0,0,VLOOKUP(T11,FAC_TOTALS_APTA!$A$4:$BQ$143,$L16,FALSE))</f>
        <v>9602685.7405544594</v>
      </c>
      <c r="U16" s="31">
        <f>IF(U11=0,0,VLOOKUP(U11,FAC_TOTALS_APTA!$A$4:$BQ$143,$L16,FALSE))</f>
        <v>-13993648.073028</v>
      </c>
      <c r="V16" s="31">
        <f>IF(V11=0,0,VLOOKUP(V11,FAC_TOTALS_APTA!$A$4:$BQ$143,$L16,FALSE))</f>
        <v>25062904.745510299</v>
      </c>
      <c r="W16" s="31">
        <f>IF(W11=0,0,VLOOKUP(W11,FAC_TOTALS_APTA!$A$4:$BQ$143,$L16,FALSE))</f>
        <v>26543335.100559499</v>
      </c>
      <c r="X16" s="31">
        <f>IF(X11=0,0,VLOOKUP(X11,FAC_TOTALS_APTA!$A$4:$BQ$143,$L16,FALSE))</f>
        <v>31150635.867880002</v>
      </c>
      <c r="Y16" s="31">
        <f>IF(Y11=0,0,VLOOKUP(Y11,FAC_TOTALS_APTA!$A$4:$BQ$143,$L16,FALSE))</f>
        <v>29808810.737303801</v>
      </c>
      <c r="Z16" s="31">
        <f>IF(Z11=0,0,VLOOKUP(Z11,FAC_TOTALS_APTA!$A$4:$BQ$143,$L16,FALSE))</f>
        <v>16732730.3141049</v>
      </c>
      <c r="AA16" s="31">
        <f>IF(AA11=0,0,VLOOKUP(AA11,FAC_TOTALS_APTA!$A$4:$BQ$143,$L16,FALSE))</f>
        <v>23669208.113272801</v>
      </c>
      <c r="AB16" s="31">
        <f>IF(AB11=0,0,VLOOKUP(AB11,FAC_TOTALS_APTA!$A$4:$BQ$143,$L16,FALSE))</f>
        <v>28169178.593266599</v>
      </c>
      <c r="AC16" s="34">
        <f t="shared" si="4"/>
        <v>177021738.15381029</v>
      </c>
      <c r="AD16" s="35">
        <f>AC16/G28</f>
        <v>7.9813506568447698E-2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MATCH($D17,FAC_TOTALS_APTA!$A$2:$BQ$2,)</f>
        <v>14</v>
      </c>
      <c r="G17" s="36">
        <f>VLOOKUP(G11,FAC_TOTALS_APTA!$A$4:$BQ$143,$F17,FALSE)</f>
        <v>1.9989110857789401</v>
      </c>
      <c r="H17" s="36">
        <f>VLOOKUP(H11,FAC_TOTALS_APTA!$A$4:$BQ$143,$F17,FALSE)</f>
        <v>3.0717382596775198</v>
      </c>
      <c r="I17" s="32">
        <f t="shared" si="1"/>
        <v>0.53670580023849235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53204844.911351897</v>
      </c>
      <c r="N17" s="31">
        <f>IF(N11=0,0,VLOOKUP(N11,FAC_TOTALS_APTA!$A$4:$BQ$143,$L17,FALSE))</f>
        <v>48030746.160615698</v>
      </c>
      <c r="O17" s="31">
        <f>IF(O11=0,0,VLOOKUP(O11,FAC_TOTALS_APTA!$A$4:$BQ$143,$L17,FALSE))</f>
        <v>70132744.001433596</v>
      </c>
      <c r="P17" s="31">
        <f>IF(P11=0,0,VLOOKUP(P11,FAC_TOTALS_APTA!$A$4:$BQ$143,$L17,FALSE))</f>
        <v>44014671.800381601</v>
      </c>
      <c r="Q17" s="31">
        <f>IF(Q11=0,0,VLOOKUP(Q11,FAC_TOTALS_APTA!$A$4:$BQ$143,$L17,FALSE))</f>
        <v>25111453.080576502</v>
      </c>
      <c r="R17" s="31">
        <f>IF(R11=0,0,VLOOKUP(R11,FAC_TOTALS_APTA!$A$4:$BQ$143,$L17,FALSE))</f>
        <v>57670328.854249202</v>
      </c>
      <c r="S17" s="31">
        <f>IF(S11=0,0,VLOOKUP(S11,FAC_TOTALS_APTA!$A$4:$BQ$143,$L17,FALSE))</f>
        <v>-151400037.22640401</v>
      </c>
      <c r="T17" s="31">
        <f>IF(T11=0,0,VLOOKUP(T11,FAC_TOTALS_APTA!$A$4:$BQ$143,$L17,FALSE))</f>
        <v>69479412.4722258</v>
      </c>
      <c r="U17" s="31">
        <f>IF(U11=0,0,VLOOKUP(U11,FAC_TOTALS_APTA!$A$4:$BQ$143,$L17,FALSE))</f>
        <v>95629134.550038397</v>
      </c>
      <c r="V17" s="31">
        <f>IF(V11=0,0,VLOOKUP(V11,FAC_TOTALS_APTA!$A$4:$BQ$143,$L17,FALSE))</f>
        <v>5456635.4257754805</v>
      </c>
      <c r="W17" s="31">
        <f>IF(W11=0,0,VLOOKUP(W11,FAC_TOTALS_APTA!$A$4:$BQ$143,$L17,FALSE))</f>
        <v>-21126128.3079689</v>
      </c>
      <c r="X17" s="31">
        <f>IF(X11=0,0,VLOOKUP(X11,FAC_TOTALS_APTA!$A$4:$BQ$143,$L17,FALSE))</f>
        <v>-26325914.491842601</v>
      </c>
      <c r="Y17" s="31">
        <f>IF(Y11=0,0,VLOOKUP(Y11,FAC_TOTALS_APTA!$A$4:$BQ$143,$L17,FALSE))</f>
        <v>-126709599.532721</v>
      </c>
      <c r="Z17" s="31">
        <f>IF(Z11=0,0,VLOOKUP(Z11,FAC_TOTALS_APTA!$A$4:$BQ$143,$L17,FALSE))</f>
        <v>-53539603.644769996</v>
      </c>
      <c r="AA17" s="31">
        <f>IF(AA11=0,0,VLOOKUP(AA11,FAC_TOTALS_APTA!$A$4:$BQ$143,$L17,FALSE))</f>
        <v>34853808.151132599</v>
      </c>
      <c r="AB17" s="31">
        <f>IF(AB11=0,0,VLOOKUP(AB11,FAC_TOTALS_APTA!$A$4:$BQ$143,$L17,FALSE))</f>
        <v>42821116.356744103</v>
      </c>
      <c r="AC17" s="34">
        <f t="shared" si="4"/>
        <v>167303612.56081834</v>
      </c>
      <c r="AD17" s="35">
        <f>AC17/G28</f>
        <v>7.5431910901505778E-2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MATCH($D18,FAC_TOTALS_APTA!$A$2:$BQ$2,)</f>
        <v>15</v>
      </c>
      <c r="G18" s="56">
        <f>VLOOKUP(G11,FAC_TOTALS_APTA!$A$4:$BQ$143,$F18,FALSE)</f>
        <v>39382.399822425701</v>
      </c>
      <c r="H18" s="56">
        <f>VLOOKUP(H11,FAC_TOTALS_APTA!$A$4:$BQ$143,$F18,FALSE)</f>
        <v>36109.529790914799</v>
      </c>
      <c r="I18" s="32">
        <f t="shared" si="1"/>
        <v>-8.3104890668628473E-2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17544514.085434999</v>
      </c>
      <c r="N18" s="31">
        <f>IF(N11=0,0,VLOOKUP(N11,FAC_TOTALS_APTA!$A$4:$BQ$143,$L18,FALSE))</f>
        <v>23948272.108298</v>
      </c>
      <c r="O18" s="31">
        <f>IF(O11=0,0,VLOOKUP(O11,FAC_TOTALS_APTA!$A$4:$BQ$143,$L18,FALSE))</f>
        <v>23118721.321875699</v>
      </c>
      <c r="P18" s="31">
        <f>IF(P11=0,0,VLOOKUP(P11,FAC_TOTALS_APTA!$A$4:$BQ$143,$L18,FALSE))</f>
        <v>37478854.5430374</v>
      </c>
      <c r="Q18" s="31">
        <f>IF(Q11=0,0,VLOOKUP(Q11,FAC_TOTALS_APTA!$A$4:$BQ$143,$L18,FALSE))</f>
        <v>-12893947.7173048</v>
      </c>
      <c r="R18" s="31">
        <f>IF(R11=0,0,VLOOKUP(R11,FAC_TOTALS_APTA!$A$4:$BQ$143,$L18,FALSE))</f>
        <v>1232468.1026386099</v>
      </c>
      <c r="S18" s="31">
        <f>IF(S11=0,0,VLOOKUP(S11,FAC_TOTALS_APTA!$A$4:$BQ$143,$L18,FALSE))</f>
        <v>48150720.839238398</v>
      </c>
      <c r="T18" s="31">
        <f>IF(T11=0,0,VLOOKUP(T11,FAC_TOTALS_APTA!$A$4:$BQ$143,$L18,FALSE))</f>
        <v>22876261.3298009</v>
      </c>
      <c r="U18" s="31">
        <f>IF(U11=0,0,VLOOKUP(U11,FAC_TOTALS_APTA!$A$4:$BQ$143,$L18,FALSE))</f>
        <v>17815875.936043799</v>
      </c>
      <c r="V18" s="31">
        <f>IF(V11=0,0,VLOOKUP(V11,FAC_TOTALS_APTA!$A$4:$BQ$143,$L18,FALSE))</f>
        <v>5384681.2074028105</v>
      </c>
      <c r="W18" s="31">
        <f>IF(W11=0,0,VLOOKUP(W11,FAC_TOTALS_APTA!$A$4:$BQ$143,$L18,FALSE))</f>
        <v>-5307833.7137408201</v>
      </c>
      <c r="X18" s="31">
        <f>IF(X11=0,0,VLOOKUP(X11,FAC_TOTALS_APTA!$A$4:$BQ$143,$L18,FALSE))</f>
        <v>-7719823.7371147797</v>
      </c>
      <c r="Y18" s="31">
        <f>IF(Y11=0,0,VLOOKUP(Y11,FAC_TOTALS_APTA!$A$4:$BQ$143,$L18,FALSE))</f>
        <v>-29813708.123133801</v>
      </c>
      <c r="Z18" s="31">
        <f>IF(Z11=0,0,VLOOKUP(Z11,FAC_TOTALS_APTA!$A$4:$BQ$143,$L18,FALSE))</f>
        <v>-19189437.7746392</v>
      </c>
      <c r="AA18" s="31">
        <f>IF(AA11=0,0,VLOOKUP(AA11,FAC_TOTALS_APTA!$A$4:$BQ$143,$L18,FALSE))</f>
        <v>-18976276.861605201</v>
      </c>
      <c r="AB18" s="31">
        <f>IF(AB11=0,0,VLOOKUP(AB11,FAC_TOTALS_APTA!$A$4:$BQ$143,$L18,FALSE))</f>
        <v>-19296218.039846599</v>
      </c>
      <c r="AC18" s="34">
        <f t="shared" si="4"/>
        <v>84353123.506385431</v>
      </c>
      <c r="AD18" s="35">
        <f>AC18/G28</f>
        <v>3.8032157221257405E-2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MATCH($D19,FAC_TOTALS_APTA!$A$2:$BQ$2,)</f>
        <v>16</v>
      </c>
      <c r="G19" s="31">
        <f>VLOOKUP(G11,FAC_TOTALS_APTA!$A$4:$BQ$143,$F19,FALSE)</f>
        <v>9.9177819874271105</v>
      </c>
      <c r="H19" s="31">
        <f>VLOOKUP(H11,FAC_TOTALS_APTA!$A$4:$BQ$143,$F19,FALSE)</f>
        <v>9.0960022520675992</v>
      </c>
      <c r="I19" s="32">
        <f t="shared" si="1"/>
        <v>-8.2859225621342625E-2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-1479187.27952014</v>
      </c>
      <c r="N19" s="31">
        <f>IF(N11=0,0,VLOOKUP(N11,FAC_TOTALS_APTA!$A$4:$BQ$143,$L19,FALSE))</f>
        <v>-1411230.9763360401</v>
      </c>
      <c r="O19" s="31">
        <f>IF(O11=0,0,VLOOKUP(O11,FAC_TOTALS_APTA!$A$4:$BQ$143,$L19,FALSE))</f>
        <v>-2102492.13703909</v>
      </c>
      <c r="P19" s="31">
        <f>IF(P11=0,0,VLOOKUP(P11,FAC_TOTALS_APTA!$A$4:$BQ$143,$L19,FALSE))</f>
        <v>-2346815.7684761202</v>
      </c>
      <c r="Q19" s="31">
        <f>IF(Q11=0,0,VLOOKUP(Q11,FAC_TOTALS_APTA!$A$4:$BQ$143,$L19,FALSE))</f>
        <v>-3118074.9125926699</v>
      </c>
      <c r="R19" s="31">
        <f>IF(R11=0,0,VLOOKUP(R11,FAC_TOTALS_APTA!$A$4:$BQ$143,$L19,FALSE))</f>
        <v>3080589.00822258</v>
      </c>
      <c r="S19" s="31">
        <f>IF(S11=0,0,VLOOKUP(S11,FAC_TOTALS_APTA!$A$4:$BQ$143,$L19,FALSE))</f>
        <v>2189124.3361486299</v>
      </c>
      <c r="T19" s="31">
        <f>IF(T11=0,0,VLOOKUP(T11,FAC_TOTALS_APTA!$A$4:$BQ$143,$L19,FALSE))</f>
        <v>4082319.7002705</v>
      </c>
      <c r="U19" s="31">
        <f>IF(U11=0,0,VLOOKUP(U11,FAC_TOTALS_APTA!$A$4:$BQ$143,$L19,FALSE))</f>
        <v>5309750.6658685403</v>
      </c>
      <c r="V19" s="31">
        <f>IF(V11=0,0,VLOOKUP(V11,FAC_TOTALS_APTA!$A$4:$BQ$143,$L19,FALSE))</f>
        <v>-2023025.78813817</v>
      </c>
      <c r="W19" s="31">
        <f>IF(W11=0,0,VLOOKUP(W11,FAC_TOTALS_APTA!$A$4:$BQ$143,$L19,FALSE))</f>
        <v>-4738039.2928621201</v>
      </c>
      <c r="X19" s="31">
        <f>IF(X11=0,0,VLOOKUP(X11,FAC_TOTALS_APTA!$A$4:$BQ$143,$L19,FALSE))</f>
        <v>-1168024.1114282601</v>
      </c>
      <c r="Y19" s="31">
        <f>IF(Y11=0,0,VLOOKUP(Y11,FAC_TOTALS_APTA!$A$4:$BQ$143,$L19,FALSE))</f>
        <v>-2337109.2439716002</v>
      </c>
      <c r="Z19" s="31">
        <f>IF(Z11=0,0,VLOOKUP(Z11,FAC_TOTALS_APTA!$A$4:$BQ$143,$L19,FALSE))</f>
        <v>-2358568.055036</v>
      </c>
      <c r="AA19" s="31">
        <f>IF(AA11=0,0,VLOOKUP(AA11,FAC_TOTALS_APTA!$A$4:$BQ$143,$L19,FALSE))</f>
        <v>-2462057.11372753</v>
      </c>
      <c r="AB19" s="31">
        <f>IF(AB11=0,0,VLOOKUP(AB11,FAC_TOTALS_APTA!$A$4:$BQ$143,$L19,FALSE))</f>
        <v>-2247860.64795527</v>
      </c>
      <c r="AC19" s="34">
        <f t="shared" si="4"/>
        <v>-13130701.61657276</v>
      </c>
      <c r="AD19" s="35">
        <f>AC19/G28</f>
        <v>-5.9202183339317699E-3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MATCH($D20,FAC_TOTALS_APTA!$A$2:$BQ$2,)</f>
        <v>18</v>
      </c>
      <c r="G20" s="36">
        <f>VLOOKUP(G11,FAC_TOTALS_APTA!$A$4:$BQ$143,$F20,FALSE)</f>
        <v>3.9439076288082102</v>
      </c>
      <c r="H20" s="36">
        <f>VLOOKUP(H11,FAC_TOTALS_APTA!$A$4:$BQ$143,$F20,FALSE)</f>
        <v>6.0992210636339204</v>
      </c>
      <c r="I20" s="32">
        <f t="shared" si="1"/>
        <v>0.54649186484040801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0</v>
      </c>
      <c r="N20" s="31">
        <f>IF(N11=0,0,VLOOKUP(N11,FAC_TOTALS_APTA!$A$4:$BQ$143,$L20,FALSE))</f>
        <v>0</v>
      </c>
      <c r="O20" s="31">
        <f>IF(O11=0,0,VLOOKUP(O11,FAC_TOTALS_APTA!$A$4:$BQ$143,$L20,FALSE))</f>
        <v>0</v>
      </c>
      <c r="P20" s="31">
        <f>IF(P11=0,0,VLOOKUP(P11,FAC_TOTALS_APTA!$A$4:$BQ$143,$L20,FALSE))</f>
        <v>-612315.42973171803</v>
      </c>
      <c r="Q20" s="31">
        <f>IF(Q11=0,0,VLOOKUP(Q11,FAC_TOTALS_APTA!$A$4:$BQ$143,$L20,FALSE))</f>
        <v>-263730.135766764</v>
      </c>
      <c r="R20" s="31">
        <f>IF(R11=0,0,VLOOKUP(R11,FAC_TOTALS_APTA!$A$4:$BQ$143,$L20,FALSE))</f>
        <v>-160134.32262562</v>
      </c>
      <c r="S20" s="31">
        <f>IF(S11=0,0,VLOOKUP(S11,FAC_TOTALS_APTA!$A$4:$BQ$143,$L20,FALSE))</f>
        <v>-430284.393678775</v>
      </c>
      <c r="T20" s="31">
        <f>IF(T11=0,0,VLOOKUP(T11,FAC_TOTALS_APTA!$A$4:$BQ$143,$L20,FALSE))</f>
        <v>-444919.32669724198</v>
      </c>
      <c r="U20" s="31">
        <f>IF(U11=0,0,VLOOKUP(U11,FAC_TOTALS_APTA!$A$4:$BQ$143,$L20,FALSE))</f>
        <v>104948.03088512</v>
      </c>
      <c r="V20" s="31">
        <f>IF(V11=0,0,VLOOKUP(V11,FAC_TOTALS_APTA!$A$4:$BQ$143,$L20,FALSE))</f>
        <v>-196390.49894748701</v>
      </c>
      <c r="W20" s="31">
        <f>IF(W11=0,0,VLOOKUP(W11,FAC_TOTALS_APTA!$A$4:$BQ$143,$L20,FALSE))</f>
        <v>-3170.2502819166698</v>
      </c>
      <c r="X20" s="31">
        <f>IF(X11=0,0,VLOOKUP(X11,FAC_TOTALS_APTA!$A$4:$BQ$143,$L20,FALSE))</f>
        <v>-312109.924064263</v>
      </c>
      <c r="Y20" s="31">
        <f>IF(Y11=0,0,VLOOKUP(Y11,FAC_TOTALS_APTA!$A$4:$BQ$143,$L20,FALSE))</f>
        <v>-256349.95225271099</v>
      </c>
      <c r="Z20" s="31">
        <f>IF(Z11=0,0,VLOOKUP(Z11,FAC_TOTALS_APTA!$A$4:$BQ$143,$L20,FALSE))</f>
        <v>-805608.89524814102</v>
      </c>
      <c r="AA20" s="31">
        <f>IF(AA11=0,0,VLOOKUP(AA11,FAC_TOTALS_APTA!$A$4:$BQ$143,$L20,FALSE))</f>
        <v>-297082.851628348</v>
      </c>
      <c r="AB20" s="31">
        <f>IF(AB11=0,0,VLOOKUP(AB11,FAC_TOTALS_APTA!$A$4:$BQ$143,$L20,FALSE))</f>
        <v>-399226.61863542697</v>
      </c>
      <c r="AC20" s="34">
        <f t="shared" si="4"/>
        <v>-4076374.5686732931</v>
      </c>
      <c r="AD20" s="35">
        <f>AC20/G28</f>
        <v>-1.8379084501450879E-3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MATCH($D21,FAC_TOTALS_APTA!$A$2:$BQ$2,)</f>
        <v>19</v>
      </c>
      <c r="G21" s="36">
        <f>VLOOKUP(G11,FAC_TOTALS_APTA!$A$4:$BQ$143,$F21,FALSE)</f>
        <v>0</v>
      </c>
      <c r="H21" s="36">
        <f>VLOOKUP(H11,FAC_TOTALS_APTA!$A$4:$BQ$143,$F21,FALSE)</f>
        <v>6.1209643517356103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MATCH($K21,FAC_TOTALS_APTA!$A$2:$BO$2,)</f>
        <v>32</v>
      </c>
      <c r="M21" s="31">
        <f>IF(M11=0,0,VLOOKUP(M11,FAC_TOTALS_APTA!$A$4:$BQ$143,$L21,FALSE))</f>
        <v>0</v>
      </c>
      <c r="N21" s="31">
        <f>IF(N11=0,0,VLOOKUP(N11,FAC_TOTALS_APTA!$A$4:$BQ$143,$L21,FALSE))</f>
        <v>0</v>
      </c>
      <c r="O21" s="31">
        <f>IF(O11=0,0,VLOOKUP(O11,FAC_TOTALS_APTA!$A$4:$BQ$143,$L21,FALSE))</f>
        <v>0</v>
      </c>
      <c r="P21" s="31">
        <f>IF(P11=0,0,VLOOKUP(P11,FAC_TOTALS_APTA!$A$4:$BQ$143,$L21,FALSE))</f>
        <v>0</v>
      </c>
      <c r="Q21" s="31">
        <f>IF(Q11=0,0,VLOOKUP(Q11,FAC_TOTALS_APTA!$A$4:$BQ$143,$L21,FALSE))</f>
        <v>0</v>
      </c>
      <c r="R21" s="31">
        <f>IF(R11=0,0,VLOOKUP(R11,FAC_TOTALS_APTA!$A$4:$BQ$143,$L21,FALSE))</f>
        <v>0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-4371092.0026226602</v>
      </c>
      <c r="V21" s="31">
        <f>IF(V11=0,0,VLOOKUP(V11,FAC_TOTALS_APTA!$A$4:$BQ$143,$L21,FALSE))</f>
        <v>-15237564.9245263</v>
      </c>
      <c r="W21" s="31">
        <f>IF(W11=0,0,VLOOKUP(W11,FAC_TOTALS_APTA!$A$4:$BQ$143,$L21,FALSE))</f>
        <v>-33309514.005515002</v>
      </c>
      <c r="X21" s="31">
        <f>IF(X11=0,0,VLOOKUP(X11,FAC_TOTALS_APTA!$A$4:$BQ$143,$L21,FALSE))</f>
        <v>-35654252.336049102</v>
      </c>
      <c r="Y21" s="31">
        <f>IF(Y11=0,0,VLOOKUP(Y11,FAC_TOTALS_APTA!$A$4:$BQ$143,$L21,FALSE))</f>
        <v>-40290943.514614001</v>
      </c>
      <c r="Z21" s="31">
        <f>IF(Z11=0,0,VLOOKUP(Z11,FAC_TOTALS_APTA!$A$4:$BQ$143,$L21,FALSE))</f>
        <v>-39244159.493836001</v>
      </c>
      <c r="AA21" s="31">
        <f>IF(AA11=0,0,VLOOKUP(AA11,FAC_TOTALS_APTA!$A$4:$BQ$143,$L21,FALSE))</f>
        <v>-37283607.017040104</v>
      </c>
      <c r="AB21" s="31">
        <f>IF(AB11=0,0,VLOOKUP(AB11,FAC_TOTALS_APTA!$A$4:$BQ$143,$L21,FALSE))</f>
        <v>-35796041.508427598</v>
      </c>
      <c r="AC21" s="34">
        <f t="shared" si="4"/>
        <v>-241187174.80263075</v>
      </c>
      <c r="AD21" s="35">
        <f>AC21/G28</f>
        <v>-0.1087436738622983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86</v>
      </c>
      <c r="E22" s="57">
        <v>-2.7400000000000001E-2</v>
      </c>
      <c r="F22" s="9">
        <f>MATCH($D22,FAC_TOTALS_APTA!$A$2:$BQ$2,)</f>
        <v>21</v>
      </c>
      <c r="G22" s="36">
        <f>VLOOKUP(G11,FAC_TOTALS_APTA!$A$4:$BQ$143,$F22,FALSE)</f>
        <v>0</v>
      </c>
      <c r="H22" s="36">
        <f>VLOOKUP(H11,FAC_TOTALS_APTA!$A$4:$BQ$143,$F22,FALSE)</f>
        <v>38.815902918095702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YEARS_SINCE_TNC_BUS_SQRD_FAC</v>
      </c>
      <c r="L22" s="9">
        <f>MATCH($K22,FAC_TOTALS_APTA!$A$2:$BO$2,)</f>
        <v>34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-520932.37864332303</v>
      </c>
      <c r="V22" s="31">
        <f>IF(V11=0,0,VLOOKUP(V11,FAC_TOTALS_APTA!$A$4:$BQ$143,$L22,FALSE))</f>
        <v>-2863977.2752884501</v>
      </c>
      <c r="W22" s="31">
        <f>IF(W11=0,0,VLOOKUP(W11,FAC_TOTALS_APTA!$A$4:$BQ$143,$L22,FALSE))</f>
        <v>-8702034.8867853992</v>
      </c>
      <c r="X22" s="31">
        <f>IF(X11=0,0,VLOOKUP(X11,FAC_TOTALS_APTA!$A$4:$BQ$143,$L22,FALSE))</f>
        <v>-16831466.895700399</v>
      </c>
      <c r="Y22" s="31">
        <f>IF(Y11=0,0,VLOOKUP(Y11,FAC_TOTALS_APTA!$A$4:$BQ$143,$L22,FALSE))</f>
        <v>-25491534.4528629</v>
      </c>
      <c r="Z22" s="31">
        <f>IF(Z11=0,0,VLOOKUP(Z11,FAC_TOTALS_APTA!$A$4:$BQ$143,$L22,FALSE))</f>
        <v>-34149378.606541798</v>
      </c>
      <c r="AA22" s="31">
        <f>IF(AA11=0,0,VLOOKUP(AA11,FAC_TOTALS_APTA!$A$4:$BQ$143,$L22,FALSE))</f>
        <v>-41312808.816185199</v>
      </c>
      <c r="AB22" s="31">
        <f>IF(AB11=0,0,VLOOKUP(AB11,FAC_TOTALS_APTA!$A$4:$BQ$143,$L22,FALSE))</f>
        <v>-48129679.370585799</v>
      </c>
      <c r="AC22" s="34">
        <f t="shared" si="4"/>
        <v>-178001812.68259326</v>
      </c>
      <c r="AD22" s="35">
        <f>AC22/G28</f>
        <v>-8.0255391196044232E-2</v>
      </c>
      <c r="AE22" s="9"/>
    </row>
    <row r="23" spans="1:31" s="16" customFormat="1" ht="15" x14ac:dyDescent="0.2">
      <c r="A23" s="9"/>
      <c r="B23" s="28" t="s">
        <v>74</v>
      </c>
      <c r="C23" s="30"/>
      <c r="D23" s="14" t="s">
        <v>82</v>
      </c>
      <c r="E23" s="57">
        <v>-2.5999999999999999E-3</v>
      </c>
      <c r="F23" s="9">
        <f>MATCH($D23,FAC_TOTALS_APTA!$A$2:$BQ$2,)</f>
        <v>20</v>
      </c>
      <c r="G23" s="36">
        <f>VLOOKUP(G11,FAC_TOTALS_APTA!$A$4:$BQ$143,$F23,FALSE)</f>
        <v>0</v>
      </c>
      <c r="H23" s="36">
        <f>VLOOKUP(H11,FAC_TOTALS_APTA!$A$4:$BQ$143,$F23,FALSE)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YEARS_SINCE_TNC_RAIL_FAC</v>
      </c>
      <c r="L23" s="9">
        <f>MATCH($K23,FAC_TOTALS_APTA!$A$2:$BO$2,)</f>
        <v>33</v>
      </c>
      <c r="M23" s="31">
        <f>IF(M11=0,0,VLOOKUP(M11,FAC_TOTALS_APTA!$A$4:$BQ$143,$L23,FALSE))</f>
        <v>0</v>
      </c>
      <c r="N23" s="31">
        <f>IF(N11=0,0,VLOOKUP(N11,FAC_TOTALS_APTA!$A$4:$BQ$143,$L23,FALSE))</f>
        <v>0</v>
      </c>
      <c r="O23" s="31">
        <f>IF(O11=0,0,VLOOKUP(O11,FAC_TOTALS_APTA!$A$4:$BQ$143,$L23,FALSE))</f>
        <v>0</v>
      </c>
      <c r="P23" s="31">
        <f>IF(P11=0,0,VLOOKUP(P11,FAC_TOTALS_APTA!$A$4:$BQ$143,$L23,FALSE))</f>
        <v>0</v>
      </c>
      <c r="Q23" s="31">
        <f>IF(Q11=0,0,VLOOKUP(Q11,FAC_TOTALS_APTA!$A$4:$BQ$143,$L23,FALSE))</f>
        <v>0</v>
      </c>
      <c r="R23" s="31">
        <f>IF(R11=0,0,VLOOKUP(R11,FAC_TOTALS_APTA!$A$4:$BQ$143,$L23,FALSE))</f>
        <v>0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0</v>
      </c>
      <c r="W23" s="31">
        <f>IF(W11=0,0,VLOOKUP(W11,FAC_TOTALS_APTA!$A$4:$BQ$143,$L23,FALSE))</f>
        <v>0</v>
      </c>
      <c r="X23" s="31">
        <f>IF(X11=0,0,VLOOKUP(X11,FAC_TOTALS_APTA!$A$4:$BQ$143,$L23,FALSE))</f>
        <v>0</v>
      </c>
      <c r="Y23" s="31">
        <f>IF(Y11=0,0,VLOOKUP(Y11,FAC_TOTALS_APTA!$A$4:$BQ$143,$L23,FALSE))</f>
        <v>0</v>
      </c>
      <c r="Z23" s="31">
        <f>IF(Z11=0,0,VLOOKUP(Z11,FAC_TOTALS_APTA!$A$4:$BQ$143,$L23,FALSE))</f>
        <v>0</v>
      </c>
      <c r="AA23" s="31">
        <f>IF(AA11=0,0,VLOOKUP(AA11,FAC_TOTALS_APTA!$A$4:$BQ$143,$L23,FALSE))</f>
        <v>0</v>
      </c>
      <c r="AB23" s="31">
        <f>IF(AB11=0,0,VLOOKUP(AB11,FAC_TOTALS_APTA!$A$4:$BQ$143,$L23,FALSE))</f>
        <v>0</v>
      </c>
      <c r="AC23" s="34">
        <f t="shared" si="4"/>
        <v>0</v>
      </c>
      <c r="AD23" s="35">
        <f>AC23/G28</f>
        <v>0</v>
      </c>
      <c r="AE23" s="9"/>
    </row>
    <row r="24" spans="1:31" s="16" customFormat="1" ht="15" x14ac:dyDescent="0.2">
      <c r="A24" s="9"/>
      <c r="B24" s="28" t="s">
        <v>75</v>
      </c>
      <c r="C24" s="30"/>
      <c r="D24" s="9" t="s">
        <v>49</v>
      </c>
      <c r="E24" s="57">
        <v>1.46E-2</v>
      </c>
      <c r="F24" s="9">
        <f>MATCH($D24,FAC_TOTALS_APTA!$A$2:$BQ$2,)</f>
        <v>22</v>
      </c>
      <c r="G24" s="36">
        <f>VLOOKUP(G11,FAC_TOTALS_APTA!$A$4:$BQ$143,$F24,FALSE)</f>
        <v>0</v>
      </c>
      <c r="H24" s="36">
        <f>VLOOKUP(H11,FAC_TOTALS_APTA!$A$4:$BQ$143,$F24,FALSE)</f>
        <v>1</v>
      </c>
      <c r="I24" s="32" t="str">
        <f t="shared" si="1"/>
        <v>-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0</v>
      </c>
      <c r="O24" s="31">
        <f>IF(O11=0,0,VLOOKUP(O11,FAC_TOTALS_APTA!$A$4:$BQ$143,$L24,FALSE))</f>
        <v>0</v>
      </c>
      <c r="P24" s="31">
        <f>IF(P11=0,0,VLOOKUP(P11,FAC_TOTALS_APTA!$A$4:$BQ$143,$L24,FALSE))</f>
        <v>0</v>
      </c>
      <c r="Q24" s="31">
        <f>IF(Q11=0,0,VLOOKUP(Q11,FAC_TOTALS_APTA!$A$4:$BQ$143,$L24,FALSE))</f>
        <v>0</v>
      </c>
      <c r="R24" s="31">
        <f>IF(R11=0,0,VLOOKUP(R11,FAC_TOTALS_APTA!$A$4:$BQ$143,$L24,FALSE))</f>
        <v>992604.97643604001</v>
      </c>
      <c r="S24" s="31">
        <f>IF(S11=0,0,VLOOKUP(S11,FAC_TOTALS_APTA!$A$4:$BQ$143,$L24,FALSE))</f>
        <v>0</v>
      </c>
      <c r="T24" s="31">
        <f>IF(T11=0,0,VLOOKUP(T11,FAC_TOTALS_APTA!$A$4:$BQ$143,$L24,FALSE))</f>
        <v>846449.24873374903</v>
      </c>
      <c r="U24" s="31">
        <f>IF(U11=0,0,VLOOKUP(U11,FAC_TOTALS_APTA!$A$4:$BQ$143,$L24,FALSE))</f>
        <v>586049.205263293</v>
      </c>
      <c r="V24" s="31">
        <f>IF(V11=0,0,VLOOKUP(V11,FAC_TOTALS_APTA!$A$4:$BQ$143,$L24,FALSE))</f>
        <v>366570.781500293</v>
      </c>
      <c r="W24" s="31">
        <f>IF(W11=0,0,VLOOKUP(W11,FAC_TOTALS_APTA!$A$4:$BQ$143,$L24,FALSE))</f>
        <v>0</v>
      </c>
      <c r="X24" s="31">
        <f>IF(X11=0,0,VLOOKUP(X11,FAC_TOTALS_APTA!$A$4:$BQ$143,$L24,FALSE))</f>
        <v>3962968.3682809798</v>
      </c>
      <c r="Y24" s="31">
        <f>IF(Y11=0,0,VLOOKUP(Y11,FAC_TOTALS_APTA!$A$4:$BQ$143,$L24,FALSE))</f>
        <v>3389619.9519656799</v>
      </c>
      <c r="Z24" s="31">
        <f>IF(Z11=0,0,VLOOKUP(Z11,FAC_TOTALS_APTA!$A$4:$BQ$143,$L24,FALSE))</f>
        <v>3288159.0583936502</v>
      </c>
      <c r="AA24" s="31">
        <f>IF(AA11=0,0,VLOOKUP(AA11,FAC_TOTALS_APTA!$A$4:$BQ$143,$L24,FALSE))</f>
        <v>0</v>
      </c>
      <c r="AB24" s="31">
        <f>IF(AB11=0,0,VLOOKUP(AB11,FAC_TOTALS_APTA!$A$4:$BQ$143,$L24,FALSE))</f>
        <v>157984.36978162301</v>
      </c>
      <c r="AC24" s="34">
        <f t="shared" si="4"/>
        <v>13590405.960355308</v>
      </c>
      <c r="AD24" s="35">
        <f>AC24/G28</f>
        <v>6.1274844925667772E-3</v>
      </c>
      <c r="AE24" s="9"/>
    </row>
    <row r="25" spans="1:31" s="16" customFormat="1" ht="15" x14ac:dyDescent="0.2">
      <c r="A25" s="9"/>
      <c r="B25" s="11" t="s">
        <v>76</v>
      </c>
      <c r="C25" s="29"/>
      <c r="D25" s="10" t="s">
        <v>50</v>
      </c>
      <c r="E25" s="58">
        <v>-4.8399999999999999E-2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0.50036079538897105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0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-67983272.473590299</v>
      </c>
      <c r="AC25" s="42">
        <f t="shared" si="4"/>
        <v>-67983272.473590299</v>
      </c>
      <c r="AD25" s="43">
        <f>AC25/$G$28</f>
        <v>-3.0651508796060694E-2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0</v>
      </c>
      <c r="O26" s="48">
        <f>IF(O11=0,0,VLOOKUP(O11,FAC_TOTALS_APTA!$A$4:$BQ$143,$L26,FALSE))</f>
        <v>125667083.39999899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0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125667083.39999899</v>
      </c>
      <c r="AD26" s="52">
        <f>AC26/G28</f>
        <v>5.6659315917849021E-2</v>
      </c>
      <c r="AE26" s="9"/>
    </row>
    <row r="27" spans="1:31" s="75" customFormat="1" ht="15" x14ac:dyDescent="0.2">
      <c r="A27" s="74"/>
      <c r="B27" s="28" t="s">
        <v>77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1990142671.6175301</v>
      </c>
      <c r="H27" s="76">
        <f>VLOOKUP(H11,FAC_TOTALS_APTA!$A$4:$BO$143,$F27,FALSE)</f>
        <v>2130259812.82197</v>
      </c>
      <c r="I27" s="78">
        <f t="shared" ref="I27:I28" si="5">H27/G27-1</f>
        <v>7.0405576043729878E-2</v>
      </c>
      <c r="J27" s="33"/>
      <c r="K27" s="33"/>
      <c r="L27" s="9"/>
      <c r="M27" s="31">
        <f>SUM(M13:M18)</f>
        <v>80472881.852964759</v>
      </c>
      <c r="N27" s="31">
        <f>SUM(N13:N18)</f>
        <v>158261830.61216873</v>
      </c>
      <c r="O27" s="31">
        <f>SUM(O13:O18)</f>
        <v>55161633.140939064</v>
      </c>
      <c r="P27" s="31">
        <f>SUM(P13:P18)</f>
        <v>100622724.86716822</v>
      </c>
      <c r="Q27" s="31">
        <f>SUM(Q13:Q18)</f>
        <v>19914953.804877002</v>
      </c>
      <c r="R27" s="31">
        <f>SUM(R13:R18)</f>
        <v>92571270.800778642</v>
      </c>
      <c r="S27" s="31">
        <f>SUM(S13:S18)</f>
        <v>-207421923.3188839</v>
      </c>
      <c r="T27" s="31">
        <f>SUM(T13:T18)</f>
        <v>-7788126.8008525558</v>
      </c>
      <c r="U27" s="31">
        <f>SUM(U13:U18)</f>
        <v>22552519.577892631</v>
      </c>
      <c r="V27" s="31">
        <f>SUM(V13:V18)</f>
        <v>15679082.035556395</v>
      </c>
      <c r="W27" s="31">
        <f>SUM(W13:W18)</f>
        <v>17664450.085774206</v>
      </c>
      <c r="X27" s="31">
        <f>SUM(X13:X18)</f>
        <v>2737075.8511520661</v>
      </c>
      <c r="Y27" s="31">
        <f>SUM(Y13:Y18)</f>
        <v>-116492265.06567997</v>
      </c>
      <c r="Z27" s="31">
        <f>SUM(Z13:Z18)</f>
        <v>-43254615.479019225</v>
      </c>
      <c r="AA27" s="31">
        <f>SUM(AA13:AA18)</f>
        <v>84739679.332318932</v>
      </c>
      <c r="AB27" s="31">
        <f>SUM(AB13:AB18)</f>
        <v>87899830.388336718</v>
      </c>
      <c r="AC27" s="34">
        <f>H27-G27</f>
        <v>140117141.20443988</v>
      </c>
      <c r="AD27" s="35">
        <f>I27</f>
        <v>7.0405576043729878E-2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2217942122.3899899</v>
      </c>
      <c r="H28" s="77">
        <f>VLOOKUP(H11,FAC_TOTALS_APTA!$A$4:$BO$143,$F28,FALSE)</f>
        <v>2176386602.5599899</v>
      </c>
      <c r="I28" s="79">
        <f t="shared" si="5"/>
        <v>-1.8736070436870089E-2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-41555519.829999924</v>
      </c>
      <c r="AD28" s="55">
        <f>I28</f>
        <v>-1.8736070436870089E-2</v>
      </c>
    </row>
    <row r="29" spans="1:31" ht="17" thickTop="1" thickBot="1" x14ac:dyDescent="0.25">
      <c r="B29" s="59" t="s">
        <v>78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-8.9141646480599968E-2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5" x14ac:dyDescent="0.2">
      <c r="B34" s="21" t="s">
        <v>30</v>
      </c>
      <c r="C34" s="22">
        <v>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2:30" ht="15" thickTop="1" x14ac:dyDescent="0.2">
      <c r="B36" s="63"/>
      <c r="C36" s="64"/>
      <c r="D36" s="64"/>
      <c r="E36" s="64"/>
      <c r="F36" s="64"/>
      <c r="G36" s="84" t="s">
        <v>59</v>
      </c>
      <c r="H36" s="84"/>
      <c r="I36" s="8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4" t="s">
        <v>63</v>
      </c>
      <c r="AD36" s="84"/>
    </row>
    <row r="37" spans="2:30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2002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2:30" ht="13" customHeight="1" x14ac:dyDescent="0.2"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/>
      <c r="G39" s="9" t="str">
        <f>CONCATENATE($C34,"_",$C35,"_",G37)</f>
        <v>0_2_2002</v>
      </c>
      <c r="H39" s="9" t="str">
        <f>CONCATENATE($C34,"_",$C35,"_",H37)</f>
        <v>0_2_2018</v>
      </c>
      <c r="I39" s="30"/>
      <c r="J39" s="9"/>
      <c r="K39" s="9"/>
      <c r="L39" s="9"/>
      <c r="M39" s="9" t="str">
        <f>IF($G37+M38&gt;$H37,0,CONCATENATE($C34,"_",$C35,"_",$G37+M38))</f>
        <v>0_2_2003</v>
      </c>
      <c r="N39" s="9" t="str">
        <f t="shared" ref="N39:AB39" si="6">IF($G37+N38&gt;$H37,0,CONCATENATE($C34,"_",$C35,"_",$G37+N38))</f>
        <v>0_2_2004</v>
      </c>
      <c r="O39" s="9" t="str">
        <f t="shared" si="6"/>
        <v>0_2_2005</v>
      </c>
      <c r="P39" s="9" t="str">
        <f t="shared" si="6"/>
        <v>0_2_2006</v>
      </c>
      <c r="Q39" s="9" t="str">
        <f t="shared" si="6"/>
        <v>0_2_2007</v>
      </c>
      <c r="R39" s="9" t="str">
        <f t="shared" si="6"/>
        <v>0_2_2008</v>
      </c>
      <c r="S39" s="9" t="str">
        <f t="shared" si="6"/>
        <v>0_2_2009</v>
      </c>
      <c r="T39" s="9" t="str">
        <f t="shared" si="6"/>
        <v>0_2_2010</v>
      </c>
      <c r="U39" s="9" t="str">
        <f t="shared" si="6"/>
        <v>0_2_2011</v>
      </c>
      <c r="V39" s="9" t="str">
        <f t="shared" si="6"/>
        <v>0_2_2012</v>
      </c>
      <c r="W39" s="9" t="str">
        <f t="shared" si="6"/>
        <v>0_2_2013</v>
      </c>
      <c r="X39" s="9" t="str">
        <f t="shared" si="6"/>
        <v>0_2_2014</v>
      </c>
      <c r="Y39" s="9" t="str">
        <f t="shared" si="6"/>
        <v>0_2_2015</v>
      </c>
      <c r="Z39" s="9" t="str">
        <f t="shared" si="6"/>
        <v>0_2_2016</v>
      </c>
      <c r="AA39" s="9" t="str">
        <f t="shared" si="6"/>
        <v>0_2_2017</v>
      </c>
      <c r="AB39" s="9" t="str">
        <f t="shared" si="6"/>
        <v>0_2_2018</v>
      </c>
      <c r="AC39" s="9"/>
      <c r="AD39" s="9"/>
    </row>
    <row r="40" spans="2:30" ht="13" customHeight="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ht="15" x14ac:dyDescent="0.2">
      <c r="B41" s="28" t="s">
        <v>37</v>
      </c>
      <c r="C41" s="30" t="s">
        <v>24</v>
      </c>
      <c r="D41" s="9" t="s">
        <v>8</v>
      </c>
      <c r="E41" s="57">
        <v>0.83279999999999998</v>
      </c>
      <c r="F41" s="9">
        <f>MATCH($D41,FAC_TOTALS_APTA!$A$2:$BQ$2,)</f>
        <v>11</v>
      </c>
      <c r="G41" s="31">
        <f>VLOOKUP(G39,FAC_TOTALS_APTA!$A$4:$BQ$143,$F41,FALSE)</f>
        <v>12298795.930712299</v>
      </c>
      <c r="H41" s="31">
        <f>VLOOKUP(H39,FAC_TOTALS_APTA!$A$4:$BQ$143,$F41,FALSE)</f>
        <v>12322329.4230967</v>
      </c>
      <c r="I41" s="32">
        <f>IFERROR(H41/G41-1,"-")</f>
        <v>1.9134793777360048E-3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-1447019.1023480999</v>
      </c>
      <c r="N41" s="31">
        <f>IF(N39=0,0,VLOOKUP(N39,FAC_TOTALS_APTA!$A$4:$BQ$143,$L41,FALSE))</f>
        <v>6432036.3082797397</v>
      </c>
      <c r="O41" s="31">
        <f>IF(O39=0,0,VLOOKUP(O39,FAC_TOTALS_APTA!$A$4:$BQ$143,$L41,FALSE))</f>
        <v>-265704.79933101498</v>
      </c>
      <c r="P41" s="31">
        <f>IF(P39=0,0,VLOOKUP(P39,FAC_TOTALS_APTA!$A$4:$BQ$143,$L41,FALSE))</f>
        <v>7138064.8323992696</v>
      </c>
      <c r="Q41" s="31">
        <f>IF(Q39=0,0,VLOOKUP(Q39,FAC_TOTALS_APTA!$A$4:$BQ$143,$L41,FALSE))</f>
        <v>-11649461.0372614</v>
      </c>
      <c r="R41" s="31">
        <f>IF(R39=0,0,VLOOKUP(R39,FAC_TOTALS_APTA!$A$4:$BQ$143,$L41,FALSE))</f>
        <v>1983751.3132170599</v>
      </c>
      <c r="S41" s="31">
        <f>IF(S39=0,0,VLOOKUP(S39,FAC_TOTALS_APTA!$A$4:$BQ$143,$L41,FALSE))</f>
        <v>-37990077.760025501</v>
      </c>
      <c r="T41" s="31">
        <f>IF(T39=0,0,VLOOKUP(T39,FAC_TOTALS_APTA!$A$4:$BQ$143,$L41,FALSE))</f>
        <v>1555084.8316480899</v>
      </c>
      <c r="U41" s="31">
        <f>IF(U39=0,0,VLOOKUP(U39,FAC_TOTALS_APTA!$A$4:$BQ$143,$L41,FALSE))</f>
        <v>4306770.5944906697</v>
      </c>
      <c r="V41" s="31">
        <f>IF(V39=0,0,VLOOKUP(V39,FAC_TOTALS_APTA!$A$4:$BQ$143,$L41,FALSE))</f>
        <v>-845287.45886337396</v>
      </c>
      <c r="W41" s="31">
        <f>IF(W39=0,0,VLOOKUP(W39,FAC_TOTALS_APTA!$A$4:$BQ$143,$L41,FALSE))</f>
        <v>-7587602.90729874</v>
      </c>
      <c r="X41" s="31">
        <f>IF(X39=0,0,VLOOKUP(X39,FAC_TOTALS_APTA!$A$4:$BQ$143,$L41,FALSE))</f>
        <v>3677870.5435644099</v>
      </c>
      <c r="Y41" s="31">
        <f>IF(Y39=0,0,VLOOKUP(Y39,FAC_TOTALS_APTA!$A$4:$BQ$143,$L41,FALSE))</f>
        <v>-3211429.6591856699</v>
      </c>
      <c r="Z41" s="31">
        <f>IF(Z39=0,0,VLOOKUP(Z39,FAC_TOTALS_APTA!$A$4:$BQ$143,$L41,FALSE))</f>
        <v>-5622164.7937656399</v>
      </c>
      <c r="AA41" s="31">
        <f>IF(AA39=0,0,VLOOKUP(AA39,FAC_TOTALS_APTA!$A$4:$BQ$143,$L41,FALSE))</f>
        <v>4859993.8613524502</v>
      </c>
      <c r="AB41" s="31">
        <f>IF(AB39=0,0,VLOOKUP(AB39,FAC_TOTALS_APTA!$A$4:$BQ$143,$L41,FALSE))</f>
        <v>5721795.7501482898</v>
      </c>
      <c r="AC41" s="34">
        <f>SUM(M41:AB41)</f>
        <v>-32943379.482979469</v>
      </c>
      <c r="AD41" s="35">
        <f>AC41/G56</f>
        <v>-4.8858501607846293E-2</v>
      </c>
    </row>
    <row r="42" spans="2:30" ht="15" x14ac:dyDescent="0.2">
      <c r="B42" s="28" t="s">
        <v>60</v>
      </c>
      <c r="C42" s="30" t="s">
        <v>24</v>
      </c>
      <c r="D42" s="9" t="s">
        <v>18</v>
      </c>
      <c r="E42" s="57">
        <v>-0.59099999999999997</v>
      </c>
      <c r="F42" s="9">
        <f>MATCH($D42,FAC_TOTALS_APTA!$A$2:$BQ$2,)</f>
        <v>12</v>
      </c>
      <c r="G42" s="56">
        <f>VLOOKUP(G39,FAC_TOTALS_APTA!$A$4:$BQ$143,$F42,FALSE)</f>
        <v>0.92331548562210097</v>
      </c>
      <c r="H42" s="56">
        <f>VLOOKUP(H39,FAC_TOTALS_APTA!$A$4:$BQ$143,$F42,FALSE)</f>
        <v>0.98533916269850497</v>
      </c>
      <c r="I42" s="32">
        <f t="shared" ref="I42:I53" si="7">IFERROR(H42/G42-1,"-")</f>
        <v>6.7174955951934789E-2</v>
      </c>
      <c r="J42" s="33" t="str">
        <f t="shared" ref="J42:J53" si="8">IF(C42="Log","_log","")</f>
        <v>_log</v>
      </c>
      <c r="K42" s="33" t="str">
        <f t="shared" ref="K42:K54" si="9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90674171.163285494</v>
      </c>
      <c r="N42" s="31">
        <f>IF(N39=0,0,VLOOKUP(N39,FAC_TOTALS_APTA!$A$4:$BQ$143,$L42,FALSE))</f>
        <v>-543969.84034276905</v>
      </c>
      <c r="O42" s="31">
        <f>IF(O39=0,0,VLOOKUP(O39,FAC_TOTALS_APTA!$A$4:$BQ$143,$L42,FALSE))</f>
        <v>2916847.5676557301</v>
      </c>
      <c r="P42" s="31">
        <f>IF(P39=0,0,VLOOKUP(P39,FAC_TOTALS_APTA!$A$4:$BQ$143,$L42,FALSE))</f>
        <v>6479415.4641543403</v>
      </c>
      <c r="Q42" s="31">
        <f>IF(Q39=0,0,VLOOKUP(Q39,FAC_TOTALS_APTA!$A$4:$BQ$143,$L42,FALSE))</f>
        <v>8736529.4431625009</v>
      </c>
      <c r="R42" s="31">
        <f>IF(R39=0,0,VLOOKUP(R39,FAC_TOTALS_APTA!$A$4:$BQ$143,$L42,FALSE))</f>
        <v>13547511.845188901</v>
      </c>
      <c r="S42" s="31">
        <f>IF(S39=0,0,VLOOKUP(S39,FAC_TOTALS_APTA!$A$4:$BQ$143,$L42,FALSE))</f>
        <v>-10831666.5992967</v>
      </c>
      <c r="T42" s="31">
        <f>IF(T39=0,0,VLOOKUP(T39,FAC_TOTALS_APTA!$A$4:$BQ$143,$L42,FALSE))</f>
        <v>-9318182.3553196192</v>
      </c>
      <c r="U42" s="31">
        <f>IF(U39=0,0,VLOOKUP(U39,FAC_TOTALS_APTA!$A$4:$BQ$143,$L42,FALSE))</f>
        <v>-9204370.9305092804</v>
      </c>
      <c r="V42" s="31">
        <f>IF(V39=0,0,VLOOKUP(V39,FAC_TOTALS_APTA!$A$4:$BQ$143,$L42,FALSE))</f>
        <v>-6424600.2863983102</v>
      </c>
      <c r="W42" s="31">
        <f>IF(W39=0,0,VLOOKUP(W39,FAC_TOTALS_APTA!$A$4:$BQ$143,$L42,FALSE))</f>
        <v>5684360.8334136698</v>
      </c>
      <c r="X42" s="31">
        <f>IF(X39=0,0,VLOOKUP(X39,FAC_TOTALS_APTA!$A$4:$BQ$143,$L42,FALSE))</f>
        <v>11515230.3928556</v>
      </c>
      <c r="Y42" s="31">
        <f>IF(Y39=0,0,VLOOKUP(Y39,FAC_TOTALS_APTA!$A$4:$BQ$143,$L42,FALSE))</f>
        <v>21314169.812279999</v>
      </c>
      <c r="Z42" s="31">
        <f>IF(Z39=0,0,VLOOKUP(Z39,FAC_TOTALS_APTA!$A$4:$BQ$143,$L42,FALSE))</f>
        <v>21933978.750497598</v>
      </c>
      <c r="AA42" s="31">
        <f>IF(AA39=0,0,VLOOKUP(AA39,FAC_TOTALS_APTA!$A$4:$BQ$143,$L42,FALSE))</f>
        <v>7436029.9985176995</v>
      </c>
      <c r="AB42" s="31">
        <f>IF(AB39=0,0,VLOOKUP(AB39,FAC_TOTALS_APTA!$A$4:$BQ$143,$L42,FALSE))</f>
        <v>12538959.745601401</v>
      </c>
      <c r="AC42" s="34">
        <f t="shared" ref="AC42:AC53" si="10">SUM(M42:AB42)</f>
        <v>166454415.00474626</v>
      </c>
      <c r="AD42" s="35">
        <f>AC42/G56</f>
        <v>0.24686942963287534</v>
      </c>
    </row>
    <row r="43" spans="2:30" ht="15" x14ac:dyDescent="0.2">
      <c r="B43" s="28" t="s">
        <v>56</v>
      </c>
      <c r="C43" s="30" t="s">
        <v>24</v>
      </c>
      <c r="D43" s="9" t="s">
        <v>9</v>
      </c>
      <c r="E43" s="57">
        <v>0.37669999999999998</v>
      </c>
      <c r="F43" s="9">
        <f>MATCH($D43,FAC_TOTALS_APTA!$A$2:$BQ$2,)</f>
        <v>13</v>
      </c>
      <c r="G43" s="31">
        <f>VLOOKUP(G39,FAC_TOTALS_APTA!$A$4:$BQ$143,$F43,FALSE)</f>
        <v>2339285.09696656</v>
      </c>
      <c r="H43" s="31">
        <f>VLOOKUP(H39,FAC_TOTALS_APTA!$A$4:$BQ$143,$F43,FALSE)</f>
        <v>2781939.65294956</v>
      </c>
      <c r="I43" s="32">
        <f t="shared" si="7"/>
        <v>0.18922642501207187</v>
      </c>
      <c r="J43" s="33" t="str">
        <f t="shared" si="8"/>
        <v>_log</v>
      </c>
      <c r="K43" s="33" t="str">
        <f t="shared" si="9"/>
        <v>POP_EMP_log_FAC</v>
      </c>
      <c r="L43" s="9">
        <f>MATCH($K43,FAC_TOTALS_APTA!$A$2:$BO$2,)</f>
        <v>26</v>
      </c>
      <c r="M43" s="31">
        <f>IF(M39=0,0,VLOOKUP(M39,FAC_TOTALS_APTA!$A$4:$BQ$143,$L43,FALSE))</f>
        <v>2135843.3996918001</v>
      </c>
      <c r="N43" s="31">
        <f>IF(N39=0,0,VLOOKUP(N39,FAC_TOTALS_APTA!$A$4:$BQ$143,$L43,FALSE))</f>
        <v>2604163.8010269599</v>
      </c>
      <c r="O43" s="31">
        <f>IF(O39=0,0,VLOOKUP(O39,FAC_TOTALS_APTA!$A$4:$BQ$143,$L43,FALSE))</f>
        <v>2704414.11950194</v>
      </c>
      <c r="P43" s="31">
        <f>IF(P39=0,0,VLOOKUP(P39,FAC_TOTALS_APTA!$A$4:$BQ$143,$L43,FALSE))</f>
        <v>3248443.71437999</v>
      </c>
      <c r="Q43" s="31">
        <f>IF(Q39=0,0,VLOOKUP(Q39,FAC_TOTALS_APTA!$A$4:$BQ$143,$L43,FALSE))</f>
        <v>1274095.2964444601</v>
      </c>
      <c r="R43" s="31">
        <f>IF(R39=0,0,VLOOKUP(R39,FAC_TOTALS_APTA!$A$4:$BQ$143,$L43,FALSE))</f>
        <v>616491.25531073601</v>
      </c>
      <c r="S43" s="31">
        <f>IF(S39=0,0,VLOOKUP(S39,FAC_TOTALS_APTA!$A$4:$BQ$143,$L43,FALSE))</f>
        <v>-532946.58536046103</v>
      </c>
      <c r="T43" s="31">
        <f>IF(T39=0,0,VLOOKUP(T39,FAC_TOTALS_APTA!$A$4:$BQ$143,$L43,FALSE))</f>
        <v>1035796.61501473</v>
      </c>
      <c r="U43" s="31">
        <f>IF(U39=0,0,VLOOKUP(U39,FAC_TOTALS_APTA!$A$4:$BQ$143,$L43,FALSE))</f>
        <v>826527.87146370998</v>
      </c>
      <c r="V43" s="31">
        <f>IF(V39=0,0,VLOOKUP(V39,FAC_TOTALS_APTA!$A$4:$BQ$143,$L43,FALSE))</f>
        <v>1141643.55759863</v>
      </c>
      <c r="W43" s="31">
        <f>IF(W39=0,0,VLOOKUP(W39,FAC_TOTALS_APTA!$A$4:$BQ$143,$L43,FALSE))</f>
        <v>1931992.6032579299</v>
      </c>
      <c r="X43" s="31">
        <f>IF(X39=0,0,VLOOKUP(X39,FAC_TOTALS_APTA!$A$4:$BQ$143,$L43,FALSE))</f>
        <v>1450016.01616566</v>
      </c>
      <c r="Y43" s="31">
        <f>IF(Y39=0,0,VLOOKUP(Y39,FAC_TOTALS_APTA!$A$4:$BQ$143,$L43,FALSE))</f>
        <v>1430409.9631977601</v>
      </c>
      <c r="Z43" s="31">
        <f>IF(Z39=0,0,VLOOKUP(Z39,FAC_TOTALS_APTA!$A$4:$BQ$143,$L43,FALSE))</f>
        <v>1336574.13701702</v>
      </c>
      <c r="AA43" s="31">
        <f>IF(AA39=0,0,VLOOKUP(AA39,FAC_TOTALS_APTA!$A$4:$BQ$143,$L43,FALSE))</f>
        <v>1350086.49361932</v>
      </c>
      <c r="AB43" s="31">
        <f>IF(AB39=0,0,VLOOKUP(AB39,FAC_TOTALS_APTA!$A$4:$BQ$143,$L43,FALSE))</f>
        <v>1181315.3602769901</v>
      </c>
      <c r="AC43" s="34">
        <f t="shared" si="10"/>
        <v>23734867.618607175</v>
      </c>
      <c r="AD43" s="35">
        <f>AC43/G56</f>
        <v>3.5201308606024544E-2</v>
      </c>
    </row>
    <row r="44" spans="2:30" ht="15" x14ac:dyDescent="0.2">
      <c r="B44" s="28" t="s">
        <v>72</v>
      </c>
      <c r="C44" s="30" t="s">
        <v>24</v>
      </c>
      <c r="D44" s="9" t="s">
        <v>80</v>
      </c>
      <c r="E44" s="57">
        <v>5.4999999999999997E-3</v>
      </c>
      <c r="F44" s="9">
        <f>MATCH($D44,FAC_TOTALS_APTA!$A$2:$BQ$2,)</f>
        <v>17</v>
      </c>
      <c r="G44" s="56">
        <f>VLOOKUP(G39,FAC_TOTALS_APTA!$A$4:$BQ$143,$F44,FALSE)</f>
        <v>3596.4947644218801</v>
      </c>
      <c r="H44" s="56">
        <f>VLOOKUP(H39,FAC_TOTALS_APTA!$A$4:$BQ$143,$F44,FALSE)</f>
        <v>3643.7721310097299</v>
      </c>
      <c r="I44" s="32">
        <f t="shared" si="7"/>
        <v>1.3145401198839002E-2</v>
      </c>
      <c r="J44" s="33" t="str">
        <f t="shared" si="8"/>
        <v>_log</v>
      </c>
      <c r="K44" s="33" t="str">
        <f t="shared" si="9"/>
        <v>WEIGHTED_POP_DENSITY_log_FAC</v>
      </c>
      <c r="L44" s="9">
        <f>MATCH($K44,FAC_TOTALS_APTA!$A$2:$BO$2,)</f>
        <v>30</v>
      </c>
      <c r="M44" s="31">
        <f>IF(M39=0,0,VLOOKUP(M39,FAC_TOTALS_APTA!$A$4:$BQ$143,$L44,FALSE))</f>
        <v>2833.51295584429</v>
      </c>
      <c r="N44" s="31">
        <f>IF(N39=0,0,VLOOKUP(N39,FAC_TOTALS_APTA!$A$4:$BQ$143,$L44,FALSE))</f>
        <v>20020.377267026099</v>
      </c>
      <c r="O44" s="31">
        <f>IF(O39=0,0,VLOOKUP(O39,FAC_TOTALS_APTA!$A$4:$BQ$143,$L44,FALSE))</f>
        <v>-49185.3447484879</v>
      </c>
      <c r="P44" s="31">
        <f>IF(P39=0,0,VLOOKUP(P39,FAC_TOTALS_APTA!$A$4:$BQ$143,$L44,FALSE))</f>
        <v>129458.893848691</v>
      </c>
      <c r="Q44" s="31">
        <f>IF(Q39=0,0,VLOOKUP(Q39,FAC_TOTALS_APTA!$A$4:$BQ$143,$L44,FALSE))</f>
        <v>-71098.538590283293</v>
      </c>
      <c r="R44" s="31">
        <f>IF(R39=0,0,VLOOKUP(R39,FAC_TOTALS_APTA!$A$4:$BQ$143,$L44,FALSE))</f>
        <v>-148532.34370405</v>
      </c>
      <c r="S44" s="31">
        <f>IF(S39=0,0,VLOOKUP(S39,FAC_TOTALS_APTA!$A$4:$BQ$143,$L44,FALSE))</f>
        <v>1048063.00323129</v>
      </c>
      <c r="T44" s="31">
        <f>IF(T39=0,0,VLOOKUP(T39,FAC_TOTALS_APTA!$A$4:$BQ$143,$L44,FALSE))</f>
        <v>362537.423277347</v>
      </c>
      <c r="U44" s="31">
        <f>IF(U39=0,0,VLOOKUP(U39,FAC_TOTALS_APTA!$A$4:$BQ$143,$L44,FALSE))</f>
        <v>1698723.1580018301</v>
      </c>
      <c r="V44" s="31">
        <f>IF(V39=0,0,VLOOKUP(V39,FAC_TOTALS_APTA!$A$4:$BQ$143,$L44,FALSE))</f>
        <v>2498920.7367046699</v>
      </c>
      <c r="W44" s="31">
        <f>IF(W39=0,0,VLOOKUP(W39,FAC_TOTALS_APTA!$A$4:$BQ$143,$L44,FALSE))</f>
        <v>3102616.2111099898</v>
      </c>
      <c r="X44" s="31">
        <f>IF(X39=0,0,VLOOKUP(X39,FAC_TOTALS_APTA!$A$4:$BQ$143,$L44,FALSE))</f>
        <v>5049279.4121032804</v>
      </c>
      <c r="Y44" s="31">
        <f>IF(Y39=0,0,VLOOKUP(Y39,FAC_TOTALS_APTA!$A$4:$BQ$143,$L44,FALSE))</f>
        <v>6738242.4056104496</v>
      </c>
      <c r="Z44" s="31">
        <f>IF(Z39=0,0,VLOOKUP(Z39,FAC_TOTALS_APTA!$A$4:$BQ$143,$L44,FALSE))</f>
        <v>5599416.6341581596</v>
      </c>
      <c r="AA44" s="31">
        <f>IF(AA39=0,0,VLOOKUP(AA39,FAC_TOTALS_APTA!$A$4:$BQ$143,$L44,FALSE))</f>
        <v>5236692.94126816</v>
      </c>
      <c r="AB44" s="31">
        <f>IF(AB39=0,0,VLOOKUP(AB39,FAC_TOTALS_APTA!$A$4:$BQ$143,$L44,FALSE))</f>
        <v>7978911.2330018803</v>
      </c>
      <c r="AC44" s="34">
        <f t="shared" si="10"/>
        <v>39196899.715495795</v>
      </c>
      <c r="AD44" s="35">
        <f>AC44/G56</f>
        <v>5.8133130778571088E-2</v>
      </c>
    </row>
    <row r="45" spans="2:30" ht="15" x14ac:dyDescent="0.2">
      <c r="B45" s="28" t="s">
        <v>57</v>
      </c>
      <c r="C45" s="30" t="s">
        <v>24</v>
      </c>
      <c r="D45" s="37" t="s">
        <v>17</v>
      </c>
      <c r="E45" s="57">
        <v>0.1762</v>
      </c>
      <c r="F45" s="9">
        <f>MATCH($D45,FAC_TOTALS_APTA!$A$2:$BQ$2,)</f>
        <v>14</v>
      </c>
      <c r="G45" s="36">
        <f>VLOOKUP(G39,FAC_TOTALS_APTA!$A$4:$BQ$143,$F45,FALSE)</f>
        <v>1.9494380990215501</v>
      </c>
      <c r="H45" s="36">
        <f>VLOOKUP(H39,FAC_TOTALS_APTA!$A$4:$BQ$143,$F45,FALSE)</f>
        <v>2.8552461162335998</v>
      </c>
      <c r="I45" s="32">
        <f t="shared" si="7"/>
        <v>0.46465082305854555</v>
      </c>
      <c r="J45" s="33" t="str">
        <f t="shared" si="8"/>
        <v>_log</v>
      </c>
      <c r="K45" s="33" t="str">
        <f t="shared" si="9"/>
        <v>GAS_PRICE_2018_log_FAC</v>
      </c>
      <c r="L45" s="9">
        <f>MATCH($K45,FAC_TOTALS_APTA!$A$2:$BO$2,)</f>
        <v>27</v>
      </c>
      <c r="M45" s="31">
        <f>IF(M39=0,0,VLOOKUP(M39,FAC_TOTALS_APTA!$A$4:$BQ$143,$L45,FALSE))</f>
        <v>14438541.7253455</v>
      </c>
      <c r="N45" s="31">
        <f>IF(N39=0,0,VLOOKUP(N39,FAC_TOTALS_APTA!$A$4:$BQ$143,$L45,FALSE))</f>
        <v>16884208.319460802</v>
      </c>
      <c r="O45" s="31">
        <f>IF(O39=0,0,VLOOKUP(O39,FAC_TOTALS_APTA!$A$4:$BQ$143,$L45,FALSE))</f>
        <v>23294253.307965402</v>
      </c>
      <c r="P45" s="31">
        <f>IF(P39=0,0,VLOOKUP(P39,FAC_TOTALS_APTA!$A$4:$BQ$143,$L45,FALSE))</f>
        <v>13755853.9983194</v>
      </c>
      <c r="Q45" s="31">
        <f>IF(Q39=0,0,VLOOKUP(Q39,FAC_TOTALS_APTA!$A$4:$BQ$143,$L45,FALSE))</f>
        <v>8977430.6461773496</v>
      </c>
      <c r="R45" s="31">
        <f>IF(R39=0,0,VLOOKUP(R39,FAC_TOTALS_APTA!$A$4:$BQ$143,$L45,FALSE))</f>
        <v>19480809.586110301</v>
      </c>
      <c r="S45" s="31">
        <f>IF(S39=0,0,VLOOKUP(S39,FAC_TOTALS_APTA!$A$4:$BQ$143,$L45,FALSE))</f>
        <v>-54835730.910186499</v>
      </c>
      <c r="T45" s="31">
        <f>IF(T39=0,0,VLOOKUP(T39,FAC_TOTALS_APTA!$A$4:$BQ$143,$L45,FALSE))</f>
        <v>24446675.068257701</v>
      </c>
      <c r="U45" s="31">
        <f>IF(U39=0,0,VLOOKUP(U39,FAC_TOTALS_APTA!$A$4:$BQ$143,$L45,FALSE))</f>
        <v>34252705.068067797</v>
      </c>
      <c r="V45" s="31">
        <f>IF(V39=0,0,VLOOKUP(V39,FAC_TOTALS_APTA!$A$4:$BQ$143,$L45,FALSE))</f>
        <v>766000.58462662494</v>
      </c>
      <c r="W45" s="31">
        <f>IF(W39=0,0,VLOOKUP(W39,FAC_TOTALS_APTA!$A$4:$BQ$143,$L45,FALSE))</f>
        <v>-7114336.5610765796</v>
      </c>
      <c r="X45" s="31">
        <f>IF(X39=0,0,VLOOKUP(X39,FAC_TOTALS_APTA!$A$4:$BQ$143,$L45,FALSE))</f>
        <v>-9966292.8984384593</v>
      </c>
      <c r="Y45" s="31">
        <f>IF(Y39=0,0,VLOOKUP(Y39,FAC_TOTALS_APTA!$A$4:$BQ$143,$L45,FALSE))</f>
        <v>-49776938.654253699</v>
      </c>
      <c r="Z45" s="31">
        <f>IF(Z39=0,0,VLOOKUP(Z39,FAC_TOTALS_APTA!$A$4:$BQ$143,$L45,FALSE))</f>
        <v>-18065472.923066899</v>
      </c>
      <c r="AA45" s="31">
        <f>IF(AA39=0,0,VLOOKUP(AA39,FAC_TOTALS_APTA!$A$4:$BQ$143,$L45,FALSE))</f>
        <v>12419082.044529499</v>
      </c>
      <c r="AB45" s="31">
        <f>IF(AB39=0,0,VLOOKUP(AB39,FAC_TOTALS_APTA!$A$4:$BQ$143,$L45,FALSE))</f>
        <v>14500765.9087997</v>
      </c>
      <c r="AC45" s="34">
        <f t="shared" si="10"/>
        <v>43457554.310637966</v>
      </c>
      <c r="AD45" s="35">
        <f>AC45/G56</f>
        <v>6.4452130306072025E-2</v>
      </c>
    </row>
    <row r="46" spans="2:30" ht="15" x14ac:dyDescent="0.2">
      <c r="B46" s="28" t="s">
        <v>54</v>
      </c>
      <c r="C46" s="30" t="s">
        <v>24</v>
      </c>
      <c r="D46" s="9" t="s">
        <v>16</v>
      </c>
      <c r="E46" s="57">
        <v>-0.27529999999999999</v>
      </c>
      <c r="F46" s="9">
        <f>MATCH($D46,FAC_TOTALS_APTA!$A$2:$BQ$2,)</f>
        <v>15</v>
      </c>
      <c r="G46" s="56">
        <f>VLOOKUP(G39,FAC_TOTALS_APTA!$A$4:$BQ$143,$F46,FALSE)</f>
        <v>35597.433175418097</v>
      </c>
      <c r="H46" s="56">
        <f>VLOOKUP(H39,FAC_TOTALS_APTA!$A$4:$BQ$143,$F46,FALSE)</f>
        <v>31293.679821101199</v>
      </c>
      <c r="I46" s="32">
        <f t="shared" si="7"/>
        <v>-0.12090066531226373</v>
      </c>
      <c r="J46" s="33" t="str">
        <f t="shared" si="8"/>
        <v>_log</v>
      </c>
      <c r="K46" s="33" t="str">
        <f t="shared" si="9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5111527.1461206404</v>
      </c>
      <c r="N46" s="31">
        <f>IF(N39=0,0,VLOOKUP(N39,FAC_TOTALS_APTA!$A$4:$BQ$143,$L46,FALSE))</f>
        <v>8072687.7676652102</v>
      </c>
      <c r="O46" s="31">
        <f>IF(O39=0,0,VLOOKUP(O39,FAC_TOTALS_APTA!$A$4:$BQ$143,$L46,FALSE))</f>
        <v>7858299.25106527</v>
      </c>
      <c r="P46" s="31">
        <f>IF(P39=0,0,VLOOKUP(P39,FAC_TOTALS_APTA!$A$4:$BQ$143,$L46,FALSE))</f>
        <v>13175729.8010017</v>
      </c>
      <c r="Q46" s="31">
        <f>IF(Q39=0,0,VLOOKUP(Q39,FAC_TOTALS_APTA!$A$4:$BQ$143,$L46,FALSE))</f>
        <v>-3822833.0420002099</v>
      </c>
      <c r="R46" s="31">
        <f>IF(R39=0,0,VLOOKUP(R39,FAC_TOTALS_APTA!$A$4:$BQ$143,$L46,FALSE))</f>
        <v>2385350.3665762399</v>
      </c>
      <c r="S46" s="31">
        <f>IF(S39=0,0,VLOOKUP(S39,FAC_TOTALS_APTA!$A$4:$BQ$143,$L46,FALSE))</f>
        <v>17497057.847116601</v>
      </c>
      <c r="T46" s="31">
        <f>IF(T39=0,0,VLOOKUP(T39,FAC_TOTALS_APTA!$A$4:$BQ$143,$L46,FALSE))</f>
        <v>5080720.41979797</v>
      </c>
      <c r="U46" s="31">
        <f>IF(U39=0,0,VLOOKUP(U39,FAC_TOTALS_APTA!$A$4:$BQ$143,$L46,FALSE))</f>
        <v>6233226.8505958496</v>
      </c>
      <c r="V46" s="31">
        <f>IF(V39=0,0,VLOOKUP(V39,FAC_TOTALS_APTA!$A$4:$BQ$143,$L46,FALSE))</f>
        <v>3592618.01353881</v>
      </c>
      <c r="W46" s="31">
        <f>IF(W39=0,0,VLOOKUP(W39,FAC_TOTALS_APTA!$A$4:$BQ$143,$L46,FALSE))</f>
        <v>-1622525.2576371201</v>
      </c>
      <c r="X46" s="31">
        <f>IF(X39=0,0,VLOOKUP(X39,FAC_TOTALS_APTA!$A$4:$BQ$143,$L46,FALSE))</f>
        <v>-1091162.76746374</v>
      </c>
      <c r="Y46" s="31">
        <f>IF(Y39=0,0,VLOOKUP(Y39,FAC_TOTALS_APTA!$A$4:$BQ$143,$L46,FALSE))</f>
        <v>-12080211.441674</v>
      </c>
      <c r="Z46" s="31">
        <f>IF(Z39=0,0,VLOOKUP(Z39,FAC_TOTALS_APTA!$A$4:$BQ$143,$L46,FALSE))</f>
        <v>-7835942.1444780901</v>
      </c>
      <c r="AA46" s="31">
        <f>IF(AA39=0,0,VLOOKUP(AA39,FAC_TOTALS_APTA!$A$4:$BQ$143,$L46,FALSE))</f>
        <v>-1514691.59126663</v>
      </c>
      <c r="AB46" s="31">
        <f>IF(AB39=0,0,VLOOKUP(AB39,FAC_TOTALS_APTA!$A$4:$BQ$143,$L46,FALSE))</f>
        <v>-3612967.3694183598</v>
      </c>
      <c r="AC46" s="34">
        <f t="shared" si="10"/>
        <v>37426883.849540137</v>
      </c>
      <c r="AD46" s="35">
        <f>AC46/G56</f>
        <v>5.5508010818507827E-2</v>
      </c>
    </row>
    <row r="47" spans="2:30" ht="15" x14ac:dyDescent="0.2">
      <c r="B47" s="28" t="s">
        <v>73</v>
      </c>
      <c r="C47" s="30"/>
      <c r="D47" s="9" t="s">
        <v>10</v>
      </c>
      <c r="E47" s="57">
        <v>6.8999999999999999E-3</v>
      </c>
      <c r="F47" s="9">
        <f>MATCH($D47,FAC_TOTALS_APTA!$A$2:$BQ$2,)</f>
        <v>16</v>
      </c>
      <c r="G47" s="31">
        <f>VLOOKUP(G39,FAC_TOTALS_APTA!$A$4:$BQ$143,$F47,FALSE)</f>
        <v>7.4648443721367199</v>
      </c>
      <c r="H47" s="31">
        <f>VLOOKUP(H39,FAC_TOTALS_APTA!$A$4:$BQ$143,$F47,FALSE)</f>
        <v>6.9559527905738099</v>
      </c>
      <c r="I47" s="32">
        <f t="shared" si="7"/>
        <v>-6.8171760346725896E-2</v>
      </c>
      <c r="J47" s="33" t="str">
        <f t="shared" si="8"/>
        <v/>
      </c>
      <c r="K47" s="33" t="str">
        <f t="shared" si="9"/>
        <v>PCT_HH_NO_VEH_FAC</v>
      </c>
      <c r="L47" s="9">
        <f>MATCH($K47,FAC_TOTALS_APTA!$A$2:$BO$2,)</f>
        <v>29</v>
      </c>
      <c r="M47" s="31">
        <f>IF(M39=0,0,VLOOKUP(M39,FAC_TOTALS_APTA!$A$4:$BQ$143,$L47,FALSE))</f>
        <v>-76508.238695784195</v>
      </c>
      <c r="N47" s="31">
        <f>IF(N39=0,0,VLOOKUP(N39,FAC_TOTALS_APTA!$A$4:$BQ$143,$L47,FALSE))</f>
        <v>-202951.34916713199</v>
      </c>
      <c r="O47" s="31">
        <f>IF(O39=0,0,VLOOKUP(O39,FAC_TOTALS_APTA!$A$4:$BQ$143,$L47,FALSE))</f>
        <v>-152422.22369565599</v>
      </c>
      <c r="P47" s="31">
        <f>IF(P39=0,0,VLOOKUP(P39,FAC_TOTALS_APTA!$A$4:$BQ$143,$L47,FALSE))</f>
        <v>-9173.5631875701492</v>
      </c>
      <c r="Q47" s="31">
        <f>IF(Q39=0,0,VLOOKUP(Q39,FAC_TOTALS_APTA!$A$4:$BQ$143,$L47,FALSE))</f>
        <v>-425908.01394932502</v>
      </c>
      <c r="R47" s="31">
        <f>IF(R39=0,0,VLOOKUP(R39,FAC_TOTALS_APTA!$A$4:$BQ$143,$L47,FALSE))</f>
        <v>1462908.1537113499</v>
      </c>
      <c r="S47" s="31">
        <f>IF(S39=0,0,VLOOKUP(S39,FAC_TOTALS_APTA!$A$4:$BQ$143,$L47,FALSE))</f>
        <v>429405.545006792</v>
      </c>
      <c r="T47" s="31">
        <f>IF(T39=0,0,VLOOKUP(T39,FAC_TOTALS_APTA!$A$4:$BQ$143,$L47,FALSE))</f>
        <v>1629171.9893742099</v>
      </c>
      <c r="U47" s="31">
        <f>IF(U39=0,0,VLOOKUP(U39,FAC_TOTALS_APTA!$A$4:$BQ$143,$L47,FALSE))</f>
        <v>1357757.13935475</v>
      </c>
      <c r="V47" s="31">
        <f>IF(V39=0,0,VLOOKUP(V39,FAC_TOTALS_APTA!$A$4:$BQ$143,$L47,FALSE))</f>
        <v>277538.346729888</v>
      </c>
      <c r="W47" s="31">
        <f>IF(W39=0,0,VLOOKUP(W39,FAC_TOTALS_APTA!$A$4:$BQ$143,$L47,FALSE))</f>
        <v>-918967.74017324997</v>
      </c>
      <c r="X47" s="31">
        <f>IF(X39=0,0,VLOOKUP(X39,FAC_TOTALS_APTA!$A$4:$BQ$143,$L47,FALSE))</f>
        <v>89337.710792699407</v>
      </c>
      <c r="Y47" s="31">
        <f>IF(Y39=0,0,VLOOKUP(Y39,FAC_TOTALS_APTA!$A$4:$BQ$143,$L47,FALSE))</f>
        <v>-1298829.4408332801</v>
      </c>
      <c r="Z47" s="31">
        <f>IF(Z39=0,0,VLOOKUP(Z39,FAC_TOTALS_APTA!$A$4:$BQ$143,$L47,FALSE))</f>
        <v>-934090.68181687302</v>
      </c>
      <c r="AA47" s="31">
        <f>IF(AA39=0,0,VLOOKUP(AA39,FAC_TOTALS_APTA!$A$4:$BQ$143,$L47,FALSE))</f>
        <v>-1701424.20157573</v>
      </c>
      <c r="AB47" s="31">
        <f>IF(AB39=0,0,VLOOKUP(AB39,FAC_TOTALS_APTA!$A$4:$BQ$143,$L47,FALSE))</f>
        <v>-1412940.6905020601</v>
      </c>
      <c r="AC47" s="34">
        <f t="shared" si="10"/>
        <v>-1887097.2586269709</v>
      </c>
      <c r="AD47" s="35">
        <f>AC47/G56</f>
        <v>-2.7987639972524565E-3</v>
      </c>
    </row>
    <row r="48" spans="2:30" ht="15" x14ac:dyDescent="0.2">
      <c r="B48" s="28" t="s">
        <v>55</v>
      </c>
      <c r="C48" s="30"/>
      <c r="D48" s="9" t="s">
        <v>32</v>
      </c>
      <c r="E48" s="57">
        <v>-3.0000000000000001E-3</v>
      </c>
      <c r="F48" s="9">
        <f>MATCH($D48,FAC_TOTALS_APTA!$A$2:$BQ$2,)</f>
        <v>18</v>
      </c>
      <c r="G48" s="36">
        <f>VLOOKUP(G39,FAC_TOTALS_APTA!$A$4:$BQ$143,$F48,FALSE)</f>
        <v>3.3255614214014599</v>
      </c>
      <c r="H48" s="36">
        <f>VLOOKUP(H39,FAC_TOTALS_APTA!$A$4:$BQ$143,$F48,FALSE)</f>
        <v>5.4388356207924602</v>
      </c>
      <c r="I48" s="32">
        <f t="shared" si="7"/>
        <v>0.63546389063547148</v>
      </c>
      <c r="J48" s="33" t="str">
        <f t="shared" si="8"/>
        <v/>
      </c>
      <c r="K48" s="33" t="str">
        <f t="shared" si="9"/>
        <v>JTW_HOME_PCT_FAC</v>
      </c>
      <c r="L48" s="9">
        <f>MATCH($K48,FAC_TOTALS_APTA!$A$2:$BO$2,)</f>
        <v>31</v>
      </c>
      <c r="M48" s="31">
        <f>IF(M39=0,0,VLOOKUP(M39,FAC_TOTALS_APTA!$A$4:$BQ$143,$L48,FALSE))</f>
        <v>0</v>
      </c>
      <c r="N48" s="31">
        <f>IF(N39=0,0,VLOOKUP(N39,FAC_TOTALS_APTA!$A$4:$BQ$143,$L48,FALSE))</f>
        <v>0</v>
      </c>
      <c r="O48" s="31">
        <f>IF(O39=0,0,VLOOKUP(O39,FAC_TOTALS_APTA!$A$4:$BQ$143,$L48,FALSE))</f>
        <v>0</v>
      </c>
      <c r="P48" s="31">
        <f>IF(P39=0,0,VLOOKUP(P39,FAC_TOTALS_APTA!$A$4:$BQ$143,$L48,FALSE))</f>
        <v>-138851.00432207799</v>
      </c>
      <c r="Q48" s="31">
        <f>IF(Q39=0,0,VLOOKUP(Q39,FAC_TOTALS_APTA!$A$4:$BQ$143,$L48,FALSE))</f>
        <v>-122678.883577788</v>
      </c>
      <c r="R48" s="31">
        <f>IF(R39=0,0,VLOOKUP(R39,FAC_TOTALS_APTA!$A$4:$BQ$143,$L48,FALSE))</f>
        <v>-25910.019034722001</v>
      </c>
      <c r="S48" s="31">
        <f>IF(S39=0,0,VLOOKUP(S39,FAC_TOTALS_APTA!$A$4:$BQ$143,$L48,FALSE))</f>
        <v>-155672.24246013199</v>
      </c>
      <c r="T48" s="31">
        <f>IF(T39=0,0,VLOOKUP(T39,FAC_TOTALS_APTA!$A$4:$BQ$143,$L48,FALSE))</f>
        <v>6992.21112904455</v>
      </c>
      <c r="U48" s="31">
        <f>IF(U39=0,0,VLOOKUP(U39,FAC_TOTALS_APTA!$A$4:$BQ$143,$L48,FALSE))</f>
        <v>-78631.239725898806</v>
      </c>
      <c r="V48" s="31">
        <f>IF(V39=0,0,VLOOKUP(V39,FAC_TOTALS_APTA!$A$4:$BQ$143,$L48,FALSE))</f>
        <v>-6438.0917950025896</v>
      </c>
      <c r="W48" s="31">
        <f>IF(W39=0,0,VLOOKUP(W39,FAC_TOTALS_APTA!$A$4:$BQ$143,$L48,FALSE))</f>
        <v>-38816.293858312398</v>
      </c>
      <c r="X48" s="31">
        <f>IF(X39=0,0,VLOOKUP(X39,FAC_TOTALS_APTA!$A$4:$BQ$143,$L48,FALSE))</f>
        <v>-58126.680468270497</v>
      </c>
      <c r="Y48" s="31">
        <f>IF(Y39=0,0,VLOOKUP(Y39,FAC_TOTALS_APTA!$A$4:$BQ$143,$L48,FALSE))</f>
        <v>-106589.44544422301</v>
      </c>
      <c r="Z48" s="31">
        <f>IF(Z39=0,0,VLOOKUP(Z39,FAC_TOTALS_APTA!$A$4:$BQ$143,$L48,FALSE))</f>
        <v>-342993.239099567</v>
      </c>
      <c r="AA48" s="31">
        <f>IF(AA39=0,0,VLOOKUP(AA39,FAC_TOTALS_APTA!$A$4:$BQ$143,$L48,FALSE))</f>
        <v>-128166.913085316</v>
      </c>
      <c r="AB48" s="31">
        <f>IF(AB39=0,0,VLOOKUP(AB39,FAC_TOTALS_APTA!$A$4:$BQ$143,$L48,FALSE))</f>
        <v>-169771.636139337</v>
      </c>
      <c r="AC48" s="34">
        <f t="shared" si="10"/>
        <v>-1365653.4778816029</v>
      </c>
      <c r="AD48" s="35">
        <f>AC48/G56</f>
        <v>-2.0254079481831153E-3</v>
      </c>
    </row>
    <row r="49" spans="1:31" ht="15" x14ac:dyDescent="0.2">
      <c r="B49" s="28" t="s">
        <v>74</v>
      </c>
      <c r="C49" s="30"/>
      <c r="D49" s="14" t="s">
        <v>81</v>
      </c>
      <c r="E49" s="57">
        <v>-1.29E-2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3.85366182152754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0</v>
      </c>
      <c r="O49" s="31">
        <f>IF(O39=0,0,VLOOKUP(O39,FAC_TOTALS_APTA!$A$4:$BQ$143,$L49,FALSE))</f>
        <v>0</v>
      </c>
      <c r="P49" s="31">
        <f>IF(P39=0,0,VLOOKUP(P39,FAC_TOTALS_APTA!$A$4:$BQ$143,$L49,FALSE))</f>
        <v>0</v>
      </c>
      <c r="Q49" s="31">
        <f>IF(Q39=0,0,VLOOKUP(Q39,FAC_TOTALS_APTA!$A$4:$BQ$143,$L49,FALSE))</f>
        <v>0</v>
      </c>
      <c r="R49" s="31">
        <f>IF(R39=0,0,VLOOKUP(R39,FAC_TOTALS_APTA!$A$4:$BQ$143,$L49,FALSE))</f>
        <v>0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-2262117.70444893</v>
      </c>
      <c r="Y49" s="31">
        <f>IF(Y39=0,0,VLOOKUP(Y39,FAC_TOTALS_APTA!$A$4:$BQ$143,$L49,FALSE))</f>
        <v>-11576086.2720247</v>
      </c>
      <c r="Z49" s="31">
        <f>IF(Z39=0,0,VLOOKUP(Z39,FAC_TOTALS_APTA!$A$4:$BQ$143,$L49,FALSE))</f>
        <v>-12879898.6511753</v>
      </c>
      <c r="AA49" s="31">
        <f>IF(AA39=0,0,VLOOKUP(AA39,FAC_TOTALS_APTA!$A$4:$BQ$143,$L49,FALSE))</f>
        <v>-12315628.8989104</v>
      </c>
      <c r="AB49" s="31">
        <f>IF(AB39=0,0,VLOOKUP(AB39,FAC_TOTALS_APTA!$A$4:$BQ$143,$L49,FALSE))</f>
        <v>-12624698.898551</v>
      </c>
      <c r="AC49" s="34">
        <f t="shared" si="10"/>
        <v>-51658430.425110325</v>
      </c>
      <c r="AD49" s="35">
        <f>AC49/G56</f>
        <v>-7.6614893359319577E-2</v>
      </c>
    </row>
    <row r="50" spans="1:31" ht="15" x14ac:dyDescent="0.2">
      <c r="B50" s="28" t="s">
        <v>74</v>
      </c>
      <c r="C50" s="30"/>
      <c r="D50" s="14" t="s">
        <v>86</v>
      </c>
      <c r="E50" s="57">
        <v>-2.7400000000000001E-2</v>
      </c>
      <c r="F50" s="9">
        <f>MATCH($D50,FAC_TOTALS_APTA!$A$2:$BQ$2,)</f>
        <v>21</v>
      </c>
      <c r="G50" s="36">
        <f>VLOOKUP(G39,FAC_TOTALS_APTA!$A$4:$BQ$143,$F50,FALSE)</f>
        <v>0</v>
      </c>
      <c r="H50" s="36">
        <f>VLOOKUP(H39,FAC_TOTALS_APTA!$A$4:$BQ$143,$F50,FALSE)</f>
        <v>15.825262813458099</v>
      </c>
      <c r="I50" s="32" t="str">
        <f t="shared" si="7"/>
        <v>-</v>
      </c>
      <c r="J50" s="33" t="str">
        <f t="shared" si="8"/>
        <v/>
      </c>
      <c r="K50" s="33" t="str">
        <f t="shared" si="9"/>
        <v>YEARS_SINCE_TNC_BUS_SQRD_FAC</v>
      </c>
      <c r="L50" s="9">
        <f>MATCH($K50,FAC_TOTALS_APTA!$A$2:$BO$2,)</f>
        <v>34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-269591.75323756802</v>
      </c>
      <c r="Y50" s="31">
        <f>IF(Y39=0,0,VLOOKUP(Y39,FAC_TOTALS_APTA!$A$4:$BQ$143,$L50,FALSE))</f>
        <v>-1903250.4935138801</v>
      </c>
      <c r="Z50" s="31">
        <f>IF(Z39=0,0,VLOOKUP(Z39,FAC_TOTALS_APTA!$A$4:$BQ$143,$L50,FALSE))</f>
        <v>-4689621.7842500499</v>
      </c>
      <c r="AA50" s="31">
        <f>IF(AA39=0,0,VLOOKUP(AA39,FAC_TOTALS_APTA!$A$4:$BQ$143,$L50,FALSE))</f>
        <v>-7360839.9674019199</v>
      </c>
      <c r="AB50" s="31">
        <f>IF(AB39=0,0,VLOOKUP(AB39,FAC_TOTALS_APTA!$A$4:$BQ$143,$L50,FALSE))</f>
        <v>-9909755.8528323006</v>
      </c>
      <c r="AC50" s="34">
        <f t="shared" si="10"/>
        <v>-24133059.851235718</v>
      </c>
      <c r="AD50" s="35">
        <f>AC50/G56</f>
        <v>-3.5791869627493672E-2</v>
      </c>
    </row>
    <row r="51" spans="1:31" ht="15" x14ac:dyDescent="0.2">
      <c r="B51" s="28" t="s">
        <v>74</v>
      </c>
      <c r="C51" s="30"/>
      <c r="D51" s="14" t="s">
        <v>82</v>
      </c>
      <c r="E51" s="57">
        <v>-2.5999999999999999E-3</v>
      </c>
      <c r="F51" s="9">
        <f>MATCH($D51,FAC_TOTALS_APTA!$A$2:$BQ$2,)</f>
        <v>20</v>
      </c>
      <c r="G51" s="36">
        <f>VLOOKUP(G39,FAC_TOTALS_APTA!$A$4:$BQ$143,$F51,FALSE)</f>
        <v>0</v>
      </c>
      <c r="H51" s="36">
        <f>VLOOKUP(H39,FAC_TOTALS_APTA!$A$4:$BQ$143,$F51,FALSE)</f>
        <v>0</v>
      </c>
      <c r="I51" s="32" t="str">
        <f t="shared" si="7"/>
        <v>-</v>
      </c>
      <c r="J51" s="33" t="str">
        <f t="shared" si="8"/>
        <v/>
      </c>
      <c r="K51" s="33" t="str">
        <f t="shared" si="9"/>
        <v>YEARS_SINCE_TNC_RAIL_FAC</v>
      </c>
      <c r="L51" s="9">
        <f>MATCH($K51,FAC_TOTALS_APTA!$A$2:$BO$2,)</f>
        <v>33</v>
      </c>
      <c r="M51" s="31">
        <f>IF(M39=0,0,VLOOKUP(M39,FAC_TOTALS_APTA!$A$4:$BQ$143,$L51,FALSE))</f>
        <v>0</v>
      </c>
      <c r="N51" s="31">
        <f>IF(N39=0,0,VLOOKUP(N39,FAC_TOTALS_APTA!$A$4:$BQ$143,$L51,FALSE))</f>
        <v>0</v>
      </c>
      <c r="O51" s="31">
        <f>IF(O39=0,0,VLOOKUP(O39,FAC_TOTALS_APTA!$A$4:$BQ$143,$L51,FALSE))</f>
        <v>0</v>
      </c>
      <c r="P51" s="31">
        <f>IF(P39=0,0,VLOOKUP(P39,FAC_TOTALS_APTA!$A$4:$BQ$143,$L51,FALSE))</f>
        <v>0</v>
      </c>
      <c r="Q51" s="31">
        <f>IF(Q39=0,0,VLOOKUP(Q39,FAC_TOTALS_APTA!$A$4:$BQ$143,$L51,FALSE))</f>
        <v>0</v>
      </c>
      <c r="R51" s="31">
        <f>IF(R39=0,0,VLOOKUP(R39,FAC_TOTALS_APTA!$A$4:$BQ$143,$L51,FALSE))</f>
        <v>0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0</v>
      </c>
      <c r="Y51" s="31">
        <f>IF(Y39=0,0,VLOOKUP(Y39,FAC_TOTALS_APTA!$A$4:$BQ$143,$L51,FALSE))</f>
        <v>0</v>
      </c>
      <c r="Z51" s="31">
        <f>IF(Z39=0,0,VLOOKUP(Z39,FAC_TOTALS_APTA!$A$4:$BQ$143,$L51,FALSE))</f>
        <v>0</v>
      </c>
      <c r="AA51" s="31">
        <f>IF(AA39=0,0,VLOOKUP(AA39,FAC_TOTALS_APTA!$A$4:$BQ$143,$L51,FALSE))</f>
        <v>0</v>
      </c>
      <c r="AB51" s="31">
        <f>IF(AB39=0,0,VLOOKUP(AB39,FAC_TOTALS_APTA!$A$4:$BQ$143,$L51,FALSE))</f>
        <v>0</v>
      </c>
      <c r="AC51" s="34">
        <f t="shared" si="10"/>
        <v>0</v>
      </c>
      <c r="AD51" s="35">
        <f>AC51/G56</f>
        <v>0</v>
      </c>
    </row>
    <row r="52" spans="1:31" ht="15" x14ac:dyDescent="0.2">
      <c r="B52" s="28" t="s">
        <v>75</v>
      </c>
      <c r="C52" s="30"/>
      <c r="D52" s="9" t="s">
        <v>49</v>
      </c>
      <c r="E52" s="57">
        <v>1.46E-2</v>
      </c>
      <c r="F52" s="9">
        <f>MATCH($D52,FAC_TOTALS_APTA!$A$2:$BQ$2,)</f>
        <v>22</v>
      </c>
      <c r="G52" s="36">
        <f>VLOOKUP(G39,FAC_TOTALS_APTA!$A$4:$BQ$143,$F52,FALSE)</f>
        <v>4.8703606854267202E-2</v>
      </c>
      <c r="H52" s="36">
        <f>VLOOKUP(H39,FAC_TOTALS_APTA!$A$4:$BQ$143,$F52,FALSE)</f>
        <v>0.81557939193281104</v>
      </c>
      <c r="I52" s="32">
        <f t="shared" si="7"/>
        <v>15.745769864092797</v>
      </c>
      <c r="J52" s="33" t="str">
        <f t="shared" si="8"/>
        <v/>
      </c>
      <c r="K52" s="33" t="str">
        <f t="shared" si="9"/>
        <v>BIKE_SHARE_FAC</v>
      </c>
      <c r="L52" s="9">
        <f>MATCH($K52,FAC_TOTALS_APTA!$A$2:$BO$2,)</f>
        <v>35</v>
      </c>
      <c r="M52" s="31">
        <f>IF(M39=0,0,VLOOKUP(M39,FAC_TOTALS_APTA!$A$4:$BQ$143,$L52,FALSE))</f>
        <v>0</v>
      </c>
      <c r="N52" s="31">
        <f>IF(N39=0,0,VLOOKUP(N39,FAC_TOTALS_APTA!$A$4:$BQ$143,$L52,FALSE))</f>
        <v>0</v>
      </c>
      <c r="O52" s="31">
        <f>IF(O39=0,0,VLOOKUP(O39,FAC_TOTALS_APTA!$A$4:$BQ$143,$L52,FALSE))</f>
        <v>0</v>
      </c>
      <c r="P52" s="31">
        <f>IF(P39=0,0,VLOOKUP(P39,FAC_TOTALS_APTA!$A$4:$BQ$143,$L52,FALSE))</f>
        <v>0</v>
      </c>
      <c r="Q52" s="31">
        <f>IF(Q39=0,0,VLOOKUP(Q39,FAC_TOTALS_APTA!$A$4:$BQ$143,$L52,FALSE))</f>
        <v>0</v>
      </c>
      <c r="R52" s="31">
        <f>IF(R39=0,0,VLOOKUP(R39,FAC_TOTALS_APTA!$A$4:$BQ$143,$L52,FALSE))</f>
        <v>0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74482.702499944702</v>
      </c>
      <c r="V52" s="31">
        <f>IF(V39=0,0,VLOOKUP(V39,FAC_TOTALS_APTA!$A$4:$BQ$143,$L52,FALSE))</f>
        <v>213858.93513531299</v>
      </c>
      <c r="W52" s="31">
        <f>IF(W39=0,0,VLOOKUP(W39,FAC_TOTALS_APTA!$A$4:$BQ$143,$L52,FALSE))</f>
        <v>330006.20966710901</v>
      </c>
      <c r="X52" s="31">
        <f>IF(X39=0,0,VLOOKUP(X39,FAC_TOTALS_APTA!$A$4:$BQ$143,$L52,FALSE))</f>
        <v>275214.54561821203</v>
      </c>
      <c r="Y52" s="31">
        <f>IF(Y39=0,0,VLOOKUP(Y39,FAC_TOTALS_APTA!$A$4:$BQ$143,$L52,FALSE))</f>
        <v>1103978.61533503</v>
      </c>
      <c r="Z52" s="31">
        <f>IF(Z39=0,0,VLOOKUP(Z39,FAC_TOTALS_APTA!$A$4:$BQ$143,$L52,FALSE))</f>
        <v>712793.55716257205</v>
      </c>
      <c r="AA52" s="31">
        <f>IF(AA39=0,0,VLOOKUP(AA39,FAC_TOTALS_APTA!$A$4:$BQ$143,$L52,FALSE))</f>
        <v>514418.98644652398</v>
      </c>
      <c r="AB52" s="31">
        <f>IF(AB39=0,0,VLOOKUP(AB39,FAC_TOTALS_APTA!$A$4:$BQ$143,$L52,FALSE))</f>
        <v>492074.922638483</v>
      </c>
      <c r="AC52" s="34">
        <f t="shared" si="10"/>
        <v>3716828.4745031879</v>
      </c>
      <c r="AD52" s="35">
        <f>AC52/G56</f>
        <v>5.512448110899724E-3</v>
      </c>
    </row>
    <row r="53" spans="1:31" ht="15" x14ac:dyDescent="0.2">
      <c r="B53" s="11" t="s">
        <v>76</v>
      </c>
      <c r="C53" s="29"/>
      <c r="D53" s="10" t="s">
        <v>50</v>
      </c>
      <c r="E53" s="58">
        <v>-4.8399999999999999E-2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0.441898028354414</v>
      </c>
      <c r="I53" s="39" t="str">
        <f t="shared" si="7"/>
        <v>-</v>
      </c>
      <c r="J53" s="40" t="str">
        <f t="shared" si="8"/>
        <v/>
      </c>
      <c r="K53" s="40" t="str">
        <f t="shared" si="9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0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-17218337.3793464</v>
      </c>
      <c r="AC53" s="42">
        <f t="shared" si="10"/>
        <v>-17218337.3793464</v>
      </c>
      <c r="AD53" s="43">
        <f>AC53/$G$28</f>
        <v>-7.7632041005616598E-3</v>
      </c>
    </row>
    <row r="54" spans="1:31" ht="15" x14ac:dyDescent="0.2"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9"/>
        <v>New_Reporter_FAC</v>
      </c>
      <c r="L54" s="47">
        <f>MATCH($K54,FAC_TOTALS_APTA!$A$2:$BO$2,)</f>
        <v>40</v>
      </c>
      <c r="M54" s="48">
        <f>IF(M39=0,0,VLOOKUP(M39,FAC_TOTALS_APTA!$A$4:$BQ$143,$L54,FALSE))</f>
        <v>35006185</v>
      </c>
      <c r="N54" s="48">
        <f>IF(N39=0,0,VLOOKUP(N39,FAC_TOTALS_APTA!$A$4:$BQ$143,$L54,FALSE))</f>
        <v>27575193.976</v>
      </c>
      <c r="O54" s="48">
        <f>IF(O39=0,0,VLOOKUP(O39,FAC_TOTALS_APTA!$A$4:$BQ$143,$L54,FALSE))</f>
        <v>13898091.999999899</v>
      </c>
      <c r="P54" s="48">
        <f>IF(P39=0,0,VLOOKUP(P39,FAC_TOTALS_APTA!$A$4:$BQ$143,$L54,FALSE))</f>
        <v>15747264</v>
      </c>
      <c r="Q54" s="48">
        <f>IF(Q39=0,0,VLOOKUP(Q39,FAC_TOTALS_APTA!$A$4:$BQ$143,$L54,FALSE))</f>
        <v>8688267.9989999998</v>
      </c>
      <c r="R54" s="48">
        <f>IF(R39=0,0,VLOOKUP(R39,FAC_TOTALS_APTA!$A$4:$BQ$143,$L54,FALSE))</f>
        <v>0</v>
      </c>
      <c r="S54" s="48">
        <f>IF(S39=0,0,VLOOKUP(S39,FAC_TOTALS_APTA!$A$4:$BQ$143,$L54,FALSE))</f>
        <v>0</v>
      </c>
      <c r="T54" s="48">
        <f>IF(T39=0,0,VLOOKUP(T39,FAC_TOTALS_APTA!$A$4:$BQ$143,$L54,FALSE))</f>
        <v>0</v>
      </c>
      <c r="U54" s="48">
        <f>IF(U39=0,0,VLOOKUP(U39,FAC_TOTALS_APTA!$A$4:$BQ$143,$L54,FALSE))</f>
        <v>0</v>
      </c>
      <c r="V54" s="48">
        <f>IF(V39=0,0,VLOOKUP(V39,FAC_TOTALS_APTA!$A$4:$BQ$143,$L54,FALSE))</f>
        <v>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0</v>
      </c>
      <c r="Z54" s="48">
        <f>IF(Z39=0,0,VLOOKUP(Z39,FAC_TOTALS_APTA!$A$4:$BQ$143,$L54,FALSE))</f>
        <v>0</v>
      </c>
      <c r="AA54" s="48">
        <f>IF(AA39=0,0,VLOOKUP(AA39,FAC_TOTALS_APTA!$A$4:$BQ$143,$L54,FALSE))</f>
        <v>0</v>
      </c>
      <c r="AB54" s="48">
        <f>IF(AB39=0,0,VLOOKUP(AB39,FAC_TOTALS_APTA!$A$4:$BQ$143,$L54,FALSE))</f>
        <v>0</v>
      </c>
      <c r="AC54" s="51">
        <f>SUM(M54:AB54)</f>
        <v>100915002.97499989</v>
      </c>
      <c r="AD54" s="52">
        <f>AC54/G56</f>
        <v>0.14966757850867327</v>
      </c>
    </row>
    <row r="55" spans="1:31" s="16" customFormat="1" ht="15" x14ac:dyDescent="0.2">
      <c r="A55" s="9"/>
      <c r="B55" s="28" t="s">
        <v>77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640596290.85893798</v>
      </c>
      <c r="H55" s="76">
        <f>VLOOKUP(H39,FAC_TOTALS_APTA!$A$4:$BO$143,$F55,FALSE)</f>
        <v>836757945.09068894</v>
      </c>
      <c r="I55" s="78">
        <f t="shared" ref="I55:I56" si="11">H55/G55-1</f>
        <v>0.30621728072875554</v>
      </c>
      <c r="J55" s="33"/>
      <c r="K55" s="33"/>
      <c r="L55" s="9"/>
      <c r="M55" s="31">
        <f>SUM(M41:M46)</f>
        <v>110915897.84505117</v>
      </c>
      <c r="N55" s="31">
        <f>SUM(N41:N46)</f>
        <v>33469146.733356968</v>
      </c>
      <c r="O55" s="31">
        <f>SUM(O41:O46)</f>
        <v>36458924.102108836</v>
      </c>
      <c r="P55" s="31">
        <f>SUM(P41:P46)</f>
        <v>43926966.704103388</v>
      </c>
      <c r="Q55" s="31">
        <f>SUM(Q41:Q46)</f>
        <v>3444662.7679324169</v>
      </c>
      <c r="R55" s="31">
        <f>SUM(R41:R46)</f>
        <v>37865382.022699192</v>
      </c>
      <c r="S55" s="31">
        <f>SUM(S41:S46)</f>
        <v>-85645301.004521266</v>
      </c>
      <c r="T55" s="31">
        <f>SUM(T41:T46)</f>
        <v>23162632.002676219</v>
      </c>
      <c r="U55" s="31">
        <f>SUM(U41:U46)</f>
        <v>38113582.612110578</v>
      </c>
      <c r="V55" s="31">
        <f>SUM(V41:V46)</f>
        <v>729295.14720705058</v>
      </c>
      <c r="W55" s="31">
        <f>SUM(W41:W46)</f>
        <v>-5605495.0782308504</v>
      </c>
      <c r="X55" s="31">
        <f>SUM(X41:X46)</f>
        <v>10634940.698786749</v>
      </c>
      <c r="Y55" s="31">
        <f>SUM(Y41:Y46)</f>
        <v>-35585757.574025162</v>
      </c>
      <c r="Z55" s="31">
        <f>SUM(Z41:Z46)</f>
        <v>-2653610.3396378495</v>
      </c>
      <c r="AA55" s="31">
        <f>SUM(AA41:AA46)</f>
        <v>29787193.748020504</v>
      </c>
      <c r="AB55" s="31">
        <f>SUM(AB41:AB46)</f>
        <v>38308780.6284099</v>
      </c>
      <c r="AC55" s="34">
        <f>H55-G55</f>
        <v>196161654.23175097</v>
      </c>
      <c r="AD55" s="35">
        <f>I55</f>
        <v>0.30621728072875554</v>
      </c>
      <c r="AE55" s="9"/>
    </row>
    <row r="56" spans="1:31" s="16" customFormat="1" ht="16" thickBot="1" x14ac:dyDescent="0.25">
      <c r="A56" s="9"/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674260945.35999894</v>
      </c>
      <c r="H56" s="77">
        <f>VLOOKUP(H39,FAC_TOTALS_APTA!$A$4:$BO$143,$F56,FALSE)</f>
        <v>779101994.59799898</v>
      </c>
      <c r="I56" s="79">
        <f t="shared" si="11"/>
        <v>0.15549031863624196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104841049.23800004</v>
      </c>
      <c r="AD56" s="55">
        <f>I56</f>
        <v>0.15549031863624196</v>
      </c>
      <c r="AE56" s="9"/>
    </row>
    <row r="57" spans="1:31" s="75" customFormat="1" ht="17" thickTop="1" thickBot="1" x14ac:dyDescent="0.25">
      <c r="A57" s="74"/>
      <c r="B57" s="59" t="s">
        <v>78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-0.15072696209251357</v>
      </c>
      <c r="AE57" s="74"/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2:31" ht="15" thickTop="1" x14ac:dyDescent="0.2">
      <c r="B65" s="63"/>
      <c r="C65" s="64"/>
      <c r="D65" s="64"/>
      <c r="E65" s="64"/>
      <c r="F65" s="64"/>
      <c r="G65" s="84" t="s">
        <v>59</v>
      </c>
      <c r="H65" s="84"/>
      <c r="I65" s="84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4" t="s">
        <v>63</v>
      </c>
      <c r="AD65" s="84"/>
    </row>
    <row r="66" spans="2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2002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2:31" ht="13" customHeight="1" x14ac:dyDescent="0.2"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</row>
    <row r="68" spans="2:31" ht="13" customHeight="1" x14ac:dyDescent="0.2">
      <c r="B68" s="28"/>
      <c r="C68" s="30"/>
      <c r="D68" s="9"/>
      <c r="E68" s="9"/>
      <c r="F68" s="9"/>
      <c r="G68" s="9" t="str">
        <f>CONCATENATE($C63,"_",$C64,"_",G66)</f>
        <v>0_3_2002</v>
      </c>
      <c r="H68" s="9" t="str">
        <f>CONCATENATE($C63,"_",$C64,"_",H66)</f>
        <v>0_3_2018</v>
      </c>
      <c r="I68" s="30"/>
      <c r="J68" s="9"/>
      <c r="K68" s="9"/>
      <c r="L68" s="9"/>
      <c r="M68" s="9" t="str">
        <f>IF($G66+M67&gt;$H66,0,CONCATENATE($C63,"_",$C64,"_",$G66+M67))</f>
        <v>0_3_2003</v>
      </c>
      <c r="N68" s="9" t="str">
        <f t="shared" ref="N68:AB68" si="12">IF($G66+N67&gt;$H66,0,CONCATENATE($C63,"_",$C64,"_",$G66+N67))</f>
        <v>0_3_2004</v>
      </c>
      <c r="O68" s="9" t="str">
        <f t="shared" si="12"/>
        <v>0_3_2005</v>
      </c>
      <c r="P68" s="9" t="str">
        <f t="shared" si="12"/>
        <v>0_3_2006</v>
      </c>
      <c r="Q68" s="9" t="str">
        <f t="shared" si="12"/>
        <v>0_3_2007</v>
      </c>
      <c r="R68" s="9" t="str">
        <f t="shared" si="12"/>
        <v>0_3_2008</v>
      </c>
      <c r="S68" s="9" t="str">
        <f t="shared" si="12"/>
        <v>0_3_2009</v>
      </c>
      <c r="T68" s="9" t="str">
        <f t="shared" si="12"/>
        <v>0_3_2010</v>
      </c>
      <c r="U68" s="9" t="str">
        <f t="shared" si="12"/>
        <v>0_3_2011</v>
      </c>
      <c r="V68" s="9" t="str">
        <f t="shared" si="12"/>
        <v>0_3_2012</v>
      </c>
      <c r="W68" s="9" t="str">
        <f t="shared" si="12"/>
        <v>0_3_2013</v>
      </c>
      <c r="X68" s="9" t="str">
        <f t="shared" si="12"/>
        <v>0_3_2014</v>
      </c>
      <c r="Y68" s="9" t="str">
        <f t="shared" si="12"/>
        <v>0_3_2015</v>
      </c>
      <c r="Z68" s="9" t="str">
        <f t="shared" si="12"/>
        <v>0_3_2016</v>
      </c>
      <c r="AA68" s="9" t="str">
        <f t="shared" si="12"/>
        <v>0_3_2017</v>
      </c>
      <c r="AB68" s="9" t="str">
        <f t="shared" si="12"/>
        <v>0_3_2018</v>
      </c>
      <c r="AC68" s="9"/>
      <c r="AD68" s="9"/>
    </row>
    <row r="69" spans="2:31" ht="13" customHeight="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2:31" ht="15" x14ac:dyDescent="0.2">
      <c r="B70" s="28" t="s">
        <v>37</v>
      </c>
      <c r="C70" s="30" t="s">
        <v>24</v>
      </c>
      <c r="D70" s="9" t="s">
        <v>8</v>
      </c>
      <c r="E70" s="57">
        <v>0.83279999999999998</v>
      </c>
      <c r="F70" s="9">
        <f>MATCH($D70,FAC_TOTALS_APTA!$A$2:$BQ$2,)</f>
        <v>11</v>
      </c>
      <c r="G70" s="31">
        <f>VLOOKUP(G68,FAC_TOTALS_APTA!$A$4:$BQ$143,$F70,FALSE)</f>
        <v>2333532.5857476802</v>
      </c>
      <c r="H70" s="31">
        <f>VLOOKUP(H68,FAC_TOTALS_APTA!$A$4:$BQ$143,$F70,FALSE)</f>
        <v>2086274.64037764</v>
      </c>
      <c r="I70" s="32">
        <f>IFERROR(H70/G70-1,"-")</f>
        <v>-0.10595864265200172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2038457.78804419</v>
      </c>
      <c r="N70" s="31">
        <f>IF(N68=0,0,VLOOKUP(N68,FAC_TOTALS_APTA!$A$4:$BQ$143,$L70,FALSE))</f>
        <v>-780252.65755991498</v>
      </c>
      <c r="O70" s="31">
        <f>IF(O68=0,0,VLOOKUP(O68,FAC_TOTALS_APTA!$A$4:$BQ$143,$L70,FALSE))</f>
        <v>375313.10776814102</v>
      </c>
      <c r="P70" s="31">
        <f>IF(P68=0,0,VLOOKUP(P68,FAC_TOTALS_APTA!$A$4:$BQ$143,$L70,FALSE))</f>
        <v>-193546.04398695301</v>
      </c>
      <c r="Q70" s="31">
        <f>IF(Q68=0,0,VLOOKUP(Q68,FAC_TOTALS_APTA!$A$4:$BQ$143,$L70,FALSE))</f>
        <v>171434.81612452501</v>
      </c>
      <c r="R70" s="31">
        <f>IF(R68=0,0,VLOOKUP(R68,FAC_TOTALS_APTA!$A$4:$BQ$143,$L70,FALSE))</f>
        <v>1592869.3045996099</v>
      </c>
      <c r="S70" s="31">
        <f>IF(S68=0,0,VLOOKUP(S68,FAC_TOTALS_APTA!$A$4:$BQ$143,$L70,FALSE))</f>
        <v>-4905779.4602785604</v>
      </c>
      <c r="T70" s="31">
        <f>IF(T68=0,0,VLOOKUP(T68,FAC_TOTALS_APTA!$A$4:$BQ$143,$L70,FALSE))</f>
        <v>1556836.34579008</v>
      </c>
      <c r="U70" s="31">
        <f>IF(U68=0,0,VLOOKUP(U68,FAC_TOTALS_APTA!$A$4:$BQ$143,$L70,FALSE))</f>
        <v>4502258.9803309701</v>
      </c>
      <c r="V70" s="31">
        <f>IF(V68=0,0,VLOOKUP(V68,FAC_TOTALS_APTA!$A$4:$BQ$143,$L70,FALSE))</f>
        <v>-3044924.0866899202</v>
      </c>
      <c r="W70" s="31">
        <f>IF(W68=0,0,VLOOKUP(W68,FAC_TOTALS_APTA!$A$4:$BQ$143,$L70,FALSE))</f>
        <v>-7155876.7391806897</v>
      </c>
      <c r="X70" s="31">
        <f>IF(X68=0,0,VLOOKUP(X68,FAC_TOTALS_APTA!$A$4:$BQ$143,$L70,FALSE))</f>
        <v>366148.25691041298</v>
      </c>
      <c r="Y70" s="31">
        <f>IF(Y68=0,0,VLOOKUP(Y68,FAC_TOTALS_APTA!$A$4:$BQ$143,$L70,FALSE))</f>
        <v>-2243680.9646477699</v>
      </c>
      <c r="Z70" s="31">
        <f>IF(Z68=0,0,VLOOKUP(Z68,FAC_TOTALS_APTA!$A$4:$BQ$143,$L70,FALSE))</f>
        <v>-5275126.5730326604</v>
      </c>
      <c r="AA70" s="31">
        <f>IF(AA68=0,0,VLOOKUP(AA68,FAC_TOTALS_APTA!$A$4:$BQ$143,$L70,FALSE))</f>
        <v>695380.59067356098</v>
      </c>
      <c r="AB70" s="31">
        <f>IF(AB68=0,0,VLOOKUP(AB68,FAC_TOTALS_APTA!$A$4:$BQ$143,$L70,FALSE))</f>
        <v>887005.38593138999</v>
      </c>
      <c r="AC70" s="34">
        <f>SUM(M70:AB70)</f>
        <v>-11413481.949203592</v>
      </c>
      <c r="AD70" s="35">
        <f>AC70/G85</f>
        <v>-0.11096971262050186</v>
      </c>
      <c r="AE70" s="81" t="e">
        <f>AC70/G88</f>
        <v>#REF!</v>
      </c>
    </row>
    <row r="71" spans="2:31" ht="15" x14ac:dyDescent="0.2">
      <c r="B71" s="28" t="s">
        <v>60</v>
      </c>
      <c r="C71" s="30" t="s">
        <v>24</v>
      </c>
      <c r="D71" s="9" t="s">
        <v>18</v>
      </c>
      <c r="E71" s="57">
        <v>-0.59099999999999997</v>
      </c>
      <c r="F71" s="9">
        <f>MATCH($D71,FAC_TOTALS_APTA!$A$2:$BQ$2,)</f>
        <v>12</v>
      </c>
      <c r="G71" s="56">
        <f>VLOOKUP(G68,FAC_TOTALS_APTA!$A$4:$BQ$143,$F71,FALSE)</f>
        <v>0.88714904878723899</v>
      </c>
      <c r="H71" s="56">
        <f>VLOOKUP(H68,FAC_TOTALS_APTA!$A$4:$BQ$143,$F71,FALSE)</f>
        <v>0.97063782863270298</v>
      </c>
      <c r="I71" s="32">
        <f t="shared" ref="I71:I82" si="13">IFERROR(H71/G71-1,"-")</f>
        <v>9.4109078919259126E-2</v>
      </c>
      <c r="J71" s="33" t="str">
        <f t="shared" ref="J71:J82" si="14">IF(C71="Log","_log","")</f>
        <v>_log</v>
      </c>
      <c r="K71" s="33" t="str">
        <f t="shared" ref="K71:K83" si="15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1778783.67990725</v>
      </c>
      <c r="N71" s="31">
        <f>IF(N68=0,0,VLOOKUP(N68,FAC_TOTALS_APTA!$A$4:$BQ$143,$L71,FALSE))</f>
        <v>2166772.1644905801</v>
      </c>
      <c r="O71" s="31">
        <f>IF(O68=0,0,VLOOKUP(O68,FAC_TOTALS_APTA!$A$4:$BQ$143,$L71,FALSE))</f>
        <v>-808184.06279875198</v>
      </c>
      <c r="P71" s="31">
        <f>IF(P68=0,0,VLOOKUP(P68,FAC_TOTALS_APTA!$A$4:$BQ$143,$L71,FALSE))</f>
        <v>7000743.2530847304</v>
      </c>
      <c r="Q71" s="31">
        <f>IF(Q68=0,0,VLOOKUP(Q68,FAC_TOTALS_APTA!$A$4:$BQ$143,$L71,FALSE))</f>
        <v>6877167.2752845697</v>
      </c>
      <c r="R71" s="31">
        <f>IF(R68=0,0,VLOOKUP(R68,FAC_TOTALS_APTA!$A$4:$BQ$143,$L71,FALSE))</f>
        <v>2967803.7728894199</v>
      </c>
      <c r="S71" s="31">
        <f>IF(S68=0,0,VLOOKUP(S68,FAC_TOTALS_APTA!$A$4:$BQ$143,$L71,FALSE))</f>
        <v>4974508.2028618203</v>
      </c>
      <c r="T71" s="31">
        <f>IF(T68=0,0,VLOOKUP(T68,FAC_TOTALS_APTA!$A$4:$BQ$143,$L71,FALSE))</f>
        <v>1323554.1779725801</v>
      </c>
      <c r="U71" s="31">
        <f>IF(U68=0,0,VLOOKUP(U68,FAC_TOTALS_APTA!$A$4:$BQ$143,$L71,FALSE))</f>
        <v>-157238.093556368</v>
      </c>
      <c r="V71" s="31">
        <f>IF(V68=0,0,VLOOKUP(V68,FAC_TOTALS_APTA!$A$4:$BQ$143,$L71,FALSE))</f>
        <v>893241.06585049198</v>
      </c>
      <c r="W71" s="31">
        <f>IF(W68=0,0,VLOOKUP(W68,FAC_TOTALS_APTA!$A$4:$BQ$143,$L71,FALSE))</f>
        <v>1664280.1145214799</v>
      </c>
      <c r="X71" s="31">
        <f>IF(X68=0,0,VLOOKUP(X68,FAC_TOTALS_APTA!$A$4:$BQ$143,$L71,FALSE))</f>
        <v>5921564.1320196204</v>
      </c>
      <c r="Y71" s="31">
        <f>IF(Y68=0,0,VLOOKUP(Y68,FAC_TOTALS_APTA!$A$4:$BQ$143,$L71,FALSE))</f>
        <v>5113624.2771263896</v>
      </c>
      <c r="Z71" s="31">
        <f>IF(Z68=0,0,VLOOKUP(Z68,FAC_TOTALS_APTA!$A$4:$BQ$143,$L71,FALSE))</f>
        <v>3861445.17938567</v>
      </c>
      <c r="AA71" s="31">
        <f>IF(AA68=0,0,VLOOKUP(AA68,FAC_TOTALS_APTA!$A$4:$BQ$143,$L71,FALSE))</f>
        <v>2840197.5098239901</v>
      </c>
      <c r="AB71" s="31">
        <f>IF(AB68=0,0,VLOOKUP(AB68,FAC_TOTALS_APTA!$A$4:$BQ$143,$L71,FALSE))</f>
        <v>2282989.1803068998</v>
      </c>
      <c r="AC71" s="34">
        <f t="shared" ref="AC71:AC82" si="16">SUM(M71:AB71)</f>
        <v>48701251.829170369</v>
      </c>
      <c r="AD71" s="35">
        <f>AC71/G85</f>
        <v>0.47350702824906388</v>
      </c>
      <c r="AE71" s="81" t="e">
        <f>AC71/G88</f>
        <v>#REF!</v>
      </c>
    </row>
    <row r="72" spans="2:31" ht="15" x14ac:dyDescent="0.2">
      <c r="B72" s="28" t="s">
        <v>56</v>
      </c>
      <c r="C72" s="30" t="s">
        <v>24</v>
      </c>
      <c r="D72" s="9" t="s">
        <v>9</v>
      </c>
      <c r="E72" s="57">
        <v>0.37669999999999998</v>
      </c>
      <c r="F72" s="9">
        <f>MATCH($D72,FAC_TOTALS_APTA!$A$2:$BQ$2,)</f>
        <v>13</v>
      </c>
      <c r="G72" s="31">
        <f>VLOOKUP(G68,FAC_TOTALS_APTA!$A$4:$BQ$143,$F72,FALSE)</f>
        <v>603153.58803816303</v>
      </c>
      <c r="H72" s="31">
        <f>VLOOKUP(H68,FAC_TOTALS_APTA!$A$4:$BQ$143,$F72,FALSE)</f>
        <v>635574.109485058</v>
      </c>
      <c r="I72" s="32">
        <f t="shared" si="13"/>
        <v>5.375168462869806E-2</v>
      </c>
      <c r="J72" s="33" t="str">
        <f t="shared" si="14"/>
        <v>_log</v>
      </c>
      <c r="K72" s="33" t="str">
        <f t="shared" si="15"/>
        <v>POP_EMP_log_FAC</v>
      </c>
      <c r="L72" s="9">
        <f>MATCH($K72,FAC_TOTALS_APTA!$A$2:$BO$2,)</f>
        <v>26</v>
      </c>
      <c r="M72" s="31">
        <f>IF(M68=0,0,VLOOKUP(M68,FAC_TOTALS_APTA!$A$4:$BQ$143,$L72,FALSE))</f>
        <v>376492.42568775598</v>
      </c>
      <c r="N72" s="31">
        <f>IF(N68=0,0,VLOOKUP(N68,FAC_TOTALS_APTA!$A$4:$BQ$143,$L72,FALSE))</f>
        <v>559866.71423215303</v>
      </c>
      <c r="O72" s="31">
        <f>IF(O68=0,0,VLOOKUP(O68,FAC_TOTALS_APTA!$A$4:$BQ$143,$L72,FALSE))</f>
        <v>769271.71693791496</v>
      </c>
      <c r="P72" s="31">
        <f>IF(P68=0,0,VLOOKUP(P68,FAC_TOTALS_APTA!$A$4:$BQ$143,$L72,FALSE))</f>
        <v>943043.41361877206</v>
      </c>
      <c r="Q72" s="31">
        <f>IF(Q68=0,0,VLOOKUP(Q68,FAC_TOTALS_APTA!$A$4:$BQ$143,$L72,FALSE))</f>
        <v>392279.461750402</v>
      </c>
      <c r="R72" s="31">
        <f>IF(R68=0,0,VLOOKUP(R68,FAC_TOTALS_APTA!$A$4:$BQ$143,$L72,FALSE))</f>
        <v>147361.20141050601</v>
      </c>
      <c r="S72" s="31">
        <f>IF(S68=0,0,VLOOKUP(S68,FAC_TOTALS_APTA!$A$4:$BQ$143,$L72,FALSE))</f>
        <v>-120423.095662897</v>
      </c>
      <c r="T72" s="31">
        <f>IF(T68=0,0,VLOOKUP(T68,FAC_TOTALS_APTA!$A$4:$BQ$143,$L72,FALSE))</f>
        <v>310157.22587945301</v>
      </c>
      <c r="U72" s="31">
        <f>IF(U68=0,0,VLOOKUP(U68,FAC_TOTALS_APTA!$A$4:$BQ$143,$L72,FALSE))</f>
        <v>207768.104325775</v>
      </c>
      <c r="V72" s="31">
        <f>IF(V68=0,0,VLOOKUP(V68,FAC_TOTALS_APTA!$A$4:$BQ$143,$L72,FALSE))</f>
        <v>286026.55309136503</v>
      </c>
      <c r="W72" s="31">
        <f>IF(W68=0,0,VLOOKUP(W68,FAC_TOTALS_APTA!$A$4:$BQ$143,$L72,FALSE))</f>
        <v>451711.617981449</v>
      </c>
      <c r="X72" s="31">
        <f>IF(X68=0,0,VLOOKUP(X68,FAC_TOTALS_APTA!$A$4:$BQ$143,$L72,FALSE))</f>
        <v>289861.11925349099</v>
      </c>
      <c r="Y72" s="31">
        <f>IF(Y68=0,0,VLOOKUP(Y68,FAC_TOTALS_APTA!$A$4:$BQ$143,$L72,FALSE))</f>
        <v>337091.63877283997</v>
      </c>
      <c r="Z72" s="31">
        <f>IF(Z68=0,0,VLOOKUP(Z68,FAC_TOTALS_APTA!$A$4:$BQ$143,$L72,FALSE))</f>
        <v>306787.94570805301</v>
      </c>
      <c r="AA72" s="31">
        <f>IF(AA68=0,0,VLOOKUP(AA68,FAC_TOTALS_APTA!$A$4:$BQ$143,$L72,FALSE))</f>
        <v>262170.96468705602</v>
      </c>
      <c r="AB72" s="31">
        <f>IF(AB68=0,0,VLOOKUP(AB68,FAC_TOTALS_APTA!$A$4:$BQ$143,$L72,FALSE))</f>
        <v>273499.72536764998</v>
      </c>
      <c r="AC72" s="34">
        <f t="shared" si="16"/>
        <v>5792966.7330417391</v>
      </c>
      <c r="AD72" s="35">
        <f>AC72/G85</f>
        <v>5.6323202371264584E-2</v>
      </c>
    </row>
    <row r="73" spans="2:31" ht="15" x14ac:dyDescent="0.2">
      <c r="B73" s="28" t="s">
        <v>72</v>
      </c>
      <c r="C73" s="30" t="s">
        <v>24</v>
      </c>
      <c r="D73" s="9" t="s">
        <v>80</v>
      </c>
      <c r="E73" s="57">
        <v>5.4999999999999997E-3</v>
      </c>
      <c r="F73" s="9">
        <f>MATCH($D73,FAC_TOTALS_APTA!$A$2:$BQ$2,)</f>
        <v>17</v>
      </c>
      <c r="G73" s="56">
        <f>VLOOKUP(G68,FAC_TOTALS_APTA!$A$4:$BQ$143,$F73,FALSE)</f>
        <v>2431.66375045317</v>
      </c>
      <c r="H73" s="56">
        <f>VLOOKUP(H68,FAC_TOTALS_APTA!$A$4:$BQ$143,$F73,FALSE)</f>
        <v>2303.55701285539</v>
      </c>
      <c r="I73" s="32">
        <f t="shared" si="13"/>
        <v>-5.2682751706071951E-2</v>
      </c>
      <c r="J73" s="33" t="str">
        <f t="shared" si="14"/>
        <v>_log</v>
      </c>
      <c r="K73" s="33" t="str">
        <f t="shared" si="15"/>
        <v>WEIGHTED_POP_DENSITY_log_FAC</v>
      </c>
      <c r="L73" s="9">
        <f>MATCH($K73,FAC_TOTALS_APTA!$A$2:$BO$2,)</f>
        <v>30</v>
      </c>
      <c r="M73" s="31">
        <f>IF(M68=0,0,VLOOKUP(M68,FAC_TOTALS_APTA!$A$4:$BQ$143,$L73,FALSE))</f>
        <v>1478.0163082869001</v>
      </c>
      <c r="N73" s="31">
        <f>IF(N68=0,0,VLOOKUP(N68,FAC_TOTALS_APTA!$A$4:$BQ$143,$L73,FALSE))</f>
        <v>2913.5507736263198</v>
      </c>
      <c r="O73" s="31">
        <f>IF(O68=0,0,VLOOKUP(O68,FAC_TOTALS_APTA!$A$4:$BQ$143,$L73,FALSE))</f>
        <v>-24283.4834985452</v>
      </c>
      <c r="P73" s="31">
        <f>IF(P68=0,0,VLOOKUP(P68,FAC_TOTALS_APTA!$A$4:$BQ$143,$L73,FALSE))</f>
        <v>58551.608685896601</v>
      </c>
      <c r="Q73" s="31">
        <f>IF(Q68=0,0,VLOOKUP(Q68,FAC_TOTALS_APTA!$A$4:$BQ$143,$L73,FALSE))</f>
        <v>-99525.940597528097</v>
      </c>
      <c r="R73" s="31">
        <f>IF(R68=0,0,VLOOKUP(R68,FAC_TOTALS_APTA!$A$4:$BQ$143,$L73,FALSE))</f>
        <v>-14361.772847579599</v>
      </c>
      <c r="S73" s="31">
        <f>IF(S68=0,0,VLOOKUP(S68,FAC_TOTALS_APTA!$A$4:$BQ$143,$L73,FALSE))</f>
        <v>772225.77927844704</v>
      </c>
      <c r="T73" s="31">
        <f>IF(T68=0,0,VLOOKUP(T68,FAC_TOTALS_APTA!$A$4:$BQ$143,$L73,FALSE))</f>
        <v>-2187974.99034817</v>
      </c>
      <c r="U73" s="31">
        <f>IF(U68=0,0,VLOOKUP(U68,FAC_TOTALS_APTA!$A$4:$BQ$143,$L73,FALSE))</f>
        <v>4537859.6647516703</v>
      </c>
      <c r="V73" s="31">
        <f>IF(V68=0,0,VLOOKUP(V68,FAC_TOTALS_APTA!$A$4:$BQ$143,$L73,FALSE))</f>
        <v>-1538653.59407069</v>
      </c>
      <c r="W73" s="31">
        <f>IF(W68=0,0,VLOOKUP(W68,FAC_TOTALS_APTA!$A$4:$BQ$143,$L73,FALSE))</f>
        <v>-141943.182371709</v>
      </c>
      <c r="X73" s="31">
        <f>IF(X68=0,0,VLOOKUP(X68,FAC_TOTALS_APTA!$A$4:$BQ$143,$L73,FALSE))</f>
        <v>1769817.15904591</v>
      </c>
      <c r="Y73" s="31">
        <f>IF(Y68=0,0,VLOOKUP(Y68,FAC_TOTALS_APTA!$A$4:$BQ$143,$L73,FALSE))</f>
        <v>956762.27335136</v>
      </c>
      <c r="Z73" s="31">
        <f>IF(Z68=0,0,VLOOKUP(Z68,FAC_TOTALS_APTA!$A$4:$BQ$143,$L73,FALSE))</f>
        <v>1274978.5338463699</v>
      </c>
      <c r="AA73" s="31">
        <f>IF(AA68=0,0,VLOOKUP(AA68,FAC_TOTALS_APTA!$A$4:$BQ$143,$L73,FALSE))</f>
        <v>255928.379288039</v>
      </c>
      <c r="AB73" s="31">
        <f>IF(AB68=0,0,VLOOKUP(AB68,FAC_TOTALS_APTA!$A$4:$BQ$143,$L73,FALSE))</f>
        <v>1384786.78759174</v>
      </c>
      <c r="AC73" s="34">
        <f t="shared" si="16"/>
        <v>7008558.789187124</v>
      </c>
      <c r="AD73" s="35">
        <f>AC73/G85</f>
        <v>6.8142023457990961E-2</v>
      </c>
    </row>
    <row r="74" spans="2:31" ht="15" x14ac:dyDescent="0.2">
      <c r="B74" s="28" t="s">
        <v>57</v>
      </c>
      <c r="C74" s="30" t="s">
        <v>24</v>
      </c>
      <c r="D74" s="37" t="s">
        <v>17</v>
      </c>
      <c r="E74" s="57">
        <v>0.1762</v>
      </c>
      <c r="F74" s="9">
        <f>MATCH($D74,FAC_TOTALS_APTA!$A$2:$BQ$2,)</f>
        <v>14</v>
      </c>
      <c r="G74" s="36">
        <f>VLOOKUP(G68,FAC_TOTALS_APTA!$A$4:$BQ$143,$F74,FALSE)</f>
        <v>1.92769950466068</v>
      </c>
      <c r="H74" s="36">
        <f>VLOOKUP(H68,FAC_TOTALS_APTA!$A$4:$BQ$143,$F74,FALSE)</f>
        <v>2.8135945087261902</v>
      </c>
      <c r="I74" s="32">
        <f t="shared" si="13"/>
        <v>0.45956073647559936</v>
      </c>
      <c r="J74" s="33" t="str">
        <f t="shared" si="14"/>
        <v>_log</v>
      </c>
      <c r="K74" s="33" t="str">
        <f t="shared" si="15"/>
        <v>GAS_PRICE_2018_log_FAC</v>
      </c>
      <c r="L74" s="9">
        <f>MATCH($K74,FAC_TOTALS_APTA!$A$2:$BO$2,)</f>
        <v>27</v>
      </c>
      <c r="M74" s="31">
        <f>IF(M68=0,0,VLOOKUP(M68,FAC_TOTALS_APTA!$A$4:$BQ$143,$L74,FALSE))</f>
        <v>2048017.5607419701</v>
      </c>
      <c r="N74" s="31">
        <f>IF(N68=0,0,VLOOKUP(N68,FAC_TOTALS_APTA!$A$4:$BQ$143,$L74,FALSE))</f>
        <v>3056265.3647229699</v>
      </c>
      <c r="O74" s="31">
        <f>IF(O68=0,0,VLOOKUP(O68,FAC_TOTALS_APTA!$A$4:$BQ$143,$L74,FALSE))</f>
        <v>5278832.1224397803</v>
      </c>
      <c r="P74" s="31">
        <f>IF(P68=0,0,VLOOKUP(P68,FAC_TOTALS_APTA!$A$4:$BQ$143,$L74,FALSE))</f>
        <v>3271758.6354397102</v>
      </c>
      <c r="Q74" s="31">
        <f>IF(Q68=0,0,VLOOKUP(Q68,FAC_TOTALS_APTA!$A$4:$BQ$143,$L74,FALSE))</f>
        <v>2404403.1732246699</v>
      </c>
      <c r="R74" s="31">
        <f>IF(R68=0,0,VLOOKUP(R68,FAC_TOTALS_APTA!$A$4:$BQ$143,$L74,FALSE))</f>
        <v>5802714.44184261</v>
      </c>
      <c r="S74" s="31">
        <f>IF(S68=0,0,VLOOKUP(S68,FAC_TOTALS_APTA!$A$4:$BQ$143,$L74,FALSE))</f>
        <v>-16372260.058672899</v>
      </c>
      <c r="T74" s="31">
        <f>IF(T68=0,0,VLOOKUP(T68,FAC_TOTALS_APTA!$A$4:$BQ$143,$L74,FALSE))</f>
        <v>7994796.9846152999</v>
      </c>
      <c r="U74" s="31">
        <f>IF(U68=0,0,VLOOKUP(U68,FAC_TOTALS_APTA!$A$4:$BQ$143,$L74,FALSE))</f>
        <v>11559185.757133299</v>
      </c>
      <c r="V74" s="31">
        <f>IF(V68=0,0,VLOOKUP(V68,FAC_TOTALS_APTA!$A$4:$BQ$143,$L74,FALSE))</f>
        <v>117067.23304808199</v>
      </c>
      <c r="W74" s="31">
        <f>IF(W68=0,0,VLOOKUP(W68,FAC_TOTALS_APTA!$A$4:$BQ$143,$L74,FALSE))</f>
        <v>-2322818.1887855902</v>
      </c>
      <c r="X74" s="31">
        <f>IF(X68=0,0,VLOOKUP(X68,FAC_TOTALS_APTA!$A$4:$BQ$143,$L74,FALSE))</f>
        <v>-3410774.2600515699</v>
      </c>
      <c r="Y74" s="31">
        <f>IF(Y68=0,0,VLOOKUP(Y68,FAC_TOTALS_APTA!$A$4:$BQ$143,$L74,FALSE))</f>
        <v>-18053971.9916468</v>
      </c>
      <c r="Z74" s="31">
        <f>IF(Z68=0,0,VLOOKUP(Z68,FAC_TOTALS_APTA!$A$4:$BQ$143,$L74,FALSE))</f>
        <v>-5902774.7869692696</v>
      </c>
      <c r="AA74" s="31">
        <f>IF(AA68=0,0,VLOOKUP(AA68,FAC_TOTALS_APTA!$A$4:$BQ$143,$L74,FALSE))</f>
        <v>4257634.0718778102</v>
      </c>
      <c r="AB74" s="31">
        <f>IF(AB68=0,0,VLOOKUP(AB68,FAC_TOTALS_APTA!$A$4:$BQ$143,$L74,FALSE))</f>
        <v>4676301.1683389302</v>
      </c>
      <c r="AC74" s="34">
        <f t="shared" si="16"/>
        <v>4404377.2272990029</v>
      </c>
      <c r="AD74" s="35">
        <f>AC74/G85</f>
        <v>4.282238122957361E-2</v>
      </c>
    </row>
    <row r="75" spans="2:31" ht="15" x14ac:dyDescent="0.2">
      <c r="B75" s="28" t="s">
        <v>54</v>
      </c>
      <c r="C75" s="30" t="s">
        <v>24</v>
      </c>
      <c r="D75" s="9" t="s">
        <v>16</v>
      </c>
      <c r="E75" s="57">
        <v>-0.27529999999999999</v>
      </c>
      <c r="F75" s="9">
        <f>MATCH($D75,FAC_TOTALS_APTA!$A$2:$BQ$2,)</f>
        <v>15</v>
      </c>
      <c r="G75" s="56">
        <f>VLOOKUP(G68,FAC_TOTALS_APTA!$A$4:$BQ$143,$F75,FALSE)</f>
        <v>33560.363321321798</v>
      </c>
      <c r="H75" s="56">
        <f>VLOOKUP(H68,FAC_TOTALS_APTA!$A$4:$BQ$143,$F75,FALSE)</f>
        <v>28019.195689784199</v>
      </c>
      <c r="I75" s="32">
        <f t="shared" si="13"/>
        <v>-0.16511047805066958</v>
      </c>
      <c r="J75" s="33" t="str">
        <f t="shared" si="14"/>
        <v>_log</v>
      </c>
      <c r="K75" s="33" t="str">
        <f t="shared" si="15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1152128.1204804</v>
      </c>
      <c r="N75" s="31">
        <f>IF(N68=0,0,VLOOKUP(N68,FAC_TOTALS_APTA!$A$4:$BQ$143,$L75,FALSE))</f>
        <v>2006833.6041506</v>
      </c>
      <c r="O75" s="31">
        <f>IF(O68=0,0,VLOOKUP(O68,FAC_TOTALS_APTA!$A$4:$BQ$143,$L75,FALSE))</f>
        <v>2494804.3279164499</v>
      </c>
      <c r="P75" s="31">
        <f>IF(P68=0,0,VLOOKUP(P68,FAC_TOTALS_APTA!$A$4:$BQ$143,$L75,FALSE))</f>
        <v>4134905.4771850901</v>
      </c>
      <c r="Q75" s="31">
        <f>IF(Q68=0,0,VLOOKUP(Q68,FAC_TOTALS_APTA!$A$4:$BQ$143,$L75,FALSE))</f>
        <v>-922619.36898760695</v>
      </c>
      <c r="R75" s="31">
        <f>IF(R68=0,0,VLOOKUP(R68,FAC_TOTALS_APTA!$A$4:$BQ$143,$L75,FALSE))</f>
        <v>-557927.80170622806</v>
      </c>
      <c r="S75" s="31">
        <f>IF(S68=0,0,VLOOKUP(S68,FAC_TOTALS_APTA!$A$4:$BQ$143,$L75,FALSE))</f>
        <v>5351989.5993553698</v>
      </c>
      <c r="T75" s="31">
        <f>IF(T68=0,0,VLOOKUP(T68,FAC_TOTALS_APTA!$A$4:$BQ$143,$L75,FALSE))</f>
        <v>-363135.90524268098</v>
      </c>
      <c r="U75" s="31">
        <f>IF(U68=0,0,VLOOKUP(U68,FAC_TOTALS_APTA!$A$4:$BQ$143,$L75,FALSE))</f>
        <v>803561.63621919195</v>
      </c>
      <c r="V75" s="31">
        <f>IF(V68=0,0,VLOOKUP(V68,FAC_TOTALS_APTA!$A$4:$BQ$143,$L75,FALSE))</f>
        <v>1761849.2779045301</v>
      </c>
      <c r="W75" s="31">
        <f>IF(W68=0,0,VLOOKUP(W68,FAC_TOTALS_APTA!$A$4:$BQ$143,$L75,FALSE))</f>
        <v>-12537.8774925954</v>
      </c>
      <c r="X75" s="31">
        <f>IF(X68=0,0,VLOOKUP(X68,FAC_TOTALS_APTA!$A$4:$BQ$143,$L75,FALSE))</f>
        <v>-1539452.9696726201</v>
      </c>
      <c r="Y75" s="31">
        <f>IF(Y68=0,0,VLOOKUP(Y68,FAC_TOTALS_APTA!$A$4:$BQ$143,$L75,FALSE))</f>
        <v>-3494523.3448357498</v>
      </c>
      <c r="Z75" s="31">
        <f>IF(Z68=0,0,VLOOKUP(Z68,FAC_TOTALS_APTA!$A$4:$BQ$143,$L75,FALSE))</f>
        <v>-1337769.58316939</v>
      </c>
      <c r="AA75" s="31">
        <f>IF(AA68=0,0,VLOOKUP(AA68,FAC_TOTALS_APTA!$A$4:$BQ$143,$L75,FALSE))</f>
        <v>-1118102.0887583699</v>
      </c>
      <c r="AB75" s="31">
        <f>IF(AB68=0,0,VLOOKUP(AB68,FAC_TOTALS_APTA!$A$4:$BQ$143,$L75,FALSE))</f>
        <v>-1311619.0209562499</v>
      </c>
      <c r="AC75" s="34">
        <f t="shared" si="16"/>
        <v>7048384.0823901407</v>
      </c>
      <c r="AD75" s="35">
        <f>AC75/G85</f>
        <v>6.8529232318655459E-2</v>
      </c>
    </row>
    <row r="76" spans="2:31" ht="15" x14ac:dyDescent="0.2">
      <c r="B76" s="28" t="s">
        <v>73</v>
      </c>
      <c r="C76" s="30"/>
      <c r="D76" s="9" t="s">
        <v>10</v>
      </c>
      <c r="E76" s="57">
        <v>6.8999999999999999E-3</v>
      </c>
      <c r="F76" s="9">
        <f>MATCH($D76,FAC_TOTALS_APTA!$A$2:$BQ$2,)</f>
        <v>16</v>
      </c>
      <c r="G76" s="31">
        <f>VLOOKUP(G68,FAC_TOTALS_APTA!$A$4:$BQ$143,$F76,FALSE)</f>
        <v>6.3177204151112996</v>
      </c>
      <c r="H76" s="31">
        <f>VLOOKUP(H68,FAC_TOTALS_APTA!$A$4:$BQ$143,$F76,FALSE)</f>
        <v>7.0020420962509196</v>
      </c>
      <c r="I76" s="32">
        <f t="shared" si="13"/>
        <v>0.10831781658187922</v>
      </c>
      <c r="J76" s="33" t="str">
        <f t="shared" si="14"/>
        <v/>
      </c>
      <c r="K76" s="33" t="str">
        <f t="shared" si="15"/>
        <v>PCT_HH_NO_VEH_FAC</v>
      </c>
      <c r="L76" s="9">
        <f>MATCH($K76,FAC_TOTALS_APTA!$A$2:$BO$2,)</f>
        <v>29</v>
      </c>
      <c r="M76" s="31">
        <f>IF(M68=0,0,VLOOKUP(M68,FAC_TOTALS_APTA!$A$4:$BQ$143,$L76,FALSE))</f>
        <v>123149.44792165</v>
      </c>
      <c r="N76" s="31">
        <f>IF(N68=0,0,VLOOKUP(N68,FAC_TOTALS_APTA!$A$4:$BQ$143,$L76,FALSE))</f>
        <v>146833.25925578701</v>
      </c>
      <c r="O76" s="31">
        <f>IF(O68=0,0,VLOOKUP(O68,FAC_TOTALS_APTA!$A$4:$BQ$143,$L76,FALSE))</f>
        <v>240397.398256844</v>
      </c>
      <c r="P76" s="31">
        <f>IF(P68=0,0,VLOOKUP(P68,FAC_TOTALS_APTA!$A$4:$BQ$143,$L76,FALSE))</f>
        <v>226468.55758614701</v>
      </c>
      <c r="Q76" s="31">
        <f>IF(Q68=0,0,VLOOKUP(Q68,FAC_TOTALS_APTA!$A$4:$BQ$143,$L76,FALSE))</f>
        <v>134654.67336404999</v>
      </c>
      <c r="R76" s="31">
        <f>IF(R68=0,0,VLOOKUP(R68,FAC_TOTALS_APTA!$A$4:$BQ$143,$L76,FALSE))</f>
        <v>8607.5958785891999</v>
      </c>
      <c r="S76" s="31">
        <f>IF(S68=0,0,VLOOKUP(S68,FAC_TOTALS_APTA!$A$4:$BQ$143,$L76,FALSE))</f>
        <v>156206.32614181799</v>
      </c>
      <c r="T76" s="31">
        <f>IF(T68=0,0,VLOOKUP(T68,FAC_TOTALS_APTA!$A$4:$BQ$143,$L76,FALSE))</f>
        <v>481194.10494380502</v>
      </c>
      <c r="U76" s="31">
        <f>IF(U68=0,0,VLOOKUP(U68,FAC_TOTALS_APTA!$A$4:$BQ$143,$L76,FALSE))</f>
        <v>332757.41688352998</v>
      </c>
      <c r="V76" s="31">
        <f>IF(V68=0,0,VLOOKUP(V68,FAC_TOTALS_APTA!$A$4:$BQ$143,$L76,FALSE))</f>
        <v>-330195.778418537</v>
      </c>
      <c r="W76" s="31">
        <f>IF(W68=0,0,VLOOKUP(W68,FAC_TOTALS_APTA!$A$4:$BQ$143,$L76,FALSE))</f>
        <v>108235.603473685</v>
      </c>
      <c r="X76" s="31">
        <f>IF(X68=0,0,VLOOKUP(X68,FAC_TOTALS_APTA!$A$4:$BQ$143,$L76,FALSE))</f>
        <v>63271.862720549703</v>
      </c>
      <c r="Y76" s="31">
        <f>IF(Y68=0,0,VLOOKUP(Y68,FAC_TOTALS_APTA!$A$4:$BQ$143,$L76,FALSE))</f>
        <v>-377299.63360165298</v>
      </c>
      <c r="Z76" s="31">
        <f>IF(Z68=0,0,VLOOKUP(Z68,FAC_TOTALS_APTA!$A$4:$BQ$143,$L76,FALSE))</f>
        <v>-261428.11233007701</v>
      </c>
      <c r="AA76" s="31">
        <f>IF(AA68=0,0,VLOOKUP(AA68,FAC_TOTALS_APTA!$A$4:$BQ$143,$L76,FALSE))</f>
        <v>-90739.3028016022</v>
      </c>
      <c r="AB76" s="31">
        <f>IF(AB68=0,0,VLOOKUP(AB68,FAC_TOTALS_APTA!$A$4:$BQ$143,$L76,FALSE))</f>
        <v>-112960.08130214299</v>
      </c>
      <c r="AC76" s="34">
        <f t="shared" si="16"/>
        <v>849153.33797244309</v>
      </c>
      <c r="AD76" s="35">
        <f>AC76/G85</f>
        <v>8.2560521237006971E-3</v>
      </c>
    </row>
    <row r="77" spans="2:31" ht="15" x14ac:dyDescent="0.2">
      <c r="B77" s="28" t="s">
        <v>55</v>
      </c>
      <c r="C77" s="30"/>
      <c r="D77" s="9" t="s">
        <v>32</v>
      </c>
      <c r="E77" s="57">
        <v>-3.0000000000000001E-3</v>
      </c>
      <c r="F77" s="9">
        <f>MATCH($D77,FAC_TOTALS_APTA!$A$2:$BQ$2,)</f>
        <v>18</v>
      </c>
      <c r="G77" s="36">
        <f>VLOOKUP(G68,FAC_TOTALS_APTA!$A$4:$BQ$143,$F77,FALSE)</f>
        <v>3.3377334784743899</v>
      </c>
      <c r="H77" s="36">
        <f>VLOOKUP(H68,FAC_TOTALS_APTA!$A$4:$BQ$143,$F77,FALSE)</f>
        <v>5.0710035760858201</v>
      </c>
      <c r="I77" s="32">
        <f t="shared" si="13"/>
        <v>0.51929553656383387</v>
      </c>
      <c r="J77" s="33" t="str">
        <f t="shared" si="14"/>
        <v/>
      </c>
      <c r="K77" s="33" t="str">
        <f t="shared" si="15"/>
        <v>JTW_HOME_PCT_FAC</v>
      </c>
      <c r="L77" s="9">
        <f>MATCH($K77,FAC_TOTALS_APTA!$A$2:$BO$2,)</f>
        <v>31</v>
      </c>
      <c r="M77" s="31">
        <f>IF(M68=0,0,VLOOKUP(M68,FAC_TOTALS_APTA!$A$4:$BQ$143,$L77,FALSE))</f>
        <v>0</v>
      </c>
      <c r="N77" s="31">
        <f>IF(N68=0,0,VLOOKUP(N68,FAC_TOTALS_APTA!$A$4:$BQ$143,$L77,FALSE))</f>
        <v>0</v>
      </c>
      <c r="O77" s="31">
        <f>IF(O68=0,0,VLOOKUP(O68,FAC_TOTALS_APTA!$A$4:$BQ$143,$L77,FALSE))</f>
        <v>0</v>
      </c>
      <c r="P77" s="31">
        <f>IF(P68=0,0,VLOOKUP(P68,FAC_TOTALS_APTA!$A$4:$BQ$143,$L77,FALSE))</f>
        <v>-51141.966017601</v>
      </c>
      <c r="Q77" s="31">
        <f>IF(Q68=0,0,VLOOKUP(Q68,FAC_TOTALS_APTA!$A$4:$BQ$143,$L77,FALSE))</f>
        <v>-19051.819912844599</v>
      </c>
      <c r="R77" s="31">
        <f>IF(R68=0,0,VLOOKUP(R68,FAC_TOTALS_APTA!$A$4:$BQ$143,$L77,FALSE))</f>
        <v>-541.03851088636804</v>
      </c>
      <c r="S77" s="31">
        <f>IF(S68=0,0,VLOOKUP(S68,FAC_TOTALS_APTA!$A$4:$BQ$143,$L77,FALSE))</f>
        <v>9239.5894240280904</v>
      </c>
      <c r="T77" s="31">
        <f>IF(T68=0,0,VLOOKUP(T68,FAC_TOTALS_APTA!$A$4:$BQ$143,$L77,FALSE))</f>
        <v>-64203.602143902899</v>
      </c>
      <c r="U77" s="31">
        <f>IF(U68=0,0,VLOOKUP(U68,FAC_TOTALS_APTA!$A$4:$BQ$143,$L77,FALSE))</f>
        <v>15653.195346962901</v>
      </c>
      <c r="V77" s="31">
        <f>IF(V68=0,0,VLOOKUP(V68,FAC_TOTALS_APTA!$A$4:$BQ$143,$L77,FALSE))</f>
        <v>24083.398080557399</v>
      </c>
      <c r="W77" s="31">
        <f>IF(W68=0,0,VLOOKUP(W68,FAC_TOTALS_APTA!$A$4:$BQ$143,$L77,FALSE))</f>
        <v>19501.8503432301</v>
      </c>
      <c r="X77" s="31">
        <f>IF(X68=0,0,VLOOKUP(X68,FAC_TOTALS_APTA!$A$4:$BQ$143,$L77,FALSE))</f>
        <v>-38107.881728678098</v>
      </c>
      <c r="Y77" s="31">
        <f>IF(Y68=0,0,VLOOKUP(Y68,FAC_TOTALS_APTA!$A$4:$BQ$143,$L77,FALSE))</f>
        <v>-3266.32419399428</v>
      </c>
      <c r="Z77" s="31">
        <f>IF(Z68=0,0,VLOOKUP(Z68,FAC_TOTALS_APTA!$A$4:$BQ$143,$L77,FALSE))</f>
        <v>-124930.010920684</v>
      </c>
      <c r="AA77" s="31">
        <f>IF(AA68=0,0,VLOOKUP(AA68,FAC_TOTALS_APTA!$A$4:$BQ$143,$L77,FALSE))</f>
        <v>-62404.393792732903</v>
      </c>
      <c r="AB77" s="31">
        <f>IF(AB68=0,0,VLOOKUP(AB68,FAC_TOTALS_APTA!$A$4:$BQ$143,$L77,FALSE))</f>
        <v>-75496.649170870005</v>
      </c>
      <c r="AC77" s="34">
        <f t="shared" si="16"/>
        <v>-370665.65319741564</v>
      </c>
      <c r="AD77" s="35">
        <f>AC77/G85</f>
        <v>-3.6038661292558459E-3</v>
      </c>
    </row>
    <row r="78" spans="2:31" ht="15" customHeight="1" x14ac:dyDescent="0.2">
      <c r="B78" s="28" t="s">
        <v>74</v>
      </c>
      <c r="C78" s="30"/>
      <c r="D78" s="14" t="s">
        <v>81</v>
      </c>
      <c r="E78" s="57">
        <v>-1.29E-2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3.2060702426342198</v>
      </c>
      <c r="I78" s="32" t="str">
        <f t="shared" si="13"/>
        <v>-</v>
      </c>
      <c r="J78" s="33" t="str">
        <f t="shared" si="14"/>
        <v/>
      </c>
      <c r="K78" s="33" t="str">
        <f t="shared" si="15"/>
        <v>YEARS_SINCE_TNC_BUS_FAC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-2745972.5701196198</v>
      </c>
      <c r="Z78" s="31">
        <f>IF(Z68=0,0,VLOOKUP(Z68,FAC_TOTALS_APTA!$A$4:$BQ$143,$L78,FALSE))</f>
        <v>-3686564.1107165501</v>
      </c>
      <c r="AA78" s="31">
        <f>IF(AA68=0,0,VLOOKUP(AA68,FAC_TOTALS_APTA!$A$4:$BQ$143,$L78,FALSE))</f>
        <v>-4005028.9884842802</v>
      </c>
      <c r="AB78" s="31">
        <f>IF(AB68=0,0,VLOOKUP(AB68,FAC_TOTALS_APTA!$A$4:$BQ$143,$L78,FALSE))</f>
        <v>-4320155.8954789201</v>
      </c>
      <c r="AC78" s="34">
        <f t="shared" si="16"/>
        <v>-14757721.564799368</v>
      </c>
      <c r="AD78" s="35">
        <f>AC78/G85</f>
        <v>-0.14348470767007621</v>
      </c>
    </row>
    <row r="79" spans="2:31" ht="15" x14ac:dyDescent="0.2">
      <c r="B79" s="28" t="s">
        <v>74</v>
      </c>
      <c r="C79" s="30"/>
      <c r="D79" s="14" t="s">
        <v>86</v>
      </c>
      <c r="E79" s="57">
        <v>-2.7400000000000001E-2</v>
      </c>
      <c r="F79" s="9">
        <f>MATCH($D79,FAC_TOTALS_APTA!$A$2:$BQ$2,)</f>
        <v>21</v>
      </c>
      <c r="G79" s="36">
        <f>VLOOKUP(G68,FAC_TOTALS_APTA!$A$4:$BQ$143,$F79,FALSE)</f>
        <v>0</v>
      </c>
      <c r="H79" s="36">
        <f>VLOOKUP(H68,FAC_TOTALS_APTA!$A$4:$BQ$143,$F79,FALSE)</f>
        <v>11.469390204289899</v>
      </c>
      <c r="I79" s="32" t="str">
        <f t="shared" si="13"/>
        <v>-</v>
      </c>
      <c r="J79" s="33" t="str">
        <f t="shared" si="14"/>
        <v/>
      </c>
      <c r="K79" s="33" t="str">
        <f t="shared" si="15"/>
        <v>YEARS_SINCE_TNC_BUS_SQRD_FAC</v>
      </c>
      <c r="L79" s="9">
        <f>MATCH($K79,FAC_TOTALS_APTA!$A$2:$BO$2,)</f>
        <v>34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0</v>
      </c>
      <c r="P79" s="31">
        <f>IF(P68=0,0,VLOOKUP(P68,FAC_TOTALS_APTA!$A$4:$BQ$143,$L79,FALSE))</f>
        <v>0</v>
      </c>
      <c r="Q79" s="31">
        <f>IF(Q68=0,0,VLOOKUP(Q68,FAC_TOTALS_APTA!$A$4:$BQ$143,$L79,FALSE))</f>
        <v>0</v>
      </c>
      <c r="R79" s="31">
        <f>IF(R68=0,0,VLOOKUP(R68,FAC_TOTALS_APTA!$A$4:$BQ$143,$L79,FALSE))</f>
        <v>0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-327255.98586885101</v>
      </c>
      <c r="Z79" s="31">
        <f>IF(Z68=0,0,VLOOKUP(Z68,FAC_TOTALS_APTA!$A$4:$BQ$143,$L79,FALSE))</f>
        <v>-1067027.05190095</v>
      </c>
      <c r="AA79" s="31">
        <f>IF(AA68=0,0,VLOOKUP(AA68,FAC_TOTALS_APTA!$A$4:$BQ$143,$L79,FALSE))</f>
        <v>-1873408.2994874001</v>
      </c>
      <c r="AB79" s="31">
        <f>IF(AB68=0,0,VLOOKUP(AB68,FAC_TOTALS_APTA!$A$4:$BQ$143,$L79,FALSE))</f>
        <v>-2790532.9204911399</v>
      </c>
      <c r="AC79" s="34">
        <f t="shared" si="16"/>
        <v>-6058224.2577483412</v>
      </c>
      <c r="AD79" s="35">
        <f>AC79/G85</f>
        <v>-5.8902218259502898E-2</v>
      </c>
    </row>
    <row r="80" spans="2:31" ht="15" customHeight="1" x14ac:dyDescent="0.2">
      <c r="B80" s="28" t="s">
        <v>74</v>
      </c>
      <c r="C80" s="30"/>
      <c r="D80" s="14" t="s">
        <v>82</v>
      </c>
      <c r="E80" s="57">
        <v>-2.5999999999999999E-3</v>
      </c>
      <c r="F80" s="9">
        <f>MATCH($D80,FAC_TOTALS_APTA!$A$2:$BQ$2,)</f>
        <v>20</v>
      </c>
      <c r="G80" s="36">
        <f>VLOOKUP(G68,FAC_TOTALS_APTA!$A$4:$BQ$143,$F80,FALSE)</f>
        <v>0</v>
      </c>
      <c r="H80" s="36">
        <f>VLOOKUP(H68,FAC_TOTALS_APTA!$A$4:$BQ$143,$F80,FALSE)</f>
        <v>0</v>
      </c>
      <c r="I80" s="32" t="str">
        <f t="shared" si="13"/>
        <v>-</v>
      </c>
      <c r="J80" s="33" t="str">
        <f t="shared" si="14"/>
        <v/>
      </c>
      <c r="K80" s="33" t="str">
        <f t="shared" si="15"/>
        <v>YEARS_SINCE_TNC_RAIL_FAC</v>
      </c>
      <c r="L80" s="9">
        <f>MATCH($K80,FAC_TOTALS_APTA!$A$2:$BO$2,)</f>
        <v>33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0</v>
      </c>
      <c r="P80" s="31">
        <f>IF(P68=0,0,VLOOKUP(P68,FAC_TOTALS_APTA!$A$4:$BQ$143,$L80,FALSE))</f>
        <v>0</v>
      </c>
      <c r="Q80" s="31">
        <f>IF(Q68=0,0,VLOOKUP(Q68,FAC_TOTALS_APTA!$A$4:$BQ$143,$L80,FALSE))</f>
        <v>0</v>
      </c>
      <c r="R80" s="31">
        <f>IF(R68=0,0,VLOOKUP(R68,FAC_TOTALS_APTA!$A$4:$BQ$143,$L80,FALSE))</f>
        <v>0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0</v>
      </c>
      <c r="Z80" s="31">
        <f>IF(Z68=0,0,VLOOKUP(Z68,FAC_TOTALS_APTA!$A$4:$BQ$143,$L80,FALSE))</f>
        <v>0</v>
      </c>
      <c r="AA80" s="31">
        <f>IF(AA68=0,0,VLOOKUP(AA68,FAC_TOTALS_APTA!$A$4:$BQ$143,$L80,FALSE))</f>
        <v>0</v>
      </c>
      <c r="AB80" s="31">
        <f>IF(AB68=0,0,VLOOKUP(AB68,FAC_TOTALS_APTA!$A$4:$BQ$143,$L80,FALSE))</f>
        <v>0</v>
      </c>
      <c r="AC80" s="34">
        <f t="shared" si="16"/>
        <v>0</v>
      </c>
      <c r="AD80" s="35">
        <f>AC80/G85</f>
        <v>0</v>
      </c>
    </row>
    <row r="81" spans="1:31" ht="30" customHeight="1" x14ac:dyDescent="0.2">
      <c r="B81" s="28" t="s">
        <v>75</v>
      </c>
      <c r="C81" s="30"/>
      <c r="D81" s="9" t="s">
        <v>49</v>
      </c>
      <c r="E81" s="57">
        <v>1.46E-2</v>
      </c>
      <c r="F81" s="9">
        <f>MATCH($D81,FAC_TOTALS_APTA!$A$2:$BQ$2,)</f>
        <v>22</v>
      </c>
      <c r="G81" s="36">
        <f>VLOOKUP(G68,FAC_TOTALS_APTA!$A$4:$BQ$143,$F81,FALSE)</f>
        <v>2.75700012859183E-2</v>
      </c>
      <c r="H81" s="36">
        <f>VLOOKUP(H68,FAC_TOTALS_APTA!$A$4:$BQ$143,$F81,FALSE)</f>
        <v>0.55514429250659603</v>
      </c>
      <c r="I81" s="32">
        <f t="shared" si="13"/>
        <v>19.13580945279616</v>
      </c>
      <c r="J81" s="33" t="str">
        <f t="shared" si="14"/>
        <v/>
      </c>
      <c r="K81" s="33" t="str">
        <f t="shared" si="15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0</v>
      </c>
      <c r="O81" s="31">
        <f>IF(O68=0,0,VLOOKUP(O68,FAC_TOTALS_APTA!$A$4:$BQ$143,$L81,FALSE))</f>
        <v>0</v>
      </c>
      <c r="P81" s="31">
        <f>IF(P68=0,0,VLOOKUP(P68,FAC_TOTALS_APTA!$A$4:$BQ$143,$L81,FALSE))</f>
        <v>0</v>
      </c>
      <c r="Q81" s="31">
        <f>IF(Q68=0,0,VLOOKUP(Q68,FAC_TOTALS_APTA!$A$4:$BQ$143,$L81,FALSE))</f>
        <v>0</v>
      </c>
      <c r="R81" s="31">
        <f>IF(R68=0,0,VLOOKUP(R68,FAC_TOTALS_APTA!$A$4:$BQ$143,$L81,FALSE))</f>
        <v>0</v>
      </c>
      <c r="S81" s="31">
        <f>IF(S68=0,0,VLOOKUP(S68,FAC_TOTALS_APTA!$A$4:$BQ$143,$L81,FALSE))</f>
        <v>0</v>
      </c>
      <c r="T81" s="31">
        <f>IF(T68=0,0,VLOOKUP(T68,FAC_TOTALS_APTA!$A$4:$BQ$143,$L81,FALSE))</f>
        <v>23090.2177601396</v>
      </c>
      <c r="U81" s="31">
        <f>IF(U68=0,0,VLOOKUP(U68,FAC_TOTALS_APTA!$A$4:$BQ$143,$L81,FALSE))</f>
        <v>0</v>
      </c>
      <c r="V81" s="31">
        <f>IF(V68=0,0,VLOOKUP(V68,FAC_TOTALS_APTA!$A$4:$BQ$143,$L81,FALSE))</f>
        <v>14991.1142610881</v>
      </c>
      <c r="W81" s="31">
        <f>IF(W68=0,0,VLOOKUP(W68,FAC_TOTALS_APTA!$A$4:$BQ$143,$L81,FALSE))</f>
        <v>0</v>
      </c>
      <c r="X81" s="31">
        <f>IF(X68=0,0,VLOOKUP(X68,FAC_TOTALS_APTA!$A$4:$BQ$143,$L81,FALSE))</f>
        <v>34606.0697330111</v>
      </c>
      <c r="Y81" s="31">
        <f>IF(Y68=0,0,VLOOKUP(Y68,FAC_TOTALS_APTA!$A$4:$BQ$143,$L81,FALSE))</f>
        <v>86372.530206582596</v>
      </c>
      <c r="Z81" s="31">
        <f>IF(Z68=0,0,VLOOKUP(Z68,FAC_TOTALS_APTA!$A$4:$BQ$143,$L81,FALSE))</f>
        <v>136820.71456931299</v>
      </c>
      <c r="AA81" s="31">
        <f>IF(AA68=0,0,VLOOKUP(AA68,FAC_TOTALS_APTA!$A$4:$BQ$143,$L81,FALSE))</f>
        <v>321206.560345918</v>
      </c>
      <c r="AB81" s="31">
        <f>IF(AB68=0,0,VLOOKUP(AB68,FAC_TOTALS_APTA!$A$4:$BQ$143,$L81,FALSE))</f>
        <v>222312.27504757099</v>
      </c>
      <c r="AC81" s="34">
        <f t="shared" si="16"/>
        <v>839399.48192362324</v>
      </c>
      <c r="AD81" s="35">
        <f>AC81/G85</f>
        <v>8.161218434253735E-3</v>
      </c>
    </row>
    <row r="82" spans="1:31" ht="15" x14ac:dyDescent="0.2">
      <c r="B82" s="11" t="s">
        <v>76</v>
      </c>
      <c r="C82" s="29"/>
      <c r="D82" s="10" t="s">
        <v>50</v>
      </c>
      <c r="E82" s="58">
        <v>-4.8399999999999999E-2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5.5370600899889301E-2</v>
      </c>
      <c r="I82" s="39" t="str">
        <f t="shared" si="13"/>
        <v>-</v>
      </c>
      <c r="J82" s="40" t="str">
        <f t="shared" si="14"/>
        <v/>
      </c>
      <c r="K82" s="40" t="str">
        <f t="shared" si="15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0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-1066223.7624748</v>
      </c>
      <c r="AC82" s="42">
        <f t="shared" si="16"/>
        <v>-1066223.7624748</v>
      </c>
      <c r="AD82" s="43">
        <f>AC82/$G$28</f>
        <v>-4.8072659413035912E-4</v>
      </c>
    </row>
    <row r="83" spans="1:31" ht="15" x14ac:dyDescent="0.2"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5"/>
        <v>New_Reporter_FAC</v>
      </c>
      <c r="L83" s="47">
        <f>MATCH($K83,FAC_TOTALS_APTA!$A$2:$BO$2,)</f>
        <v>40</v>
      </c>
      <c r="M83" s="48">
        <f>IF(M68=0,0,VLOOKUP(M68,FAC_TOTALS_APTA!$A$4:$BQ$143,$L83,FALSE))</f>
        <v>20864001.600299899</v>
      </c>
      <c r="N83" s="48">
        <f>IF(N68=0,0,VLOOKUP(N68,FAC_TOTALS_APTA!$A$4:$BQ$143,$L83,FALSE))</f>
        <v>36405909.3072</v>
      </c>
      <c r="O83" s="48">
        <f>IF(O68=0,0,VLOOKUP(O68,FAC_TOTALS_APTA!$A$4:$BQ$143,$L83,FALSE))</f>
        <v>22708030.5541999</v>
      </c>
      <c r="P83" s="48">
        <f>IF(P68=0,0,VLOOKUP(P68,FAC_TOTALS_APTA!$A$4:$BQ$143,$L83,FALSE))</f>
        <v>29368587.009899899</v>
      </c>
      <c r="Q83" s="48">
        <f>IF(Q68=0,0,VLOOKUP(Q68,FAC_TOTALS_APTA!$A$4:$BQ$143,$L83,FALSE))</f>
        <v>12183549.7533</v>
      </c>
      <c r="R83" s="48">
        <f>IF(R68=0,0,VLOOKUP(R68,FAC_TOTALS_APTA!$A$4:$BQ$143,$L83,FALSE))</f>
        <v>0</v>
      </c>
      <c r="S83" s="48">
        <f>IF(S68=0,0,VLOOKUP(S68,FAC_TOTALS_APTA!$A$4:$BQ$143,$L83,FALSE))</f>
        <v>11289917.859999999</v>
      </c>
      <c r="T83" s="48">
        <f>IF(T68=0,0,VLOOKUP(T68,FAC_TOTALS_APTA!$A$4:$BQ$143,$L83,FALSE))</f>
        <v>770981</v>
      </c>
      <c r="U83" s="48">
        <f>IF(U68=0,0,VLOOKUP(U68,FAC_TOTALS_APTA!$A$4:$BQ$143,$L83,FALSE))</f>
        <v>833781.90809999895</v>
      </c>
      <c r="V83" s="48">
        <f>IF(V68=0,0,VLOOKUP(V68,FAC_TOTALS_APTA!$A$4:$BQ$143,$L83,FALSE))</f>
        <v>425401.99999999901</v>
      </c>
      <c r="W83" s="48">
        <f>IF(W68=0,0,VLOOKUP(W68,FAC_TOTALS_APTA!$A$4:$BQ$143,$L83,FALSE))</f>
        <v>1458240.1839999901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136308401.17699969</v>
      </c>
      <c r="AD83" s="52">
        <f>AC83/G85</f>
        <v>1.3252839206905829</v>
      </c>
    </row>
    <row r="84" spans="1:31" s="16" customFormat="1" ht="15" x14ac:dyDescent="0.2">
      <c r="A84" s="9"/>
      <c r="B84" s="28" t="s">
        <v>77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97271352.346882194</v>
      </c>
      <c r="H84" s="76">
        <f>VLOOKUP(H68,FAC_TOTALS_APTA!$A$4:$BO$143,$F84,FALSE)</f>
        <v>273247328.57659698</v>
      </c>
      <c r="I84" s="78">
        <f t="shared" ref="I84:I85" si="17">H84/G84-1</f>
        <v>1.8091243925771869</v>
      </c>
      <c r="J84" s="33"/>
      <c r="K84" s="33"/>
      <c r="L84" s="9"/>
      <c r="M84" s="31">
        <f>SUM(M70:M75)</f>
        <v>7395357.5911698528</v>
      </c>
      <c r="N84" s="31">
        <f>SUM(N70:N75)</f>
        <v>7012398.7408100143</v>
      </c>
      <c r="O84" s="31">
        <f>SUM(O70:O75)</f>
        <v>8085753.7287649894</v>
      </c>
      <c r="P84" s="31">
        <f>SUM(P70:P75)</f>
        <v>15215456.344027247</v>
      </c>
      <c r="Q84" s="31">
        <f>SUM(Q70:Q75)</f>
        <v>8823139.4167990331</v>
      </c>
      <c r="R84" s="31">
        <f>SUM(R70:R75)</f>
        <v>9938459.1461883374</v>
      </c>
      <c r="S84" s="31">
        <f>SUM(S70:S75)</f>
        <v>-10299739.033118719</v>
      </c>
      <c r="T84" s="31">
        <f>SUM(T70:T75)</f>
        <v>8634233.838666562</v>
      </c>
      <c r="U84" s="31">
        <f>SUM(U70:U75)</f>
        <v>21453396.04920454</v>
      </c>
      <c r="V84" s="31">
        <f>SUM(V70:V75)</f>
        <v>-1525393.5508661414</v>
      </c>
      <c r="W84" s="31">
        <f>SUM(W70:W75)</f>
        <v>-7517184.255327655</v>
      </c>
      <c r="X84" s="31">
        <f>SUM(X70:X75)</f>
        <v>3397163.4375052443</v>
      </c>
      <c r="Y84" s="31">
        <f>SUM(Y70:Y75)</f>
        <v>-17384698.111879729</v>
      </c>
      <c r="Z84" s="31">
        <f>SUM(Z70:Z75)</f>
        <v>-7072459.2842312269</v>
      </c>
      <c r="AA84" s="31">
        <f>SUM(AA70:AA75)</f>
        <v>7193209.4275920866</v>
      </c>
      <c r="AB84" s="31">
        <f>SUM(AB70:AB75)</f>
        <v>8192963.2265803609</v>
      </c>
      <c r="AC84" s="34">
        <f>H84-G84</f>
        <v>175975976.22971478</v>
      </c>
      <c r="AD84" s="35">
        <f>I84</f>
        <v>1.8091243925771869</v>
      </c>
      <c r="AE84" s="9"/>
    </row>
    <row r="85" spans="1:31" s="16" customFormat="1" ht="16" thickBot="1" x14ac:dyDescent="0.25">
      <c r="A85" s="9"/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102852225.8883</v>
      </c>
      <c r="H85" s="77">
        <f>VLOOKUP(H68,FAC_TOTALS_APTA!$A$4:$BO$143,$F85,FALSE)</f>
        <v>269214239.45120001</v>
      </c>
      <c r="I85" s="79">
        <f t="shared" si="17"/>
        <v>1.617485787265053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166362013.56290001</v>
      </c>
      <c r="AD85" s="55">
        <f>I85</f>
        <v>1.617485787265053</v>
      </c>
      <c r="AE85" s="9"/>
    </row>
    <row r="86" spans="1:31" s="75" customFormat="1" ht="17" thickTop="1" thickBot="1" x14ac:dyDescent="0.25">
      <c r="A86" s="74"/>
      <c r="B86" s="59" t="s">
        <v>78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-0.19163860531213395</v>
      </c>
      <c r="AE86" s="74"/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0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4" t="s">
        <v>59</v>
      </c>
      <c r="H94" s="84"/>
      <c r="I94" s="84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4" t="s">
        <v>63</v>
      </c>
      <c r="AD94" s="84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2002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ht="13" customHeight="1" x14ac:dyDescent="0.2"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</row>
    <row r="97" spans="2:30" ht="13" customHeight="1" x14ac:dyDescent="0.2">
      <c r="B97" s="28"/>
      <c r="C97" s="30"/>
      <c r="D97" s="9"/>
      <c r="E97" s="9"/>
      <c r="F97" s="9"/>
      <c r="G97" s="9" t="str">
        <f>CONCATENATE($C92,"_",$C93,"_",G95)</f>
        <v>0_10_2002</v>
      </c>
      <c r="H97" s="9" t="str">
        <f>CONCATENATE($C92,"_",$C93,"_",H95)</f>
        <v>0_10_2018</v>
      </c>
      <c r="I97" s="30"/>
      <c r="J97" s="9"/>
      <c r="K97" s="9"/>
      <c r="L97" s="9"/>
      <c r="M97" s="9" t="str">
        <f>IF($G95+M96&gt;$H95,0,CONCATENATE($C92,"_",$C93,"_",$G95+M96))</f>
        <v>0_10_2003</v>
      </c>
      <c r="N97" s="9" t="str">
        <f t="shared" ref="N97:AB97" si="18">IF($G95+N96&gt;$H95,0,CONCATENATE($C92,"_",$C93,"_",$G95+N96))</f>
        <v>0_10_2004</v>
      </c>
      <c r="O97" s="9" t="str">
        <f t="shared" si="18"/>
        <v>0_10_2005</v>
      </c>
      <c r="P97" s="9" t="str">
        <f t="shared" si="18"/>
        <v>0_10_2006</v>
      </c>
      <c r="Q97" s="9" t="str">
        <f t="shared" si="18"/>
        <v>0_10_2007</v>
      </c>
      <c r="R97" s="9" t="str">
        <f t="shared" si="18"/>
        <v>0_10_2008</v>
      </c>
      <c r="S97" s="9" t="str">
        <f t="shared" si="18"/>
        <v>0_10_2009</v>
      </c>
      <c r="T97" s="9" t="str">
        <f t="shared" si="18"/>
        <v>0_10_2010</v>
      </c>
      <c r="U97" s="9" t="str">
        <f t="shared" si="18"/>
        <v>0_10_2011</v>
      </c>
      <c r="V97" s="9" t="str">
        <f t="shared" si="18"/>
        <v>0_10_2012</v>
      </c>
      <c r="W97" s="9" t="str">
        <f t="shared" si="18"/>
        <v>0_10_2013</v>
      </c>
      <c r="X97" s="9" t="str">
        <f t="shared" si="18"/>
        <v>0_10_2014</v>
      </c>
      <c r="Y97" s="9" t="str">
        <f t="shared" si="18"/>
        <v>0_10_2015</v>
      </c>
      <c r="Z97" s="9" t="str">
        <f t="shared" si="18"/>
        <v>0_10_2016</v>
      </c>
      <c r="AA97" s="9" t="str">
        <f t="shared" si="18"/>
        <v>0_10_2017</v>
      </c>
      <c r="AB97" s="9" t="str">
        <f t="shared" si="18"/>
        <v>0_10_2018</v>
      </c>
      <c r="AC97" s="9"/>
      <c r="AD97" s="9"/>
    </row>
    <row r="98" spans="2:30" ht="13" customHeight="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2:30" ht="15" x14ac:dyDescent="0.2">
      <c r="B99" s="28" t="s">
        <v>37</v>
      </c>
      <c r="C99" s="30" t="s">
        <v>24</v>
      </c>
      <c r="D99" s="9" t="s">
        <v>8</v>
      </c>
      <c r="E99" s="57">
        <v>0.83279999999999998</v>
      </c>
      <c r="F99" s="9">
        <f>MATCH($D99,FAC_TOTALS_APTA!$A$2:$BQ$2,)</f>
        <v>11</v>
      </c>
      <c r="G99" s="31">
        <f>VLOOKUP(G97,FAC_TOTALS_APTA!$A$4:$BQ$143,$F99,FALSE)</f>
        <v>253905652.09999999</v>
      </c>
      <c r="H99" s="31">
        <f>VLOOKUP(H97,FAC_TOTALS_APTA!$A$4:$BQ$143,$F99,FALSE)</f>
        <v>230662401.5</v>
      </c>
      <c r="I99" s="32">
        <f>IFERROR(H99/G99-1,"-")</f>
        <v>-9.1542864082622688E-2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-63600788.442198403</v>
      </c>
      <c r="N99" s="31">
        <f>IF(N97=0,0,VLOOKUP(N97,FAC_TOTALS_APTA!$A$4:$BQ$143,$L99,FALSE))</f>
        <v>-18396699.8493376</v>
      </c>
      <c r="O99" s="31">
        <f>IF(O97=0,0,VLOOKUP(O97,FAC_TOTALS_APTA!$A$4:$BQ$143,$L99,FALSE))</f>
        <v>11909024.2912466</v>
      </c>
      <c r="P99" s="31">
        <f>IF(P97=0,0,VLOOKUP(P97,FAC_TOTALS_APTA!$A$4:$BQ$143,$L99,FALSE))</f>
        <v>-366043244.37824398</v>
      </c>
      <c r="Q99" s="31">
        <f>IF(Q97=0,0,VLOOKUP(Q97,FAC_TOTALS_APTA!$A$4:$BQ$143,$L99,FALSE))</f>
        <v>487992569.71257901</v>
      </c>
      <c r="R99" s="31">
        <f>IF(R97=0,0,VLOOKUP(R97,FAC_TOTALS_APTA!$A$4:$BQ$143,$L99,FALSE))</f>
        <v>-3583793.56234485</v>
      </c>
      <c r="S99" s="31">
        <f>IF(S97=0,0,VLOOKUP(S97,FAC_TOTALS_APTA!$A$4:$BQ$143,$L99,FALSE))</f>
        <v>-17925575.189914402</v>
      </c>
      <c r="T99" s="31">
        <f>IF(T97=0,0,VLOOKUP(T97,FAC_TOTALS_APTA!$A$4:$BQ$143,$L99,FALSE))</f>
        <v>-10429261.802562499</v>
      </c>
      <c r="U99" s="31">
        <f>IF(U97=0,0,VLOOKUP(U97,FAC_TOTALS_APTA!$A$4:$BQ$143,$L99,FALSE))</f>
        <v>-22323523.6136945</v>
      </c>
      <c r="V99" s="31">
        <f>IF(V97=0,0,VLOOKUP(V97,FAC_TOTALS_APTA!$A$4:$BQ$143,$L99,FALSE))</f>
        <v>11621653.4345605</v>
      </c>
      <c r="W99" s="31">
        <f>IF(W97=0,0,VLOOKUP(W97,FAC_TOTALS_APTA!$A$4:$BQ$143,$L99,FALSE))</f>
        <v>-68587895.429547802</v>
      </c>
      <c r="X99" s="31">
        <f>IF(X97=0,0,VLOOKUP(X97,FAC_TOTALS_APTA!$A$4:$BQ$143,$L99,FALSE))</f>
        <v>989532.38620307203</v>
      </c>
      <c r="Y99" s="31">
        <f>IF(Y97=0,0,VLOOKUP(Y97,FAC_TOTALS_APTA!$A$4:$BQ$143,$L99,FALSE))</f>
        <v>-13382160.8923622</v>
      </c>
      <c r="Z99" s="31">
        <f>IF(Z97=0,0,VLOOKUP(Z97,FAC_TOTALS_APTA!$A$4:$BQ$143,$L99,FALSE))</f>
        <v>-1557878.9204707099</v>
      </c>
      <c r="AA99" s="31">
        <f>IF(AA97=0,0,VLOOKUP(AA97,FAC_TOTALS_APTA!$A$4:$BQ$143,$L99,FALSE))</f>
        <v>-11088947.816307001</v>
      </c>
      <c r="AB99" s="31">
        <f>IF(AB97=0,0,VLOOKUP(AB97,FAC_TOTALS_APTA!$A$4:$BQ$143,$L99,FALSE))</f>
        <v>2388828.98768654</v>
      </c>
      <c r="AC99" s="34">
        <f>SUM(M99:AB99)</f>
        <v>-82018161.084708214</v>
      </c>
      <c r="AD99" s="35">
        <f>AC99/G114</f>
        <v>-6.8291103385202126E-2</v>
      </c>
    </row>
    <row r="100" spans="2:30" ht="15" x14ac:dyDescent="0.2">
      <c r="B100" s="28" t="s">
        <v>60</v>
      </c>
      <c r="C100" s="30" t="s">
        <v>24</v>
      </c>
      <c r="D100" s="9" t="s">
        <v>18</v>
      </c>
      <c r="E100" s="57">
        <v>-0.59099999999999997</v>
      </c>
      <c r="F100" s="9">
        <f>MATCH($D100,FAC_TOTALS_APTA!$A$2:$BQ$2,)</f>
        <v>12</v>
      </c>
      <c r="G100" s="56">
        <f>VLOOKUP(G97,FAC_TOTALS_APTA!$A$4:$BQ$143,$F100,FALSE)</f>
        <v>0.97956348500000001</v>
      </c>
      <c r="H100" s="56">
        <f>VLOOKUP(H97,FAC_TOTALS_APTA!$A$4:$BQ$143,$F100,FALSE)</f>
        <v>1.7232403279999999</v>
      </c>
      <c r="I100" s="32">
        <f t="shared" ref="I100:I111" si="19">IFERROR(H100/G100-1,"-")</f>
        <v>0.75919208340029121</v>
      </c>
      <c r="J100" s="33" t="str">
        <f t="shared" ref="J100:J111" si="20">IF(C100="Log","_log","")</f>
        <v>_log</v>
      </c>
      <c r="K100" s="33" t="str">
        <f t="shared" ref="K100:K112" si="21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-82106180.348436698</v>
      </c>
      <c r="N100" s="31">
        <f>IF(N97=0,0,VLOOKUP(N97,FAC_TOTALS_APTA!$A$4:$BQ$143,$L100,FALSE))</f>
        <v>41114739.379675798</v>
      </c>
      <c r="O100" s="31">
        <f>IF(O97=0,0,VLOOKUP(O97,FAC_TOTALS_APTA!$A$4:$BQ$143,$L100,FALSE))</f>
        <v>40177976.514300197</v>
      </c>
      <c r="P100" s="31">
        <f>IF(P97=0,0,VLOOKUP(P97,FAC_TOTALS_APTA!$A$4:$BQ$143,$L100,FALSE))</f>
        <v>-6841088.7930461299</v>
      </c>
      <c r="Q100" s="31">
        <f>IF(Q97=0,0,VLOOKUP(Q97,FAC_TOTALS_APTA!$A$4:$BQ$143,$L100,FALSE))</f>
        <v>14760697.9889729</v>
      </c>
      <c r="R100" s="31">
        <f>IF(R97=0,0,VLOOKUP(R97,FAC_TOTALS_APTA!$A$4:$BQ$143,$L100,FALSE))</f>
        <v>16166986.922922799</v>
      </c>
      <c r="S100" s="31">
        <f>IF(S97=0,0,VLOOKUP(S97,FAC_TOTALS_APTA!$A$4:$BQ$143,$L100,FALSE))</f>
        <v>912562.38791456202</v>
      </c>
      <c r="T100" s="31">
        <f>IF(T97=0,0,VLOOKUP(T97,FAC_TOTALS_APTA!$A$4:$BQ$143,$L100,FALSE))</f>
        <v>-89987032.327304795</v>
      </c>
      <c r="U100" s="31">
        <f>IF(U97=0,0,VLOOKUP(U97,FAC_TOTALS_APTA!$A$4:$BQ$143,$L100,FALSE))</f>
        <v>-21560748.7409047</v>
      </c>
      <c r="V100" s="31">
        <f>IF(V97=0,0,VLOOKUP(V97,FAC_TOTALS_APTA!$A$4:$BQ$143,$L100,FALSE))</f>
        <v>-1990443.3800136601</v>
      </c>
      <c r="W100" s="31">
        <f>IF(W97=0,0,VLOOKUP(W97,FAC_TOTALS_APTA!$A$4:$BQ$143,$L100,FALSE))</f>
        <v>14806934.3099808</v>
      </c>
      <c r="X100" s="31">
        <f>IF(X97=0,0,VLOOKUP(X97,FAC_TOTALS_APTA!$A$4:$BQ$143,$L100,FALSE))</f>
        <v>-76182.469682293304</v>
      </c>
      <c r="Y100" s="31">
        <f>IF(Y97=0,0,VLOOKUP(Y97,FAC_TOTALS_APTA!$A$4:$BQ$143,$L100,FALSE))</f>
        <v>2683236.9782517799</v>
      </c>
      <c r="Z100" s="31">
        <f>IF(Z97=0,0,VLOOKUP(Z97,FAC_TOTALS_APTA!$A$4:$BQ$143,$L100,FALSE))</f>
        <v>-2254744.3098739898</v>
      </c>
      <c r="AA100" s="31">
        <f>IF(AA97=0,0,VLOOKUP(AA97,FAC_TOTALS_APTA!$A$4:$BQ$143,$L100,FALSE))</f>
        <v>-4066309.4686599099</v>
      </c>
      <c r="AB100" s="31">
        <f>IF(AB97=0,0,VLOOKUP(AB97,FAC_TOTALS_APTA!$A$4:$BQ$143,$L100,FALSE))</f>
        <v>-897780.33795076399</v>
      </c>
      <c r="AC100" s="34">
        <f t="shared" ref="AC100:AC111" si="22">SUM(M100:AB100)</f>
        <v>-79157375.693854094</v>
      </c>
      <c r="AD100" s="35">
        <f>AC100/G114</f>
        <v>-6.5909116416634023E-2</v>
      </c>
    </row>
    <row r="101" spans="2:30" ht="15" x14ac:dyDescent="0.2">
      <c r="B101" s="28" t="s">
        <v>56</v>
      </c>
      <c r="C101" s="30" t="s">
        <v>24</v>
      </c>
      <c r="D101" s="9" t="s">
        <v>9</v>
      </c>
      <c r="E101" s="57">
        <v>0.37669999999999998</v>
      </c>
      <c r="F101" s="9">
        <f>MATCH($D101,FAC_TOTALS_APTA!$A$2:$BQ$2,)</f>
        <v>13</v>
      </c>
      <c r="G101" s="31">
        <f>VLOOKUP(G97,FAC_TOTALS_APTA!$A$4:$BQ$143,$F101,FALSE)</f>
        <v>25697520.3899999</v>
      </c>
      <c r="H101" s="31">
        <f>VLOOKUP(H97,FAC_TOTALS_APTA!$A$4:$BQ$143,$F101,FALSE)</f>
        <v>29807700.839999899</v>
      </c>
      <c r="I101" s="32">
        <f t="shared" si="19"/>
        <v>0.15994463230777156</v>
      </c>
      <c r="J101" s="33" t="str">
        <f t="shared" si="20"/>
        <v>_log</v>
      </c>
      <c r="K101" s="33" t="str">
        <f t="shared" si="21"/>
        <v>POP_EMP_log_FAC</v>
      </c>
      <c r="L101" s="9">
        <f>MATCH($K101,FAC_TOTALS_APTA!$A$2:$BO$2,)</f>
        <v>26</v>
      </c>
      <c r="M101" s="31">
        <f>IF(M97=0,0,VLOOKUP(M97,FAC_TOTALS_APTA!$A$4:$BQ$143,$L101,FALSE))</f>
        <v>1917193.2030736101</v>
      </c>
      <c r="N101" s="31">
        <f>IF(N97=0,0,VLOOKUP(N97,FAC_TOTALS_APTA!$A$4:$BQ$143,$L101,FALSE))</f>
        <v>2679670.8847965999</v>
      </c>
      <c r="O101" s="31">
        <f>IF(O97=0,0,VLOOKUP(O97,FAC_TOTALS_APTA!$A$4:$BQ$143,$L101,FALSE))</f>
        <v>2564143.8056062399</v>
      </c>
      <c r="P101" s="31">
        <f>IF(P97=0,0,VLOOKUP(P97,FAC_TOTALS_APTA!$A$4:$BQ$143,$L101,FALSE))</f>
        <v>2979061.8749912698</v>
      </c>
      <c r="Q101" s="31">
        <f>IF(Q97=0,0,VLOOKUP(Q97,FAC_TOTALS_APTA!$A$4:$BQ$143,$L101,FALSE))</f>
        <v>296359.56240074802</v>
      </c>
      <c r="R101" s="31">
        <f>IF(R97=0,0,VLOOKUP(R97,FAC_TOTALS_APTA!$A$4:$BQ$143,$L101,FALSE))</f>
        <v>1149273.7404259101</v>
      </c>
      <c r="S101" s="31">
        <f>IF(S97=0,0,VLOOKUP(S97,FAC_TOTALS_APTA!$A$4:$BQ$143,$L101,FALSE))</f>
        <v>-1062461.2715071701</v>
      </c>
      <c r="T101" s="31">
        <f>IF(T97=0,0,VLOOKUP(T97,FAC_TOTALS_APTA!$A$4:$BQ$143,$L101,FALSE))</f>
        <v>-845030.55512525095</v>
      </c>
      <c r="U101" s="31">
        <f>IF(U97=0,0,VLOOKUP(U97,FAC_TOTALS_APTA!$A$4:$BQ$143,$L101,FALSE))</f>
        <v>590614.84808545001</v>
      </c>
      <c r="V101" s="31">
        <f>IF(V97=0,0,VLOOKUP(V97,FAC_TOTALS_APTA!$A$4:$BQ$143,$L101,FALSE))</f>
        <v>999225.95880081004</v>
      </c>
      <c r="W101" s="31">
        <f>IF(W97=0,0,VLOOKUP(W97,FAC_TOTALS_APTA!$A$4:$BQ$143,$L101,FALSE))</f>
        <v>3969111.5571148102</v>
      </c>
      <c r="X101" s="31">
        <f>IF(X97=0,0,VLOOKUP(X97,FAC_TOTALS_APTA!$A$4:$BQ$143,$L101,FALSE))</f>
        <v>1247916.0155774399</v>
      </c>
      <c r="Y101" s="31">
        <f>IF(Y97=0,0,VLOOKUP(Y97,FAC_TOTALS_APTA!$A$4:$BQ$143,$L101,FALSE))</f>
        <v>1119304.7617288199</v>
      </c>
      <c r="Z101" s="31">
        <f>IF(Z97=0,0,VLOOKUP(Z97,FAC_TOTALS_APTA!$A$4:$BQ$143,$L101,FALSE))</f>
        <v>241075.55941037001</v>
      </c>
      <c r="AA101" s="31">
        <f>IF(AA97=0,0,VLOOKUP(AA97,FAC_TOTALS_APTA!$A$4:$BQ$143,$L101,FALSE))</f>
        <v>934137.27275128302</v>
      </c>
      <c r="AB101" s="31">
        <f>IF(AB97=0,0,VLOOKUP(AB97,FAC_TOTALS_APTA!$A$4:$BQ$143,$L101,FALSE))</f>
        <v>528719.40610346396</v>
      </c>
      <c r="AC101" s="34">
        <f t="shared" si="22"/>
        <v>19308316.624234404</v>
      </c>
      <c r="AD101" s="35">
        <f>AC101/G114</f>
        <v>1.6076759455969453E-2</v>
      </c>
    </row>
    <row r="102" spans="2:30" ht="15" x14ac:dyDescent="0.2">
      <c r="B102" s="28" t="s">
        <v>72</v>
      </c>
      <c r="C102" s="30" t="s">
        <v>24</v>
      </c>
      <c r="D102" s="9" t="s">
        <v>80</v>
      </c>
      <c r="E102" s="57">
        <v>5.4999999999999997E-3</v>
      </c>
      <c r="F102" s="9">
        <f>MATCH($D102,FAC_TOTALS_APTA!$A$2:$BQ$2,)</f>
        <v>17</v>
      </c>
      <c r="G102" s="56">
        <f>VLOOKUP(G97,FAC_TOTALS_APTA!$A$4:$BQ$143,$F102,FALSE)</f>
        <v>31155.962969999899</v>
      </c>
      <c r="H102" s="56">
        <f>VLOOKUP(H97,FAC_TOTALS_APTA!$A$4:$BQ$143,$F102,FALSE)</f>
        <v>33405.500979999997</v>
      </c>
      <c r="I102" s="32">
        <f t="shared" si="19"/>
        <v>7.2202486957831491E-2</v>
      </c>
      <c r="J102" s="33" t="str">
        <f t="shared" si="20"/>
        <v>_log</v>
      </c>
      <c r="K102" s="33" t="str">
        <f t="shared" si="21"/>
        <v>WEIGHTED_POP_DENSITY_log_FAC</v>
      </c>
      <c r="L102" s="9">
        <f>MATCH($K102,FAC_TOTALS_APTA!$A$2:$BO$2,)</f>
        <v>30</v>
      </c>
      <c r="M102" s="31">
        <f>IF(M97=0,0,VLOOKUP(M97,FAC_TOTALS_APTA!$A$4:$BQ$143,$L102,FALSE))</f>
        <v>-15437.795001415399</v>
      </c>
      <c r="N102" s="31">
        <f>IF(N97=0,0,VLOOKUP(N97,FAC_TOTALS_APTA!$A$4:$BQ$143,$L102,FALSE))</f>
        <v>9790.6203147310498</v>
      </c>
      <c r="O102" s="31">
        <f>IF(O97=0,0,VLOOKUP(O97,FAC_TOTALS_APTA!$A$4:$BQ$143,$L102,FALSE))</f>
        <v>30636.3976263646</v>
      </c>
      <c r="P102" s="31">
        <f>IF(P97=0,0,VLOOKUP(P97,FAC_TOTALS_APTA!$A$4:$BQ$143,$L102,FALSE))</f>
        <v>-128155.234704025</v>
      </c>
      <c r="Q102" s="31">
        <f>IF(Q97=0,0,VLOOKUP(Q97,FAC_TOTALS_APTA!$A$4:$BQ$143,$L102,FALSE))</f>
        <v>266113.04621180898</v>
      </c>
      <c r="R102" s="31">
        <f>IF(R97=0,0,VLOOKUP(R97,FAC_TOTALS_APTA!$A$4:$BQ$143,$L102,FALSE))</f>
        <v>-245872.884059337</v>
      </c>
      <c r="S102" s="31">
        <f>IF(S97=0,0,VLOOKUP(S97,FAC_TOTALS_APTA!$A$4:$BQ$143,$L102,FALSE))</f>
        <v>232853.07475887399</v>
      </c>
      <c r="T102" s="31">
        <f>IF(T97=0,0,VLOOKUP(T97,FAC_TOTALS_APTA!$A$4:$BQ$143,$L102,FALSE))</f>
        <v>3123308.4404747798</v>
      </c>
      <c r="U102" s="31">
        <f>IF(U97=0,0,VLOOKUP(U97,FAC_TOTALS_APTA!$A$4:$BQ$143,$L102,FALSE))</f>
        <v>-3590972.3446462299</v>
      </c>
      <c r="V102" s="31">
        <f>IF(V97=0,0,VLOOKUP(V97,FAC_TOTALS_APTA!$A$4:$BQ$143,$L102,FALSE))</f>
        <v>5940573.9666609596</v>
      </c>
      <c r="W102" s="31">
        <f>IF(W97=0,0,VLOOKUP(W97,FAC_TOTALS_APTA!$A$4:$BQ$143,$L102,FALSE))</f>
        <v>6485977.2430680003</v>
      </c>
      <c r="X102" s="31">
        <f>IF(X97=0,0,VLOOKUP(X97,FAC_TOTALS_APTA!$A$4:$BQ$143,$L102,FALSE))</f>
        <v>14433044.7144379</v>
      </c>
      <c r="Y102" s="31">
        <f>IF(Y97=0,0,VLOOKUP(Y97,FAC_TOTALS_APTA!$A$4:$BQ$143,$L102,FALSE))</f>
        <v>12541728.415185099</v>
      </c>
      <c r="Z102" s="31">
        <f>IF(Z97=0,0,VLOOKUP(Z97,FAC_TOTALS_APTA!$A$4:$BQ$143,$L102,FALSE))</f>
        <v>6526063.2857744098</v>
      </c>
      <c r="AA102" s="31">
        <f>IF(AA97=0,0,VLOOKUP(AA97,FAC_TOTALS_APTA!$A$4:$BQ$143,$L102,FALSE))</f>
        <v>14176672.8048562</v>
      </c>
      <c r="AB102" s="31">
        <f>IF(AB97=0,0,VLOOKUP(AB97,FAC_TOTALS_APTA!$A$4:$BQ$143,$L102,FALSE))</f>
        <v>14701469.909360699</v>
      </c>
      <c r="AC102" s="34">
        <f t="shared" si="22"/>
        <v>74487793.660318822</v>
      </c>
      <c r="AD102" s="35">
        <f>AC102/G114</f>
        <v>6.2021063999944386E-2</v>
      </c>
    </row>
    <row r="103" spans="2:30" ht="15" x14ac:dyDescent="0.2">
      <c r="B103" s="28" t="s">
        <v>57</v>
      </c>
      <c r="C103" s="30" t="s">
        <v>24</v>
      </c>
      <c r="D103" s="37" t="s">
        <v>17</v>
      </c>
      <c r="E103" s="57">
        <v>0.1762</v>
      </c>
      <c r="F103" s="9">
        <f>MATCH($D103,FAC_TOTALS_APTA!$A$2:$BQ$2,)</f>
        <v>14</v>
      </c>
      <c r="G103" s="36">
        <f>VLOOKUP(G97,FAC_TOTALS_APTA!$A$4:$BQ$143,$F103,FALSE)</f>
        <v>1.974</v>
      </c>
      <c r="H103" s="36">
        <f>VLOOKUP(H97,FAC_TOTALS_APTA!$A$4:$BQ$143,$F103,FALSE)</f>
        <v>2.9199999999999902</v>
      </c>
      <c r="I103" s="32">
        <f t="shared" si="19"/>
        <v>0.4792299898682828</v>
      </c>
      <c r="J103" s="33" t="str">
        <f t="shared" si="20"/>
        <v>_log</v>
      </c>
      <c r="K103" s="33" t="str">
        <f t="shared" si="21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25988494.191638201</v>
      </c>
      <c r="N103" s="31">
        <f>IF(N97=0,0,VLOOKUP(N97,FAC_TOTALS_APTA!$A$4:$BQ$143,$L103,FALSE))</f>
        <v>26164002.7019247</v>
      </c>
      <c r="O103" s="31">
        <f>IF(O97=0,0,VLOOKUP(O97,FAC_TOTALS_APTA!$A$4:$BQ$143,$L103,FALSE))</f>
        <v>33629994.192472197</v>
      </c>
      <c r="P103" s="31">
        <f>IF(P97=0,0,VLOOKUP(P97,FAC_TOTALS_APTA!$A$4:$BQ$143,$L103,FALSE))</f>
        <v>22192296.625350699</v>
      </c>
      <c r="Q103" s="31">
        <f>IF(Q97=0,0,VLOOKUP(Q97,FAC_TOTALS_APTA!$A$4:$BQ$143,$L103,FALSE))</f>
        <v>7123452.1207276499</v>
      </c>
      <c r="R103" s="31">
        <f>IF(R97=0,0,VLOOKUP(R97,FAC_TOTALS_APTA!$A$4:$BQ$143,$L103,FALSE))</f>
        <v>26609080.803865898</v>
      </c>
      <c r="S103" s="31">
        <f>IF(S97=0,0,VLOOKUP(S97,FAC_TOTALS_APTA!$A$4:$BQ$143,$L103,FALSE))</f>
        <v>-65035923.083957396</v>
      </c>
      <c r="T103" s="31">
        <f>IF(T97=0,0,VLOOKUP(T97,FAC_TOTALS_APTA!$A$4:$BQ$143,$L103,FALSE))</f>
        <v>29283681.853201199</v>
      </c>
      <c r="U103" s="31">
        <f>IF(U97=0,0,VLOOKUP(U97,FAC_TOTALS_APTA!$A$4:$BQ$143,$L103,FALSE))</f>
        <v>43742400.554142997</v>
      </c>
      <c r="V103" s="31">
        <f>IF(V97=0,0,VLOOKUP(V97,FAC_TOTALS_APTA!$A$4:$BQ$143,$L103,FALSE))</f>
        <v>2148024.24574542</v>
      </c>
      <c r="W103" s="31">
        <f>IF(W97=0,0,VLOOKUP(W97,FAC_TOTALS_APTA!$A$4:$BQ$143,$L103,FALSE))</f>
        <v>-8352392.5311628403</v>
      </c>
      <c r="X103" s="31">
        <f>IF(X97=0,0,VLOOKUP(X97,FAC_TOTALS_APTA!$A$4:$BQ$143,$L103,FALSE))</f>
        <v>-9796657.1538243592</v>
      </c>
      <c r="Y103" s="31">
        <f>IF(Y97=0,0,VLOOKUP(Y97,FAC_TOTALS_APTA!$A$4:$BQ$143,$L103,FALSE))</f>
        <v>-60284880.3072211</v>
      </c>
      <c r="Z103" s="31">
        <f>IF(Z97=0,0,VLOOKUP(Z97,FAC_TOTALS_APTA!$A$4:$BQ$143,$L103,FALSE))</f>
        <v>-18771787.848262399</v>
      </c>
      <c r="AA103" s="31">
        <f>IF(AA97=0,0,VLOOKUP(AA97,FAC_TOTALS_APTA!$A$4:$BQ$143,$L103,FALSE))</f>
        <v>18483790.675924201</v>
      </c>
      <c r="AB103" s="31">
        <f>IF(AB97=0,0,VLOOKUP(AB97,FAC_TOTALS_APTA!$A$4:$BQ$143,$L103,FALSE))</f>
        <v>13829823.544042099</v>
      </c>
      <c r="AC103" s="34">
        <f t="shared" si="22"/>
        <v>86953400.584607169</v>
      </c>
      <c r="AD103" s="35">
        <f>AC103/G114</f>
        <v>7.2400351220815576E-2</v>
      </c>
    </row>
    <row r="104" spans="2:30" ht="15" x14ac:dyDescent="0.2">
      <c r="B104" s="28" t="s">
        <v>54</v>
      </c>
      <c r="C104" s="30" t="s">
        <v>24</v>
      </c>
      <c r="D104" s="9" t="s">
        <v>16</v>
      </c>
      <c r="E104" s="57">
        <v>-0.27529999999999999</v>
      </c>
      <c r="F104" s="9">
        <f>MATCH($D104,FAC_TOTALS_APTA!$A$2:$BQ$2,)</f>
        <v>15</v>
      </c>
      <c r="G104" s="56">
        <f>VLOOKUP(G97,FAC_TOTALS_APTA!$A$4:$BQ$143,$F104,FALSE)</f>
        <v>42439.074999999903</v>
      </c>
      <c r="H104" s="56">
        <f>VLOOKUP(H97,FAC_TOTALS_APTA!$A$4:$BQ$143,$F104,FALSE)</f>
        <v>36801.5</v>
      </c>
      <c r="I104" s="32">
        <f t="shared" si="19"/>
        <v>-0.13283925250491235</v>
      </c>
      <c r="J104" s="33" t="str">
        <f t="shared" si="20"/>
        <v>_log</v>
      </c>
      <c r="K104" s="33" t="str">
        <f t="shared" si="21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13320568.5209086</v>
      </c>
      <c r="N104" s="31">
        <f>IF(N97=0,0,VLOOKUP(N97,FAC_TOTALS_APTA!$A$4:$BQ$143,$L104,FALSE))</f>
        <v>16265445.917175001</v>
      </c>
      <c r="O104" s="31">
        <f>IF(O97=0,0,VLOOKUP(O97,FAC_TOTALS_APTA!$A$4:$BQ$143,$L104,FALSE))</f>
        <v>14533592.3492251</v>
      </c>
      <c r="P104" s="31">
        <f>IF(P97=0,0,VLOOKUP(P97,FAC_TOTALS_APTA!$A$4:$BQ$143,$L104,FALSE))</f>
        <v>24098540.047756702</v>
      </c>
      <c r="Q104" s="31">
        <f>IF(Q97=0,0,VLOOKUP(Q97,FAC_TOTALS_APTA!$A$4:$BQ$143,$L104,FALSE))</f>
        <v>-7178385.4748707796</v>
      </c>
      <c r="R104" s="31">
        <f>IF(R97=0,0,VLOOKUP(R97,FAC_TOTALS_APTA!$A$4:$BQ$143,$L104,FALSE))</f>
        <v>-603824.52008375397</v>
      </c>
      <c r="S104" s="31">
        <f>IF(S97=0,0,VLOOKUP(S97,FAC_TOTALS_APTA!$A$4:$BQ$143,$L104,FALSE))</f>
        <v>13540748.2491237</v>
      </c>
      <c r="T104" s="31">
        <f>IF(T97=0,0,VLOOKUP(T97,FAC_TOTALS_APTA!$A$4:$BQ$143,$L104,FALSE))</f>
        <v>3071025.2970236298</v>
      </c>
      <c r="U104" s="31">
        <f>IF(U97=0,0,VLOOKUP(U97,FAC_TOTALS_APTA!$A$4:$BQ$143,$L104,FALSE))</f>
        <v>11649754.1636278</v>
      </c>
      <c r="V104" s="31">
        <f>IF(V97=0,0,VLOOKUP(V97,FAC_TOTALS_APTA!$A$4:$BQ$143,$L104,FALSE))</f>
        <v>1982303.06497485</v>
      </c>
      <c r="W104" s="31">
        <f>IF(W97=0,0,VLOOKUP(W97,FAC_TOTALS_APTA!$A$4:$BQ$143,$L104,FALSE))</f>
        <v>2871403.9552069898</v>
      </c>
      <c r="X104" s="31">
        <f>IF(X97=0,0,VLOOKUP(X97,FAC_TOTALS_APTA!$A$4:$BQ$143,$L104,FALSE))</f>
        <v>1309919.89241175</v>
      </c>
      <c r="Y104" s="31">
        <f>IF(Y97=0,0,VLOOKUP(Y97,FAC_TOTALS_APTA!$A$4:$BQ$143,$L104,FALSE))</f>
        <v>-6358994.0837599803</v>
      </c>
      <c r="Z104" s="31">
        <f>IF(Z97=0,0,VLOOKUP(Z97,FAC_TOTALS_APTA!$A$4:$BQ$143,$L104,FALSE))</f>
        <v>-11509551.286303701</v>
      </c>
      <c r="AA104" s="31">
        <f>IF(AA97=0,0,VLOOKUP(AA97,FAC_TOTALS_APTA!$A$4:$BQ$143,$L104,FALSE))</f>
        <v>-6429749.5087671103</v>
      </c>
      <c r="AB104" s="31">
        <f>IF(AB97=0,0,VLOOKUP(AB97,FAC_TOTALS_APTA!$A$4:$BQ$143,$L104,FALSE))</f>
        <v>-7888505.9104873901</v>
      </c>
      <c r="AC104" s="34">
        <f t="shared" si="22"/>
        <v>62674290.673161395</v>
      </c>
      <c r="AD104" s="35">
        <f>AC104/G114</f>
        <v>5.2184740639754139E-2</v>
      </c>
    </row>
    <row r="105" spans="2:30" ht="15" x14ac:dyDescent="0.2">
      <c r="B105" s="28" t="s">
        <v>73</v>
      </c>
      <c r="C105" s="30"/>
      <c r="D105" s="9" t="s">
        <v>10</v>
      </c>
      <c r="E105" s="57">
        <v>6.8999999999999999E-3</v>
      </c>
      <c r="F105" s="9">
        <f>MATCH($D105,FAC_TOTALS_APTA!$A$2:$BQ$2,)</f>
        <v>16</v>
      </c>
      <c r="G105" s="31">
        <f>VLOOKUP(G97,FAC_TOTALS_APTA!$A$4:$BQ$143,$F105,FALSE)</f>
        <v>31.709999999999901</v>
      </c>
      <c r="H105" s="31">
        <f>VLOOKUP(H97,FAC_TOTALS_APTA!$A$4:$BQ$143,$F105,FALSE)</f>
        <v>30.01</v>
      </c>
      <c r="I105" s="32">
        <f t="shared" si="19"/>
        <v>-5.3610848312832027E-2</v>
      </c>
      <c r="J105" s="33" t="str">
        <f t="shared" si="20"/>
        <v/>
      </c>
      <c r="K105" s="33" t="str">
        <f t="shared" si="21"/>
        <v>PCT_HH_NO_VEH_FAC</v>
      </c>
      <c r="L105" s="9">
        <f>MATCH($K105,FAC_TOTALS_APTA!$A$2:$BO$2,)</f>
        <v>29</v>
      </c>
      <c r="M105" s="31">
        <f>IF(M97=0,0,VLOOKUP(M97,FAC_TOTALS_APTA!$A$4:$BQ$143,$L105,FALSE))</f>
        <v>-3080644.6459813798</v>
      </c>
      <c r="N105" s="31">
        <f>IF(N97=0,0,VLOOKUP(N97,FAC_TOTALS_APTA!$A$4:$BQ$143,$L105,FALSE))</f>
        <v>-2975119.4630724299</v>
      </c>
      <c r="O105" s="31">
        <f>IF(O97=0,0,VLOOKUP(O97,FAC_TOTALS_APTA!$A$4:$BQ$143,$L105,FALSE))</f>
        <v>-2601655.4836551598</v>
      </c>
      <c r="P105" s="31">
        <f>IF(P97=0,0,VLOOKUP(P97,FAC_TOTALS_APTA!$A$4:$BQ$143,$L105,FALSE))</f>
        <v>-4341390.1222370397</v>
      </c>
      <c r="Q105" s="31">
        <f>IF(Q97=0,0,VLOOKUP(Q97,FAC_TOTALS_APTA!$A$4:$BQ$143,$L105,FALSE))</f>
        <v>1873460.4338321299</v>
      </c>
      <c r="R105" s="31">
        <f>IF(R97=0,0,VLOOKUP(R97,FAC_TOTALS_APTA!$A$4:$BQ$143,$L105,FALSE))</f>
        <v>161555.149505665</v>
      </c>
      <c r="S105" s="31">
        <f>IF(S97=0,0,VLOOKUP(S97,FAC_TOTALS_APTA!$A$4:$BQ$143,$L105,FALSE))</f>
        <v>1552272.22507686</v>
      </c>
      <c r="T105" s="31">
        <f>IF(T97=0,0,VLOOKUP(T97,FAC_TOTALS_APTA!$A$4:$BQ$143,$L105,FALSE))</f>
        <v>2536712.3195458702</v>
      </c>
      <c r="U105" s="31">
        <f>IF(U97=0,0,VLOOKUP(U97,FAC_TOTALS_APTA!$A$4:$BQ$143,$L105,FALSE))</f>
        <v>2870516.2956762998</v>
      </c>
      <c r="V105" s="31">
        <f>IF(V97=0,0,VLOOKUP(V97,FAC_TOTALS_APTA!$A$4:$BQ$143,$L105,FALSE))</f>
        <v>1579311.8631167801</v>
      </c>
      <c r="W105" s="31">
        <f>IF(W97=0,0,VLOOKUP(W97,FAC_TOTALS_APTA!$A$4:$BQ$143,$L105,FALSE))</f>
        <v>-11903783.3880706</v>
      </c>
      <c r="X105" s="31">
        <f>IF(X97=0,0,VLOOKUP(X97,FAC_TOTALS_APTA!$A$4:$BQ$143,$L105,FALSE))</f>
        <v>2045754.5489421401</v>
      </c>
      <c r="Y105" s="31">
        <f>IF(Y97=0,0,VLOOKUP(Y97,FAC_TOTALS_APTA!$A$4:$BQ$143,$L105,FALSE))</f>
        <v>-224731.039747626</v>
      </c>
      <c r="Z105" s="31">
        <f>IF(Z97=0,0,VLOOKUP(Z97,FAC_TOTALS_APTA!$A$4:$BQ$143,$L105,FALSE))</f>
        <v>-2120120.8689408302</v>
      </c>
      <c r="AA105" s="31">
        <f>IF(AA97=0,0,VLOOKUP(AA97,FAC_TOTALS_APTA!$A$4:$BQ$143,$L105,FALSE))</f>
        <v>880307.30232828401</v>
      </c>
      <c r="AB105" s="31">
        <f>IF(AB97=0,0,VLOOKUP(AB97,FAC_TOTALS_APTA!$A$4:$BQ$143,$L105,FALSE))</f>
        <v>69176.246954792907</v>
      </c>
      <c r="AC105" s="34">
        <f t="shared" si="22"/>
        <v>-13678378.626726244</v>
      </c>
      <c r="AD105" s="35">
        <f>AC105/G114</f>
        <v>-1.1389082083600389E-2</v>
      </c>
    </row>
    <row r="106" spans="2:30" ht="15" x14ac:dyDescent="0.2">
      <c r="B106" s="28" t="s">
        <v>55</v>
      </c>
      <c r="C106" s="30"/>
      <c r="D106" s="9" t="s">
        <v>32</v>
      </c>
      <c r="E106" s="57">
        <v>-3.0000000000000001E-3</v>
      </c>
      <c r="F106" s="9">
        <f>MATCH($D106,FAC_TOTALS_APTA!$A$2:$BQ$2,)</f>
        <v>18</v>
      </c>
      <c r="G106" s="36">
        <f>VLOOKUP(G97,FAC_TOTALS_APTA!$A$4:$BQ$143,$F106,FALSE)</f>
        <v>3.5</v>
      </c>
      <c r="H106" s="36">
        <f>VLOOKUP(H97,FAC_TOTALS_APTA!$A$4:$BQ$143,$F106,FALSE)</f>
        <v>4.5999999999999996</v>
      </c>
      <c r="I106" s="32">
        <f t="shared" si="19"/>
        <v>0.31428571428571428</v>
      </c>
      <c r="J106" s="33" t="str">
        <f t="shared" si="20"/>
        <v/>
      </c>
      <c r="K106" s="33" t="str">
        <f t="shared" si="21"/>
        <v>JTW_HOME_PCT_FAC</v>
      </c>
      <c r="L106" s="9">
        <f>MATCH($K106,FAC_TOTALS_APTA!$A$2:$BO$2,)</f>
        <v>31</v>
      </c>
      <c r="M106" s="31">
        <f>IF(M97=0,0,VLOOKUP(M97,FAC_TOTALS_APTA!$A$4:$BQ$143,$L106,FALSE))</f>
        <v>0</v>
      </c>
      <c r="N106" s="31">
        <f>IF(N97=0,0,VLOOKUP(N97,FAC_TOTALS_APTA!$A$4:$BQ$143,$L106,FALSE))</f>
        <v>0</v>
      </c>
      <c r="O106" s="31">
        <f>IF(O97=0,0,VLOOKUP(O97,FAC_TOTALS_APTA!$A$4:$BQ$143,$L106,FALSE))</f>
        <v>0</v>
      </c>
      <c r="P106" s="31">
        <f>IF(P97=0,0,VLOOKUP(P97,FAC_TOTALS_APTA!$A$4:$BQ$143,$L106,FALSE))</f>
        <v>-179799.30306196201</v>
      </c>
      <c r="Q106" s="31">
        <f>IF(Q97=0,0,VLOOKUP(Q97,FAC_TOTALS_APTA!$A$4:$BQ$143,$L106,FALSE))</f>
        <v>87947.472044318798</v>
      </c>
      <c r="R106" s="31">
        <f>IF(R97=0,0,VLOOKUP(R97,FAC_TOTALS_APTA!$A$4:$BQ$143,$L106,FALSE))</f>
        <v>-83479.1704615864</v>
      </c>
      <c r="S106" s="31">
        <f>IF(S97=0,0,VLOOKUP(S97,FAC_TOTALS_APTA!$A$4:$BQ$143,$L106,FALSE))</f>
        <v>-168750.164690203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-155326.889590284</v>
      </c>
      <c r="W106" s="31">
        <f>IF(W97=0,0,VLOOKUP(W97,FAC_TOTALS_APTA!$A$4:$BQ$143,$L106,FALSE))</f>
        <v>-78318.135164150794</v>
      </c>
      <c r="X106" s="31">
        <f>IF(X97=0,0,VLOOKUP(X97,FAC_TOTALS_APTA!$A$4:$BQ$143,$L106,FALSE))</f>
        <v>0</v>
      </c>
      <c r="Y106" s="31">
        <f>IF(Y97=0,0,VLOOKUP(Y97,FAC_TOTALS_APTA!$A$4:$BQ$143,$L106,FALSE))</f>
        <v>77435.789779995903</v>
      </c>
      <c r="Z106" s="31">
        <f>IF(Z97=0,0,VLOOKUP(Z97,FAC_TOTALS_APTA!$A$4:$BQ$143,$L106,FALSE))</f>
        <v>-302520.22321515001</v>
      </c>
      <c r="AA106" s="31">
        <f>IF(AA97=0,0,VLOOKUP(AA97,FAC_TOTALS_APTA!$A$4:$BQ$143,$L106,FALSE))</f>
        <v>0</v>
      </c>
      <c r="AB106" s="31">
        <f>IF(AB97=0,0,VLOOKUP(AB97,FAC_TOTALS_APTA!$A$4:$BQ$143,$L106,FALSE))</f>
        <v>-71492.460835480102</v>
      </c>
      <c r="AC106" s="34">
        <f t="shared" si="22"/>
        <v>-874303.08519450156</v>
      </c>
      <c r="AD106" s="35">
        <f>AC106/G114</f>
        <v>-7.2797440946467304E-4</v>
      </c>
    </row>
    <row r="107" spans="2:30" ht="15" x14ac:dyDescent="0.2">
      <c r="B107" s="28" t="s">
        <v>74</v>
      </c>
      <c r="C107" s="30"/>
      <c r="D107" s="14" t="s">
        <v>81</v>
      </c>
      <c r="E107" s="57">
        <v>-1.29E-2</v>
      </c>
      <c r="F107" s="9">
        <f>MATCH($D107,FAC_TOTALS_APTA!$A$2:$BQ$2,)</f>
        <v>19</v>
      </c>
      <c r="G107" s="36">
        <f>VLOOKUP(G97,FAC_TOTALS_APTA!$A$4:$BQ$143,$F107,FALSE)</f>
        <v>0</v>
      </c>
      <c r="H107" s="36">
        <f>VLOOKUP(H97,FAC_TOTALS_APTA!$A$4:$BQ$143,$F107,FALSE)</f>
        <v>7</v>
      </c>
      <c r="I107" s="32" t="str">
        <f t="shared" si="19"/>
        <v>-</v>
      </c>
      <c r="J107" s="33" t="str">
        <f t="shared" si="20"/>
        <v/>
      </c>
      <c r="K107" s="33" t="str">
        <f t="shared" si="21"/>
        <v>YEARS_SINCE_TNC_BUS_FAC</v>
      </c>
      <c r="L107" s="9">
        <f>MATCH($K107,FAC_TOTALS_APTA!$A$2:$BO$2,)</f>
        <v>32</v>
      </c>
      <c r="M107" s="31">
        <f>IF(M97=0,0,VLOOKUP(M97,FAC_TOTALS_APTA!$A$4:$BQ$143,$L107,FALSE))</f>
        <v>0</v>
      </c>
      <c r="N107" s="31">
        <f>IF(N97=0,0,VLOOKUP(N97,FAC_TOTALS_APTA!$A$4:$BQ$143,$L107,FALSE))</f>
        <v>0</v>
      </c>
      <c r="O107" s="31">
        <f>IF(O97=0,0,VLOOKUP(O97,FAC_TOTALS_APTA!$A$4:$BQ$143,$L107,FALSE))</f>
        <v>0</v>
      </c>
      <c r="P107" s="31">
        <f>IF(P97=0,0,VLOOKUP(P97,FAC_TOTALS_APTA!$A$4:$BQ$143,$L107,FALSE))</f>
        <v>0</v>
      </c>
      <c r="Q107" s="31">
        <f>IF(Q97=0,0,VLOOKUP(Q97,FAC_TOTALS_APTA!$A$4:$BQ$143,$L107,FALSE))</f>
        <v>0</v>
      </c>
      <c r="R107" s="31">
        <f>IF(R97=0,0,VLOOKUP(R97,FAC_TOTALS_APTA!$A$4:$BQ$143,$L107,FALSE))</f>
        <v>0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-16432462.1641124</v>
      </c>
      <c r="W107" s="31">
        <f>IF(W97=0,0,VLOOKUP(W97,FAC_TOTALS_APTA!$A$4:$BQ$143,$L107,FALSE))</f>
        <v>-16570356.8009605</v>
      </c>
      <c r="X107" s="31">
        <f>IF(X97=0,0,VLOOKUP(X97,FAC_TOTALS_APTA!$A$4:$BQ$143,$L107,FALSE))</f>
        <v>-16551911.828009</v>
      </c>
      <c r="Y107" s="31">
        <f>IF(Y97=0,0,VLOOKUP(Y97,FAC_TOTALS_APTA!$A$4:$BQ$143,$L107,FALSE))</f>
        <v>-16382429.7976938</v>
      </c>
      <c r="Z107" s="31">
        <f>IF(Z97=0,0,VLOOKUP(Z97,FAC_TOTALS_APTA!$A$4:$BQ$143,$L107,FALSE))</f>
        <v>-16003440.121529</v>
      </c>
      <c r="AA107" s="31">
        <f>IF(AA97=0,0,VLOOKUP(AA97,FAC_TOTALS_APTA!$A$4:$BQ$143,$L107,FALSE))</f>
        <v>-16034319.617971901</v>
      </c>
      <c r="AB107" s="31">
        <f>IF(AB97=0,0,VLOOKUP(AB97,FAC_TOTALS_APTA!$A$4:$BQ$143,$L107,FALSE))</f>
        <v>-15126197.554878199</v>
      </c>
      <c r="AC107" s="34">
        <f t="shared" si="22"/>
        <v>-113101117.8851548</v>
      </c>
      <c r="AD107" s="35">
        <f>AC107/G114</f>
        <v>-9.4171827706547973E-2</v>
      </c>
    </row>
    <row r="108" spans="2:30" ht="30" customHeight="1" x14ac:dyDescent="0.2">
      <c r="B108" s="28" t="s">
        <v>74</v>
      </c>
      <c r="C108" s="30"/>
      <c r="D108" s="14" t="s">
        <v>86</v>
      </c>
      <c r="E108" s="57">
        <v>-2.7400000000000001E-2</v>
      </c>
      <c r="F108" s="9">
        <f>MATCH($D108,FAC_TOTALS_APTA!$A$2:$BQ$2,)</f>
        <v>21</v>
      </c>
      <c r="G108" s="36">
        <f>VLOOKUP(G97,FAC_TOTALS_APTA!$A$4:$BQ$143,$F108,FALSE)</f>
        <v>0</v>
      </c>
      <c r="H108" s="36">
        <f>VLOOKUP(H97,FAC_TOTALS_APTA!$A$4:$BQ$143,$F108,FALSE)</f>
        <v>49</v>
      </c>
      <c r="I108" s="32" t="str">
        <f t="shared" si="19"/>
        <v>-</v>
      </c>
      <c r="J108" s="33" t="str">
        <f t="shared" si="20"/>
        <v/>
      </c>
      <c r="K108" s="33" t="str">
        <f t="shared" si="21"/>
        <v>YEARS_SINCE_TNC_BUS_SQRD_FAC</v>
      </c>
      <c r="L108" s="9">
        <f>MATCH($K108,FAC_TOTALS_APTA!$A$2:$BO$2,)</f>
        <v>34</v>
      </c>
      <c r="M108" s="31">
        <f>IF(M97=0,0,VLOOKUP(M97,FAC_TOTALS_APTA!$A$4:$BQ$143,$L108,FALSE))</f>
        <v>0</v>
      </c>
      <c r="N108" s="31">
        <f>IF(N97=0,0,VLOOKUP(N97,FAC_TOTALS_APTA!$A$4:$BQ$143,$L108,FALSE))</f>
        <v>0</v>
      </c>
      <c r="O108" s="31">
        <f>IF(O97=0,0,VLOOKUP(O97,FAC_TOTALS_APTA!$A$4:$BQ$143,$L108,FALSE))</f>
        <v>0</v>
      </c>
      <c r="P108" s="31">
        <f>IF(P97=0,0,VLOOKUP(P97,FAC_TOTALS_APTA!$A$4:$BQ$143,$L108,FALSE))</f>
        <v>0</v>
      </c>
      <c r="Q108" s="31">
        <f>IF(Q97=0,0,VLOOKUP(Q97,FAC_TOTALS_APTA!$A$4:$BQ$143,$L108,FALSE))</f>
        <v>0</v>
      </c>
      <c r="R108" s="31">
        <f>IF(R97=0,0,VLOOKUP(R97,FAC_TOTALS_APTA!$A$4:$BQ$143,$L108,FALSE))</f>
        <v>0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-1958366.8330434</v>
      </c>
      <c r="W108" s="31">
        <f>IF(W97=0,0,VLOOKUP(W97,FAC_TOTALS_APTA!$A$4:$BQ$143,$L108,FALSE))</f>
        <v>-5913079.7323794896</v>
      </c>
      <c r="X108" s="31">
        <f>IF(X97=0,0,VLOOKUP(X97,FAC_TOTALS_APTA!$A$4:$BQ$143,$L108,FALSE))</f>
        <v>-9825361.4393026493</v>
      </c>
      <c r="Y108" s="31">
        <f>IF(Y97=0,0,VLOOKUP(Y97,FAC_TOTALS_APTA!$A$4:$BQ$143,$L108,FALSE))</f>
        <v>-13588671.4872829</v>
      </c>
      <c r="Z108" s="31">
        <f>IF(Z97=0,0,VLOOKUP(Z97,FAC_TOTALS_APTA!$A$4:$BQ$143,$L108,FALSE))</f>
        <v>-17034418.389499199</v>
      </c>
      <c r="AA108" s="31">
        <f>IF(AA97=0,0,VLOOKUP(AA97,FAC_TOTALS_APTA!$A$4:$BQ$143,$L108,FALSE))</f>
        <v>-20820253.3792818</v>
      </c>
      <c r="AB108" s="31">
        <f>IF(AB97=0,0,VLOOKUP(AB97,FAC_TOTALS_APTA!$A$4:$BQ$143,$L108,FALSE))</f>
        <v>-23167959.094913401</v>
      </c>
      <c r="AC108" s="34">
        <f t="shared" si="22"/>
        <v>-92308110.355702847</v>
      </c>
      <c r="AD108" s="35">
        <f>AC108/G114</f>
        <v>-7.6858864234756172E-2</v>
      </c>
    </row>
    <row r="109" spans="2:30" ht="15" customHeight="1" x14ac:dyDescent="0.2">
      <c r="B109" s="28" t="s">
        <v>74</v>
      </c>
      <c r="C109" s="30"/>
      <c r="D109" s="14" t="s">
        <v>82</v>
      </c>
      <c r="E109" s="57">
        <v>-2.5999999999999999E-3</v>
      </c>
      <c r="F109" s="9">
        <f>MATCH($D109,FAC_TOTALS_APTA!$A$2:$BQ$2,)</f>
        <v>20</v>
      </c>
      <c r="G109" s="36">
        <f>VLOOKUP(G97,FAC_TOTALS_APTA!$A$4:$BQ$143,$F109,FALSE)</f>
        <v>0</v>
      </c>
      <c r="H109" s="36">
        <f>VLOOKUP(H97,FAC_TOTALS_APTA!$A$4:$BQ$143,$F109,FALSE)</f>
        <v>0</v>
      </c>
      <c r="I109" s="32" t="str">
        <f t="shared" si="19"/>
        <v>-</v>
      </c>
      <c r="J109" s="33" t="str">
        <f t="shared" si="20"/>
        <v/>
      </c>
      <c r="K109" s="33" t="str">
        <f t="shared" si="21"/>
        <v>YEARS_SINCE_TNC_RAIL_FAC</v>
      </c>
      <c r="L109" s="9">
        <f>MATCH($K109,FAC_TOTALS_APTA!$A$2:$BO$2,)</f>
        <v>33</v>
      </c>
      <c r="M109" s="31">
        <f>IF(M97=0,0,VLOOKUP(M97,FAC_TOTALS_APTA!$A$4:$BQ$143,$L109,FALSE))</f>
        <v>0</v>
      </c>
      <c r="N109" s="31">
        <f>IF(N97=0,0,VLOOKUP(N97,FAC_TOTALS_APTA!$A$4:$BQ$143,$L109,FALSE))</f>
        <v>0</v>
      </c>
      <c r="O109" s="31">
        <f>IF(O97=0,0,VLOOKUP(O97,FAC_TOTALS_APTA!$A$4:$BQ$143,$L109,FALSE))</f>
        <v>0</v>
      </c>
      <c r="P109" s="31">
        <f>IF(P97=0,0,VLOOKUP(P97,FAC_TOTALS_APTA!$A$4:$BQ$143,$L109,FALSE))</f>
        <v>0</v>
      </c>
      <c r="Q109" s="31">
        <f>IF(Q97=0,0,VLOOKUP(Q97,FAC_TOTALS_APTA!$A$4:$BQ$143,$L109,FALSE))</f>
        <v>0</v>
      </c>
      <c r="R109" s="31">
        <f>IF(R97=0,0,VLOOKUP(R97,FAC_TOTALS_APTA!$A$4:$BQ$143,$L109,FALSE))</f>
        <v>0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0</v>
      </c>
      <c r="W109" s="31">
        <f>IF(W97=0,0,VLOOKUP(W97,FAC_TOTALS_APTA!$A$4:$BQ$143,$L109,FALSE))</f>
        <v>0</v>
      </c>
      <c r="X109" s="31">
        <f>IF(X97=0,0,VLOOKUP(X97,FAC_TOTALS_APTA!$A$4:$BQ$143,$L109,FALSE))</f>
        <v>0</v>
      </c>
      <c r="Y109" s="31">
        <f>IF(Y97=0,0,VLOOKUP(Y97,FAC_TOTALS_APTA!$A$4:$BQ$143,$L109,FALSE))</f>
        <v>0</v>
      </c>
      <c r="Z109" s="31">
        <f>IF(Z97=0,0,VLOOKUP(Z97,FAC_TOTALS_APTA!$A$4:$BQ$143,$L109,FALSE))</f>
        <v>0</v>
      </c>
      <c r="AA109" s="31">
        <f>IF(AA97=0,0,VLOOKUP(AA97,FAC_TOTALS_APTA!$A$4:$BQ$143,$L109,FALSE))</f>
        <v>0</v>
      </c>
      <c r="AB109" s="31">
        <f>IF(AB97=0,0,VLOOKUP(AB97,FAC_TOTALS_APTA!$A$4:$BQ$143,$L109,FALSE))</f>
        <v>0</v>
      </c>
      <c r="AC109" s="34">
        <f t="shared" si="22"/>
        <v>0</v>
      </c>
      <c r="AD109" s="35">
        <f>AC109/G114</f>
        <v>0</v>
      </c>
    </row>
    <row r="110" spans="2:30" ht="30" customHeight="1" x14ac:dyDescent="0.2">
      <c r="B110" s="28" t="s">
        <v>75</v>
      </c>
      <c r="C110" s="30"/>
      <c r="D110" s="9" t="s">
        <v>49</v>
      </c>
      <c r="E110" s="57">
        <v>1.46E-2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19"/>
        <v>-</v>
      </c>
      <c r="J110" s="33" t="str">
        <f t="shared" si="20"/>
        <v/>
      </c>
      <c r="K110" s="33" t="str">
        <f t="shared" si="21"/>
        <v>BIKE_SHARE_FAC</v>
      </c>
      <c r="L110" s="9">
        <f>MATCH($K110,FAC_TOTALS_APTA!$A$2:$BO$2,)</f>
        <v>35</v>
      </c>
      <c r="M110" s="31">
        <f>IF(M97=0,0,VLOOKUP(M97,FAC_TOTALS_APTA!$A$4:$BQ$143,$L110,FALSE))</f>
        <v>0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5660947.3097576704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2"/>
        <v>5660947.3097576704</v>
      </c>
      <c r="AD110" s="35">
        <f>AC110/G114</f>
        <v>4.7134967777389082E-3</v>
      </c>
    </row>
    <row r="111" spans="2:30" ht="15" x14ac:dyDescent="0.2">
      <c r="B111" s="11" t="s">
        <v>76</v>
      </c>
      <c r="C111" s="29"/>
      <c r="D111" s="10" t="s">
        <v>50</v>
      </c>
      <c r="E111" s="58">
        <v>-4.8399999999999999E-2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19"/>
        <v>-</v>
      </c>
      <c r="J111" s="40" t="str">
        <f t="shared" si="20"/>
        <v/>
      </c>
      <c r="K111" s="40" t="str">
        <f t="shared" si="21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0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-50627642.023579597</v>
      </c>
      <c r="AC111" s="42">
        <f t="shared" si="22"/>
        <v>-50627642.023579597</v>
      </c>
      <c r="AD111" s="43">
        <f>AC111/$G$28</f>
        <v>-2.2826403589388856E-2</v>
      </c>
    </row>
    <row r="112" spans="2:30" ht="15" x14ac:dyDescent="0.2"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1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</row>
    <row r="113" spans="1:31" s="16" customFormat="1" ht="15" x14ac:dyDescent="0.2">
      <c r="A113" s="9"/>
      <c r="B113" s="28" t="s">
        <v>77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1150605393.82744</v>
      </c>
      <c r="H113" s="76">
        <f>VLOOKUP(H97,FAC_TOTALS_APTA!$A$4:$BO$143,$F113,FALSE)</f>
        <v>813905703.54404604</v>
      </c>
      <c r="I113" s="78">
        <f t="shared" ref="I113:I114" si="23">H113/G113-1</f>
        <v>-0.2926282912366478</v>
      </c>
      <c r="J113" s="33"/>
      <c r="K113" s="33"/>
      <c r="L113" s="9"/>
      <c r="M113" s="31">
        <f>SUM(M99:M104)</f>
        <v>-104496150.67001611</v>
      </c>
      <c r="N113" s="31">
        <f>SUM(N99:N104)</f>
        <v>67836949.654549226</v>
      </c>
      <c r="O113" s="31">
        <f>SUM(O99:O104)</f>
        <v>102845367.5504767</v>
      </c>
      <c r="P113" s="31">
        <f>SUM(P99:P104)</f>
        <v>-323742589.85789537</v>
      </c>
      <c r="Q113" s="31">
        <f>SUM(Q99:Q104)</f>
        <v>503260806.95602137</v>
      </c>
      <c r="R113" s="31">
        <f>SUM(R99:R104)</f>
        <v>39491850.500726663</v>
      </c>
      <c r="S113" s="31">
        <f>SUM(S99:S104)</f>
        <v>-69337795.833581835</v>
      </c>
      <c r="T113" s="31">
        <f>SUM(T99:T104)</f>
        <v>-65783309.094292946</v>
      </c>
      <c r="U113" s="31">
        <f>SUM(U99:U104)</f>
        <v>8507524.8666108139</v>
      </c>
      <c r="V113" s="31">
        <f>SUM(V99:V104)</f>
        <v>20701337.290728882</v>
      </c>
      <c r="W113" s="31">
        <f>SUM(W99:W104)</f>
        <v>-48806860.89534004</v>
      </c>
      <c r="X113" s="31">
        <f>SUM(X99:X104)</f>
        <v>8107573.3851235099</v>
      </c>
      <c r="Y113" s="31">
        <f>SUM(Y99:Y104)</f>
        <v>-63681765.128177583</v>
      </c>
      <c r="Z113" s="31">
        <f>SUM(Z99:Z104)</f>
        <v>-27326823.519726023</v>
      </c>
      <c r="AA113" s="31">
        <f>SUM(AA99:AA104)</f>
        <v>12009593.959797662</v>
      </c>
      <c r="AB113" s="31">
        <f>SUM(AB99:AB104)</f>
        <v>22662555.598754648</v>
      </c>
      <c r="AC113" s="34">
        <f>H113-G113</f>
        <v>-336699690.28339398</v>
      </c>
      <c r="AD113" s="35">
        <f>I113</f>
        <v>-0.2926282912366478</v>
      </c>
      <c r="AE113" s="9"/>
    </row>
    <row r="114" spans="1:31" s="16" customFormat="1" ht="16" thickBot="1" x14ac:dyDescent="0.25">
      <c r="A114" s="9"/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1201007994</v>
      </c>
      <c r="H114" s="77">
        <f>VLOOKUP(H97,FAC_TOTALS_APTA!$A$4:$BO$143,$F114,FALSE)</f>
        <v>935808062.59999895</v>
      </c>
      <c r="I114" s="79">
        <f t="shared" si="23"/>
        <v>-0.22081445979118186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-265199931.40000105</v>
      </c>
      <c r="AD114" s="55">
        <f>I114</f>
        <v>-0.22081445979118186</v>
      </c>
      <c r="AE114" s="9"/>
    </row>
    <row r="115" spans="1:31" s="75" customFormat="1" ht="17" thickTop="1" thickBot="1" x14ac:dyDescent="0.25">
      <c r="A115" s="74"/>
      <c r="B115" s="59" t="s">
        <v>78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7.1813831445465937E-2</v>
      </c>
      <c r="AE115" s="74"/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8ACE-F279-EE4A-8642-E310EF746020}">
  <dimension ref="A1:AE116"/>
  <sheetViews>
    <sheetView showGridLines="0" topLeftCell="A90" workbookViewId="0">
      <selection activeCell="C2" sqref="C2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59</v>
      </c>
      <c r="H8" s="84"/>
      <c r="I8" s="84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4" t="s">
        <v>63</v>
      </c>
      <c r="AD8" s="84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MATCH($D13,FAC_TOTALS_APTA!$A$2:$BQ$2,)</f>
        <v>11</v>
      </c>
      <c r="G13" s="31">
        <f>VLOOKUP(G11,FAC_TOTALS_APTA!$A$4:$BQ$143,$F13,FALSE)</f>
        <v>63085771.140276298</v>
      </c>
      <c r="H13" s="31">
        <f>VLOOKUP(H11,FAC_TOTALS_APTA!$A$4:$BQ$143,$F13,FALSE)</f>
        <v>65881301.870431103</v>
      </c>
      <c r="I13" s="32">
        <f>IFERROR(H13/G13-1,"-")</f>
        <v>4.431317363052778E-2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-13693874.0558329</v>
      </c>
      <c r="N13" s="31">
        <f>IF(N11=0,0,VLOOKUP(N11,FAC_TOTALS_APTA!$A$4:$BQ$143,$L13,FALSE))</f>
        <v>-3811561.56468547</v>
      </c>
      <c r="O13" s="31">
        <f>IF(O11=0,0,VLOOKUP(O11,FAC_TOTALS_APTA!$A$4:$BQ$143,$L13,FALSE))</f>
        <v>-22646119.053711899</v>
      </c>
      <c r="P13" s="31">
        <f>IF(P11=0,0,VLOOKUP(P11,FAC_TOTALS_APTA!$A$4:$BQ$143,$L13,FALSE))</f>
        <v>-17991409.158251502</v>
      </c>
      <c r="Q13" s="31">
        <f>IF(Q11=0,0,VLOOKUP(Q11,FAC_TOTALS_APTA!$A$4:$BQ$143,$L13,FALSE))</f>
        <v>27622740.499058999</v>
      </c>
      <c r="R13" s="31">
        <f>IF(R11=0,0,VLOOKUP(R11,FAC_TOTALS_APTA!$A$4:$BQ$143,$L13,FALSE))</f>
        <v>22691368.354105901</v>
      </c>
      <c r="S13" s="31">
        <f>IF(S11=0,0,VLOOKUP(S11,FAC_TOTALS_APTA!$A$4:$BQ$143,$L13,FALSE))</f>
        <v>0</v>
      </c>
      <c r="T13" s="31">
        <f>IF(T11=0,0,VLOOKUP(T11,FAC_TOTALS_APTA!$A$4:$BQ$143,$L13,FALSE))</f>
        <v>0</v>
      </c>
      <c r="U13" s="31">
        <f>IF(U11=0,0,VLOOKUP(U11,FAC_TOTALS_APTA!$A$4:$BQ$143,$L13,FALSE))</f>
        <v>0</v>
      </c>
      <c r="V13" s="31">
        <f>IF(V11=0,0,VLOOKUP(V11,FAC_TOTALS_APTA!$A$4:$BQ$143,$L13,FALSE))</f>
        <v>0</v>
      </c>
      <c r="W13" s="31">
        <f>IF(W11=0,0,VLOOKUP(W11,FAC_TOTALS_APTA!$A$4:$BQ$143,$L13,FALSE))</f>
        <v>0</v>
      </c>
      <c r="X13" s="31">
        <f>IF(X11=0,0,VLOOKUP(X11,FAC_TOTALS_APTA!$A$4:$BQ$143,$L13,FALSE))</f>
        <v>0</v>
      </c>
      <c r="Y13" s="31">
        <f>IF(Y11=0,0,VLOOKUP(Y11,FAC_TOTALS_APTA!$A$4:$BQ$143,$L13,FALSE))</f>
        <v>0</v>
      </c>
      <c r="Z13" s="31">
        <f>IF(Z11=0,0,VLOOKUP(Z11,FAC_TOTALS_APTA!$A$4:$BQ$143,$L13,FALSE))</f>
        <v>0</v>
      </c>
      <c r="AA13" s="31">
        <f>IF(AA11=0,0,VLOOKUP(AA11,FAC_TOTALS_APTA!$A$4:$BQ$143,$L13,FALSE))</f>
        <v>0</v>
      </c>
      <c r="AB13" s="31">
        <f>IF(AB11=0,0,VLOOKUP(AB11,FAC_TOTALS_APTA!$A$4:$BQ$143,$L13,FALSE))</f>
        <v>0</v>
      </c>
      <c r="AC13" s="34">
        <f>SUM(M13:AB13)</f>
        <v>-7828854.9793168716</v>
      </c>
      <c r="AD13" s="35">
        <f>AC13/G28</f>
        <v>-3.0809442221840619E-3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MATCH($D14,FAC_TOTALS_APTA!$A$2:$BQ$2,)</f>
        <v>12</v>
      </c>
      <c r="G14" s="56">
        <f>VLOOKUP(G11,FAC_TOTALS_APTA!$A$4:$BQ$143,$F14,FALSE)</f>
        <v>1.02861049898273</v>
      </c>
      <c r="H14" s="56">
        <f>VLOOKUP(H11,FAC_TOTALS_APTA!$A$4:$BQ$143,$F14,FALSE)</f>
        <v>1.0269456277795199</v>
      </c>
      <c r="I14" s="32">
        <f t="shared" ref="I14:I25" si="1">IFERROR(H14/G14-1,"-")</f>
        <v>-1.6185632995742161E-3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27586185.111889299</v>
      </c>
      <c r="N14" s="31">
        <f>IF(N11=0,0,VLOOKUP(N11,FAC_TOTALS_APTA!$A$4:$BQ$143,$L14,FALSE))</f>
        <v>5096695.1535448497</v>
      </c>
      <c r="O14" s="31">
        <f>IF(O11=0,0,VLOOKUP(O11,FAC_TOTALS_APTA!$A$4:$BQ$143,$L14,FALSE))</f>
        <v>29115936.366550099</v>
      </c>
      <c r="P14" s="31">
        <f>IF(P11=0,0,VLOOKUP(P11,FAC_TOTALS_APTA!$A$4:$BQ$143,$L14,FALSE))</f>
        <v>27904034.070837401</v>
      </c>
      <c r="Q14" s="31">
        <f>IF(Q11=0,0,VLOOKUP(Q11,FAC_TOTALS_APTA!$A$4:$BQ$143,$L14,FALSE))</f>
        <v>14285751.7251889</v>
      </c>
      <c r="R14" s="31">
        <f>IF(R11=0,0,VLOOKUP(R11,FAC_TOTALS_APTA!$A$4:$BQ$143,$L14,FALSE))</f>
        <v>10971404.004380099</v>
      </c>
      <c r="S14" s="31">
        <f>IF(S11=0,0,VLOOKUP(S11,FAC_TOTALS_APTA!$A$4:$BQ$143,$L14,FALSE))</f>
        <v>0</v>
      </c>
      <c r="T14" s="31">
        <f>IF(T11=0,0,VLOOKUP(T11,FAC_TOTALS_APTA!$A$4:$BQ$143,$L14,FALSE))</f>
        <v>0</v>
      </c>
      <c r="U14" s="31">
        <f>IF(U11=0,0,VLOOKUP(U11,FAC_TOTALS_APTA!$A$4:$BQ$143,$L14,FALSE))</f>
        <v>0</v>
      </c>
      <c r="V14" s="31">
        <f>IF(V11=0,0,VLOOKUP(V11,FAC_TOTALS_APTA!$A$4:$BQ$143,$L14,FALSE))</f>
        <v>0</v>
      </c>
      <c r="W14" s="31">
        <f>IF(W11=0,0,VLOOKUP(W11,FAC_TOTALS_APTA!$A$4:$BQ$143,$L14,FALSE))</f>
        <v>0</v>
      </c>
      <c r="X14" s="31">
        <f>IF(X11=0,0,VLOOKUP(X11,FAC_TOTALS_APTA!$A$4:$BQ$143,$L14,FALSE))</f>
        <v>0</v>
      </c>
      <c r="Y14" s="31">
        <f>IF(Y11=0,0,VLOOKUP(Y11,FAC_TOTALS_APTA!$A$4:$BQ$143,$L14,FALSE))</f>
        <v>0</v>
      </c>
      <c r="Z14" s="31">
        <f>IF(Z11=0,0,VLOOKUP(Z11,FAC_TOTALS_APTA!$A$4:$BQ$143,$L14,FALSE))</f>
        <v>0</v>
      </c>
      <c r="AA14" s="31">
        <f>IF(AA11=0,0,VLOOKUP(AA11,FAC_TOTALS_APTA!$A$4:$BQ$143,$L14,FALSE))</f>
        <v>0</v>
      </c>
      <c r="AB14" s="31">
        <f>IF(AB11=0,0,VLOOKUP(AB11,FAC_TOTALS_APTA!$A$4:$BQ$143,$L14,FALSE))</f>
        <v>0</v>
      </c>
      <c r="AC14" s="34">
        <f t="shared" ref="AC14:AC25" si="4">SUM(M14:AB14)</f>
        <v>114960006.43239063</v>
      </c>
      <c r="AD14" s="35">
        <f>AC14/G28</f>
        <v>4.5241017816250562E-2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MATCH($D15,FAC_TOTALS_APTA!$A$2:$BQ$2,)</f>
        <v>13</v>
      </c>
      <c r="G15" s="31">
        <f>VLOOKUP(G11,FAC_TOTALS_APTA!$A$4:$BQ$143,$F15,FALSE)</f>
        <v>10203922.0559735</v>
      </c>
      <c r="H15" s="31">
        <f>VLOOKUP(H11,FAC_TOTALS_APTA!$A$4:$BQ$143,$F15,FALSE)</f>
        <v>10831877.010582101</v>
      </c>
      <c r="I15" s="32">
        <f t="shared" si="1"/>
        <v>6.1540547954400449E-2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3662765.9508680198</v>
      </c>
      <c r="N15" s="31">
        <f>IF(N11=0,0,VLOOKUP(N11,FAC_TOTALS_APTA!$A$4:$BQ$143,$L15,FALSE))</f>
        <v>4347044.62337007</v>
      </c>
      <c r="O15" s="31">
        <f>IF(O11=0,0,VLOOKUP(O11,FAC_TOTALS_APTA!$A$4:$BQ$143,$L15,FALSE))</f>
        <v>3752414.5400328301</v>
      </c>
      <c r="P15" s="31">
        <f>IF(P11=0,0,VLOOKUP(P11,FAC_TOTALS_APTA!$A$4:$BQ$143,$L15,FALSE))</f>
        <v>2829070.7136991699</v>
      </c>
      <c r="Q15" s="31">
        <f>IF(Q11=0,0,VLOOKUP(Q11,FAC_TOTALS_APTA!$A$4:$BQ$143,$L15,FALSE))</f>
        <v>3284447.7052708301</v>
      </c>
      <c r="R15" s="31">
        <f>IF(R11=0,0,VLOOKUP(R11,FAC_TOTALS_APTA!$A$4:$BQ$143,$L15,FALSE))</f>
        <v>2542981.1196866198</v>
      </c>
      <c r="S15" s="31">
        <f>IF(S11=0,0,VLOOKUP(S11,FAC_TOTALS_APTA!$A$4:$BQ$143,$L15,FALSE))</f>
        <v>0</v>
      </c>
      <c r="T15" s="31">
        <f>IF(T11=0,0,VLOOKUP(T11,FAC_TOTALS_APTA!$A$4:$BQ$143,$L15,FALSE))</f>
        <v>0</v>
      </c>
      <c r="U15" s="31">
        <f>IF(U11=0,0,VLOOKUP(U11,FAC_TOTALS_APTA!$A$4:$BQ$143,$L15,FALSE))</f>
        <v>0</v>
      </c>
      <c r="V15" s="31">
        <f>IF(V11=0,0,VLOOKUP(V11,FAC_TOTALS_APTA!$A$4:$BQ$143,$L15,FALSE))</f>
        <v>0</v>
      </c>
      <c r="W15" s="31">
        <f>IF(W11=0,0,VLOOKUP(W11,FAC_TOTALS_APTA!$A$4:$BQ$143,$L15,FALSE))</f>
        <v>0</v>
      </c>
      <c r="X15" s="31">
        <f>IF(X11=0,0,VLOOKUP(X11,FAC_TOTALS_APTA!$A$4:$BQ$143,$L15,FALSE))</f>
        <v>0</v>
      </c>
      <c r="Y15" s="31">
        <f>IF(Y11=0,0,VLOOKUP(Y11,FAC_TOTALS_APTA!$A$4:$BQ$143,$L15,FALSE))</f>
        <v>0</v>
      </c>
      <c r="Z15" s="31">
        <f>IF(Z11=0,0,VLOOKUP(Z11,FAC_TOTALS_APTA!$A$4:$BQ$143,$L15,FALSE))</f>
        <v>0</v>
      </c>
      <c r="AA15" s="31">
        <f>IF(AA11=0,0,VLOOKUP(AA11,FAC_TOTALS_APTA!$A$4:$BQ$143,$L15,FALSE))</f>
        <v>0</v>
      </c>
      <c r="AB15" s="31">
        <f>IF(AB11=0,0,VLOOKUP(AB11,FAC_TOTALS_APTA!$A$4:$BQ$143,$L15,FALSE))</f>
        <v>0</v>
      </c>
      <c r="AC15" s="34">
        <f t="shared" si="4"/>
        <v>20418724.652927537</v>
      </c>
      <c r="AD15" s="35">
        <f>AC15/G28</f>
        <v>8.0355239572075521E-3</v>
      </c>
      <c r="AE15" s="9"/>
    </row>
    <row r="16" spans="1:31" s="16" customFormat="1" ht="15" x14ac:dyDescent="0.2">
      <c r="A16" s="9"/>
      <c r="B16" s="28" t="s">
        <v>72</v>
      </c>
      <c r="C16" s="30" t="s">
        <v>24</v>
      </c>
      <c r="D16" s="9" t="s">
        <v>80</v>
      </c>
      <c r="E16" s="57">
        <v>5.4999999999999997E-3</v>
      </c>
      <c r="F16" s="9">
        <f>MATCH($D16,FAC_TOTALS_APTA!$A$2:$BQ$2,)</f>
        <v>17</v>
      </c>
      <c r="G16" s="56">
        <f>VLOOKUP(G11,FAC_TOTALS_APTA!$A$4:$BQ$143,$F16,FALSE)</f>
        <v>8152.69366354866</v>
      </c>
      <c r="H16" s="56">
        <f>VLOOKUP(H11,FAC_TOTALS_APTA!$A$4:$BQ$143,$F16,FALSE)</f>
        <v>8566.0605880396197</v>
      </c>
      <c r="I16" s="32">
        <f t="shared" si="1"/>
        <v>5.070311010692774E-2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MATCH($K16,FAC_TOTALS_APTA!$A$2:$BO$2,)</f>
        <v>30</v>
      </c>
      <c r="M16" s="31">
        <f>IF(M11=0,0,VLOOKUP(M11,FAC_TOTALS_APTA!$A$4:$BQ$143,$L16,FALSE))</f>
        <v>26543335.100559499</v>
      </c>
      <c r="N16" s="31">
        <f>IF(N11=0,0,VLOOKUP(N11,FAC_TOTALS_APTA!$A$4:$BQ$143,$L16,FALSE))</f>
        <v>31150635.867880002</v>
      </c>
      <c r="O16" s="31">
        <f>IF(O11=0,0,VLOOKUP(O11,FAC_TOTALS_APTA!$A$4:$BQ$143,$L16,FALSE))</f>
        <v>29808810.737303801</v>
      </c>
      <c r="P16" s="31">
        <f>IF(P11=0,0,VLOOKUP(P11,FAC_TOTALS_APTA!$A$4:$BQ$143,$L16,FALSE))</f>
        <v>16732730.3141049</v>
      </c>
      <c r="Q16" s="31">
        <f>IF(Q11=0,0,VLOOKUP(Q11,FAC_TOTALS_APTA!$A$4:$BQ$143,$L16,FALSE))</f>
        <v>23669208.113272801</v>
      </c>
      <c r="R16" s="31">
        <f>IF(R11=0,0,VLOOKUP(R11,FAC_TOTALS_APTA!$A$4:$BQ$143,$L16,FALSE))</f>
        <v>28169178.593266599</v>
      </c>
      <c r="S16" s="31">
        <f>IF(S11=0,0,VLOOKUP(S11,FAC_TOTALS_APTA!$A$4:$BQ$143,$L16,FALSE))</f>
        <v>0</v>
      </c>
      <c r="T16" s="31">
        <f>IF(T11=0,0,VLOOKUP(T11,FAC_TOTALS_APTA!$A$4:$BQ$143,$L16,FALSE))</f>
        <v>0</v>
      </c>
      <c r="U16" s="31">
        <f>IF(U11=0,0,VLOOKUP(U11,FAC_TOTALS_APTA!$A$4:$BQ$143,$L16,FALSE))</f>
        <v>0</v>
      </c>
      <c r="V16" s="31">
        <f>IF(V11=0,0,VLOOKUP(V11,FAC_TOTALS_APTA!$A$4:$BQ$143,$L16,FALSE))</f>
        <v>0</v>
      </c>
      <c r="W16" s="31">
        <f>IF(W11=0,0,VLOOKUP(W11,FAC_TOTALS_APTA!$A$4:$BQ$143,$L16,FALSE))</f>
        <v>0</v>
      </c>
      <c r="X16" s="31">
        <f>IF(X11=0,0,VLOOKUP(X11,FAC_TOTALS_APTA!$A$4:$BQ$143,$L16,FALSE))</f>
        <v>0</v>
      </c>
      <c r="Y16" s="31">
        <f>IF(Y11=0,0,VLOOKUP(Y11,FAC_TOTALS_APTA!$A$4:$BQ$143,$L16,FALSE))</f>
        <v>0</v>
      </c>
      <c r="Z16" s="31">
        <f>IF(Z11=0,0,VLOOKUP(Z11,FAC_TOTALS_APTA!$A$4:$BQ$143,$L16,FALSE))</f>
        <v>0</v>
      </c>
      <c r="AA16" s="31">
        <f>IF(AA11=0,0,VLOOKUP(AA11,FAC_TOTALS_APTA!$A$4:$BQ$143,$L16,FALSE))</f>
        <v>0</v>
      </c>
      <c r="AB16" s="31">
        <f>IF(AB11=0,0,VLOOKUP(AB11,FAC_TOTALS_APTA!$A$4:$BQ$143,$L16,FALSE))</f>
        <v>0</v>
      </c>
      <c r="AC16" s="34">
        <f t="shared" si="4"/>
        <v>156073898.72638762</v>
      </c>
      <c r="AD16" s="35">
        <f>AC16/G28</f>
        <v>6.1420856279134031E-2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MATCH($D17,FAC_TOTALS_APTA!$A$2:$BQ$2,)</f>
        <v>14</v>
      </c>
      <c r="G17" s="36">
        <f>VLOOKUP(G11,FAC_TOTALS_APTA!$A$4:$BQ$143,$F17,FALSE)</f>
        <v>4.1550659252956903</v>
      </c>
      <c r="H17" s="36">
        <f>VLOOKUP(H11,FAC_TOTALS_APTA!$A$4:$BQ$143,$F17,FALSE)</f>
        <v>3.0717382596775198</v>
      </c>
      <c r="I17" s="32">
        <f t="shared" si="1"/>
        <v>-0.26072454326728323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-21126128.3079689</v>
      </c>
      <c r="N17" s="31">
        <f>IF(N11=0,0,VLOOKUP(N11,FAC_TOTALS_APTA!$A$4:$BQ$143,$L17,FALSE))</f>
        <v>-26325914.491842601</v>
      </c>
      <c r="O17" s="31">
        <f>IF(O11=0,0,VLOOKUP(O11,FAC_TOTALS_APTA!$A$4:$BQ$143,$L17,FALSE))</f>
        <v>-126709599.532721</v>
      </c>
      <c r="P17" s="31">
        <f>IF(P11=0,0,VLOOKUP(P11,FAC_TOTALS_APTA!$A$4:$BQ$143,$L17,FALSE))</f>
        <v>-53539603.644769996</v>
      </c>
      <c r="Q17" s="31">
        <f>IF(Q11=0,0,VLOOKUP(Q11,FAC_TOTALS_APTA!$A$4:$BQ$143,$L17,FALSE))</f>
        <v>34853808.151132599</v>
      </c>
      <c r="R17" s="31">
        <f>IF(R11=0,0,VLOOKUP(R11,FAC_TOTALS_APTA!$A$4:$BQ$143,$L17,FALSE))</f>
        <v>42821116.356744103</v>
      </c>
      <c r="S17" s="31">
        <f>IF(S11=0,0,VLOOKUP(S11,FAC_TOTALS_APTA!$A$4:$BQ$143,$L17,FALSE))</f>
        <v>0</v>
      </c>
      <c r="T17" s="31">
        <f>IF(T11=0,0,VLOOKUP(T11,FAC_TOTALS_APTA!$A$4:$BQ$143,$L17,FALSE))</f>
        <v>0</v>
      </c>
      <c r="U17" s="31">
        <f>IF(U11=0,0,VLOOKUP(U11,FAC_TOTALS_APTA!$A$4:$BQ$143,$L17,FALSE))</f>
        <v>0</v>
      </c>
      <c r="V17" s="31">
        <f>IF(V11=0,0,VLOOKUP(V11,FAC_TOTALS_APTA!$A$4:$BQ$143,$L17,FALSE))</f>
        <v>0</v>
      </c>
      <c r="W17" s="31">
        <f>IF(W11=0,0,VLOOKUP(W11,FAC_TOTALS_APTA!$A$4:$BQ$143,$L17,FALSE))</f>
        <v>0</v>
      </c>
      <c r="X17" s="31">
        <f>IF(X11=0,0,VLOOKUP(X11,FAC_TOTALS_APTA!$A$4:$BQ$143,$L17,FALSE))</f>
        <v>0</v>
      </c>
      <c r="Y17" s="31">
        <f>IF(Y11=0,0,VLOOKUP(Y11,FAC_TOTALS_APTA!$A$4:$BQ$143,$L17,FALSE))</f>
        <v>0</v>
      </c>
      <c r="Z17" s="31">
        <f>IF(Z11=0,0,VLOOKUP(Z11,FAC_TOTALS_APTA!$A$4:$BQ$143,$L17,FALSE))</f>
        <v>0</v>
      </c>
      <c r="AA17" s="31">
        <f>IF(AA11=0,0,VLOOKUP(AA11,FAC_TOTALS_APTA!$A$4:$BQ$143,$L17,FALSE))</f>
        <v>0</v>
      </c>
      <c r="AB17" s="31">
        <f>IF(AB11=0,0,VLOOKUP(AB11,FAC_TOTALS_APTA!$A$4:$BQ$143,$L17,FALSE))</f>
        <v>0</v>
      </c>
      <c r="AC17" s="34">
        <f t="shared" si="4"/>
        <v>-150026321.4694258</v>
      </c>
      <c r="AD17" s="35">
        <f>AC17/G28</f>
        <v>-5.9040910775318596E-2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MATCH($D18,FAC_TOTALS_APTA!$A$2:$BQ$2,)</f>
        <v>15</v>
      </c>
      <c r="G18" s="56">
        <f>VLOOKUP(G11,FAC_TOTALS_APTA!$A$4:$BQ$143,$F18,FALSE)</f>
        <v>31961.890930849298</v>
      </c>
      <c r="H18" s="56">
        <f>VLOOKUP(H11,FAC_TOTALS_APTA!$A$4:$BQ$143,$F18,FALSE)</f>
        <v>36109.529790914799</v>
      </c>
      <c r="I18" s="32">
        <f t="shared" si="1"/>
        <v>0.12976825648517054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-5307833.7137408201</v>
      </c>
      <c r="N18" s="31">
        <f>IF(N11=0,0,VLOOKUP(N11,FAC_TOTALS_APTA!$A$4:$BQ$143,$L18,FALSE))</f>
        <v>-7719823.7371147797</v>
      </c>
      <c r="O18" s="31">
        <f>IF(O11=0,0,VLOOKUP(O11,FAC_TOTALS_APTA!$A$4:$BQ$143,$L18,FALSE))</f>
        <v>-29813708.123133801</v>
      </c>
      <c r="P18" s="31">
        <f>IF(P11=0,0,VLOOKUP(P11,FAC_TOTALS_APTA!$A$4:$BQ$143,$L18,FALSE))</f>
        <v>-19189437.7746392</v>
      </c>
      <c r="Q18" s="31">
        <f>IF(Q11=0,0,VLOOKUP(Q11,FAC_TOTALS_APTA!$A$4:$BQ$143,$L18,FALSE))</f>
        <v>-18976276.861605201</v>
      </c>
      <c r="R18" s="31">
        <f>IF(R11=0,0,VLOOKUP(R11,FAC_TOTALS_APTA!$A$4:$BQ$143,$L18,FALSE))</f>
        <v>-19296218.039846599</v>
      </c>
      <c r="S18" s="31">
        <f>IF(S11=0,0,VLOOKUP(S11,FAC_TOTALS_APTA!$A$4:$BQ$143,$L18,FALSE))</f>
        <v>0</v>
      </c>
      <c r="T18" s="31">
        <f>IF(T11=0,0,VLOOKUP(T11,FAC_TOTALS_APTA!$A$4:$BQ$143,$L18,FALSE))</f>
        <v>0</v>
      </c>
      <c r="U18" s="31">
        <f>IF(U11=0,0,VLOOKUP(U11,FAC_TOTALS_APTA!$A$4:$BQ$143,$L18,FALSE))</f>
        <v>0</v>
      </c>
      <c r="V18" s="31">
        <f>IF(V11=0,0,VLOOKUP(V11,FAC_TOTALS_APTA!$A$4:$BQ$143,$L18,FALSE))</f>
        <v>0</v>
      </c>
      <c r="W18" s="31">
        <f>IF(W11=0,0,VLOOKUP(W11,FAC_TOTALS_APTA!$A$4:$BQ$143,$L18,FALSE))</f>
        <v>0</v>
      </c>
      <c r="X18" s="31">
        <f>IF(X11=0,0,VLOOKUP(X11,FAC_TOTALS_APTA!$A$4:$BQ$143,$L18,FALSE))</f>
        <v>0</v>
      </c>
      <c r="Y18" s="31">
        <f>IF(Y11=0,0,VLOOKUP(Y11,FAC_TOTALS_APTA!$A$4:$BQ$143,$L18,FALSE))</f>
        <v>0</v>
      </c>
      <c r="Z18" s="31">
        <f>IF(Z11=0,0,VLOOKUP(Z11,FAC_TOTALS_APTA!$A$4:$BQ$143,$L18,FALSE))</f>
        <v>0</v>
      </c>
      <c r="AA18" s="31">
        <f>IF(AA11=0,0,VLOOKUP(AA11,FAC_TOTALS_APTA!$A$4:$BQ$143,$L18,FALSE))</f>
        <v>0</v>
      </c>
      <c r="AB18" s="31">
        <f>IF(AB11=0,0,VLOOKUP(AB11,FAC_TOTALS_APTA!$A$4:$BQ$143,$L18,FALSE))</f>
        <v>0</v>
      </c>
      <c r="AC18" s="34">
        <f t="shared" si="4"/>
        <v>-100303298.25008039</v>
      </c>
      <c r="AD18" s="35">
        <f>AC18/G28</f>
        <v>-3.9473060623298847E-2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MATCH($D19,FAC_TOTALS_APTA!$A$2:$BQ$2,)</f>
        <v>16</v>
      </c>
      <c r="G19" s="31">
        <f>VLOOKUP(G11,FAC_TOTALS_APTA!$A$4:$BQ$143,$F19,FALSE)</f>
        <v>9.9275389331294406</v>
      </c>
      <c r="H19" s="31">
        <f>VLOOKUP(H11,FAC_TOTALS_APTA!$A$4:$BQ$143,$F19,FALSE)</f>
        <v>9.0960022520675992</v>
      </c>
      <c r="I19" s="32">
        <f t="shared" si="1"/>
        <v>-8.3760606396304227E-2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-4738039.2928621201</v>
      </c>
      <c r="N19" s="31">
        <f>IF(N11=0,0,VLOOKUP(N11,FAC_TOTALS_APTA!$A$4:$BQ$143,$L19,FALSE))</f>
        <v>-1168024.1114282601</v>
      </c>
      <c r="O19" s="31">
        <f>IF(O11=0,0,VLOOKUP(O11,FAC_TOTALS_APTA!$A$4:$BQ$143,$L19,FALSE))</f>
        <v>-2337109.2439716002</v>
      </c>
      <c r="P19" s="31">
        <f>IF(P11=0,0,VLOOKUP(P11,FAC_TOTALS_APTA!$A$4:$BQ$143,$L19,FALSE))</f>
        <v>-2358568.055036</v>
      </c>
      <c r="Q19" s="31">
        <f>IF(Q11=0,0,VLOOKUP(Q11,FAC_TOTALS_APTA!$A$4:$BQ$143,$L19,FALSE))</f>
        <v>-2462057.11372753</v>
      </c>
      <c r="R19" s="31">
        <f>IF(R11=0,0,VLOOKUP(R11,FAC_TOTALS_APTA!$A$4:$BQ$143,$L19,FALSE))</f>
        <v>-2247860.64795527</v>
      </c>
      <c r="S19" s="31">
        <f>IF(S11=0,0,VLOOKUP(S11,FAC_TOTALS_APTA!$A$4:$BQ$143,$L19,FALSE))</f>
        <v>0</v>
      </c>
      <c r="T19" s="31">
        <f>IF(T11=0,0,VLOOKUP(T11,FAC_TOTALS_APTA!$A$4:$BQ$143,$L19,FALSE))</f>
        <v>0</v>
      </c>
      <c r="U19" s="31">
        <f>IF(U11=0,0,VLOOKUP(U11,FAC_TOTALS_APTA!$A$4:$BQ$143,$L19,FALSE))</f>
        <v>0</v>
      </c>
      <c r="V19" s="31">
        <f>IF(V11=0,0,VLOOKUP(V11,FAC_TOTALS_APTA!$A$4:$BQ$143,$L19,FALSE))</f>
        <v>0</v>
      </c>
      <c r="W19" s="31">
        <f>IF(W11=0,0,VLOOKUP(W11,FAC_TOTALS_APTA!$A$4:$BQ$143,$L19,FALSE))</f>
        <v>0</v>
      </c>
      <c r="X19" s="31">
        <f>IF(X11=0,0,VLOOKUP(X11,FAC_TOTALS_APTA!$A$4:$BQ$143,$L19,FALSE))</f>
        <v>0</v>
      </c>
      <c r="Y19" s="31">
        <f>IF(Y11=0,0,VLOOKUP(Y11,FAC_TOTALS_APTA!$A$4:$BQ$143,$L19,FALSE))</f>
        <v>0</v>
      </c>
      <c r="Z19" s="31">
        <f>IF(Z11=0,0,VLOOKUP(Z11,FAC_TOTALS_APTA!$A$4:$BQ$143,$L19,FALSE))</f>
        <v>0</v>
      </c>
      <c r="AA19" s="31">
        <f>IF(AA11=0,0,VLOOKUP(AA11,FAC_TOTALS_APTA!$A$4:$BQ$143,$L19,FALSE))</f>
        <v>0</v>
      </c>
      <c r="AB19" s="31">
        <f>IF(AB11=0,0,VLOOKUP(AB11,FAC_TOTALS_APTA!$A$4:$BQ$143,$L19,FALSE))</f>
        <v>0</v>
      </c>
      <c r="AC19" s="34">
        <f t="shared" si="4"/>
        <v>-15311658.464980781</v>
      </c>
      <c r="AD19" s="35">
        <f>AC19/G28</f>
        <v>-6.0257043723978337E-3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MATCH($D20,FAC_TOTALS_APTA!$A$2:$BQ$2,)</f>
        <v>18</v>
      </c>
      <c r="G20" s="36">
        <f>VLOOKUP(G11,FAC_TOTALS_APTA!$A$4:$BQ$143,$F20,FALSE)</f>
        <v>4.9863910146042203</v>
      </c>
      <c r="H20" s="36">
        <f>VLOOKUP(H11,FAC_TOTALS_APTA!$A$4:$BQ$143,$F20,FALSE)</f>
        <v>6.0992210636339204</v>
      </c>
      <c r="I20" s="32">
        <f t="shared" si="1"/>
        <v>0.22317344263023609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-3170.2502819166698</v>
      </c>
      <c r="N20" s="31">
        <f>IF(N11=0,0,VLOOKUP(N11,FAC_TOTALS_APTA!$A$4:$BQ$143,$L20,FALSE))</f>
        <v>-312109.924064263</v>
      </c>
      <c r="O20" s="31">
        <f>IF(O11=0,0,VLOOKUP(O11,FAC_TOTALS_APTA!$A$4:$BQ$143,$L20,FALSE))</f>
        <v>-256349.95225271099</v>
      </c>
      <c r="P20" s="31">
        <f>IF(P11=0,0,VLOOKUP(P11,FAC_TOTALS_APTA!$A$4:$BQ$143,$L20,FALSE))</f>
        <v>-805608.89524814102</v>
      </c>
      <c r="Q20" s="31">
        <f>IF(Q11=0,0,VLOOKUP(Q11,FAC_TOTALS_APTA!$A$4:$BQ$143,$L20,FALSE))</f>
        <v>-297082.851628348</v>
      </c>
      <c r="R20" s="31">
        <f>IF(R11=0,0,VLOOKUP(R11,FAC_TOTALS_APTA!$A$4:$BQ$143,$L20,FALSE))</f>
        <v>-399226.61863542697</v>
      </c>
      <c r="S20" s="31">
        <f>IF(S11=0,0,VLOOKUP(S11,FAC_TOTALS_APTA!$A$4:$BQ$143,$L20,FALSE))</f>
        <v>0</v>
      </c>
      <c r="T20" s="31">
        <f>IF(T11=0,0,VLOOKUP(T11,FAC_TOTALS_APTA!$A$4:$BQ$143,$L20,FALSE))</f>
        <v>0</v>
      </c>
      <c r="U20" s="31">
        <f>IF(U11=0,0,VLOOKUP(U11,FAC_TOTALS_APTA!$A$4:$BQ$143,$L20,FALSE))</f>
        <v>0</v>
      </c>
      <c r="V20" s="31">
        <f>IF(V11=0,0,VLOOKUP(V11,FAC_TOTALS_APTA!$A$4:$BQ$143,$L20,FALSE))</f>
        <v>0</v>
      </c>
      <c r="W20" s="31">
        <f>IF(W11=0,0,VLOOKUP(W11,FAC_TOTALS_APTA!$A$4:$BQ$143,$L20,FALSE))</f>
        <v>0</v>
      </c>
      <c r="X20" s="31">
        <f>IF(X11=0,0,VLOOKUP(X11,FAC_TOTALS_APTA!$A$4:$BQ$143,$L20,FALSE))</f>
        <v>0</v>
      </c>
      <c r="Y20" s="31">
        <f>IF(Y11=0,0,VLOOKUP(Y11,FAC_TOTALS_APTA!$A$4:$BQ$143,$L20,FALSE))</f>
        <v>0</v>
      </c>
      <c r="Z20" s="31">
        <f>IF(Z11=0,0,VLOOKUP(Z11,FAC_TOTALS_APTA!$A$4:$BQ$143,$L20,FALSE))</f>
        <v>0</v>
      </c>
      <c r="AA20" s="31">
        <f>IF(AA11=0,0,VLOOKUP(AA11,FAC_TOTALS_APTA!$A$4:$BQ$143,$L20,FALSE))</f>
        <v>0</v>
      </c>
      <c r="AB20" s="31">
        <f>IF(AB11=0,0,VLOOKUP(AB11,FAC_TOTALS_APTA!$A$4:$BQ$143,$L20,FALSE))</f>
        <v>0</v>
      </c>
      <c r="AC20" s="34">
        <f t="shared" si="4"/>
        <v>-2073548.4921108065</v>
      </c>
      <c r="AD20" s="35">
        <f>AC20/G28</f>
        <v>-8.1601808477294198E-4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MATCH($D21,FAC_TOTALS_APTA!$A$2:$BQ$2,)</f>
        <v>19</v>
      </c>
      <c r="G21" s="36">
        <f>VLOOKUP(G11,FAC_TOTALS_APTA!$A$4:$BQ$143,$F21,FALSE)</f>
        <v>0.46718360343311799</v>
      </c>
      <c r="H21" s="36">
        <f>VLOOKUP(H11,FAC_TOTALS_APTA!$A$4:$BQ$143,$F21,FALSE)</f>
        <v>6.1209643517356103</v>
      </c>
      <c r="I21" s="32">
        <f t="shared" si="1"/>
        <v>12.101838991684321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MATCH($K21,FAC_TOTALS_APTA!$A$2:$BO$2,)</f>
        <v>32</v>
      </c>
      <c r="M21" s="31">
        <f>IF(M11=0,0,VLOOKUP(M11,FAC_TOTALS_APTA!$A$4:$BQ$143,$L21,FALSE))</f>
        <v>-33309514.005515002</v>
      </c>
      <c r="N21" s="31">
        <f>IF(N11=0,0,VLOOKUP(N11,FAC_TOTALS_APTA!$A$4:$BQ$143,$L21,FALSE))</f>
        <v>-35654252.336049102</v>
      </c>
      <c r="O21" s="31">
        <f>IF(O11=0,0,VLOOKUP(O11,FAC_TOTALS_APTA!$A$4:$BQ$143,$L21,FALSE))</f>
        <v>-40290943.514614001</v>
      </c>
      <c r="P21" s="31">
        <f>IF(P11=0,0,VLOOKUP(P11,FAC_TOTALS_APTA!$A$4:$BQ$143,$L21,FALSE))</f>
        <v>-39244159.493836001</v>
      </c>
      <c r="Q21" s="31">
        <f>IF(Q11=0,0,VLOOKUP(Q11,FAC_TOTALS_APTA!$A$4:$BQ$143,$L21,FALSE))</f>
        <v>-37283607.017040104</v>
      </c>
      <c r="R21" s="31">
        <f>IF(R11=0,0,VLOOKUP(R11,FAC_TOTALS_APTA!$A$4:$BQ$143,$L21,FALSE))</f>
        <v>-35796041.508427598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0</v>
      </c>
      <c r="W21" s="31">
        <f>IF(W11=0,0,VLOOKUP(W11,FAC_TOTALS_APTA!$A$4:$BQ$143,$L21,FALSE))</f>
        <v>0</v>
      </c>
      <c r="X21" s="31">
        <f>IF(X11=0,0,VLOOKUP(X11,FAC_TOTALS_APTA!$A$4:$BQ$143,$L21,FALSE))</f>
        <v>0</v>
      </c>
      <c r="Y21" s="31">
        <f>IF(Y11=0,0,VLOOKUP(Y11,FAC_TOTALS_APTA!$A$4:$BQ$143,$L21,FALSE))</f>
        <v>0</v>
      </c>
      <c r="Z21" s="31">
        <f>IF(Z11=0,0,VLOOKUP(Z11,FAC_TOTALS_APTA!$A$4:$BQ$143,$L21,FALSE))</f>
        <v>0</v>
      </c>
      <c r="AA21" s="31">
        <f>IF(AA11=0,0,VLOOKUP(AA11,FAC_TOTALS_APTA!$A$4:$BQ$143,$L21,FALSE))</f>
        <v>0</v>
      </c>
      <c r="AB21" s="31">
        <f>IF(AB11=0,0,VLOOKUP(AB11,FAC_TOTALS_APTA!$A$4:$BQ$143,$L21,FALSE))</f>
        <v>0</v>
      </c>
      <c r="AC21" s="34">
        <f t="shared" si="4"/>
        <v>-221578517.87548178</v>
      </c>
      <c r="AD21" s="35">
        <f>AC21/G28</f>
        <v>-8.7199348590838485E-2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86</v>
      </c>
      <c r="E22" s="57">
        <v>-2.7400000000000001E-2</v>
      </c>
      <c r="F22" s="9">
        <f>MATCH($D22,FAC_TOTALS_APTA!$A$2:$BQ$2,)</f>
        <v>21</v>
      </c>
      <c r="G22" s="36">
        <f>VLOOKUP(G11,FAC_TOTALS_APTA!$A$4:$BQ$143,$F22,FALSE)</f>
        <v>0.73620865071589203</v>
      </c>
      <c r="H22" s="36">
        <f>VLOOKUP(H11,FAC_TOTALS_APTA!$A$4:$BQ$143,$F22,FALSE)</f>
        <v>38.815902918095702</v>
      </c>
      <c r="I22" s="32">
        <f t="shared" si="1"/>
        <v>51.724051639913462</v>
      </c>
      <c r="J22" s="33" t="str">
        <f t="shared" si="2"/>
        <v/>
      </c>
      <c r="K22" s="33" t="str">
        <f t="shared" si="3"/>
        <v>YEARS_SINCE_TNC_BUS_SQRD_FAC</v>
      </c>
      <c r="L22" s="9">
        <f>MATCH($K22,FAC_TOTALS_APTA!$A$2:$BO$2,)</f>
        <v>34</v>
      </c>
      <c r="M22" s="31">
        <f>IF(M11=0,0,VLOOKUP(M11,FAC_TOTALS_APTA!$A$4:$BQ$143,$L22,FALSE))</f>
        <v>-8702034.8867853992</v>
      </c>
      <c r="N22" s="31">
        <f>IF(N11=0,0,VLOOKUP(N11,FAC_TOTALS_APTA!$A$4:$BQ$143,$L22,FALSE))</f>
        <v>-16831466.895700399</v>
      </c>
      <c r="O22" s="31">
        <f>IF(O11=0,0,VLOOKUP(O11,FAC_TOTALS_APTA!$A$4:$BQ$143,$L22,FALSE))</f>
        <v>-25491534.4528629</v>
      </c>
      <c r="P22" s="31">
        <f>IF(P11=0,0,VLOOKUP(P11,FAC_TOTALS_APTA!$A$4:$BQ$143,$L22,FALSE))</f>
        <v>-34149378.606541798</v>
      </c>
      <c r="Q22" s="31">
        <f>IF(Q11=0,0,VLOOKUP(Q11,FAC_TOTALS_APTA!$A$4:$BQ$143,$L22,FALSE))</f>
        <v>-41312808.816185199</v>
      </c>
      <c r="R22" s="31">
        <f>IF(R11=0,0,VLOOKUP(R11,FAC_TOTALS_APTA!$A$4:$BQ$143,$L22,FALSE))</f>
        <v>-48129679.370585799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-174616903.02866149</v>
      </c>
      <c r="AD22" s="35">
        <f>AC22/G28</f>
        <v>-6.8718214847910311E-2</v>
      </c>
      <c r="AE22" s="9"/>
    </row>
    <row r="23" spans="1:31" s="16" customFormat="1" ht="15" x14ac:dyDescent="0.2">
      <c r="A23" s="9"/>
      <c r="B23" s="28" t="s">
        <v>74</v>
      </c>
      <c r="C23" s="30"/>
      <c r="D23" s="14" t="s">
        <v>82</v>
      </c>
      <c r="E23" s="57">
        <v>-2.5999999999999999E-3</v>
      </c>
      <c r="F23" s="9">
        <f>MATCH($D23,FAC_TOTALS_APTA!$A$2:$BQ$2,)</f>
        <v>20</v>
      </c>
      <c r="G23" s="36">
        <f>VLOOKUP(G11,FAC_TOTALS_APTA!$A$4:$BQ$143,$F23,FALSE)</f>
        <v>0</v>
      </c>
      <c r="H23" s="36">
        <f>VLOOKUP(H11,FAC_TOTALS_APTA!$A$4:$BQ$143,$F23,FALSE)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YEARS_SINCE_TNC_RAIL_FAC</v>
      </c>
      <c r="L23" s="9">
        <f>MATCH($K23,FAC_TOTALS_APTA!$A$2:$BO$2,)</f>
        <v>33</v>
      </c>
      <c r="M23" s="31">
        <f>IF(M11=0,0,VLOOKUP(M11,FAC_TOTALS_APTA!$A$4:$BQ$143,$L23,FALSE))</f>
        <v>0</v>
      </c>
      <c r="N23" s="31">
        <f>IF(N11=0,0,VLOOKUP(N11,FAC_TOTALS_APTA!$A$4:$BQ$143,$L23,FALSE))</f>
        <v>0</v>
      </c>
      <c r="O23" s="31">
        <f>IF(O11=0,0,VLOOKUP(O11,FAC_TOTALS_APTA!$A$4:$BQ$143,$L23,FALSE))</f>
        <v>0</v>
      </c>
      <c r="P23" s="31">
        <f>IF(P11=0,0,VLOOKUP(P11,FAC_TOTALS_APTA!$A$4:$BQ$143,$L23,FALSE))</f>
        <v>0</v>
      </c>
      <c r="Q23" s="31">
        <f>IF(Q11=0,0,VLOOKUP(Q11,FAC_TOTALS_APTA!$A$4:$BQ$143,$L23,FALSE))</f>
        <v>0</v>
      </c>
      <c r="R23" s="31">
        <f>IF(R11=0,0,VLOOKUP(R11,FAC_TOTALS_APTA!$A$4:$BQ$143,$L23,FALSE))</f>
        <v>0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0</v>
      </c>
      <c r="W23" s="31">
        <f>IF(W11=0,0,VLOOKUP(W11,FAC_TOTALS_APTA!$A$4:$BQ$143,$L23,FALSE))</f>
        <v>0</v>
      </c>
      <c r="X23" s="31">
        <f>IF(X11=0,0,VLOOKUP(X11,FAC_TOTALS_APTA!$A$4:$BQ$143,$L23,FALSE))</f>
        <v>0</v>
      </c>
      <c r="Y23" s="31">
        <f>IF(Y11=0,0,VLOOKUP(Y11,FAC_TOTALS_APTA!$A$4:$BQ$143,$L23,FALSE))</f>
        <v>0</v>
      </c>
      <c r="Z23" s="31">
        <f>IF(Z11=0,0,VLOOKUP(Z11,FAC_TOTALS_APTA!$A$4:$BQ$143,$L23,FALSE))</f>
        <v>0</v>
      </c>
      <c r="AA23" s="31">
        <f>IF(AA11=0,0,VLOOKUP(AA11,FAC_TOTALS_APTA!$A$4:$BQ$143,$L23,FALSE))</f>
        <v>0</v>
      </c>
      <c r="AB23" s="31">
        <f>IF(AB11=0,0,VLOOKUP(AB11,FAC_TOTALS_APTA!$A$4:$BQ$143,$L23,FALSE))</f>
        <v>0</v>
      </c>
      <c r="AC23" s="34">
        <f t="shared" si="4"/>
        <v>0</v>
      </c>
      <c r="AD23" s="35">
        <f>AC23/G28</f>
        <v>0</v>
      </c>
      <c r="AE23" s="9"/>
    </row>
    <row r="24" spans="1:31" s="16" customFormat="1" ht="15" x14ac:dyDescent="0.2">
      <c r="A24" s="9"/>
      <c r="B24" s="28" t="s">
        <v>75</v>
      </c>
      <c r="C24" s="30"/>
      <c r="D24" s="9" t="s">
        <v>49</v>
      </c>
      <c r="E24" s="57">
        <v>1.46E-2</v>
      </c>
      <c r="F24" s="9">
        <f>MATCH($D24,FAC_TOTALS_APTA!$A$2:$BQ$2,)</f>
        <v>22</v>
      </c>
      <c r="G24" s="36">
        <f>VLOOKUP(G11,FAC_TOTALS_APTA!$A$4:$BQ$143,$F24,FALSE)</f>
        <v>0.14511544885119099</v>
      </c>
      <c r="H24" s="36">
        <f>VLOOKUP(H11,FAC_TOTALS_APTA!$A$4:$BQ$143,$F24,FALSE)</f>
        <v>1</v>
      </c>
      <c r="I24" s="32">
        <f t="shared" si="1"/>
        <v>5.891065065205102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3962968.3682809798</v>
      </c>
      <c r="O24" s="31">
        <f>IF(O11=0,0,VLOOKUP(O11,FAC_TOTALS_APTA!$A$4:$BQ$143,$L24,FALSE))</f>
        <v>3389619.9519656799</v>
      </c>
      <c r="P24" s="31">
        <f>IF(P11=0,0,VLOOKUP(P11,FAC_TOTALS_APTA!$A$4:$BQ$143,$L24,FALSE))</f>
        <v>3288159.0583936502</v>
      </c>
      <c r="Q24" s="31">
        <f>IF(Q11=0,0,VLOOKUP(Q11,FAC_TOTALS_APTA!$A$4:$BQ$143,$L24,FALSE))</f>
        <v>0</v>
      </c>
      <c r="R24" s="31">
        <f>IF(R11=0,0,VLOOKUP(R11,FAC_TOTALS_APTA!$A$4:$BQ$143,$L24,FALSE))</f>
        <v>157984.36978162301</v>
      </c>
      <c r="S24" s="31">
        <f>IF(S11=0,0,VLOOKUP(S11,FAC_TOTALS_APTA!$A$4:$BQ$143,$L24,FALSE))</f>
        <v>0</v>
      </c>
      <c r="T24" s="31">
        <f>IF(T11=0,0,VLOOKUP(T11,FAC_TOTALS_APTA!$A$4:$BQ$143,$L24,FALSE))</f>
        <v>0</v>
      </c>
      <c r="U24" s="31">
        <f>IF(U11=0,0,VLOOKUP(U11,FAC_TOTALS_APTA!$A$4:$BQ$143,$L24,FALSE))</f>
        <v>0</v>
      </c>
      <c r="V24" s="31">
        <f>IF(V11=0,0,VLOOKUP(V11,FAC_TOTALS_APTA!$A$4:$BQ$143,$L24,FALSE))</f>
        <v>0</v>
      </c>
      <c r="W24" s="31">
        <f>IF(W11=0,0,VLOOKUP(W11,FAC_TOTALS_APTA!$A$4:$BQ$143,$L24,FALSE))</f>
        <v>0</v>
      </c>
      <c r="X24" s="31">
        <f>IF(X11=0,0,VLOOKUP(X11,FAC_TOTALS_APTA!$A$4:$BQ$143,$L24,FALSE))</f>
        <v>0</v>
      </c>
      <c r="Y24" s="31">
        <f>IF(Y11=0,0,VLOOKUP(Y11,FAC_TOTALS_APTA!$A$4:$BQ$143,$L24,FALSE))</f>
        <v>0</v>
      </c>
      <c r="Z24" s="31">
        <f>IF(Z11=0,0,VLOOKUP(Z11,FAC_TOTALS_APTA!$A$4:$BQ$143,$L24,FALSE))</f>
        <v>0</v>
      </c>
      <c r="AA24" s="31">
        <f>IF(AA11=0,0,VLOOKUP(AA11,FAC_TOTALS_APTA!$A$4:$BQ$143,$L24,FALSE))</f>
        <v>0</v>
      </c>
      <c r="AB24" s="31">
        <f>IF(AB11=0,0,VLOOKUP(AB11,FAC_TOTALS_APTA!$A$4:$BQ$143,$L24,FALSE))</f>
        <v>0</v>
      </c>
      <c r="AC24" s="34">
        <f t="shared" si="4"/>
        <v>10798731.748421932</v>
      </c>
      <c r="AD24" s="35">
        <f>AC24/G28</f>
        <v>4.2497006618609301E-3</v>
      </c>
      <c r="AE24" s="9"/>
    </row>
    <row r="25" spans="1:31" s="16" customFormat="1" ht="15" x14ac:dyDescent="0.2">
      <c r="A25" s="9"/>
      <c r="B25" s="11" t="s">
        <v>76</v>
      </c>
      <c r="C25" s="29"/>
      <c r="D25" s="10" t="s">
        <v>50</v>
      </c>
      <c r="E25" s="58">
        <v>-4.8399999999999999E-2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0.50036079538897105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-67983272.473590299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0</v>
      </c>
      <c r="AC25" s="42">
        <f t="shared" si="4"/>
        <v>-67983272.473590299</v>
      </c>
      <c r="AD25" s="43">
        <f>AC25/$G$28</f>
        <v>-2.6753934143118996E-2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0</v>
      </c>
      <c r="O26" s="48">
        <f>IF(O11=0,0,VLOOKUP(O11,FAC_TOTALS_APTA!$A$4:$BQ$143,$L26,FALSE))</f>
        <v>0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0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0</v>
      </c>
      <c r="AD26" s="52">
        <f>AC26/G28</f>
        <v>0</v>
      </c>
      <c r="AE26" s="9"/>
    </row>
    <row r="27" spans="1:31" s="75" customFormat="1" ht="15" x14ac:dyDescent="0.2">
      <c r="A27" s="74"/>
      <c r="B27" s="28" t="s">
        <v>77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2553626628.8025498</v>
      </c>
      <c r="H27" s="76">
        <f>VLOOKUP(H11,FAC_TOTALS_APTA!$A$4:$BO$143,$F27,FALSE)</f>
        <v>2130259812.82197</v>
      </c>
      <c r="I27" s="78">
        <f t="shared" ref="I27:I28" si="5">H27/G27-1</f>
        <v>-0.16579041399607652</v>
      </c>
      <c r="J27" s="33"/>
      <c r="K27" s="33"/>
      <c r="L27" s="9"/>
      <c r="M27" s="31">
        <f>SUM(M13:M18)</f>
        <v>17664450.085774206</v>
      </c>
      <c r="N27" s="31">
        <f>SUM(N13:N18)</f>
        <v>2737075.8511520661</v>
      </c>
      <c r="O27" s="31">
        <f>SUM(O13:O18)</f>
        <v>-116492265.06567997</v>
      </c>
      <c r="P27" s="31">
        <f>SUM(P13:P18)</f>
        <v>-43254615.479019225</v>
      </c>
      <c r="Q27" s="31">
        <f>SUM(Q13:Q18)</f>
        <v>84739679.332318932</v>
      </c>
      <c r="R27" s="31">
        <f>SUM(R13:R18)</f>
        <v>87899830.388336718</v>
      </c>
      <c r="S27" s="31">
        <f>SUM(S13:S18)</f>
        <v>0</v>
      </c>
      <c r="T27" s="31">
        <f>SUM(T13:T18)</f>
        <v>0</v>
      </c>
      <c r="U27" s="31">
        <f>SUM(U13:U18)</f>
        <v>0</v>
      </c>
      <c r="V27" s="31">
        <f>SUM(V13:V18)</f>
        <v>0</v>
      </c>
      <c r="W27" s="31">
        <f>SUM(W13:W18)</f>
        <v>0</v>
      </c>
      <c r="X27" s="31">
        <f>SUM(X13:X18)</f>
        <v>0</v>
      </c>
      <c r="Y27" s="31">
        <f>SUM(Y13:Y18)</f>
        <v>0</v>
      </c>
      <c r="Z27" s="31">
        <f>SUM(Z13:Z18)</f>
        <v>0</v>
      </c>
      <c r="AA27" s="31">
        <f>SUM(AA13:AA18)</f>
        <v>0</v>
      </c>
      <c r="AB27" s="31">
        <f>SUM(AB13:AB18)</f>
        <v>0</v>
      </c>
      <c r="AC27" s="34">
        <f>H27-G27</f>
        <v>-423366815.98057985</v>
      </c>
      <c r="AD27" s="35">
        <f>I27</f>
        <v>-0.16579041399607652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2541057031.46</v>
      </c>
      <c r="H28" s="77">
        <f>VLOOKUP(H11,FAC_TOTALS_APTA!$A$4:$BO$143,$F28,FALSE)</f>
        <v>2176386602.5599899</v>
      </c>
      <c r="I28" s="79">
        <f t="shared" si="5"/>
        <v>-0.1435113121764463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-364670428.90001011</v>
      </c>
      <c r="AD28" s="55">
        <f>I28</f>
        <v>-0.1435113121764463</v>
      </c>
    </row>
    <row r="29" spans="1:31" ht="17" thickTop="1" thickBot="1" x14ac:dyDescent="0.25">
      <c r="B29" s="59" t="s">
        <v>78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2.227910181963022E-2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5" x14ac:dyDescent="0.2">
      <c r="B34" s="21" t="s">
        <v>30</v>
      </c>
      <c r="C34" s="22">
        <v>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2:30" ht="15" thickTop="1" x14ac:dyDescent="0.2">
      <c r="B36" s="63"/>
      <c r="C36" s="64"/>
      <c r="D36" s="64"/>
      <c r="E36" s="64"/>
      <c r="F36" s="64"/>
      <c r="G36" s="84" t="s">
        <v>59</v>
      </c>
      <c r="H36" s="84"/>
      <c r="I36" s="8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4" t="s">
        <v>63</v>
      </c>
      <c r="AD36" s="84"/>
    </row>
    <row r="37" spans="2:30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2012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2:30" ht="13" customHeight="1" x14ac:dyDescent="0.2"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/>
      <c r="G39" s="9" t="str">
        <f>CONCATENATE($C34,"_",$C35,"_",G37)</f>
        <v>0_2_2012</v>
      </c>
      <c r="H39" s="9" t="str">
        <f>CONCATENATE($C34,"_",$C35,"_",H37)</f>
        <v>0_2_2018</v>
      </c>
      <c r="I39" s="30"/>
      <c r="J39" s="9"/>
      <c r="K39" s="9"/>
      <c r="L39" s="9"/>
      <c r="M39" s="9" t="str">
        <f>IF($G37+M38&gt;$H37,0,CONCATENATE($C34,"_",$C35,"_",$G37+M38))</f>
        <v>0_2_2013</v>
      </c>
      <c r="N39" s="9" t="str">
        <f t="shared" ref="N39:AB39" si="6">IF($G37+N38&gt;$H37,0,CONCATENATE($C34,"_",$C35,"_",$G37+N38))</f>
        <v>0_2_2014</v>
      </c>
      <c r="O39" s="9" t="str">
        <f t="shared" si="6"/>
        <v>0_2_2015</v>
      </c>
      <c r="P39" s="9" t="str">
        <f t="shared" si="6"/>
        <v>0_2_2016</v>
      </c>
      <c r="Q39" s="9" t="str">
        <f t="shared" si="6"/>
        <v>0_2_2017</v>
      </c>
      <c r="R39" s="9" t="str">
        <f t="shared" si="6"/>
        <v>0_2_2018</v>
      </c>
      <c r="S39" s="9">
        <f t="shared" si="6"/>
        <v>0</v>
      </c>
      <c r="T39" s="9">
        <f t="shared" si="6"/>
        <v>0</v>
      </c>
      <c r="U39" s="9">
        <f t="shared" si="6"/>
        <v>0</v>
      </c>
      <c r="V39" s="9">
        <f t="shared" si="6"/>
        <v>0</v>
      </c>
      <c r="W39" s="9">
        <f t="shared" si="6"/>
        <v>0</v>
      </c>
      <c r="X39" s="9">
        <f t="shared" si="6"/>
        <v>0</v>
      </c>
      <c r="Y39" s="9">
        <f t="shared" si="6"/>
        <v>0</v>
      </c>
      <c r="Z39" s="9">
        <f t="shared" si="6"/>
        <v>0</v>
      </c>
      <c r="AA39" s="9">
        <f t="shared" si="6"/>
        <v>0</v>
      </c>
      <c r="AB39" s="9">
        <f t="shared" si="6"/>
        <v>0</v>
      </c>
      <c r="AC39" s="9"/>
      <c r="AD39" s="9"/>
    </row>
    <row r="40" spans="2:30" ht="13" customHeight="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ht="15" x14ac:dyDescent="0.2">
      <c r="B41" s="28" t="s">
        <v>37</v>
      </c>
      <c r="C41" s="30" t="s">
        <v>24</v>
      </c>
      <c r="D41" s="9" t="s">
        <v>8</v>
      </c>
      <c r="E41" s="57">
        <v>0.83279999999999998</v>
      </c>
      <c r="F41" s="9">
        <f>MATCH($D41,FAC_TOTALS_APTA!$A$2:$BQ$2,)</f>
        <v>11</v>
      </c>
      <c r="G41" s="31">
        <f>VLOOKUP(G39,FAC_TOTALS_APTA!$A$4:$BQ$143,$F41,FALSE)</f>
        <v>10989630.6519417</v>
      </c>
      <c r="H41" s="31">
        <f>VLOOKUP(H39,FAC_TOTALS_APTA!$A$4:$BQ$143,$F41,FALSE)</f>
        <v>12322329.4230967</v>
      </c>
      <c r="I41" s="32">
        <f>IFERROR(H41/G41-1,"-")</f>
        <v>0.12126874991194825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-7587602.90729874</v>
      </c>
      <c r="N41" s="31">
        <f>IF(N39=0,0,VLOOKUP(N39,FAC_TOTALS_APTA!$A$4:$BQ$143,$L41,FALSE))</f>
        <v>3677870.5435644099</v>
      </c>
      <c r="O41" s="31">
        <f>IF(O39=0,0,VLOOKUP(O39,FAC_TOTALS_APTA!$A$4:$BQ$143,$L41,FALSE))</f>
        <v>-3211429.6591856699</v>
      </c>
      <c r="P41" s="31">
        <f>IF(P39=0,0,VLOOKUP(P39,FAC_TOTALS_APTA!$A$4:$BQ$143,$L41,FALSE))</f>
        <v>-5622164.7937656399</v>
      </c>
      <c r="Q41" s="31">
        <f>IF(Q39=0,0,VLOOKUP(Q39,FAC_TOTALS_APTA!$A$4:$BQ$143,$L41,FALSE))</f>
        <v>4859993.8613524502</v>
      </c>
      <c r="R41" s="31">
        <f>IF(R39=0,0,VLOOKUP(R39,FAC_TOTALS_APTA!$A$4:$BQ$143,$L41,FALSE))</f>
        <v>5721795.7501482898</v>
      </c>
      <c r="S41" s="31">
        <f>IF(S39=0,0,VLOOKUP(S39,FAC_TOTALS_APTA!$A$4:$BQ$143,$L41,FALSE))</f>
        <v>0</v>
      </c>
      <c r="T41" s="31">
        <f>IF(T39=0,0,VLOOKUP(T39,FAC_TOTALS_APTA!$A$4:$BQ$143,$L41,FALSE))</f>
        <v>0</v>
      </c>
      <c r="U41" s="31">
        <f>IF(U39=0,0,VLOOKUP(U39,FAC_TOTALS_APTA!$A$4:$BQ$143,$L41,FALSE))</f>
        <v>0</v>
      </c>
      <c r="V41" s="31">
        <f>IF(V39=0,0,VLOOKUP(V39,FAC_TOTALS_APTA!$A$4:$BQ$143,$L41,FALSE))</f>
        <v>0</v>
      </c>
      <c r="W41" s="31">
        <f>IF(W39=0,0,VLOOKUP(W39,FAC_TOTALS_APTA!$A$4:$BQ$143,$L41,FALSE))</f>
        <v>0</v>
      </c>
      <c r="X41" s="31">
        <f>IF(X39=0,0,VLOOKUP(X39,FAC_TOTALS_APTA!$A$4:$BQ$143,$L41,FALSE))</f>
        <v>0</v>
      </c>
      <c r="Y41" s="31">
        <f>IF(Y39=0,0,VLOOKUP(Y39,FAC_TOTALS_APTA!$A$4:$BQ$143,$L41,FALSE))</f>
        <v>0</v>
      </c>
      <c r="Z41" s="31">
        <f>IF(Z39=0,0,VLOOKUP(Z39,FAC_TOTALS_APTA!$A$4:$BQ$143,$L41,FALSE))</f>
        <v>0</v>
      </c>
      <c r="AA41" s="31">
        <f>IF(AA39=0,0,VLOOKUP(AA39,FAC_TOTALS_APTA!$A$4:$BQ$143,$L41,FALSE))</f>
        <v>0</v>
      </c>
      <c r="AB41" s="31">
        <f>IF(AB39=0,0,VLOOKUP(AB39,FAC_TOTALS_APTA!$A$4:$BQ$143,$L41,FALSE))</f>
        <v>0</v>
      </c>
      <c r="AC41" s="34">
        <f>SUM(M41:AB41)</f>
        <v>-2161537.2051848993</v>
      </c>
      <c r="AD41" s="35">
        <f>AC41/G56</f>
        <v>-2.3368001330209796E-3</v>
      </c>
    </row>
    <row r="42" spans="2:30" ht="15" x14ac:dyDescent="0.2">
      <c r="B42" s="28" t="s">
        <v>60</v>
      </c>
      <c r="C42" s="30" t="s">
        <v>24</v>
      </c>
      <c r="D42" s="9" t="s">
        <v>18</v>
      </c>
      <c r="E42" s="57">
        <v>-0.59099999999999997</v>
      </c>
      <c r="F42" s="9">
        <f>MATCH($D42,FAC_TOTALS_APTA!$A$2:$BQ$2,)</f>
        <v>12</v>
      </c>
      <c r="G42" s="56">
        <f>VLOOKUP(G39,FAC_TOTALS_APTA!$A$4:$BQ$143,$F42,FALSE)</f>
        <v>0.98725304276916004</v>
      </c>
      <c r="H42" s="56">
        <f>VLOOKUP(H39,FAC_TOTALS_APTA!$A$4:$BQ$143,$F42,FALSE)</f>
        <v>0.98533916269850497</v>
      </c>
      <c r="I42" s="32">
        <f t="shared" ref="I42:I53" si="7">IFERROR(H42/G42-1,"-")</f>
        <v>-1.9385912098957014E-3</v>
      </c>
      <c r="J42" s="33" t="str">
        <f t="shared" ref="J42:J53" si="8">IF(C42="Log","_log","")</f>
        <v>_log</v>
      </c>
      <c r="K42" s="33" t="str">
        <f t="shared" ref="K42:K54" si="9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5684360.8334136698</v>
      </c>
      <c r="N42" s="31">
        <f>IF(N39=0,0,VLOOKUP(N39,FAC_TOTALS_APTA!$A$4:$BQ$143,$L42,FALSE))</f>
        <v>11515230.3928556</v>
      </c>
      <c r="O42" s="31">
        <f>IF(O39=0,0,VLOOKUP(O39,FAC_TOTALS_APTA!$A$4:$BQ$143,$L42,FALSE))</f>
        <v>21314169.812279999</v>
      </c>
      <c r="P42" s="31">
        <f>IF(P39=0,0,VLOOKUP(P39,FAC_TOTALS_APTA!$A$4:$BQ$143,$L42,FALSE))</f>
        <v>21933978.750497598</v>
      </c>
      <c r="Q42" s="31">
        <f>IF(Q39=0,0,VLOOKUP(Q39,FAC_TOTALS_APTA!$A$4:$BQ$143,$L42,FALSE))</f>
        <v>7436029.9985176995</v>
      </c>
      <c r="R42" s="31">
        <f>IF(R39=0,0,VLOOKUP(R39,FAC_TOTALS_APTA!$A$4:$BQ$143,$L42,FALSE))</f>
        <v>12538959.745601401</v>
      </c>
      <c r="S42" s="31">
        <f>IF(S39=0,0,VLOOKUP(S39,FAC_TOTALS_APTA!$A$4:$BQ$143,$L42,FALSE))</f>
        <v>0</v>
      </c>
      <c r="T42" s="31">
        <f>IF(T39=0,0,VLOOKUP(T39,FAC_TOTALS_APTA!$A$4:$BQ$143,$L42,FALSE))</f>
        <v>0</v>
      </c>
      <c r="U42" s="31">
        <f>IF(U39=0,0,VLOOKUP(U39,FAC_TOTALS_APTA!$A$4:$BQ$143,$L42,FALSE))</f>
        <v>0</v>
      </c>
      <c r="V42" s="31">
        <f>IF(V39=0,0,VLOOKUP(V39,FAC_TOTALS_APTA!$A$4:$BQ$143,$L42,FALSE))</f>
        <v>0</v>
      </c>
      <c r="W42" s="31">
        <f>IF(W39=0,0,VLOOKUP(W39,FAC_TOTALS_APTA!$A$4:$BQ$143,$L42,FALSE))</f>
        <v>0</v>
      </c>
      <c r="X42" s="31">
        <f>IF(X39=0,0,VLOOKUP(X39,FAC_TOTALS_APTA!$A$4:$BQ$143,$L42,FALSE))</f>
        <v>0</v>
      </c>
      <c r="Y42" s="31">
        <f>IF(Y39=0,0,VLOOKUP(Y39,FAC_TOTALS_APTA!$A$4:$BQ$143,$L42,FALSE))</f>
        <v>0</v>
      </c>
      <c r="Z42" s="31">
        <f>IF(Z39=0,0,VLOOKUP(Z39,FAC_TOTALS_APTA!$A$4:$BQ$143,$L42,FALSE))</f>
        <v>0</v>
      </c>
      <c r="AA42" s="31">
        <f>IF(AA39=0,0,VLOOKUP(AA39,FAC_TOTALS_APTA!$A$4:$BQ$143,$L42,FALSE))</f>
        <v>0</v>
      </c>
      <c r="AB42" s="31">
        <f>IF(AB39=0,0,VLOOKUP(AB39,FAC_TOTALS_APTA!$A$4:$BQ$143,$L42,FALSE))</f>
        <v>0</v>
      </c>
      <c r="AC42" s="34">
        <f t="shared" ref="AC42:AC53" si="10">SUM(M42:AB42)</f>
        <v>80422729.533165976</v>
      </c>
      <c r="AD42" s="35">
        <f>AC42/G56</f>
        <v>8.6943608752242926E-2</v>
      </c>
    </row>
    <row r="43" spans="2:30" ht="15" x14ac:dyDescent="0.2">
      <c r="B43" s="28" t="s">
        <v>56</v>
      </c>
      <c r="C43" s="30" t="s">
        <v>24</v>
      </c>
      <c r="D43" s="9" t="s">
        <v>9</v>
      </c>
      <c r="E43" s="57">
        <v>0.37669999999999998</v>
      </c>
      <c r="F43" s="9">
        <f>MATCH($D43,FAC_TOTALS_APTA!$A$2:$BQ$2,)</f>
        <v>13</v>
      </c>
      <c r="G43" s="31">
        <f>VLOOKUP(G39,FAC_TOTALS_APTA!$A$4:$BQ$143,$F43,FALSE)</f>
        <v>2572905.8684102199</v>
      </c>
      <c r="H43" s="31">
        <f>VLOOKUP(H39,FAC_TOTALS_APTA!$A$4:$BQ$143,$F43,FALSE)</f>
        <v>2781939.65294956</v>
      </c>
      <c r="I43" s="32">
        <f t="shared" si="7"/>
        <v>8.1244241037275344E-2</v>
      </c>
      <c r="J43" s="33" t="str">
        <f t="shared" si="8"/>
        <v>_log</v>
      </c>
      <c r="K43" s="33" t="str">
        <f t="shared" si="9"/>
        <v>POP_EMP_log_FAC</v>
      </c>
      <c r="L43" s="9">
        <f>MATCH($K43,FAC_TOTALS_APTA!$A$2:$BO$2,)</f>
        <v>26</v>
      </c>
      <c r="M43" s="31">
        <f>IF(M39=0,0,VLOOKUP(M39,FAC_TOTALS_APTA!$A$4:$BQ$143,$L43,FALSE))</f>
        <v>1931992.6032579299</v>
      </c>
      <c r="N43" s="31">
        <f>IF(N39=0,0,VLOOKUP(N39,FAC_TOTALS_APTA!$A$4:$BQ$143,$L43,FALSE))</f>
        <v>1450016.01616566</v>
      </c>
      <c r="O43" s="31">
        <f>IF(O39=0,0,VLOOKUP(O39,FAC_TOTALS_APTA!$A$4:$BQ$143,$L43,FALSE))</f>
        <v>1430409.9631977601</v>
      </c>
      <c r="P43" s="31">
        <f>IF(P39=0,0,VLOOKUP(P39,FAC_TOTALS_APTA!$A$4:$BQ$143,$L43,FALSE))</f>
        <v>1336574.13701702</v>
      </c>
      <c r="Q43" s="31">
        <f>IF(Q39=0,0,VLOOKUP(Q39,FAC_TOTALS_APTA!$A$4:$BQ$143,$L43,FALSE))</f>
        <v>1350086.49361932</v>
      </c>
      <c r="R43" s="31">
        <f>IF(R39=0,0,VLOOKUP(R39,FAC_TOTALS_APTA!$A$4:$BQ$143,$L43,FALSE))</f>
        <v>1181315.3602769901</v>
      </c>
      <c r="S43" s="31">
        <f>IF(S39=0,0,VLOOKUP(S39,FAC_TOTALS_APTA!$A$4:$BQ$143,$L43,FALSE))</f>
        <v>0</v>
      </c>
      <c r="T43" s="31">
        <f>IF(T39=0,0,VLOOKUP(T39,FAC_TOTALS_APTA!$A$4:$BQ$143,$L43,FALSE))</f>
        <v>0</v>
      </c>
      <c r="U43" s="31">
        <f>IF(U39=0,0,VLOOKUP(U39,FAC_TOTALS_APTA!$A$4:$BQ$143,$L43,FALSE))</f>
        <v>0</v>
      </c>
      <c r="V43" s="31">
        <f>IF(V39=0,0,VLOOKUP(V39,FAC_TOTALS_APTA!$A$4:$BQ$143,$L43,FALSE))</f>
        <v>0</v>
      </c>
      <c r="W43" s="31">
        <f>IF(W39=0,0,VLOOKUP(W39,FAC_TOTALS_APTA!$A$4:$BQ$143,$L43,FALSE))</f>
        <v>0</v>
      </c>
      <c r="X43" s="31">
        <f>IF(X39=0,0,VLOOKUP(X39,FAC_TOTALS_APTA!$A$4:$BQ$143,$L43,FALSE))</f>
        <v>0</v>
      </c>
      <c r="Y43" s="31">
        <f>IF(Y39=0,0,VLOOKUP(Y39,FAC_TOTALS_APTA!$A$4:$BQ$143,$L43,FALSE))</f>
        <v>0</v>
      </c>
      <c r="Z43" s="31">
        <f>IF(Z39=0,0,VLOOKUP(Z39,FAC_TOTALS_APTA!$A$4:$BQ$143,$L43,FALSE))</f>
        <v>0</v>
      </c>
      <c r="AA43" s="31">
        <f>IF(AA39=0,0,VLOOKUP(AA39,FAC_TOTALS_APTA!$A$4:$BQ$143,$L43,FALSE))</f>
        <v>0</v>
      </c>
      <c r="AB43" s="31">
        <f>IF(AB39=0,0,VLOOKUP(AB39,FAC_TOTALS_APTA!$A$4:$BQ$143,$L43,FALSE))</f>
        <v>0</v>
      </c>
      <c r="AC43" s="34">
        <f t="shared" si="10"/>
        <v>8680394.5735346805</v>
      </c>
      <c r="AD43" s="35">
        <f>AC43/G56</f>
        <v>9.3842230175146552E-3</v>
      </c>
    </row>
    <row r="44" spans="2:30" ht="15" x14ac:dyDescent="0.2">
      <c r="B44" s="28" t="s">
        <v>72</v>
      </c>
      <c r="C44" s="30" t="s">
        <v>24</v>
      </c>
      <c r="D44" s="9" t="s">
        <v>80</v>
      </c>
      <c r="E44" s="57">
        <v>5.4999999999999997E-3</v>
      </c>
      <c r="F44" s="9">
        <f>MATCH($D44,FAC_TOTALS_APTA!$A$2:$BQ$2,)</f>
        <v>17</v>
      </c>
      <c r="G44" s="56">
        <f>VLOOKUP(G39,FAC_TOTALS_APTA!$A$4:$BQ$143,$F44,FALSE)</f>
        <v>3575.8000936405801</v>
      </c>
      <c r="H44" s="56">
        <f>VLOOKUP(H39,FAC_TOTALS_APTA!$A$4:$BQ$143,$F44,FALSE)</f>
        <v>3643.7721310097299</v>
      </c>
      <c r="I44" s="32">
        <f t="shared" si="7"/>
        <v>1.9008903067605942E-2</v>
      </c>
      <c r="J44" s="33" t="str">
        <f t="shared" si="8"/>
        <v>_log</v>
      </c>
      <c r="K44" s="33" t="str">
        <f t="shared" si="9"/>
        <v>WEIGHTED_POP_DENSITY_log_FAC</v>
      </c>
      <c r="L44" s="9">
        <f>MATCH($K44,FAC_TOTALS_APTA!$A$2:$BO$2,)</f>
        <v>30</v>
      </c>
      <c r="M44" s="31">
        <f>IF(M39=0,0,VLOOKUP(M39,FAC_TOTALS_APTA!$A$4:$BQ$143,$L44,FALSE))</f>
        <v>3102616.2111099898</v>
      </c>
      <c r="N44" s="31">
        <f>IF(N39=0,0,VLOOKUP(N39,FAC_TOTALS_APTA!$A$4:$BQ$143,$L44,FALSE))</f>
        <v>5049279.4121032804</v>
      </c>
      <c r="O44" s="31">
        <f>IF(O39=0,0,VLOOKUP(O39,FAC_TOTALS_APTA!$A$4:$BQ$143,$L44,FALSE))</f>
        <v>6738242.4056104496</v>
      </c>
      <c r="P44" s="31">
        <f>IF(P39=0,0,VLOOKUP(P39,FAC_TOTALS_APTA!$A$4:$BQ$143,$L44,FALSE))</f>
        <v>5599416.6341581596</v>
      </c>
      <c r="Q44" s="31">
        <f>IF(Q39=0,0,VLOOKUP(Q39,FAC_TOTALS_APTA!$A$4:$BQ$143,$L44,FALSE))</f>
        <v>5236692.94126816</v>
      </c>
      <c r="R44" s="31">
        <f>IF(R39=0,0,VLOOKUP(R39,FAC_TOTALS_APTA!$A$4:$BQ$143,$L44,FALSE))</f>
        <v>7978911.2330018803</v>
      </c>
      <c r="S44" s="31">
        <f>IF(S39=0,0,VLOOKUP(S39,FAC_TOTALS_APTA!$A$4:$BQ$143,$L44,FALSE))</f>
        <v>0</v>
      </c>
      <c r="T44" s="31">
        <f>IF(T39=0,0,VLOOKUP(T39,FAC_TOTALS_APTA!$A$4:$BQ$143,$L44,FALSE))</f>
        <v>0</v>
      </c>
      <c r="U44" s="31">
        <f>IF(U39=0,0,VLOOKUP(U39,FAC_TOTALS_APTA!$A$4:$BQ$143,$L44,FALSE))</f>
        <v>0</v>
      </c>
      <c r="V44" s="31">
        <f>IF(V39=0,0,VLOOKUP(V39,FAC_TOTALS_APTA!$A$4:$BQ$143,$L44,FALSE))</f>
        <v>0</v>
      </c>
      <c r="W44" s="31">
        <f>IF(W39=0,0,VLOOKUP(W39,FAC_TOTALS_APTA!$A$4:$BQ$143,$L44,FALSE))</f>
        <v>0</v>
      </c>
      <c r="X44" s="31">
        <f>IF(X39=0,0,VLOOKUP(X39,FAC_TOTALS_APTA!$A$4:$BQ$143,$L44,FALSE))</f>
        <v>0</v>
      </c>
      <c r="Y44" s="31">
        <f>IF(Y39=0,0,VLOOKUP(Y39,FAC_TOTALS_APTA!$A$4:$BQ$143,$L44,FALSE))</f>
        <v>0</v>
      </c>
      <c r="Z44" s="31">
        <f>IF(Z39=0,0,VLOOKUP(Z39,FAC_TOTALS_APTA!$A$4:$BQ$143,$L44,FALSE))</f>
        <v>0</v>
      </c>
      <c r="AA44" s="31">
        <f>IF(AA39=0,0,VLOOKUP(AA39,FAC_TOTALS_APTA!$A$4:$BQ$143,$L44,FALSE))</f>
        <v>0</v>
      </c>
      <c r="AB44" s="31">
        <f>IF(AB39=0,0,VLOOKUP(AB39,FAC_TOTALS_APTA!$A$4:$BQ$143,$L44,FALSE))</f>
        <v>0</v>
      </c>
      <c r="AC44" s="34">
        <f t="shared" si="10"/>
        <v>33705158.837251917</v>
      </c>
      <c r="AD44" s="35">
        <f>AC44/G56</f>
        <v>3.6438058741462262E-2</v>
      </c>
    </row>
    <row r="45" spans="2:30" ht="15" x14ac:dyDescent="0.2">
      <c r="B45" s="28" t="s">
        <v>57</v>
      </c>
      <c r="C45" s="30" t="s">
        <v>24</v>
      </c>
      <c r="D45" s="37" t="s">
        <v>17</v>
      </c>
      <c r="E45" s="57">
        <v>0.1762</v>
      </c>
      <c r="F45" s="9">
        <f>MATCH($D45,FAC_TOTALS_APTA!$A$2:$BQ$2,)</f>
        <v>14</v>
      </c>
      <c r="G45" s="36">
        <f>VLOOKUP(G39,FAC_TOTALS_APTA!$A$4:$BQ$143,$F45,FALSE)</f>
        <v>4.0333011705785804</v>
      </c>
      <c r="H45" s="36">
        <f>VLOOKUP(H39,FAC_TOTALS_APTA!$A$4:$BQ$143,$F45,FALSE)</f>
        <v>2.8552461162335998</v>
      </c>
      <c r="I45" s="32">
        <f t="shared" si="7"/>
        <v>-0.2920820946718411</v>
      </c>
      <c r="J45" s="33" t="str">
        <f t="shared" si="8"/>
        <v>_log</v>
      </c>
      <c r="K45" s="33" t="str">
        <f t="shared" si="9"/>
        <v>GAS_PRICE_2018_log_FAC</v>
      </c>
      <c r="L45" s="9">
        <f>MATCH($K45,FAC_TOTALS_APTA!$A$2:$BO$2,)</f>
        <v>27</v>
      </c>
      <c r="M45" s="31">
        <f>IF(M39=0,0,VLOOKUP(M39,FAC_TOTALS_APTA!$A$4:$BQ$143,$L45,FALSE))</f>
        <v>-7114336.5610765796</v>
      </c>
      <c r="N45" s="31">
        <f>IF(N39=0,0,VLOOKUP(N39,FAC_TOTALS_APTA!$A$4:$BQ$143,$L45,FALSE))</f>
        <v>-9966292.8984384593</v>
      </c>
      <c r="O45" s="31">
        <f>IF(O39=0,0,VLOOKUP(O39,FAC_TOTALS_APTA!$A$4:$BQ$143,$L45,FALSE))</f>
        <v>-49776938.654253699</v>
      </c>
      <c r="P45" s="31">
        <f>IF(P39=0,0,VLOOKUP(P39,FAC_TOTALS_APTA!$A$4:$BQ$143,$L45,FALSE))</f>
        <v>-18065472.923066899</v>
      </c>
      <c r="Q45" s="31">
        <f>IF(Q39=0,0,VLOOKUP(Q39,FAC_TOTALS_APTA!$A$4:$BQ$143,$L45,FALSE))</f>
        <v>12419082.044529499</v>
      </c>
      <c r="R45" s="31">
        <f>IF(R39=0,0,VLOOKUP(R39,FAC_TOTALS_APTA!$A$4:$BQ$143,$L45,FALSE))</f>
        <v>14500765.9087997</v>
      </c>
      <c r="S45" s="31">
        <f>IF(S39=0,0,VLOOKUP(S39,FAC_TOTALS_APTA!$A$4:$BQ$143,$L45,FALSE))</f>
        <v>0</v>
      </c>
      <c r="T45" s="31">
        <f>IF(T39=0,0,VLOOKUP(T39,FAC_TOTALS_APTA!$A$4:$BQ$143,$L45,FALSE))</f>
        <v>0</v>
      </c>
      <c r="U45" s="31">
        <f>IF(U39=0,0,VLOOKUP(U39,FAC_TOTALS_APTA!$A$4:$BQ$143,$L45,FALSE))</f>
        <v>0</v>
      </c>
      <c r="V45" s="31">
        <f>IF(V39=0,0,VLOOKUP(V39,FAC_TOTALS_APTA!$A$4:$BQ$143,$L45,FALSE))</f>
        <v>0</v>
      </c>
      <c r="W45" s="31">
        <f>IF(W39=0,0,VLOOKUP(W39,FAC_TOTALS_APTA!$A$4:$BQ$143,$L45,FALSE))</f>
        <v>0</v>
      </c>
      <c r="X45" s="31">
        <f>IF(X39=0,0,VLOOKUP(X39,FAC_TOTALS_APTA!$A$4:$BQ$143,$L45,FALSE))</f>
        <v>0</v>
      </c>
      <c r="Y45" s="31">
        <f>IF(Y39=0,0,VLOOKUP(Y39,FAC_TOTALS_APTA!$A$4:$BQ$143,$L45,FALSE))</f>
        <v>0</v>
      </c>
      <c r="Z45" s="31">
        <f>IF(Z39=0,0,VLOOKUP(Z39,FAC_TOTALS_APTA!$A$4:$BQ$143,$L45,FALSE))</f>
        <v>0</v>
      </c>
      <c r="AA45" s="31">
        <f>IF(AA39=0,0,VLOOKUP(AA39,FAC_TOTALS_APTA!$A$4:$BQ$143,$L45,FALSE))</f>
        <v>0</v>
      </c>
      <c r="AB45" s="31">
        <f>IF(AB39=0,0,VLOOKUP(AB39,FAC_TOTALS_APTA!$A$4:$BQ$143,$L45,FALSE))</f>
        <v>0</v>
      </c>
      <c r="AC45" s="34">
        <f t="shared" si="10"/>
        <v>-58003193.083506443</v>
      </c>
      <c r="AD45" s="35">
        <f>AC45/G56</f>
        <v>-6.2706239331922625E-2</v>
      </c>
    </row>
    <row r="46" spans="2:30" ht="15" x14ac:dyDescent="0.2">
      <c r="B46" s="28" t="s">
        <v>54</v>
      </c>
      <c r="C46" s="30" t="s">
        <v>24</v>
      </c>
      <c r="D46" s="9" t="s">
        <v>16</v>
      </c>
      <c r="E46" s="57">
        <v>-0.27529999999999999</v>
      </c>
      <c r="F46" s="9">
        <f>MATCH($D46,FAC_TOTALS_APTA!$A$2:$BQ$2,)</f>
        <v>15</v>
      </c>
      <c r="G46" s="56">
        <f>VLOOKUP(G39,FAC_TOTALS_APTA!$A$4:$BQ$143,$F46,FALSE)</f>
        <v>28718.186125593402</v>
      </c>
      <c r="H46" s="56">
        <f>VLOOKUP(H39,FAC_TOTALS_APTA!$A$4:$BQ$143,$F46,FALSE)</f>
        <v>31293.679821101199</v>
      </c>
      <c r="I46" s="32">
        <f t="shared" si="7"/>
        <v>8.9681628367626498E-2</v>
      </c>
      <c r="J46" s="33" t="str">
        <f t="shared" si="8"/>
        <v>_log</v>
      </c>
      <c r="K46" s="33" t="str">
        <f t="shared" si="9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-1622525.2576371201</v>
      </c>
      <c r="N46" s="31">
        <f>IF(N39=0,0,VLOOKUP(N39,FAC_TOTALS_APTA!$A$4:$BQ$143,$L46,FALSE))</f>
        <v>-1091162.76746374</v>
      </c>
      <c r="O46" s="31">
        <f>IF(O39=0,0,VLOOKUP(O39,FAC_TOTALS_APTA!$A$4:$BQ$143,$L46,FALSE))</f>
        <v>-12080211.441674</v>
      </c>
      <c r="P46" s="31">
        <f>IF(P39=0,0,VLOOKUP(P39,FAC_TOTALS_APTA!$A$4:$BQ$143,$L46,FALSE))</f>
        <v>-7835942.1444780901</v>
      </c>
      <c r="Q46" s="31">
        <f>IF(Q39=0,0,VLOOKUP(Q39,FAC_TOTALS_APTA!$A$4:$BQ$143,$L46,FALSE))</f>
        <v>-1514691.59126663</v>
      </c>
      <c r="R46" s="31">
        <f>IF(R39=0,0,VLOOKUP(R39,FAC_TOTALS_APTA!$A$4:$BQ$143,$L46,FALSE))</f>
        <v>-3612967.3694183598</v>
      </c>
      <c r="S46" s="31">
        <f>IF(S39=0,0,VLOOKUP(S39,FAC_TOTALS_APTA!$A$4:$BQ$143,$L46,FALSE))</f>
        <v>0</v>
      </c>
      <c r="T46" s="31">
        <f>IF(T39=0,0,VLOOKUP(T39,FAC_TOTALS_APTA!$A$4:$BQ$143,$L46,FALSE))</f>
        <v>0</v>
      </c>
      <c r="U46" s="31">
        <f>IF(U39=0,0,VLOOKUP(U39,FAC_TOTALS_APTA!$A$4:$BQ$143,$L46,FALSE))</f>
        <v>0</v>
      </c>
      <c r="V46" s="31">
        <f>IF(V39=0,0,VLOOKUP(V39,FAC_TOTALS_APTA!$A$4:$BQ$143,$L46,FALSE))</f>
        <v>0</v>
      </c>
      <c r="W46" s="31">
        <f>IF(W39=0,0,VLOOKUP(W39,FAC_TOTALS_APTA!$A$4:$BQ$143,$L46,FALSE))</f>
        <v>0</v>
      </c>
      <c r="X46" s="31">
        <f>IF(X39=0,0,VLOOKUP(X39,FAC_TOTALS_APTA!$A$4:$BQ$143,$L46,FALSE))</f>
        <v>0</v>
      </c>
      <c r="Y46" s="31">
        <f>IF(Y39=0,0,VLOOKUP(Y39,FAC_TOTALS_APTA!$A$4:$BQ$143,$L46,FALSE))</f>
        <v>0</v>
      </c>
      <c r="Z46" s="31">
        <f>IF(Z39=0,0,VLOOKUP(Z39,FAC_TOTALS_APTA!$A$4:$BQ$143,$L46,FALSE))</f>
        <v>0</v>
      </c>
      <c r="AA46" s="31">
        <f>IF(AA39=0,0,VLOOKUP(AA39,FAC_TOTALS_APTA!$A$4:$BQ$143,$L46,FALSE))</f>
        <v>0</v>
      </c>
      <c r="AB46" s="31">
        <f>IF(AB39=0,0,VLOOKUP(AB39,FAC_TOTALS_APTA!$A$4:$BQ$143,$L46,FALSE))</f>
        <v>0</v>
      </c>
      <c r="AC46" s="34">
        <f t="shared" si="10"/>
        <v>-27757500.571937937</v>
      </c>
      <c r="AD46" s="35">
        <f>AC46/G56</f>
        <v>-3.0008149234371381E-2</v>
      </c>
    </row>
    <row r="47" spans="2:30" ht="15" x14ac:dyDescent="0.2">
      <c r="B47" s="28" t="s">
        <v>73</v>
      </c>
      <c r="C47" s="30"/>
      <c r="D47" s="9" t="s">
        <v>10</v>
      </c>
      <c r="E47" s="57">
        <v>6.8999999999999999E-3</v>
      </c>
      <c r="F47" s="9">
        <f>MATCH($D47,FAC_TOTALS_APTA!$A$2:$BQ$2,)</f>
        <v>16</v>
      </c>
      <c r="G47" s="31">
        <f>VLOOKUP(G39,FAC_TOTALS_APTA!$A$4:$BQ$143,$F47,FALSE)</f>
        <v>8.0076317765982701</v>
      </c>
      <c r="H47" s="31">
        <f>VLOOKUP(H39,FAC_TOTALS_APTA!$A$4:$BQ$143,$F47,FALSE)</f>
        <v>6.9559527905738099</v>
      </c>
      <c r="I47" s="32">
        <f t="shared" si="7"/>
        <v>-0.13133458372772788</v>
      </c>
      <c r="J47" s="33" t="str">
        <f t="shared" si="8"/>
        <v/>
      </c>
      <c r="K47" s="33" t="str">
        <f t="shared" si="9"/>
        <v>PCT_HH_NO_VEH_FAC</v>
      </c>
      <c r="L47" s="9">
        <f>MATCH($K47,FAC_TOTALS_APTA!$A$2:$BO$2,)</f>
        <v>29</v>
      </c>
      <c r="M47" s="31">
        <f>IF(M39=0,0,VLOOKUP(M39,FAC_TOTALS_APTA!$A$4:$BQ$143,$L47,FALSE))</f>
        <v>-918967.74017324997</v>
      </c>
      <c r="N47" s="31">
        <f>IF(N39=0,0,VLOOKUP(N39,FAC_TOTALS_APTA!$A$4:$BQ$143,$L47,FALSE))</f>
        <v>89337.710792699407</v>
      </c>
      <c r="O47" s="31">
        <f>IF(O39=0,0,VLOOKUP(O39,FAC_TOTALS_APTA!$A$4:$BQ$143,$L47,FALSE))</f>
        <v>-1298829.4408332801</v>
      </c>
      <c r="P47" s="31">
        <f>IF(P39=0,0,VLOOKUP(P39,FAC_TOTALS_APTA!$A$4:$BQ$143,$L47,FALSE))</f>
        <v>-934090.68181687302</v>
      </c>
      <c r="Q47" s="31">
        <f>IF(Q39=0,0,VLOOKUP(Q39,FAC_TOTALS_APTA!$A$4:$BQ$143,$L47,FALSE))</f>
        <v>-1701424.20157573</v>
      </c>
      <c r="R47" s="31">
        <f>IF(R39=0,0,VLOOKUP(R39,FAC_TOTALS_APTA!$A$4:$BQ$143,$L47,FALSE))</f>
        <v>-1412940.6905020601</v>
      </c>
      <c r="S47" s="31">
        <f>IF(S39=0,0,VLOOKUP(S39,FAC_TOTALS_APTA!$A$4:$BQ$143,$L47,FALSE))</f>
        <v>0</v>
      </c>
      <c r="T47" s="31">
        <f>IF(T39=0,0,VLOOKUP(T39,FAC_TOTALS_APTA!$A$4:$BQ$143,$L47,FALSE))</f>
        <v>0</v>
      </c>
      <c r="U47" s="31">
        <f>IF(U39=0,0,VLOOKUP(U39,FAC_TOTALS_APTA!$A$4:$BQ$143,$L47,FALSE))</f>
        <v>0</v>
      </c>
      <c r="V47" s="31">
        <f>IF(V39=0,0,VLOOKUP(V39,FAC_TOTALS_APTA!$A$4:$BQ$143,$L47,FALSE))</f>
        <v>0</v>
      </c>
      <c r="W47" s="31">
        <f>IF(W39=0,0,VLOOKUP(W39,FAC_TOTALS_APTA!$A$4:$BQ$143,$L47,FALSE))</f>
        <v>0</v>
      </c>
      <c r="X47" s="31">
        <f>IF(X39=0,0,VLOOKUP(X39,FAC_TOTALS_APTA!$A$4:$BQ$143,$L47,FALSE))</f>
        <v>0</v>
      </c>
      <c r="Y47" s="31">
        <f>IF(Y39=0,0,VLOOKUP(Y39,FAC_TOTALS_APTA!$A$4:$BQ$143,$L47,FALSE))</f>
        <v>0</v>
      </c>
      <c r="Z47" s="31">
        <f>IF(Z39=0,0,VLOOKUP(Z39,FAC_TOTALS_APTA!$A$4:$BQ$143,$L47,FALSE))</f>
        <v>0</v>
      </c>
      <c r="AA47" s="31">
        <f>IF(AA39=0,0,VLOOKUP(AA39,FAC_TOTALS_APTA!$A$4:$BQ$143,$L47,FALSE))</f>
        <v>0</v>
      </c>
      <c r="AB47" s="31">
        <f>IF(AB39=0,0,VLOOKUP(AB39,FAC_TOTALS_APTA!$A$4:$BQ$143,$L47,FALSE))</f>
        <v>0</v>
      </c>
      <c r="AC47" s="34">
        <f t="shared" si="10"/>
        <v>-6176915.0441084933</v>
      </c>
      <c r="AD47" s="35">
        <f>AC47/G56</f>
        <v>-6.67775500792146E-3</v>
      </c>
    </row>
    <row r="48" spans="2:30" ht="15" x14ac:dyDescent="0.2">
      <c r="B48" s="28" t="s">
        <v>55</v>
      </c>
      <c r="C48" s="30"/>
      <c r="D48" s="9" t="s">
        <v>32</v>
      </c>
      <c r="E48" s="57">
        <v>-3.0000000000000001E-3</v>
      </c>
      <c r="F48" s="9">
        <f>MATCH($D48,FAC_TOTALS_APTA!$A$2:$BQ$2,)</f>
        <v>18</v>
      </c>
      <c r="G48" s="36">
        <f>VLOOKUP(G39,FAC_TOTALS_APTA!$A$4:$BQ$143,$F48,FALSE)</f>
        <v>4.2063880939601299</v>
      </c>
      <c r="H48" s="36">
        <f>VLOOKUP(H39,FAC_TOTALS_APTA!$A$4:$BQ$143,$F48,FALSE)</f>
        <v>5.4388356207924602</v>
      </c>
      <c r="I48" s="32">
        <f t="shared" si="7"/>
        <v>0.29299425048344396</v>
      </c>
      <c r="J48" s="33" t="str">
        <f t="shared" si="8"/>
        <v/>
      </c>
      <c r="K48" s="33" t="str">
        <f t="shared" si="9"/>
        <v>JTW_HOME_PCT_FAC</v>
      </c>
      <c r="L48" s="9">
        <f>MATCH($K48,FAC_TOTALS_APTA!$A$2:$BO$2,)</f>
        <v>31</v>
      </c>
      <c r="M48" s="31">
        <f>IF(M39=0,0,VLOOKUP(M39,FAC_TOTALS_APTA!$A$4:$BQ$143,$L48,FALSE))</f>
        <v>-38816.293858312398</v>
      </c>
      <c r="N48" s="31">
        <f>IF(N39=0,0,VLOOKUP(N39,FAC_TOTALS_APTA!$A$4:$BQ$143,$L48,FALSE))</f>
        <v>-58126.680468270497</v>
      </c>
      <c r="O48" s="31">
        <f>IF(O39=0,0,VLOOKUP(O39,FAC_TOTALS_APTA!$A$4:$BQ$143,$L48,FALSE))</f>
        <v>-106589.44544422301</v>
      </c>
      <c r="P48" s="31">
        <f>IF(P39=0,0,VLOOKUP(P39,FAC_TOTALS_APTA!$A$4:$BQ$143,$L48,FALSE))</f>
        <v>-342993.239099567</v>
      </c>
      <c r="Q48" s="31">
        <f>IF(Q39=0,0,VLOOKUP(Q39,FAC_TOTALS_APTA!$A$4:$BQ$143,$L48,FALSE))</f>
        <v>-128166.913085316</v>
      </c>
      <c r="R48" s="31">
        <f>IF(R39=0,0,VLOOKUP(R39,FAC_TOTALS_APTA!$A$4:$BQ$143,$L48,FALSE))</f>
        <v>-169771.636139337</v>
      </c>
      <c r="S48" s="31">
        <f>IF(S39=0,0,VLOOKUP(S39,FAC_TOTALS_APTA!$A$4:$BQ$143,$L48,FALSE))</f>
        <v>0</v>
      </c>
      <c r="T48" s="31">
        <f>IF(T39=0,0,VLOOKUP(T39,FAC_TOTALS_APTA!$A$4:$BQ$143,$L48,FALSE))</f>
        <v>0</v>
      </c>
      <c r="U48" s="31">
        <f>IF(U39=0,0,VLOOKUP(U39,FAC_TOTALS_APTA!$A$4:$BQ$143,$L48,FALSE))</f>
        <v>0</v>
      </c>
      <c r="V48" s="31">
        <f>IF(V39=0,0,VLOOKUP(V39,FAC_TOTALS_APTA!$A$4:$BQ$143,$L48,FALSE))</f>
        <v>0</v>
      </c>
      <c r="W48" s="31">
        <f>IF(W39=0,0,VLOOKUP(W39,FAC_TOTALS_APTA!$A$4:$BQ$143,$L48,FALSE))</f>
        <v>0</v>
      </c>
      <c r="X48" s="31">
        <f>IF(X39=0,0,VLOOKUP(X39,FAC_TOTALS_APTA!$A$4:$BQ$143,$L48,FALSE))</f>
        <v>0</v>
      </c>
      <c r="Y48" s="31">
        <f>IF(Y39=0,0,VLOOKUP(Y39,FAC_TOTALS_APTA!$A$4:$BQ$143,$L48,FALSE))</f>
        <v>0</v>
      </c>
      <c r="Z48" s="31">
        <f>IF(Z39=0,0,VLOOKUP(Z39,FAC_TOTALS_APTA!$A$4:$BQ$143,$L48,FALSE))</f>
        <v>0</v>
      </c>
      <c r="AA48" s="31">
        <f>IF(AA39=0,0,VLOOKUP(AA39,FAC_TOTALS_APTA!$A$4:$BQ$143,$L48,FALSE))</f>
        <v>0</v>
      </c>
      <c r="AB48" s="31">
        <f>IF(AB39=0,0,VLOOKUP(AB39,FAC_TOTALS_APTA!$A$4:$BQ$143,$L48,FALSE))</f>
        <v>0</v>
      </c>
      <c r="AC48" s="34">
        <f t="shared" si="10"/>
        <v>-844464.20809502585</v>
      </c>
      <c r="AD48" s="35">
        <f>AC48/G56</f>
        <v>-9.1293551139181596E-4</v>
      </c>
    </row>
    <row r="49" spans="1:31" ht="15" x14ac:dyDescent="0.2">
      <c r="B49" s="28" t="s">
        <v>74</v>
      </c>
      <c r="C49" s="30"/>
      <c r="D49" s="14" t="s">
        <v>81</v>
      </c>
      <c r="E49" s="57">
        <v>-1.29E-2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3.85366182152754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-2262117.70444893</v>
      </c>
      <c r="O49" s="31">
        <f>IF(O39=0,0,VLOOKUP(O39,FAC_TOTALS_APTA!$A$4:$BQ$143,$L49,FALSE))</f>
        <v>-11576086.2720247</v>
      </c>
      <c r="P49" s="31">
        <f>IF(P39=0,0,VLOOKUP(P39,FAC_TOTALS_APTA!$A$4:$BQ$143,$L49,FALSE))</f>
        <v>-12879898.6511753</v>
      </c>
      <c r="Q49" s="31">
        <f>IF(Q39=0,0,VLOOKUP(Q39,FAC_TOTALS_APTA!$A$4:$BQ$143,$L49,FALSE))</f>
        <v>-12315628.8989104</v>
      </c>
      <c r="R49" s="31">
        <f>IF(R39=0,0,VLOOKUP(R39,FAC_TOTALS_APTA!$A$4:$BQ$143,$L49,FALSE))</f>
        <v>-12624698.898551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0</v>
      </c>
      <c r="Y49" s="31">
        <f>IF(Y39=0,0,VLOOKUP(Y39,FAC_TOTALS_APTA!$A$4:$BQ$143,$L49,FALSE))</f>
        <v>0</v>
      </c>
      <c r="Z49" s="31">
        <f>IF(Z39=0,0,VLOOKUP(Z39,FAC_TOTALS_APTA!$A$4:$BQ$143,$L49,FALSE))</f>
        <v>0</v>
      </c>
      <c r="AA49" s="31">
        <f>IF(AA39=0,0,VLOOKUP(AA39,FAC_TOTALS_APTA!$A$4:$BQ$143,$L49,FALSE))</f>
        <v>0</v>
      </c>
      <c r="AB49" s="31">
        <f>IF(AB39=0,0,VLOOKUP(AB39,FAC_TOTALS_APTA!$A$4:$BQ$143,$L49,FALSE))</f>
        <v>0</v>
      </c>
      <c r="AC49" s="34">
        <f t="shared" si="10"/>
        <v>-51658430.425110325</v>
      </c>
      <c r="AD49" s="35">
        <f>AC49/G56</f>
        <v>-5.5847027198741538E-2</v>
      </c>
    </row>
    <row r="50" spans="1:31" ht="15" x14ac:dyDescent="0.2">
      <c r="B50" s="28" t="s">
        <v>74</v>
      </c>
      <c r="C50" s="30"/>
      <c r="D50" s="14" t="s">
        <v>86</v>
      </c>
      <c r="E50" s="57">
        <v>-2.7400000000000001E-2</v>
      </c>
      <c r="F50" s="9">
        <f>MATCH($D50,FAC_TOTALS_APTA!$A$2:$BQ$2,)</f>
        <v>21</v>
      </c>
      <c r="G50" s="36">
        <f>VLOOKUP(G39,FAC_TOTALS_APTA!$A$4:$BQ$143,$F50,FALSE)</f>
        <v>0</v>
      </c>
      <c r="H50" s="36">
        <f>VLOOKUP(H39,FAC_TOTALS_APTA!$A$4:$BQ$143,$F50,FALSE)</f>
        <v>15.825262813458099</v>
      </c>
      <c r="I50" s="32" t="str">
        <f t="shared" si="7"/>
        <v>-</v>
      </c>
      <c r="J50" s="33" t="str">
        <f t="shared" si="8"/>
        <v/>
      </c>
      <c r="K50" s="33" t="str">
        <f t="shared" si="9"/>
        <v>YEARS_SINCE_TNC_BUS_SQRD_FAC</v>
      </c>
      <c r="L50" s="9">
        <f>MATCH($K50,FAC_TOTALS_APTA!$A$2:$BO$2,)</f>
        <v>34</v>
      </c>
      <c r="M50" s="31">
        <f>IF(M39=0,0,VLOOKUP(M39,FAC_TOTALS_APTA!$A$4:$BQ$143,$L50,FALSE))</f>
        <v>0</v>
      </c>
      <c r="N50" s="31">
        <f>IF(N39=0,0,VLOOKUP(N39,FAC_TOTALS_APTA!$A$4:$BQ$143,$L50,FALSE))</f>
        <v>-269591.75323756802</v>
      </c>
      <c r="O50" s="31">
        <f>IF(O39=0,0,VLOOKUP(O39,FAC_TOTALS_APTA!$A$4:$BQ$143,$L50,FALSE))</f>
        <v>-1903250.4935138801</v>
      </c>
      <c r="P50" s="31">
        <f>IF(P39=0,0,VLOOKUP(P39,FAC_TOTALS_APTA!$A$4:$BQ$143,$L50,FALSE))</f>
        <v>-4689621.7842500499</v>
      </c>
      <c r="Q50" s="31">
        <f>IF(Q39=0,0,VLOOKUP(Q39,FAC_TOTALS_APTA!$A$4:$BQ$143,$L50,FALSE))</f>
        <v>-7360839.9674019199</v>
      </c>
      <c r="R50" s="31">
        <f>IF(R39=0,0,VLOOKUP(R39,FAC_TOTALS_APTA!$A$4:$BQ$143,$L50,FALSE))</f>
        <v>-9909755.8528323006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0"/>
        <v>-24133059.851235718</v>
      </c>
      <c r="AD50" s="35">
        <f>AC50/G56</f>
        <v>-2.6089829652387084E-2</v>
      </c>
    </row>
    <row r="51" spans="1:31" ht="15" x14ac:dyDescent="0.2">
      <c r="B51" s="28" t="s">
        <v>74</v>
      </c>
      <c r="C51" s="30"/>
      <c r="D51" s="14" t="s">
        <v>82</v>
      </c>
      <c r="E51" s="57">
        <v>-2.5999999999999999E-3</v>
      </c>
      <c r="F51" s="9">
        <f>MATCH($D51,FAC_TOTALS_APTA!$A$2:$BQ$2,)</f>
        <v>20</v>
      </c>
      <c r="G51" s="36">
        <f>VLOOKUP(G39,FAC_TOTALS_APTA!$A$4:$BQ$143,$F51,FALSE)</f>
        <v>0</v>
      </c>
      <c r="H51" s="36">
        <f>VLOOKUP(H39,FAC_TOTALS_APTA!$A$4:$BQ$143,$F51,FALSE)</f>
        <v>0</v>
      </c>
      <c r="I51" s="32" t="str">
        <f t="shared" si="7"/>
        <v>-</v>
      </c>
      <c r="J51" s="33" t="str">
        <f t="shared" si="8"/>
        <v/>
      </c>
      <c r="K51" s="33" t="str">
        <f t="shared" si="9"/>
        <v>YEARS_SINCE_TNC_RAIL_FAC</v>
      </c>
      <c r="L51" s="9">
        <f>MATCH($K51,FAC_TOTALS_APTA!$A$2:$BO$2,)</f>
        <v>33</v>
      </c>
      <c r="M51" s="31">
        <f>IF(M39=0,0,VLOOKUP(M39,FAC_TOTALS_APTA!$A$4:$BQ$143,$L51,FALSE))</f>
        <v>0</v>
      </c>
      <c r="N51" s="31">
        <f>IF(N39=0,0,VLOOKUP(N39,FAC_TOTALS_APTA!$A$4:$BQ$143,$L51,FALSE))</f>
        <v>0</v>
      </c>
      <c r="O51" s="31">
        <f>IF(O39=0,0,VLOOKUP(O39,FAC_TOTALS_APTA!$A$4:$BQ$143,$L51,FALSE))</f>
        <v>0</v>
      </c>
      <c r="P51" s="31">
        <f>IF(P39=0,0,VLOOKUP(P39,FAC_TOTALS_APTA!$A$4:$BQ$143,$L51,FALSE))</f>
        <v>0</v>
      </c>
      <c r="Q51" s="31">
        <f>IF(Q39=0,0,VLOOKUP(Q39,FAC_TOTALS_APTA!$A$4:$BQ$143,$L51,FALSE))</f>
        <v>0</v>
      </c>
      <c r="R51" s="31">
        <f>IF(R39=0,0,VLOOKUP(R39,FAC_TOTALS_APTA!$A$4:$BQ$143,$L51,FALSE))</f>
        <v>0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0</v>
      </c>
      <c r="Y51" s="31">
        <f>IF(Y39=0,0,VLOOKUP(Y39,FAC_TOTALS_APTA!$A$4:$BQ$143,$L51,FALSE))</f>
        <v>0</v>
      </c>
      <c r="Z51" s="31">
        <f>IF(Z39=0,0,VLOOKUP(Z39,FAC_TOTALS_APTA!$A$4:$BQ$143,$L51,FALSE))</f>
        <v>0</v>
      </c>
      <c r="AA51" s="31">
        <f>IF(AA39=0,0,VLOOKUP(AA39,FAC_TOTALS_APTA!$A$4:$BQ$143,$L51,FALSE))</f>
        <v>0</v>
      </c>
      <c r="AB51" s="31">
        <f>IF(AB39=0,0,VLOOKUP(AB39,FAC_TOTALS_APTA!$A$4:$BQ$143,$L51,FALSE))</f>
        <v>0</v>
      </c>
      <c r="AC51" s="34">
        <f t="shared" si="10"/>
        <v>0</v>
      </c>
      <c r="AD51" s="35">
        <f>AC51/G56</f>
        <v>0</v>
      </c>
    </row>
    <row r="52" spans="1:31" ht="15" x14ac:dyDescent="0.2">
      <c r="B52" s="28" t="s">
        <v>75</v>
      </c>
      <c r="C52" s="30"/>
      <c r="D52" s="9" t="s">
        <v>49</v>
      </c>
      <c r="E52" s="57">
        <v>1.46E-2</v>
      </c>
      <c r="F52" s="9">
        <f>MATCH($D52,FAC_TOTALS_APTA!$A$2:$BQ$2,)</f>
        <v>22</v>
      </c>
      <c r="G52" s="36">
        <f>VLOOKUP(G39,FAC_TOTALS_APTA!$A$4:$BQ$143,$F52,FALSE)</f>
        <v>9.6175395831271604E-2</v>
      </c>
      <c r="H52" s="36">
        <f>VLOOKUP(H39,FAC_TOTALS_APTA!$A$4:$BQ$143,$F52,FALSE)</f>
        <v>0.81557939193281104</v>
      </c>
      <c r="I52" s="32">
        <f t="shared" si="7"/>
        <v>7.4801251389040182</v>
      </c>
      <c r="J52" s="33" t="str">
        <f t="shared" si="8"/>
        <v/>
      </c>
      <c r="K52" s="33" t="str">
        <f t="shared" si="9"/>
        <v>BIKE_SHARE_FAC</v>
      </c>
      <c r="L52" s="9">
        <f>MATCH($K52,FAC_TOTALS_APTA!$A$2:$BO$2,)</f>
        <v>35</v>
      </c>
      <c r="M52" s="31">
        <f>IF(M39=0,0,VLOOKUP(M39,FAC_TOTALS_APTA!$A$4:$BQ$143,$L52,FALSE))</f>
        <v>330006.20966710901</v>
      </c>
      <c r="N52" s="31">
        <f>IF(N39=0,0,VLOOKUP(N39,FAC_TOTALS_APTA!$A$4:$BQ$143,$L52,FALSE))</f>
        <v>275214.54561821203</v>
      </c>
      <c r="O52" s="31">
        <f>IF(O39=0,0,VLOOKUP(O39,FAC_TOTALS_APTA!$A$4:$BQ$143,$L52,FALSE))</f>
        <v>1103978.61533503</v>
      </c>
      <c r="P52" s="31">
        <f>IF(P39=0,0,VLOOKUP(P39,FAC_TOTALS_APTA!$A$4:$BQ$143,$L52,FALSE))</f>
        <v>712793.55716257205</v>
      </c>
      <c r="Q52" s="31">
        <f>IF(Q39=0,0,VLOOKUP(Q39,FAC_TOTALS_APTA!$A$4:$BQ$143,$L52,FALSE))</f>
        <v>514418.98644652398</v>
      </c>
      <c r="R52" s="31">
        <f>IF(R39=0,0,VLOOKUP(R39,FAC_TOTALS_APTA!$A$4:$BQ$143,$L52,FALSE))</f>
        <v>492074.922638483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0</v>
      </c>
      <c r="V52" s="31">
        <f>IF(V39=0,0,VLOOKUP(V39,FAC_TOTALS_APTA!$A$4:$BQ$143,$L52,FALSE))</f>
        <v>0</v>
      </c>
      <c r="W52" s="31">
        <f>IF(W39=0,0,VLOOKUP(W39,FAC_TOTALS_APTA!$A$4:$BQ$143,$L52,FALSE))</f>
        <v>0</v>
      </c>
      <c r="X52" s="31">
        <f>IF(X39=0,0,VLOOKUP(X39,FAC_TOTALS_APTA!$A$4:$BQ$143,$L52,FALSE))</f>
        <v>0</v>
      </c>
      <c r="Y52" s="31">
        <f>IF(Y39=0,0,VLOOKUP(Y39,FAC_TOTALS_APTA!$A$4:$BQ$143,$L52,FALSE))</f>
        <v>0</v>
      </c>
      <c r="Z52" s="31">
        <f>IF(Z39=0,0,VLOOKUP(Z39,FAC_TOTALS_APTA!$A$4:$BQ$143,$L52,FALSE))</f>
        <v>0</v>
      </c>
      <c r="AA52" s="31">
        <f>IF(AA39=0,0,VLOOKUP(AA39,FAC_TOTALS_APTA!$A$4:$BQ$143,$L52,FALSE))</f>
        <v>0</v>
      </c>
      <c r="AB52" s="31">
        <f>IF(AB39=0,0,VLOOKUP(AB39,FAC_TOTALS_APTA!$A$4:$BQ$143,$L52,FALSE))</f>
        <v>0</v>
      </c>
      <c r="AC52" s="34">
        <f t="shared" si="10"/>
        <v>3428486.8368679299</v>
      </c>
      <c r="AD52" s="35">
        <f>AC52/G56</f>
        <v>3.7064772594410799E-3</v>
      </c>
    </row>
    <row r="53" spans="1:31" ht="15" x14ac:dyDescent="0.2">
      <c r="B53" s="11" t="s">
        <v>76</v>
      </c>
      <c r="C53" s="29"/>
      <c r="D53" s="10" t="s">
        <v>50</v>
      </c>
      <c r="E53" s="58">
        <v>-4.8399999999999999E-2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0.441898028354414</v>
      </c>
      <c r="I53" s="39" t="str">
        <f t="shared" si="7"/>
        <v>-</v>
      </c>
      <c r="J53" s="40" t="str">
        <f t="shared" si="8"/>
        <v/>
      </c>
      <c r="K53" s="40" t="str">
        <f t="shared" si="9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-17218337.3793464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0</v>
      </c>
      <c r="AC53" s="42">
        <f t="shared" si="10"/>
        <v>-17218337.3793464</v>
      </c>
      <c r="AD53" s="43">
        <f>AC53/$G$28</f>
        <v>-6.7760531015918848E-3</v>
      </c>
    </row>
    <row r="54" spans="1:31" ht="15" x14ac:dyDescent="0.2"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9"/>
        <v>New_Reporter_FAC</v>
      </c>
      <c r="L54" s="47">
        <f>MATCH($K54,FAC_TOTALS_APTA!$A$2:$BO$2,)</f>
        <v>40</v>
      </c>
      <c r="M54" s="48">
        <f>IF(M39=0,0,VLOOKUP(M39,FAC_TOTALS_APTA!$A$4:$BQ$143,$L54,FALSE))</f>
        <v>0</v>
      </c>
      <c r="N54" s="48">
        <f>IF(N39=0,0,VLOOKUP(N39,FAC_TOTALS_APTA!$A$4:$BQ$143,$L54,FALSE))</f>
        <v>0</v>
      </c>
      <c r="O54" s="48">
        <f>IF(O39=0,0,VLOOKUP(O39,FAC_TOTALS_APTA!$A$4:$BQ$143,$L54,FALSE))</f>
        <v>0</v>
      </c>
      <c r="P54" s="48">
        <f>IF(P39=0,0,VLOOKUP(P39,FAC_TOTALS_APTA!$A$4:$BQ$143,$L54,FALSE))</f>
        <v>0</v>
      </c>
      <c r="Q54" s="48">
        <f>IF(Q39=0,0,VLOOKUP(Q39,FAC_TOTALS_APTA!$A$4:$BQ$143,$L54,FALSE))</f>
        <v>0</v>
      </c>
      <c r="R54" s="48">
        <f>IF(R39=0,0,VLOOKUP(R39,FAC_TOTALS_APTA!$A$4:$BQ$143,$L54,FALSE))</f>
        <v>0</v>
      </c>
      <c r="S54" s="48">
        <f>IF(S39=0,0,VLOOKUP(S39,FAC_TOTALS_APTA!$A$4:$BQ$143,$L54,FALSE))</f>
        <v>0</v>
      </c>
      <c r="T54" s="48">
        <f>IF(T39=0,0,VLOOKUP(T39,FAC_TOTALS_APTA!$A$4:$BQ$143,$L54,FALSE))</f>
        <v>0</v>
      </c>
      <c r="U54" s="48">
        <f>IF(U39=0,0,VLOOKUP(U39,FAC_TOTALS_APTA!$A$4:$BQ$143,$L54,FALSE))</f>
        <v>0</v>
      </c>
      <c r="V54" s="48">
        <f>IF(V39=0,0,VLOOKUP(V39,FAC_TOTALS_APTA!$A$4:$BQ$143,$L54,FALSE))</f>
        <v>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0</v>
      </c>
      <c r="Z54" s="48">
        <f>IF(Z39=0,0,VLOOKUP(Z39,FAC_TOTALS_APTA!$A$4:$BQ$143,$L54,FALSE))</f>
        <v>0</v>
      </c>
      <c r="AA54" s="48">
        <f>IF(AA39=0,0,VLOOKUP(AA39,FAC_TOTALS_APTA!$A$4:$BQ$143,$L54,FALSE))</f>
        <v>0</v>
      </c>
      <c r="AB54" s="48">
        <f>IF(AB39=0,0,VLOOKUP(AB39,FAC_TOTALS_APTA!$A$4:$BQ$143,$L54,FALSE))</f>
        <v>0</v>
      </c>
      <c r="AC54" s="51">
        <f>SUM(M54:AB54)</f>
        <v>0</v>
      </c>
      <c r="AD54" s="52">
        <f>AC54/G56</f>
        <v>0</v>
      </c>
    </row>
    <row r="55" spans="1:31" s="16" customFormat="1" ht="15" x14ac:dyDescent="0.2">
      <c r="A55" s="9"/>
      <c r="B55" s="28" t="s">
        <v>77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910354917.48901904</v>
      </c>
      <c r="H55" s="76">
        <f>VLOOKUP(H39,FAC_TOTALS_APTA!$A$4:$BO$143,$F55,FALSE)</f>
        <v>836757945.09068894</v>
      </c>
      <c r="I55" s="78">
        <f t="shared" ref="I55:I56" si="11">H55/G55-1</f>
        <v>-8.0844263028016061E-2</v>
      </c>
      <c r="J55" s="33"/>
      <c r="K55" s="33"/>
      <c r="L55" s="9"/>
      <c r="M55" s="31">
        <f>SUM(M41:M46)</f>
        <v>-5605495.0782308504</v>
      </c>
      <c r="N55" s="31">
        <f>SUM(N41:N46)</f>
        <v>10634940.698786749</v>
      </c>
      <c r="O55" s="31">
        <f>SUM(O41:O46)</f>
        <v>-35585757.574025162</v>
      </c>
      <c r="P55" s="31">
        <f>SUM(P41:P46)</f>
        <v>-2653610.3396378495</v>
      </c>
      <c r="Q55" s="31">
        <f>SUM(Q41:Q46)</f>
        <v>29787193.748020504</v>
      </c>
      <c r="R55" s="31">
        <f>SUM(R41:R46)</f>
        <v>38308780.6284099</v>
      </c>
      <c r="S55" s="31">
        <f>SUM(S41:S46)</f>
        <v>0</v>
      </c>
      <c r="T55" s="31">
        <f>SUM(T41:T46)</f>
        <v>0</v>
      </c>
      <c r="U55" s="31">
        <f>SUM(U41:U46)</f>
        <v>0</v>
      </c>
      <c r="V55" s="31">
        <f>SUM(V41:V46)</f>
        <v>0</v>
      </c>
      <c r="W55" s="31">
        <f>SUM(W41:W46)</f>
        <v>0</v>
      </c>
      <c r="X55" s="31">
        <f>SUM(X41:X46)</f>
        <v>0</v>
      </c>
      <c r="Y55" s="31">
        <f>SUM(Y41:Y46)</f>
        <v>0</v>
      </c>
      <c r="Z55" s="31">
        <f>SUM(Z41:Z46)</f>
        <v>0</v>
      </c>
      <c r="AA55" s="31">
        <f>SUM(AA41:AA46)</f>
        <v>0</v>
      </c>
      <c r="AB55" s="31">
        <f>SUM(AB41:AB46)</f>
        <v>0</v>
      </c>
      <c r="AC55" s="34">
        <f>H55-G55</f>
        <v>-73596972.398330092</v>
      </c>
      <c r="AD55" s="35">
        <f>I55</f>
        <v>-8.0844263028016061E-2</v>
      </c>
      <c r="AE55" s="9"/>
    </row>
    <row r="56" spans="1:31" s="16" customFormat="1" ht="16" thickBot="1" x14ac:dyDescent="0.25">
      <c r="A56" s="9"/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924998751.34399998</v>
      </c>
      <c r="H56" s="77">
        <f>VLOOKUP(H39,FAC_TOTALS_APTA!$A$4:$BO$143,$F56,FALSE)</f>
        <v>779101994.59799898</v>
      </c>
      <c r="I56" s="79">
        <f t="shared" si="11"/>
        <v>-0.15772643642385098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-145896756.74600101</v>
      </c>
      <c r="AD56" s="55">
        <f>I56</f>
        <v>-0.15772643642385098</v>
      </c>
      <c r="AE56" s="9"/>
    </row>
    <row r="57" spans="1:31" s="75" customFormat="1" ht="17" thickTop="1" thickBot="1" x14ac:dyDescent="0.25">
      <c r="A57" s="74"/>
      <c r="B57" s="59" t="s">
        <v>78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-7.6882173395834918E-2</v>
      </c>
      <c r="AE57" s="74"/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2:31" ht="15" thickTop="1" x14ac:dyDescent="0.2">
      <c r="B65" s="63"/>
      <c r="C65" s="64"/>
      <c r="D65" s="64"/>
      <c r="E65" s="64"/>
      <c r="F65" s="64"/>
      <c r="G65" s="84" t="s">
        <v>59</v>
      </c>
      <c r="H65" s="84"/>
      <c r="I65" s="84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4" t="s">
        <v>63</v>
      </c>
      <c r="AD65" s="84"/>
    </row>
    <row r="66" spans="2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2012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2:31" ht="13" customHeight="1" x14ac:dyDescent="0.2"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</row>
    <row r="68" spans="2:31" ht="13" customHeight="1" x14ac:dyDescent="0.2">
      <c r="B68" s="28"/>
      <c r="C68" s="30"/>
      <c r="D68" s="9"/>
      <c r="E68" s="9"/>
      <c r="F68" s="9"/>
      <c r="G68" s="9" t="str">
        <f>CONCATENATE($C63,"_",$C64,"_",G66)</f>
        <v>0_3_2012</v>
      </c>
      <c r="H68" s="9" t="str">
        <f>CONCATENATE($C63,"_",$C64,"_",H66)</f>
        <v>0_3_2018</v>
      </c>
      <c r="I68" s="30"/>
      <c r="J68" s="9"/>
      <c r="K68" s="9"/>
      <c r="L68" s="9"/>
      <c r="M68" s="9" t="str">
        <f>IF($G66+M67&gt;$H66,0,CONCATENATE($C63,"_",$C64,"_",$G66+M67))</f>
        <v>0_3_2013</v>
      </c>
      <c r="N68" s="9" t="str">
        <f t="shared" ref="N68:AB68" si="12">IF($G66+N67&gt;$H66,0,CONCATENATE($C63,"_",$C64,"_",$G66+N67))</f>
        <v>0_3_2014</v>
      </c>
      <c r="O68" s="9" t="str">
        <f t="shared" si="12"/>
        <v>0_3_2015</v>
      </c>
      <c r="P68" s="9" t="str">
        <f t="shared" si="12"/>
        <v>0_3_2016</v>
      </c>
      <c r="Q68" s="9" t="str">
        <f t="shared" si="12"/>
        <v>0_3_2017</v>
      </c>
      <c r="R68" s="9" t="str">
        <f t="shared" si="12"/>
        <v>0_3_2018</v>
      </c>
      <c r="S68" s="9">
        <f t="shared" si="12"/>
        <v>0</v>
      </c>
      <c r="T68" s="9">
        <f t="shared" si="12"/>
        <v>0</v>
      </c>
      <c r="U68" s="9">
        <f t="shared" si="12"/>
        <v>0</v>
      </c>
      <c r="V68" s="9">
        <f t="shared" si="12"/>
        <v>0</v>
      </c>
      <c r="W68" s="9">
        <f t="shared" si="12"/>
        <v>0</v>
      </c>
      <c r="X68" s="9">
        <f t="shared" si="12"/>
        <v>0</v>
      </c>
      <c r="Y68" s="9">
        <f t="shared" si="12"/>
        <v>0</v>
      </c>
      <c r="Z68" s="9">
        <f t="shared" si="12"/>
        <v>0</v>
      </c>
      <c r="AA68" s="9">
        <f t="shared" si="12"/>
        <v>0</v>
      </c>
      <c r="AB68" s="9">
        <f t="shared" si="12"/>
        <v>0</v>
      </c>
      <c r="AC68" s="9"/>
      <c r="AD68" s="9"/>
    </row>
    <row r="69" spans="2:31" ht="13" customHeight="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2:31" ht="15" x14ac:dyDescent="0.2">
      <c r="B70" s="28" t="s">
        <v>37</v>
      </c>
      <c r="C70" s="30" t="s">
        <v>24</v>
      </c>
      <c r="D70" s="9" t="s">
        <v>8</v>
      </c>
      <c r="E70" s="57">
        <v>0.83279999999999998</v>
      </c>
      <c r="F70" s="9">
        <f>MATCH($D70,FAC_TOTALS_APTA!$A$2:$BQ$2,)</f>
        <v>11</v>
      </c>
      <c r="G70" s="31">
        <f>VLOOKUP(G68,FAC_TOTALS_APTA!$A$4:$BQ$143,$F70,FALSE)</f>
        <v>1916327.8809747701</v>
      </c>
      <c r="H70" s="31">
        <f>VLOOKUP(H68,FAC_TOTALS_APTA!$A$4:$BQ$143,$F70,FALSE)</f>
        <v>2086274.64037764</v>
      </c>
      <c r="I70" s="32">
        <f>IFERROR(H70/G70-1,"-")</f>
        <v>8.8683549976021903E-2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-7155876.7391806897</v>
      </c>
      <c r="N70" s="31">
        <f>IF(N68=0,0,VLOOKUP(N68,FAC_TOTALS_APTA!$A$4:$BQ$143,$L70,FALSE))</f>
        <v>366148.25691041298</v>
      </c>
      <c r="O70" s="31">
        <f>IF(O68=0,0,VLOOKUP(O68,FAC_TOTALS_APTA!$A$4:$BQ$143,$L70,FALSE))</f>
        <v>-2243680.9646477699</v>
      </c>
      <c r="P70" s="31">
        <f>IF(P68=0,0,VLOOKUP(P68,FAC_TOTALS_APTA!$A$4:$BQ$143,$L70,FALSE))</f>
        <v>-5275126.5730326604</v>
      </c>
      <c r="Q70" s="31">
        <f>IF(Q68=0,0,VLOOKUP(Q68,FAC_TOTALS_APTA!$A$4:$BQ$143,$L70,FALSE))</f>
        <v>695380.59067356098</v>
      </c>
      <c r="R70" s="31">
        <f>IF(R68=0,0,VLOOKUP(R68,FAC_TOTALS_APTA!$A$4:$BQ$143,$L70,FALSE))</f>
        <v>887005.38593138999</v>
      </c>
      <c r="S70" s="31">
        <f>IF(S68=0,0,VLOOKUP(S68,FAC_TOTALS_APTA!$A$4:$BQ$143,$L70,FALSE))</f>
        <v>0</v>
      </c>
      <c r="T70" s="31">
        <f>IF(T68=0,0,VLOOKUP(T68,FAC_TOTALS_APTA!$A$4:$BQ$143,$L70,FALSE))</f>
        <v>0</v>
      </c>
      <c r="U70" s="31">
        <f>IF(U68=0,0,VLOOKUP(U68,FAC_TOTALS_APTA!$A$4:$BQ$143,$L70,FALSE))</f>
        <v>0</v>
      </c>
      <c r="V70" s="31">
        <f>IF(V68=0,0,VLOOKUP(V68,FAC_TOTALS_APTA!$A$4:$BQ$143,$L70,FALSE))</f>
        <v>0</v>
      </c>
      <c r="W70" s="31">
        <f>IF(W68=0,0,VLOOKUP(W68,FAC_TOTALS_APTA!$A$4:$BQ$143,$L70,FALSE))</f>
        <v>0</v>
      </c>
      <c r="X70" s="31">
        <f>IF(X68=0,0,VLOOKUP(X68,FAC_TOTALS_APTA!$A$4:$BQ$143,$L70,FALSE))</f>
        <v>0</v>
      </c>
      <c r="Y70" s="31">
        <f>IF(Y68=0,0,VLOOKUP(Y68,FAC_TOTALS_APTA!$A$4:$BQ$143,$L70,FALSE))</f>
        <v>0</v>
      </c>
      <c r="Z70" s="31">
        <f>IF(Z68=0,0,VLOOKUP(Z68,FAC_TOTALS_APTA!$A$4:$BQ$143,$L70,FALSE))</f>
        <v>0</v>
      </c>
      <c r="AA70" s="31">
        <f>IF(AA68=0,0,VLOOKUP(AA68,FAC_TOTALS_APTA!$A$4:$BQ$143,$L70,FALSE))</f>
        <v>0</v>
      </c>
      <c r="AB70" s="31">
        <f>IF(AB68=0,0,VLOOKUP(AB68,FAC_TOTALS_APTA!$A$4:$BQ$143,$L70,FALSE))</f>
        <v>0</v>
      </c>
      <c r="AC70" s="34">
        <f>SUM(M70:AB70)</f>
        <v>-12726150.043345759</v>
      </c>
      <c r="AD70" s="35">
        <f>AC70/G85</f>
        <v>-4.0255065054093139E-2</v>
      </c>
      <c r="AE70" s="81" t="e">
        <f>AC70/G88</f>
        <v>#REF!</v>
      </c>
    </row>
    <row r="71" spans="2:31" ht="15" x14ac:dyDescent="0.2">
      <c r="B71" s="28" t="s">
        <v>60</v>
      </c>
      <c r="C71" s="30" t="s">
        <v>24</v>
      </c>
      <c r="D71" s="9" t="s">
        <v>18</v>
      </c>
      <c r="E71" s="57">
        <v>-0.59099999999999997</v>
      </c>
      <c r="F71" s="9">
        <f>MATCH($D71,FAC_TOTALS_APTA!$A$2:$BQ$2,)</f>
        <v>12</v>
      </c>
      <c r="G71" s="56">
        <f>VLOOKUP(G68,FAC_TOTALS_APTA!$A$4:$BQ$143,$F71,FALSE)</f>
        <v>0.84402678227622996</v>
      </c>
      <c r="H71" s="56">
        <f>VLOOKUP(H68,FAC_TOTALS_APTA!$A$4:$BQ$143,$F71,FALSE)</f>
        <v>0.97063782863270298</v>
      </c>
      <c r="I71" s="32">
        <f t="shared" ref="I71:I82" si="13">IFERROR(H71/G71-1,"-")</f>
        <v>0.15000832795260299</v>
      </c>
      <c r="J71" s="33" t="str">
        <f t="shared" ref="J71:J82" si="14">IF(C71="Log","_log","")</f>
        <v>_log</v>
      </c>
      <c r="K71" s="33" t="str">
        <f t="shared" ref="K71:K83" si="15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1664280.1145214799</v>
      </c>
      <c r="N71" s="31">
        <f>IF(N68=0,0,VLOOKUP(N68,FAC_TOTALS_APTA!$A$4:$BQ$143,$L71,FALSE))</f>
        <v>5921564.1320196204</v>
      </c>
      <c r="O71" s="31">
        <f>IF(O68=0,0,VLOOKUP(O68,FAC_TOTALS_APTA!$A$4:$BQ$143,$L71,FALSE))</f>
        <v>5113624.2771263896</v>
      </c>
      <c r="P71" s="31">
        <f>IF(P68=0,0,VLOOKUP(P68,FAC_TOTALS_APTA!$A$4:$BQ$143,$L71,FALSE))</f>
        <v>3861445.17938567</v>
      </c>
      <c r="Q71" s="31">
        <f>IF(Q68=0,0,VLOOKUP(Q68,FAC_TOTALS_APTA!$A$4:$BQ$143,$L71,FALSE))</f>
        <v>2840197.5098239901</v>
      </c>
      <c r="R71" s="31">
        <f>IF(R68=0,0,VLOOKUP(R68,FAC_TOTALS_APTA!$A$4:$BQ$143,$L71,FALSE))</f>
        <v>2282989.1803068998</v>
      </c>
      <c r="S71" s="31">
        <f>IF(S68=0,0,VLOOKUP(S68,FAC_TOTALS_APTA!$A$4:$BQ$143,$L71,FALSE))</f>
        <v>0</v>
      </c>
      <c r="T71" s="31">
        <f>IF(T68=0,0,VLOOKUP(T68,FAC_TOTALS_APTA!$A$4:$BQ$143,$L71,FALSE))</f>
        <v>0</v>
      </c>
      <c r="U71" s="31">
        <f>IF(U68=0,0,VLOOKUP(U68,FAC_TOTALS_APTA!$A$4:$BQ$143,$L71,FALSE))</f>
        <v>0</v>
      </c>
      <c r="V71" s="31">
        <f>IF(V68=0,0,VLOOKUP(V68,FAC_TOTALS_APTA!$A$4:$BQ$143,$L71,FALSE))</f>
        <v>0</v>
      </c>
      <c r="W71" s="31">
        <f>IF(W68=0,0,VLOOKUP(W68,FAC_TOTALS_APTA!$A$4:$BQ$143,$L71,FALSE))</f>
        <v>0</v>
      </c>
      <c r="X71" s="31">
        <f>IF(X68=0,0,VLOOKUP(X68,FAC_TOTALS_APTA!$A$4:$BQ$143,$L71,FALSE))</f>
        <v>0</v>
      </c>
      <c r="Y71" s="31">
        <f>IF(Y68=0,0,VLOOKUP(Y68,FAC_TOTALS_APTA!$A$4:$BQ$143,$L71,FALSE))</f>
        <v>0</v>
      </c>
      <c r="Z71" s="31">
        <f>IF(Z68=0,0,VLOOKUP(Z68,FAC_TOTALS_APTA!$A$4:$BQ$143,$L71,FALSE))</f>
        <v>0</v>
      </c>
      <c r="AA71" s="31">
        <f>IF(AA68=0,0,VLOOKUP(AA68,FAC_TOTALS_APTA!$A$4:$BQ$143,$L71,FALSE))</f>
        <v>0</v>
      </c>
      <c r="AB71" s="31">
        <f>IF(AB68=0,0,VLOOKUP(AB68,FAC_TOTALS_APTA!$A$4:$BQ$143,$L71,FALSE))</f>
        <v>0</v>
      </c>
      <c r="AC71" s="34">
        <f t="shared" ref="AC71:AC82" si="16">SUM(M71:AB71)</f>
        <v>21684100.393184051</v>
      </c>
      <c r="AD71" s="35">
        <f>AC71/G85</f>
        <v>6.8590647524506373E-2</v>
      </c>
      <c r="AE71" s="81" t="e">
        <f>AC71/G88</f>
        <v>#REF!</v>
      </c>
    </row>
    <row r="72" spans="2:31" ht="15" x14ac:dyDescent="0.2">
      <c r="B72" s="28" t="s">
        <v>56</v>
      </c>
      <c r="C72" s="30" t="s">
        <v>24</v>
      </c>
      <c r="D72" s="9" t="s">
        <v>9</v>
      </c>
      <c r="E72" s="57">
        <v>0.37669999999999998</v>
      </c>
      <c r="F72" s="9">
        <f>MATCH($D72,FAC_TOTALS_APTA!$A$2:$BQ$2,)</f>
        <v>13</v>
      </c>
      <c r="G72" s="31">
        <f>VLOOKUP(G68,FAC_TOTALS_APTA!$A$4:$BQ$143,$F72,FALSE)</f>
        <v>603171.17727812403</v>
      </c>
      <c r="H72" s="31">
        <f>VLOOKUP(H68,FAC_TOTALS_APTA!$A$4:$BQ$143,$F72,FALSE)</f>
        <v>635574.109485058</v>
      </c>
      <c r="I72" s="32">
        <f t="shared" si="13"/>
        <v>5.3720955887109456E-2</v>
      </c>
      <c r="J72" s="33" t="str">
        <f t="shared" si="14"/>
        <v>_log</v>
      </c>
      <c r="K72" s="33" t="str">
        <f t="shared" si="15"/>
        <v>POP_EMP_log_FAC</v>
      </c>
      <c r="L72" s="9">
        <f>MATCH($K72,FAC_TOTALS_APTA!$A$2:$BO$2,)</f>
        <v>26</v>
      </c>
      <c r="M72" s="31">
        <f>IF(M68=0,0,VLOOKUP(M68,FAC_TOTALS_APTA!$A$4:$BQ$143,$L72,FALSE))</f>
        <v>451711.617981449</v>
      </c>
      <c r="N72" s="31">
        <f>IF(N68=0,0,VLOOKUP(N68,FAC_TOTALS_APTA!$A$4:$BQ$143,$L72,FALSE))</f>
        <v>289861.11925349099</v>
      </c>
      <c r="O72" s="31">
        <f>IF(O68=0,0,VLOOKUP(O68,FAC_TOTALS_APTA!$A$4:$BQ$143,$L72,FALSE))</f>
        <v>337091.63877283997</v>
      </c>
      <c r="P72" s="31">
        <f>IF(P68=0,0,VLOOKUP(P68,FAC_TOTALS_APTA!$A$4:$BQ$143,$L72,FALSE))</f>
        <v>306787.94570805301</v>
      </c>
      <c r="Q72" s="31">
        <f>IF(Q68=0,0,VLOOKUP(Q68,FAC_TOTALS_APTA!$A$4:$BQ$143,$L72,FALSE))</f>
        <v>262170.96468705602</v>
      </c>
      <c r="R72" s="31">
        <f>IF(R68=0,0,VLOOKUP(R68,FAC_TOTALS_APTA!$A$4:$BQ$143,$L72,FALSE))</f>
        <v>273499.72536764998</v>
      </c>
      <c r="S72" s="31">
        <f>IF(S68=0,0,VLOOKUP(S68,FAC_TOTALS_APTA!$A$4:$BQ$143,$L72,FALSE))</f>
        <v>0</v>
      </c>
      <c r="T72" s="31">
        <f>IF(T68=0,0,VLOOKUP(T68,FAC_TOTALS_APTA!$A$4:$BQ$143,$L72,FALSE))</f>
        <v>0</v>
      </c>
      <c r="U72" s="31">
        <f>IF(U68=0,0,VLOOKUP(U68,FAC_TOTALS_APTA!$A$4:$BQ$143,$L72,FALSE))</f>
        <v>0</v>
      </c>
      <c r="V72" s="31">
        <f>IF(V68=0,0,VLOOKUP(V68,FAC_TOTALS_APTA!$A$4:$BQ$143,$L72,FALSE))</f>
        <v>0</v>
      </c>
      <c r="W72" s="31">
        <f>IF(W68=0,0,VLOOKUP(W68,FAC_TOTALS_APTA!$A$4:$BQ$143,$L72,FALSE))</f>
        <v>0</v>
      </c>
      <c r="X72" s="31">
        <f>IF(X68=0,0,VLOOKUP(X68,FAC_TOTALS_APTA!$A$4:$BQ$143,$L72,FALSE))</f>
        <v>0</v>
      </c>
      <c r="Y72" s="31">
        <f>IF(Y68=0,0,VLOOKUP(Y68,FAC_TOTALS_APTA!$A$4:$BQ$143,$L72,FALSE))</f>
        <v>0</v>
      </c>
      <c r="Z72" s="31">
        <f>IF(Z68=0,0,VLOOKUP(Z68,FAC_TOTALS_APTA!$A$4:$BQ$143,$L72,FALSE))</f>
        <v>0</v>
      </c>
      <c r="AA72" s="31">
        <f>IF(AA68=0,0,VLOOKUP(AA68,FAC_TOTALS_APTA!$A$4:$BQ$143,$L72,FALSE))</f>
        <v>0</v>
      </c>
      <c r="AB72" s="31">
        <f>IF(AB68=0,0,VLOOKUP(AB68,FAC_TOTALS_APTA!$A$4:$BQ$143,$L72,FALSE))</f>
        <v>0</v>
      </c>
      <c r="AC72" s="34">
        <f t="shared" si="16"/>
        <v>1921123.011770539</v>
      </c>
      <c r="AD72" s="35">
        <f>AC72/G85</f>
        <v>6.0768521157091981E-3</v>
      </c>
    </row>
    <row r="73" spans="2:31" ht="15" x14ac:dyDescent="0.2">
      <c r="B73" s="28" t="s">
        <v>72</v>
      </c>
      <c r="C73" s="30" t="s">
        <v>24</v>
      </c>
      <c r="D73" s="9" t="s">
        <v>80</v>
      </c>
      <c r="E73" s="57">
        <v>5.4999999999999997E-3</v>
      </c>
      <c r="F73" s="9">
        <f>MATCH($D73,FAC_TOTALS_APTA!$A$2:$BQ$2,)</f>
        <v>17</v>
      </c>
      <c r="G73" s="56">
        <f>VLOOKUP(G68,FAC_TOTALS_APTA!$A$4:$BQ$143,$F73,FALSE)</f>
        <v>2287.5025379152498</v>
      </c>
      <c r="H73" s="56">
        <f>VLOOKUP(H68,FAC_TOTALS_APTA!$A$4:$BQ$143,$F73,FALSE)</f>
        <v>2303.55701285539</v>
      </c>
      <c r="I73" s="32">
        <f t="shared" si="13"/>
        <v>7.0183419139597802E-3</v>
      </c>
      <c r="J73" s="33" t="str">
        <f t="shared" si="14"/>
        <v>_log</v>
      </c>
      <c r="K73" s="33" t="str">
        <f t="shared" si="15"/>
        <v>WEIGHTED_POP_DENSITY_log_FAC</v>
      </c>
      <c r="L73" s="9">
        <f>MATCH($K73,FAC_TOTALS_APTA!$A$2:$BO$2,)</f>
        <v>30</v>
      </c>
      <c r="M73" s="31">
        <f>IF(M68=0,0,VLOOKUP(M68,FAC_TOTALS_APTA!$A$4:$BQ$143,$L73,FALSE))</f>
        <v>-141943.182371709</v>
      </c>
      <c r="N73" s="31">
        <f>IF(N68=0,0,VLOOKUP(N68,FAC_TOTALS_APTA!$A$4:$BQ$143,$L73,FALSE))</f>
        <v>1769817.15904591</v>
      </c>
      <c r="O73" s="31">
        <f>IF(O68=0,0,VLOOKUP(O68,FAC_TOTALS_APTA!$A$4:$BQ$143,$L73,FALSE))</f>
        <v>956762.27335136</v>
      </c>
      <c r="P73" s="31">
        <f>IF(P68=0,0,VLOOKUP(P68,FAC_TOTALS_APTA!$A$4:$BQ$143,$L73,FALSE))</f>
        <v>1274978.5338463699</v>
      </c>
      <c r="Q73" s="31">
        <f>IF(Q68=0,0,VLOOKUP(Q68,FAC_TOTALS_APTA!$A$4:$BQ$143,$L73,FALSE))</f>
        <v>255928.379288039</v>
      </c>
      <c r="R73" s="31">
        <f>IF(R68=0,0,VLOOKUP(R68,FAC_TOTALS_APTA!$A$4:$BQ$143,$L73,FALSE))</f>
        <v>1384786.78759174</v>
      </c>
      <c r="S73" s="31">
        <f>IF(S68=0,0,VLOOKUP(S68,FAC_TOTALS_APTA!$A$4:$BQ$143,$L73,FALSE))</f>
        <v>0</v>
      </c>
      <c r="T73" s="31">
        <f>IF(T68=0,0,VLOOKUP(T68,FAC_TOTALS_APTA!$A$4:$BQ$143,$L73,FALSE))</f>
        <v>0</v>
      </c>
      <c r="U73" s="31">
        <f>IF(U68=0,0,VLOOKUP(U68,FAC_TOTALS_APTA!$A$4:$BQ$143,$L73,FALSE))</f>
        <v>0</v>
      </c>
      <c r="V73" s="31">
        <f>IF(V68=0,0,VLOOKUP(V68,FAC_TOTALS_APTA!$A$4:$BQ$143,$L73,FALSE))</f>
        <v>0</v>
      </c>
      <c r="W73" s="31">
        <f>IF(W68=0,0,VLOOKUP(W68,FAC_TOTALS_APTA!$A$4:$BQ$143,$L73,FALSE))</f>
        <v>0</v>
      </c>
      <c r="X73" s="31">
        <f>IF(X68=0,0,VLOOKUP(X68,FAC_TOTALS_APTA!$A$4:$BQ$143,$L73,FALSE))</f>
        <v>0</v>
      </c>
      <c r="Y73" s="31">
        <f>IF(Y68=0,0,VLOOKUP(Y68,FAC_TOTALS_APTA!$A$4:$BQ$143,$L73,FALSE))</f>
        <v>0</v>
      </c>
      <c r="Z73" s="31">
        <f>IF(Z68=0,0,VLOOKUP(Z68,FAC_TOTALS_APTA!$A$4:$BQ$143,$L73,FALSE))</f>
        <v>0</v>
      </c>
      <c r="AA73" s="31">
        <f>IF(AA68=0,0,VLOOKUP(AA68,FAC_TOTALS_APTA!$A$4:$BQ$143,$L73,FALSE))</f>
        <v>0</v>
      </c>
      <c r="AB73" s="31">
        <f>IF(AB68=0,0,VLOOKUP(AB68,FAC_TOTALS_APTA!$A$4:$BQ$143,$L73,FALSE))</f>
        <v>0</v>
      </c>
      <c r="AC73" s="34">
        <f t="shared" si="16"/>
        <v>5500329.9507517107</v>
      </c>
      <c r="AD73" s="35">
        <f>AC73/G85</f>
        <v>1.7398517166019187E-2</v>
      </c>
    </row>
    <row r="74" spans="2:31" ht="15" x14ac:dyDescent="0.2">
      <c r="B74" s="28" t="s">
        <v>57</v>
      </c>
      <c r="C74" s="30" t="s">
        <v>24</v>
      </c>
      <c r="D74" s="37" t="s">
        <v>17</v>
      </c>
      <c r="E74" s="57">
        <v>0.1762</v>
      </c>
      <c r="F74" s="9">
        <f>MATCH($D74,FAC_TOTALS_APTA!$A$2:$BQ$2,)</f>
        <v>14</v>
      </c>
      <c r="G74" s="36">
        <f>VLOOKUP(G68,FAC_TOTALS_APTA!$A$4:$BQ$143,$F74,FALSE)</f>
        <v>4.00041638431279</v>
      </c>
      <c r="H74" s="36">
        <f>VLOOKUP(H68,FAC_TOTALS_APTA!$A$4:$BQ$143,$F74,FALSE)</f>
        <v>2.8135945087261902</v>
      </c>
      <c r="I74" s="32">
        <f t="shared" si="13"/>
        <v>-0.29667458623572196</v>
      </c>
      <c r="J74" s="33" t="str">
        <f t="shared" si="14"/>
        <v>_log</v>
      </c>
      <c r="K74" s="33" t="str">
        <f t="shared" si="15"/>
        <v>GAS_PRICE_2018_log_FAC</v>
      </c>
      <c r="L74" s="9">
        <f>MATCH($K74,FAC_TOTALS_APTA!$A$2:$BO$2,)</f>
        <v>27</v>
      </c>
      <c r="M74" s="31">
        <f>IF(M68=0,0,VLOOKUP(M68,FAC_TOTALS_APTA!$A$4:$BQ$143,$L74,FALSE))</f>
        <v>-2322818.1887855902</v>
      </c>
      <c r="N74" s="31">
        <f>IF(N68=0,0,VLOOKUP(N68,FAC_TOTALS_APTA!$A$4:$BQ$143,$L74,FALSE))</f>
        <v>-3410774.2600515699</v>
      </c>
      <c r="O74" s="31">
        <f>IF(O68=0,0,VLOOKUP(O68,FAC_TOTALS_APTA!$A$4:$BQ$143,$L74,FALSE))</f>
        <v>-18053971.9916468</v>
      </c>
      <c r="P74" s="31">
        <f>IF(P68=0,0,VLOOKUP(P68,FAC_TOTALS_APTA!$A$4:$BQ$143,$L74,FALSE))</f>
        <v>-5902774.7869692696</v>
      </c>
      <c r="Q74" s="31">
        <f>IF(Q68=0,0,VLOOKUP(Q68,FAC_TOTALS_APTA!$A$4:$BQ$143,$L74,FALSE))</f>
        <v>4257634.0718778102</v>
      </c>
      <c r="R74" s="31">
        <f>IF(R68=0,0,VLOOKUP(R68,FAC_TOTALS_APTA!$A$4:$BQ$143,$L74,FALSE))</f>
        <v>4676301.1683389302</v>
      </c>
      <c r="S74" s="31">
        <f>IF(S68=0,0,VLOOKUP(S68,FAC_TOTALS_APTA!$A$4:$BQ$143,$L74,FALSE))</f>
        <v>0</v>
      </c>
      <c r="T74" s="31">
        <f>IF(T68=0,0,VLOOKUP(T68,FAC_TOTALS_APTA!$A$4:$BQ$143,$L74,FALSE))</f>
        <v>0</v>
      </c>
      <c r="U74" s="31">
        <f>IF(U68=0,0,VLOOKUP(U68,FAC_TOTALS_APTA!$A$4:$BQ$143,$L74,FALSE))</f>
        <v>0</v>
      </c>
      <c r="V74" s="31">
        <f>IF(V68=0,0,VLOOKUP(V68,FAC_TOTALS_APTA!$A$4:$BQ$143,$L74,FALSE))</f>
        <v>0</v>
      </c>
      <c r="W74" s="31">
        <f>IF(W68=0,0,VLOOKUP(W68,FAC_TOTALS_APTA!$A$4:$BQ$143,$L74,FALSE))</f>
        <v>0</v>
      </c>
      <c r="X74" s="31">
        <f>IF(X68=0,0,VLOOKUP(X68,FAC_TOTALS_APTA!$A$4:$BQ$143,$L74,FALSE))</f>
        <v>0</v>
      </c>
      <c r="Y74" s="31">
        <f>IF(Y68=0,0,VLOOKUP(Y68,FAC_TOTALS_APTA!$A$4:$BQ$143,$L74,FALSE))</f>
        <v>0</v>
      </c>
      <c r="Z74" s="31">
        <f>IF(Z68=0,0,VLOOKUP(Z68,FAC_TOTALS_APTA!$A$4:$BQ$143,$L74,FALSE))</f>
        <v>0</v>
      </c>
      <c r="AA74" s="31">
        <f>IF(AA68=0,0,VLOOKUP(AA68,FAC_TOTALS_APTA!$A$4:$BQ$143,$L74,FALSE))</f>
        <v>0</v>
      </c>
      <c r="AB74" s="31">
        <f>IF(AB68=0,0,VLOOKUP(AB68,FAC_TOTALS_APTA!$A$4:$BQ$143,$L74,FALSE))</f>
        <v>0</v>
      </c>
      <c r="AC74" s="34">
        <f t="shared" si="16"/>
        <v>-20756403.987236492</v>
      </c>
      <c r="AD74" s="35">
        <f>AC74/G85</f>
        <v>-6.565617959471845E-2</v>
      </c>
    </row>
    <row r="75" spans="2:31" ht="15" x14ac:dyDescent="0.2">
      <c r="B75" s="28" t="s">
        <v>54</v>
      </c>
      <c r="C75" s="30" t="s">
        <v>24</v>
      </c>
      <c r="D75" s="9" t="s">
        <v>16</v>
      </c>
      <c r="E75" s="57">
        <v>-0.27529999999999999</v>
      </c>
      <c r="F75" s="9">
        <f>MATCH($D75,FAC_TOTALS_APTA!$A$2:$BQ$2,)</f>
        <v>15</v>
      </c>
      <c r="G75" s="56">
        <f>VLOOKUP(G68,FAC_TOTALS_APTA!$A$4:$BQ$143,$F75,FALSE)</f>
        <v>25842.772528506699</v>
      </c>
      <c r="H75" s="56">
        <f>VLOOKUP(H68,FAC_TOTALS_APTA!$A$4:$BQ$143,$F75,FALSE)</f>
        <v>28019.195689784199</v>
      </c>
      <c r="I75" s="32">
        <f t="shared" si="13"/>
        <v>8.421786628647232E-2</v>
      </c>
      <c r="J75" s="33" t="str">
        <f t="shared" si="14"/>
        <v>_log</v>
      </c>
      <c r="K75" s="33" t="str">
        <f t="shared" si="15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-12537.8774925954</v>
      </c>
      <c r="N75" s="31">
        <f>IF(N68=0,0,VLOOKUP(N68,FAC_TOTALS_APTA!$A$4:$BQ$143,$L75,FALSE))</f>
        <v>-1539452.9696726201</v>
      </c>
      <c r="O75" s="31">
        <f>IF(O68=0,0,VLOOKUP(O68,FAC_TOTALS_APTA!$A$4:$BQ$143,$L75,FALSE))</f>
        <v>-3494523.3448357498</v>
      </c>
      <c r="P75" s="31">
        <f>IF(P68=0,0,VLOOKUP(P68,FAC_TOTALS_APTA!$A$4:$BQ$143,$L75,FALSE))</f>
        <v>-1337769.58316939</v>
      </c>
      <c r="Q75" s="31">
        <f>IF(Q68=0,0,VLOOKUP(Q68,FAC_TOTALS_APTA!$A$4:$BQ$143,$L75,FALSE))</f>
        <v>-1118102.0887583699</v>
      </c>
      <c r="R75" s="31">
        <f>IF(R68=0,0,VLOOKUP(R68,FAC_TOTALS_APTA!$A$4:$BQ$143,$L75,FALSE))</f>
        <v>-1311619.0209562499</v>
      </c>
      <c r="S75" s="31">
        <f>IF(S68=0,0,VLOOKUP(S68,FAC_TOTALS_APTA!$A$4:$BQ$143,$L75,FALSE))</f>
        <v>0</v>
      </c>
      <c r="T75" s="31">
        <f>IF(T68=0,0,VLOOKUP(T68,FAC_TOTALS_APTA!$A$4:$BQ$143,$L75,FALSE))</f>
        <v>0</v>
      </c>
      <c r="U75" s="31">
        <f>IF(U68=0,0,VLOOKUP(U68,FAC_TOTALS_APTA!$A$4:$BQ$143,$L75,FALSE))</f>
        <v>0</v>
      </c>
      <c r="V75" s="31">
        <f>IF(V68=0,0,VLOOKUP(V68,FAC_TOTALS_APTA!$A$4:$BQ$143,$L75,FALSE))</f>
        <v>0</v>
      </c>
      <c r="W75" s="31">
        <f>IF(W68=0,0,VLOOKUP(W68,FAC_TOTALS_APTA!$A$4:$BQ$143,$L75,FALSE))</f>
        <v>0</v>
      </c>
      <c r="X75" s="31">
        <f>IF(X68=0,0,VLOOKUP(X68,FAC_TOTALS_APTA!$A$4:$BQ$143,$L75,FALSE))</f>
        <v>0</v>
      </c>
      <c r="Y75" s="31">
        <f>IF(Y68=0,0,VLOOKUP(Y68,FAC_TOTALS_APTA!$A$4:$BQ$143,$L75,FALSE))</f>
        <v>0</v>
      </c>
      <c r="Z75" s="31">
        <f>IF(Z68=0,0,VLOOKUP(Z68,FAC_TOTALS_APTA!$A$4:$BQ$143,$L75,FALSE))</f>
        <v>0</v>
      </c>
      <c r="AA75" s="31">
        <f>IF(AA68=0,0,VLOOKUP(AA68,FAC_TOTALS_APTA!$A$4:$BQ$143,$L75,FALSE))</f>
        <v>0</v>
      </c>
      <c r="AB75" s="31">
        <f>IF(AB68=0,0,VLOOKUP(AB68,FAC_TOTALS_APTA!$A$4:$BQ$143,$L75,FALSE))</f>
        <v>0</v>
      </c>
      <c r="AC75" s="34">
        <f t="shared" si="16"/>
        <v>-8814004.8848849759</v>
      </c>
      <c r="AD75" s="35">
        <f>AC75/G85</f>
        <v>-2.7880257487114993E-2</v>
      </c>
    </row>
    <row r="76" spans="2:31" ht="15" x14ac:dyDescent="0.2">
      <c r="B76" s="28" t="s">
        <v>73</v>
      </c>
      <c r="C76" s="30"/>
      <c r="D76" s="9" t="s">
        <v>10</v>
      </c>
      <c r="E76" s="57">
        <v>6.8999999999999999E-3</v>
      </c>
      <c r="F76" s="9">
        <f>MATCH($D76,FAC_TOTALS_APTA!$A$2:$BQ$2,)</f>
        <v>16</v>
      </c>
      <c r="G76" s="31">
        <f>VLOOKUP(G68,FAC_TOTALS_APTA!$A$4:$BQ$143,$F76,FALSE)</f>
        <v>7.3290573113309501</v>
      </c>
      <c r="H76" s="31">
        <f>VLOOKUP(H68,FAC_TOTALS_APTA!$A$4:$BQ$143,$F76,FALSE)</f>
        <v>7.0020420962509196</v>
      </c>
      <c r="I76" s="32">
        <f t="shared" si="13"/>
        <v>-4.4619000942243248E-2</v>
      </c>
      <c r="J76" s="33" t="str">
        <f t="shared" si="14"/>
        <v/>
      </c>
      <c r="K76" s="33" t="str">
        <f t="shared" si="15"/>
        <v>PCT_HH_NO_VEH_FAC</v>
      </c>
      <c r="L76" s="9">
        <f>MATCH($K76,FAC_TOTALS_APTA!$A$2:$BO$2,)</f>
        <v>29</v>
      </c>
      <c r="M76" s="31">
        <f>IF(M68=0,0,VLOOKUP(M68,FAC_TOTALS_APTA!$A$4:$BQ$143,$L76,FALSE))</f>
        <v>108235.603473685</v>
      </c>
      <c r="N76" s="31">
        <f>IF(N68=0,0,VLOOKUP(N68,FAC_TOTALS_APTA!$A$4:$BQ$143,$L76,FALSE))</f>
        <v>63271.862720549703</v>
      </c>
      <c r="O76" s="31">
        <f>IF(O68=0,0,VLOOKUP(O68,FAC_TOTALS_APTA!$A$4:$BQ$143,$L76,FALSE))</f>
        <v>-377299.63360165298</v>
      </c>
      <c r="P76" s="31">
        <f>IF(P68=0,0,VLOOKUP(P68,FAC_TOTALS_APTA!$A$4:$BQ$143,$L76,FALSE))</f>
        <v>-261428.11233007701</v>
      </c>
      <c r="Q76" s="31">
        <f>IF(Q68=0,0,VLOOKUP(Q68,FAC_TOTALS_APTA!$A$4:$BQ$143,$L76,FALSE))</f>
        <v>-90739.3028016022</v>
      </c>
      <c r="R76" s="31">
        <f>IF(R68=0,0,VLOOKUP(R68,FAC_TOTALS_APTA!$A$4:$BQ$143,$L76,FALSE))</f>
        <v>-112960.08130214299</v>
      </c>
      <c r="S76" s="31">
        <f>IF(S68=0,0,VLOOKUP(S68,FAC_TOTALS_APTA!$A$4:$BQ$143,$L76,FALSE))</f>
        <v>0</v>
      </c>
      <c r="T76" s="31">
        <f>IF(T68=0,0,VLOOKUP(T68,FAC_TOTALS_APTA!$A$4:$BQ$143,$L76,FALSE))</f>
        <v>0</v>
      </c>
      <c r="U76" s="31">
        <f>IF(U68=0,0,VLOOKUP(U68,FAC_TOTALS_APTA!$A$4:$BQ$143,$L76,FALSE))</f>
        <v>0</v>
      </c>
      <c r="V76" s="31">
        <f>IF(V68=0,0,VLOOKUP(V68,FAC_TOTALS_APTA!$A$4:$BQ$143,$L76,FALSE))</f>
        <v>0</v>
      </c>
      <c r="W76" s="31">
        <f>IF(W68=0,0,VLOOKUP(W68,FAC_TOTALS_APTA!$A$4:$BQ$143,$L76,FALSE))</f>
        <v>0</v>
      </c>
      <c r="X76" s="31">
        <f>IF(X68=0,0,VLOOKUP(X68,FAC_TOTALS_APTA!$A$4:$BQ$143,$L76,FALSE))</f>
        <v>0</v>
      </c>
      <c r="Y76" s="31">
        <f>IF(Y68=0,0,VLOOKUP(Y68,FAC_TOTALS_APTA!$A$4:$BQ$143,$L76,FALSE))</f>
        <v>0</v>
      </c>
      <c r="Z76" s="31">
        <f>IF(Z68=0,0,VLOOKUP(Z68,FAC_TOTALS_APTA!$A$4:$BQ$143,$L76,FALSE))</f>
        <v>0</v>
      </c>
      <c r="AA76" s="31">
        <f>IF(AA68=0,0,VLOOKUP(AA68,FAC_TOTALS_APTA!$A$4:$BQ$143,$L76,FALSE))</f>
        <v>0</v>
      </c>
      <c r="AB76" s="31">
        <f>IF(AB68=0,0,VLOOKUP(AB68,FAC_TOTALS_APTA!$A$4:$BQ$143,$L76,FALSE))</f>
        <v>0</v>
      </c>
      <c r="AC76" s="34">
        <f t="shared" si="16"/>
        <v>-670919.66384124057</v>
      </c>
      <c r="AD76" s="35">
        <f>AC76/G85</f>
        <v>-2.122237646264537E-3</v>
      </c>
    </row>
    <row r="77" spans="2:31" ht="15" x14ac:dyDescent="0.2">
      <c r="B77" s="28" t="s">
        <v>55</v>
      </c>
      <c r="C77" s="30"/>
      <c r="D77" s="9" t="s">
        <v>32</v>
      </c>
      <c r="E77" s="57">
        <v>-3.0000000000000001E-3</v>
      </c>
      <c r="F77" s="9">
        <f>MATCH($D77,FAC_TOTALS_APTA!$A$2:$BQ$2,)</f>
        <v>18</v>
      </c>
      <c r="G77" s="36">
        <f>VLOOKUP(G68,FAC_TOTALS_APTA!$A$4:$BQ$143,$F77,FALSE)</f>
        <v>3.7971252852835198</v>
      </c>
      <c r="H77" s="36">
        <f>VLOOKUP(H68,FAC_TOTALS_APTA!$A$4:$BQ$143,$F77,FALSE)</f>
        <v>5.0710035760858201</v>
      </c>
      <c r="I77" s="32">
        <f t="shared" si="13"/>
        <v>0.33548492480336578</v>
      </c>
      <c r="J77" s="33" t="str">
        <f t="shared" si="14"/>
        <v/>
      </c>
      <c r="K77" s="33" t="str">
        <f t="shared" si="15"/>
        <v>JTW_HOME_PCT_FAC</v>
      </c>
      <c r="L77" s="9">
        <f>MATCH($K77,FAC_TOTALS_APTA!$A$2:$BO$2,)</f>
        <v>31</v>
      </c>
      <c r="M77" s="31">
        <f>IF(M68=0,0,VLOOKUP(M68,FAC_TOTALS_APTA!$A$4:$BQ$143,$L77,FALSE))</f>
        <v>19501.8503432301</v>
      </c>
      <c r="N77" s="31">
        <f>IF(N68=0,0,VLOOKUP(N68,FAC_TOTALS_APTA!$A$4:$BQ$143,$L77,FALSE))</f>
        <v>-38107.881728678098</v>
      </c>
      <c r="O77" s="31">
        <f>IF(O68=0,0,VLOOKUP(O68,FAC_TOTALS_APTA!$A$4:$BQ$143,$L77,FALSE))</f>
        <v>-3266.32419399428</v>
      </c>
      <c r="P77" s="31">
        <f>IF(P68=0,0,VLOOKUP(P68,FAC_TOTALS_APTA!$A$4:$BQ$143,$L77,FALSE))</f>
        <v>-124930.010920684</v>
      </c>
      <c r="Q77" s="31">
        <f>IF(Q68=0,0,VLOOKUP(Q68,FAC_TOTALS_APTA!$A$4:$BQ$143,$L77,FALSE))</f>
        <v>-62404.393792732903</v>
      </c>
      <c r="R77" s="31">
        <f>IF(R68=0,0,VLOOKUP(R68,FAC_TOTALS_APTA!$A$4:$BQ$143,$L77,FALSE))</f>
        <v>-75496.649170870005</v>
      </c>
      <c r="S77" s="31">
        <f>IF(S68=0,0,VLOOKUP(S68,FAC_TOTALS_APTA!$A$4:$BQ$143,$L77,FALSE))</f>
        <v>0</v>
      </c>
      <c r="T77" s="31">
        <f>IF(T68=0,0,VLOOKUP(T68,FAC_TOTALS_APTA!$A$4:$BQ$143,$L77,FALSE))</f>
        <v>0</v>
      </c>
      <c r="U77" s="31">
        <f>IF(U68=0,0,VLOOKUP(U68,FAC_TOTALS_APTA!$A$4:$BQ$143,$L77,FALSE))</f>
        <v>0</v>
      </c>
      <c r="V77" s="31">
        <f>IF(V68=0,0,VLOOKUP(V68,FAC_TOTALS_APTA!$A$4:$BQ$143,$L77,FALSE))</f>
        <v>0</v>
      </c>
      <c r="W77" s="31">
        <f>IF(W68=0,0,VLOOKUP(W68,FAC_TOTALS_APTA!$A$4:$BQ$143,$L77,FALSE))</f>
        <v>0</v>
      </c>
      <c r="X77" s="31">
        <f>IF(X68=0,0,VLOOKUP(X68,FAC_TOTALS_APTA!$A$4:$BQ$143,$L77,FALSE))</f>
        <v>0</v>
      </c>
      <c r="Y77" s="31">
        <f>IF(Y68=0,0,VLOOKUP(Y68,FAC_TOTALS_APTA!$A$4:$BQ$143,$L77,FALSE))</f>
        <v>0</v>
      </c>
      <c r="Z77" s="31">
        <f>IF(Z68=0,0,VLOOKUP(Z68,FAC_TOTALS_APTA!$A$4:$BQ$143,$L77,FALSE))</f>
        <v>0</v>
      </c>
      <c r="AA77" s="31">
        <f>IF(AA68=0,0,VLOOKUP(AA68,FAC_TOTALS_APTA!$A$4:$BQ$143,$L77,FALSE))</f>
        <v>0</v>
      </c>
      <c r="AB77" s="31">
        <f>IF(AB68=0,0,VLOOKUP(AB68,FAC_TOTALS_APTA!$A$4:$BQ$143,$L77,FALSE))</f>
        <v>0</v>
      </c>
      <c r="AC77" s="34">
        <f t="shared" si="16"/>
        <v>-284703.40946372919</v>
      </c>
      <c r="AD77" s="35">
        <f>AC77/G85</f>
        <v>-9.0056727525989887E-4</v>
      </c>
    </row>
    <row r="78" spans="2:31" ht="15" customHeight="1" x14ac:dyDescent="0.2">
      <c r="B78" s="28" t="s">
        <v>74</v>
      </c>
      <c r="C78" s="30"/>
      <c r="D78" s="14" t="s">
        <v>81</v>
      </c>
      <c r="E78" s="57">
        <v>-1.29E-2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3.2060702426342198</v>
      </c>
      <c r="I78" s="32" t="str">
        <f t="shared" si="13"/>
        <v>-</v>
      </c>
      <c r="J78" s="33" t="str">
        <f t="shared" si="14"/>
        <v/>
      </c>
      <c r="K78" s="33" t="str">
        <f t="shared" si="15"/>
        <v>YEARS_SINCE_TNC_BUS_FAC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-2745972.5701196198</v>
      </c>
      <c r="P78" s="31">
        <f>IF(P68=0,0,VLOOKUP(P68,FAC_TOTALS_APTA!$A$4:$BQ$143,$L78,FALSE))</f>
        <v>-3686564.1107165501</v>
      </c>
      <c r="Q78" s="31">
        <f>IF(Q68=0,0,VLOOKUP(Q68,FAC_TOTALS_APTA!$A$4:$BQ$143,$L78,FALSE))</f>
        <v>-4005028.9884842802</v>
      </c>
      <c r="R78" s="31">
        <f>IF(R68=0,0,VLOOKUP(R68,FAC_TOTALS_APTA!$A$4:$BQ$143,$L78,FALSE))</f>
        <v>-4320155.8954789201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6"/>
        <v>-14757721.564799368</v>
      </c>
      <c r="AD78" s="35">
        <f>AC78/G85</f>
        <v>-4.6681285354781769E-2</v>
      </c>
    </row>
    <row r="79" spans="2:31" ht="15" x14ac:dyDescent="0.2">
      <c r="B79" s="28" t="s">
        <v>74</v>
      </c>
      <c r="C79" s="30"/>
      <c r="D79" s="14" t="s">
        <v>86</v>
      </c>
      <c r="E79" s="57">
        <v>-2.7400000000000001E-2</v>
      </c>
      <c r="F79" s="9">
        <f>MATCH($D79,FAC_TOTALS_APTA!$A$2:$BQ$2,)</f>
        <v>21</v>
      </c>
      <c r="G79" s="36">
        <f>VLOOKUP(G68,FAC_TOTALS_APTA!$A$4:$BQ$143,$F79,FALSE)</f>
        <v>0</v>
      </c>
      <c r="H79" s="36">
        <f>VLOOKUP(H68,FAC_TOTALS_APTA!$A$4:$BQ$143,$F79,FALSE)</f>
        <v>11.469390204289899</v>
      </c>
      <c r="I79" s="32" t="str">
        <f t="shared" si="13"/>
        <v>-</v>
      </c>
      <c r="J79" s="33" t="str">
        <f t="shared" si="14"/>
        <v/>
      </c>
      <c r="K79" s="33" t="str">
        <f t="shared" si="15"/>
        <v>YEARS_SINCE_TNC_BUS_SQRD_FAC</v>
      </c>
      <c r="L79" s="9">
        <f>MATCH($K79,FAC_TOTALS_APTA!$A$2:$BO$2,)</f>
        <v>34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-327255.98586885101</v>
      </c>
      <c r="P79" s="31">
        <f>IF(P68=0,0,VLOOKUP(P68,FAC_TOTALS_APTA!$A$4:$BQ$143,$L79,FALSE))</f>
        <v>-1067027.05190095</v>
      </c>
      <c r="Q79" s="31">
        <f>IF(Q68=0,0,VLOOKUP(Q68,FAC_TOTALS_APTA!$A$4:$BQ$143,$L79,FALSE))</f>
        <v>-1873408.2994874001</v>
      </c>
      <c r="R79" s="31">
        <f>IF(R68=0,0,VLOOKUP(R68,FAC_TOTALS_APTA!$A$4:$BQ$143,$L79,FALSE))</f>
        <v>-2790532.9204911399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0</v>
      </c>
      <c r="Z79" s="31">
        <f>IF(Z68=0,0,VLOOKUP(Z68,FAC_TOTALS_APTA!$A$4:$BQ$143,$L79,FALSE))</f>
        <v>0</v>
      </c>
      <c r="AA79" s="31">
        <f>IF(AA68=0,0,VLOOKUP(AA68,FAC_TOTALS_APTA!$A$4:$BQ$143,$L79,FALSE))</f>
        <v>0</v>
      </c>
      <c r="AB79" s="31">
        <f>IF(AB68=0,0,VLOOKUP(AB68,FAC_TOTALS_APTA!$A$4:$BQ$143,$L79,FALSE))</f>
        <v>0</v>
      </c>
      <c r="AC79" s="34">
        <f t="shared" si="16"/>
        <v>-6058224.2577483412</v>
      </c>
      <c r="AD79" s="35">
        <f>AC79/G85</f>
        <v>-1.9163235603642862E-2</v>
      </c>
    </row>
    <row r="80" spans="2:31" ht="15" customHeight="1" x14ac:dyDescent="0.2">
      <c r="B80" s="28" t="s">
        <v>74</v>
      </c>
      <c r="C80" s="30"/>
      <c r="D80" s="14" t="s">
        <v>82</v>
      </c>
      <c r="E80" s="57">
        <v>-2.5999999999999999E-3</v>
      </c>
      <c r="F80" s="9">
        <f>MATCH($D80,FAC_TOTALS_APTA!$A$2:$BQ$2,)</f>
        <v>20</v>
      </c>
      <c r="G80" s="36">
        <f>VLOOKUP(G68,FAC_TOTALS_APTA!$A$4:$BQ$143,$F80,FALSE)</f>
        <v>0</v>
      </c>
      <c r="H80" s="36">
        <f>VLOOKUP(H68,FAC_TOTALS_APTA!$A$4:$BQ$143,$F80,FALSE)</f>
        <v>0</v>
      </c>
      <c r="I80" s="32" t="str">
        <f t="shared" si="13"/>
        <v>-</v>
      </c>
      <c r="J80" s="33" t="str">
        <f t="shared" si="14"/>
        <v/>
      </c>
      <c r="K80" s="33" t="str">
        <f t="shared" si="15"/>
        <v>YEARS_SINCE_TNC_RAIL_FAC</v>
      </c>
      <c r="L80" s="9">
        <f>MATCH($K80,FAC_TOTALS_APTA!$A$2:$BO$2,)</f>
        <v>33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0</v>
      </c>
      <c r="P80" s="31">
        <f>IF(P68=0,0,VLOOKUP(P68,FAC_TOTALS_APTA!$A$4:$BQ$143,$L80,FALSE))</f>
        <v>0</v>
      </c>
      <c r="Q80" s="31">
        <f>IF(Q68=0,0,VLOOKUP(Q68,FAC_TOTALS_APTA!$A$4:$BQ$143,$L80,FALSE))</f>
        <v>0</v>
      </c>
      <c r="R80" s="31">
        <f>IF(R68=0,0,VLOOKUP(R68,FAC_TOTALS_APTA!$A$4:$BQ$143,$L80,FALSE))</f>
        <v>0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0</v>
      </c>
      <c r="Z80" s="31">
        <f>IF(Z68=0,0,VLOOKUP(Z68,FAC_TOTALS_APTA!$A$4:$BQ$143,$L80,FALSE))</f>
        <v>0</v>
      </c>
      <c r="AA80" s="31">
        <f>IF(AA68=0,0,VLOOKUP(AA68,FAC_TOTALS_APTA!$A$4:$BQ$143,$L80,FALSE))</f>
        <v>0</v>
      </c>
      <c r="AB80" s="31">
        <f>IF(AB68=0,0,VLOOKUP(AB68,FAC_TOTALS_APTA!$A$4:$BQ$143,$L80,FALSE))</f>
        <v>0</v>
      </c>
      <c r="AC80" s="34">
        <f t="shared" si="16"/>
        <v>0</v>
      </c>
      <c r="AD80" s="35">
        <f>AC80/G85</f>
        <v>0</v>
      </c>
    </row>
    <row r="81" spans="1:31" ht="30" customHeight="1" x14ac:dyDescent="0.2">
      <c r="B81" s="28" t="s">
        <v>75</v>
      </c>
      <c r="C81" s="30"/>
      <c r="D81" s="9" t="s">
        <v>49</v>
      </c>
      <c r="E81" s="57">
        <v>1.46E-2</v>
      </c>
      <c r="F81" s="9">
        <f>MATCH($D81,FAC_TOTALS_APTA!$A$2:$BQ$2,)</f>
        <v>22</v>
      </c>
      <c r="G81" s="36">
        <f>VLOOKUP(G68,FAC_TOTALS_APTA!$A$4:$BQ$143,$F81,FALSE)</f>
        <v>3.9812650281571403E-2</v>
      </c>
      <c r="H81" s="36">
        <f>VLOOKUP(H68,FAC_TOTALS_APTA!$A$4:$BQ$143,$F81,FALSE)</f>
        <v>0.55514429250659603</v>
      </c>
      <c r="I81" s="32">
        <f t="shared" si="13"/>
        <v>12.943917035926715</v>
      </c>
      <c r="J81" s="33" t="str">
        <f t="shared" si="14"/>
        <v/>
      </c>
      <c r="K81" s="33" t="str">
        <f t="shared" si="15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34606.0697330111</v>
      </c>
      <c r="O81" s="31">
        <f>IF(O68=0,0,VLOOKUP(O68,FAC_TOTALS_APTA!$A$4:$BQ$143,$L81,FALSE))</f>
        <v>86372.530206582596</v>
      </c>
      <c r="P81" s="31">
        <f>IF(P68=0,0,VLOOKUP(P68,FAC_TOTALS_APTA!$A$4:$BQ$143,$L81,FALSE))</f>
        <v>136820.71456931299</v>
      </c>
      <c r="Q81" s="31">
        <f>IF(Q68=0,0,VLOOKUP(Q68,FAC_TOTALS_APTA!$A$4:$BQ$143,$L81,FALSE))</f>
        <v>321206.560345918</v>
      </c>
      <c r="R81" s="31">
        <f>IF(R68=0,0,VLOOKUP(R68,FAC_TOTALS_APTA!$A$4:$BQ$143,$L81,FALSE))</f>
        <v>222312.27504757099</v>
      </c>
      <c r="S81" s="31">
        <f>IF(S68=0,0,VLOOKUP(S68,FAC_TOTALS_APTA!$A$4:$BQ$143,$L81,FALSE))</f>
        <v>0</v>
      </c>
      <c r="T81" s="31">
        <f>IF(T68=0,0,VLOOKUP(T68,FAC_TOTALS_APTA!$A$4:$BQ$143,$L81,FALSE))</f>
        <v>0</v>
      </c>
      <c r="U81" s="31">
        <f>IF(U68=0,0,VLOOKUP(U68,FAC_TOTALS_APTA!$A$4:$BQ$143,$L81,FALSE))</f>
        <v>0</v>
      </c>
      <c r="V81" s="31">
        <f>IF(V68=0,0,VLOOKUP(V68,FAC_TOTALS_APTA!$A$4:$BQ$143,$L81,FALSE))</f>
        <v>0</v>
      </c>
      <c r="W81" s="31">
        <f>IF(W68=0,0,VLOOKUP(W68,FAC_TOTALS_APTA!$A$4:$BQ$143,$L81,FALSE))</f>
        <v>0</v>
      </c>
      <c r="X81" s="31">
        <f>IF(X68=0,0,VLOOKUP(X68,FAC_TOTALS_APTA!$A$4:$BQ$143,$L81,FALSE))</f>
        <v>0</v>
      </c>
      <c r="Y81" s="31">
        <f>IF(Y68=0,0,VLOOKUP(Y68,FAC_TOTALS_APTA!$A$4:$BQ$143,$L81,FALSE))</f>
        <v>0</v>
      </c>
      <c r="Z81" s="31">
        <f>IF(Z68=0,0,VLOOKUP(Z68,FAC_TOTALS_APTA!$A$4:$BQ$143,$L81,FALSE))</f>
        <v>0</v>
      </c>
      <c r="AA81" s="31">
        <f>IF(AA68=0,0,VLOOKUP(AA68,FAC_TOTALS_APTA!$A$4:$BQ$143,$L81,FALSE))</f>
        <v>0</v>
      </c>
      <c r="AB81" s="31">
        <f>IF(AB68=0,0,VLOOKUP(AB68,FAC_TOTALS_APTA!$A$4:$BQ$143,$L81,FALSE))</f>
        <v>0</v>
      </c>
      <c r="AC81" s="34">
        <f t="shared" si="16"/>
        <v>801318.14990239567</v>
      </c>
      <c r="AD81" s="35">
        <f>AC81/G85</f>
        <v>2.5347111375771552E-3</v>
      </c>
    </row>
    <row r="82" spans="1:31" ht="15" x14ac:dyDescent="0.2">
      <c r="B82" s="11" t="s">
        <v>76</v>
      </c>
      <c r="C82" s="29"/>
      <c r="D82" s="10" t="s">
        <v>50</v>
      </c>
      <c r="E82" s="58">
        <v>-4.8399999999999999E-2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5.5370600899889301E-2</v>
      </c>
      <c r="I82" s="39" t="str">
        <f t="shared" si="13"/>
        <v>-</v>
      </c>
      <c r="J82" s="40" t="str">
        <f t="shared" si="14"/>
        <v/>
      </c>
      <c r="K82" s="40" t="str">
        <f t="shared" si="15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-1066223.7624748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0</v>
      </c>
      <c r="AC82" s="42">
        <f t="shared" si="16"/>
        <v>-1066223.7624748</v>
      </c>
      <c r="AD82" s="43">
        <f>AC82/$G$28</f>
        <v>-4.1959851718172028E-4</v>
      </c>
    </row>
    <row r="83" spans="1:31" ht="15" x14ac:dyDescent="0.2"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5"/>
        <v>New_Reporter_FAC</v>
      </c>
      <c r="L83" s="47">
        <f>MATCH($K83,FAC_TOTALS_APTA!$A$2:$BO$2,)</f>
        <v>40</v>
      </c>
      <c r="M83" s="48">
        <f>IF(M68=0,0,VLOOKUP(M68,FAC_TOTALS_APTA!$A$4:$BQ$143,$L83,FALSE))</f>
        <v>1458240.1839999901</v>
      </c>
      <c r="N83" s="48">
        <f>IF(N68=0,0,VLOOKUP(N68,FAC_TOTALS_APTA!$A$4:$BQ$143,$L83,FALSE))</f>
        <v>0</v>
      </c>
      <c r="O83" s="48">
        <f>IF(O68=0,0,VLOOKUP(O68,FAC_TOTALS_APTA!$A$4:$BQ$143,$L83,FALSE))</f>
        <v>0</v>
      </c>
      <c r="P83" s="48">
        <f>IF(P68=0,0,VLOOKUP(P68,FAC_TOTALS_APTA!$A$4:$BQ$143,$L83,FALSE))</f>
        <v>0</v>
      </c>
      <c r="Q83" s="48">
        <f>IF(Q68=0,0,VLOOKUP(Q68,FAC_TOTALS_APTA!$A$4:$BQ$143,$L83,FALSE))</f>
        <v>0</v>
      </c>
      <c r="R83" s="48">
        <f>IF(R68=0,0,VLOOKUP(R68,FAC_TOTALS_APTA!$A$4:$BQ$143,$L83,FALSE))</f>
        <v>0</v>
      </c>
      <c r="S83" s="48">
        <f>IF(S68=0,0,VLOOKUP(S68,FAC_TOTALS_APTA!$A$4:$BQ$143,$L83,FALSE))</f>
        <v>0</v>
      </c>
      <c r="T83" s="48">
        <f>IF(T68=0,0,VLOOKUP(T68,FAC_TOTALS_APTA!$A$4:$BQ$143,$L83,FALSE))</f>
        <v>0</v>
      </c>
      <c r="U83" s="48">
        <f>IF(U68=0,0,VLOOKUP(U68,FAC_TOTALS_APTA!$A$4:$BQ$143,$L83,FALSE))</f>
        <v>0</v>
      </c>
      <c r="V83" s="48">
        <f>IF(V68=0,0,VLOOKUP(V68,FAC_TOTALS_APTA!$A$4:$BQ$143,$L83,FALSE))</f>
        <v>0</v>
      </c>
      <c r="W83" s="48">
        <f>IF(W68=0,0,VLOOKUP(W68,FAC_TOTALS_APTA!$A$4:$BQ$143,$L83,FALSE))</f>
        <v>0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1458240.1839999901</v>
      </c>
      <c r="AD83" s="52">
        <f>AC83/G85</f>
        <v>4.6126718034497933E-3</v>
      </c>
    </row>
    <row r="84" spans="1:31" s="16" customFormat="1" ht="15" x14ac:dyDescent="0.2">
      <c r="A84" s="9"/>
      <c r="B84" s="28" t="s">
        <v>77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308428013.149221</v>
      </c>
      <c r="H84" s="76">
        <f>VLOOKUP(H68,FAC_TOTALS_APTA!$A$4:$BO$143,$F84,FALSE)</f>
        <v>273247328.57659698</v>
      </c>
      <c r="I84" s="78">
        <f t="shared" ref="I84:I85" si="17">H84/G84-1</f>
        <v>-0.11406449178662381</v>
      </c>
      <c r="J84" s="33"/>
      <c r="K84" s="33"/>
      <c r="L84" s="9"/>
      <c r="M84" s="31">
        <f>SUM(M70:M75)</f>
        <v>-7517184.255327655</v>
      </c>
      <c r="N84" s="31">
        <f>SUM(N70:N75)</f>
        <v>3397163.4375052443</v>
      </c>
      <c r="O84" s="31">
        <f>SUM(O70:O75)</f>
        <v>-17384698.111879729</v>
      </c>
      <c r="P84" s="31">
        <f>SUM(P70:P75)</f>
        <v>-7072459.2842312269</v>
      </c>
      <c r="Q84" s="31">
        <f>SUM(Q70:Q75)</f>
        <v>7193209.4275920866</v>
      </c>
      <c r="R84" s="31">
        <f>SUM(R70:R75)</f>
        <v>8192963.2265803609</v>
      </c>
      <c r="S84" s="31">
        <f>SUM(S70:S75)</f>
        <v>0</v>
      </c>
      <c r="T84" s="31">
        <f>SUM(T70:T75)</f>
        <v>0</v>
      </c>
      <c r="U84" s="31">
        <f>SUM(U70:U75)</f>
        <v>0</v>
      </c>
      <c r="V84" s="31">
        <f>SUM(V70:V75)</f>
        <v>0</v>
      </c>
      <c r="W84" s="31">
        <f>SUM(W70:W75)</f>
        <v>0</v>
      </c>
      <c r="X84" s="31">
        <f>SUM(X70:X75)</f>
        <v>0</v>
      </c>
      <c r="Y84" s="31">
        <f>SUM(Y70:Y75)</f>
        <v>0</v>
      </c>
      <c r="Z84" s="31">
        <f>SUM(Z70:Z75)</f>
        <v>0</v>
      </c>
      <c r="AA84" s="31">
        <f>SUM(AA70:AA75)</f>
        <v>0</v>
      </c>
      <c r="AB84" s="31">
        <f>SUM(AB70:AB75)</f>
        <v>0</v>
      </c>
      <c r="AC84" s="34">
        <f>H84-G84</f>
        <v>-35180684.572624028</v>
      </c>
      <c r="AD84" s="35">
        <f>I84</f>
        <v>-0.11406449178662381</v>
      </c>
      <c r="AE84" s="9"/>
    </row>
    <row r="85" spans="1:31" s="16" customFormat="1" ht="16" thickBot="1" x14ac:dyDescent="0.25">
      <c r="A85" s="9"/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316137858.08679903</v>
      </c>
      <c r="H85" s="77">
        <f>VLOOKUP(H68,FAC_TOTALS_APTA!$A$4:$BO$143,$F85,FALSE)</f>
        <v>269214239.45120001</v>
      </c>
      <c r="I85" s="79">
        <f t="shared" si="17"/>
        <v>-0.14842771099788887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-46923618.635599017</v>
      </c>
      <c r="AD85" s="55">
        <f>I85</f>
        <v>-0.14842771099788887</v>
      </c>
      <c r="AE85" s="9"/>
    </row>
    <row r="86" spans="1:31" s="75" customFormat="1" ht="17" thickTop="1" thickBot="1" x14ac:dyDescent="0.25">
      <c r="A86" s="74"/>
      <c r="B86" s="59" t="s">
        <v>78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-3.4363219211265061E-2</v>
      </c>
      <c r="AE86" s="74"/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0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4" t="s">
        <v>59</v>
      </c>
      <c r="H94" s="84"/>
      <c r="I94" s="84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4" t="s">
        <v>63</v>
      </c>
      <c r="AD94" s="84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2012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ht="13" customHeight="1" x14ac:dyDescent="0.2"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</row>
    <row r="97" spans="2:30" ht="13" customHeight="1" x14ac:dyDescent="0.2">
      <c r="B97" s="28"/>
      <c r="C97" s="30"/>
      <c r="D97" s="9"/>
      <c r="E97" s="9"/>
      <c r="F97" s="9"/>
      <c r="G97" s="9" t="str">
        <f>CONCATENATE($C92,"_",$C93,"_",G95)</f>
        <v>0_10_2012</v>
      </c>
      <c r="H97" s="9" t="str">
        <f>CONCATENATE($C92,"_",$C93,"_",H95)</f>
        <v>0_10_2018</v>
      </c>
      <c r="I97" s="30"/>
      <c r="J97" s="9"/>
      <c r="K97" s="9"/>
      <c r="L97" s="9"/>
      <c r="M97" s="9" t="str">
        <f>IF($G95+M96&gt;$H95,0,CONCATENATE($C92,"_",$C93,"_",$G95+M96))</f>
        <v>0_10_2013</v>
      </c>
      <c r="N97" s="9" t="str">
        <f t="shared" ref="N97:AB97" si="18">IF($G95+N96&gt;$H95,0,CONCATENATE($C92,"_",$C93,"_",$G95+N96))</f>
        <v>0_10_2014</v>
      </c>
      <c r="O97" s="9" t="str">
        <f t="shared" si="18"/>
        <v>0_10_2015</v>
      </c>
      <c r="P97" s="9" t="str">
        <f t="shared" si="18"/>
        <v>0_10_2016</v>
      </c>
      <c r="Q97" s="9" t="str">
        <f t="shared" si="18"/>
        <v>0_10_2017</v>
      </c>
      <c r="R97" s="9" t="str">
        <f t="shared" si="18"/>
        <v>0_10_2018</v>
      </c>
      <c r="S97" s="9">
        <f t="shared" si="18"/>
        <v>0</v>
      </c>
      <c r="T97" s="9">
        <f t="shared" si="18"/>
        <v>0</v>
      </c>
      <c r="U97" s="9">
        <f t="shared" si="18"/>
        <v>0</v>
      </c>
      <c r="V97" s="9">
        <f t="shared" si="18"/>
        <v>0</v>
      </c>
      <c r="W97" s="9">
        <f t="shared" si="18"/>
        <v>0</v>
      </c>
      <c r="X97" s="9">
        <f t="shared" si="18"/>
        <v>0</v>
      </c>
      <c r="Y97" s="9">
        <f t="shared" si="18"/>
        <v>0</v>
      </c>
      <c r="Z97" s="9">
        <f t="shared" si="18"/>
        <v>0</v>
      </c>
      <c r="AA97" s="9">
        <f t="shared" si="18"/>
        <v>0</v>
      </c>
      <c r="AB97" s="9">
        <f t="shared" si="18"/>
        <v>0</v>
      </c>
      <c r="AC97" s="9"/>
      <c r="AD97" s="9"/>
    </row>
    <row r="98" spans="2:30" ht="13" customHeight="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2:30" ht="15" x14ac:dyDescent="0.2">
      <c r="B99" s="28" t="s">
        <v>37</v>
      </c>
      <c r="C99" s="30" t="s">
        <v>24</v>
      </c>
      <c r="D99" s="9" t="s">
        <v>8</v>
      </c>
      <c r="E99" s="57">
        <v>0.83279999999999998</v>
      </c>
      <c r="F99" s="9">
        <f>MATCH($D99,FAC_TOTALS_APTA!$A$2:$BQ$2,)</f>
        <v>11</v>
      </c>
      <c r="G99" s="31">
        <f>VLOOKUP(G97,FAC_TOTALS_APTA!$A$4:$BQ$143,$F99,FALSE)</f>
        <v>227959423.99999899</v>
      </c>
      <c r="H99" s="31">
        <f>VLOOKUP(H97,FAC_TOTALS_APTA!$A$4:$BQ$143,$F99,FALSE)</f>
        <v>230662401.5</v>
      </c>
      <c r="I99" s="32">
        <f>IFERROR(H99/G99-1,"-")</f>
        <v>1.1857274652532057E-2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-68587895.429547802</v>
      </c>
      <c r="N99" s="31">
        <f>IF(N97=0,0,VLOOKUP(N97,FAC_TOTALS_APTA!$A$4:$BQ$143,$L99,FALSE))</f>
        <v>989532.38620307203</v>
      </c>
      <c r="O99" s="31">
        <f>IF(O97=0,0,VLOOKUP(O97,FAC_TOTALS_APTA!$A$4:$BQ$143,$L99,FALSE))</f>
        <v>-13382160.8923622</v>
      </c>
      <c r="P99" s="31">
        <f>IF(P97=0,0,VLOOKUP(P97,FAC_TOTALS_APTA!$A$4:$BQ$143,$L99,FALSE))</f>
        <v>-1557878.9204707099</v>
      </c>
      <c r="Q99" s="31">
        <f>IF(Q97=0,0,VLOOKUP(Q97,FAC_TOTALS_APTA!$A$4:$BQ$143,$L99,FALSE))</f>
        <v>-11088947.816307001</v>
      </c>
      <c r="R99" s="31">
        <f>IF(R97=0,0,VLOOKUP(R97,FAC_TOTALS_APTA!$A$4:$BQ$143,$L99,FALSE))</f>
        <v>2388828.98768654</v>
      </c>
      <c r="S99" s="31">
        <f>IF(S97=0,0,VLOOKUP(S97,FAC_TOTALS_APTA!$A$4:$BQ$143,$L99,FALSE))</f>
        <v>0</v>
      </c>
      <c r="T99" s="31">
        <f>IF(T97=0,0,VLOOKUP(T97,FAC_TOTALS_APTA!$A$4:$BQ$143,$L99,FALSE))</f>
        <v>0</v>
      </c>
      <c r="U99" s="31">
        <f>IF(U97=0,0,VLOOKUP(U97,FAC_TOTALS_APTA!$A$4:$BQ$143,$L99,FALSE))</f>
        <v>0</v>
      </c>
      <c r="V99" s="31">
        <f>IF(V97=0,0,VLOOKUP(V97,FAC_TOTALS_APTA!$A$4:$BQ$143,$L99,FALSE))</f>
        <v>0</v>
      </c>
      <c r="W99" s="31">
        <f>IF(W97=0,0,VLOOKUP(W97,FAC_TOTALS_APTA!$A$4:$BQ$143,$L99,FALSE))</f>
        <v>0</v>
      </c>
      <c r="X99" s="31">
        <f>IF(X97=0,0,VLOOKUP(X97,FAC_TOTALS_APTA!$A$4:$BQ$143,$L99,FALSE))</f>
        <v>0</v>
      </c>
      <c r="Y99" s="31">
        <f>IF(Y97=0,0,VLOOKUP(Y97,FAC_TOTALS_APTA!$A$4:$BQ$143,$L99,FALSE))</f>
        <v>0</v>
      </c>
      <c r="Z99" s="31">
        <f>IF(Z97=0,0,VLOOKUP(Z97,FAC_TOTALS_APTA!$A$4:$BQ$143,$L99,FALSE))</f>
        <v>0</v>
      </c>
      <c r="AA99" s="31">
        <f>IF(AA97=0,0,VLOOKUP(AA97,FAC_TOTALS_APTA!$A$4:$BQ$143,$L99,FALSE))</f>
        <v>0</v>
      </c>
      <c r="AB99" s="31">
        <f>IF(AB97=0,0,VLOOKUP(AB97,FAC_TOTALS_APTA!$A$4:$BQ$143,$L99,FALSE))</f>
        <v>0</v>
      </c>
      <c r="AC99" s="34">
        <f>SUM(M99:AB99)</f>
        <v>-91238521.684798121</v>
      </c>
      <c r="AD99" s="35">
        <f>AC99/G114</f>
        <v>-8.8352804325242867E-2</v>
      </c>
    </row>
    <row r="100" spans="2:30" ht="15" x14ac:dyDescent="0.2">
      <c r="B100" s="28" t="s">
        <v>60</v>
      </c>
      <c r="C100" s="30" t="s">
        <v>24</v>
      </c>
      <c r="D100" s="9" t="s">
        <v>18</v>
      </c>
      <c r="E100" s="57">
        <v>-0.59099999999999997</v>
      </c>
      <c r="F100" s="9">
        <f>MATCH($D100,FAC_TOTALS_APTA!$A$2:$BQ$2,)</f>
        <v>12</v>
      </c>
      <c r="G100" s="56">
        <f>VLOOKUP(G97,FAC_TOTALS_APTA!$A$4:$BQ$143,$F100,FALSE)</f>
        <v>1.369100306</v>
      </c>
      <c r="H100" s="56">
        <f>VLOOKUP(H97,FAC_TOTALS_APTA!$A$4:$BQ$143,$F100,FALSE)</f>
        <v>1.7232403279999999</v>
      </c>
      <c r="I100" s="32">
        <f t="shared" ref="I100:I111" si="19">IFERROR(H100/G100-1,"-")</f>
        <v>0.25866623537223865</v>
      </c>
      <c r="J100" s="33" t="str">
        <f t="shared" ref="J100:J111" si="20">IF(C100="Log","_log","")</f>
        <v>_log</v>
      </c>
      <c r="K100" s="33" t="str">
        <f t="shared" ref="K100:K112" si="21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14806934.3099808</v>
      </c>
      <c r="N100" s="31">
        <f>IF(N97=0,0,VLOOKUP(N97,FAC_TOTALS_APTA!$A$4:$BQ$143,$L100,FALSE))</f>
        <v>-76182.469682293304</v>
      </c>
      <c r="O100" s="31">
        <f>IF(O97=0,0,VLOOKUP(O97,FAC_TOTALS_APTA!$A$4:$BQ$143,$L100,FALSE))</f>
        <v>2683236.9782517799</v>
      </c>
      <c r="P100" s="31">
        <f>IF(P97=0,0,VLOOKUP(P97,FAC_TOTALS_APTA!$A$4:$BQ$143,$L100,FALSE))</f>
        <v>-2254744.3098739898</v>
      </c>
      <c r="Q100" s="31">
        <f>IF(Q97=0,0,VLOOKUP(Q97,FAC_TOTALS_APTA!$A$4:$BQ$143,$L100,FALSE))</f>
        <v>-4066309.4686599099</v>
      </c>
      <c r="R100" s="31">
        <f>IF(R97=0,0,VLOOKUP(R97,FAC_TOTALS_APTA!$A$4:$BQ$143,$L100,FALSE))</f>
        <v>-897780.33795076399</v>
      </c>
      <c r="S100" s="31">
        <f>IF(S97=0,0,VLOOKUP(S97,FAC_TOTALS_APTA!$A$4:$BQ$143,$L100,FALSE))</f>
        <v>0</v>
      </c>
      <c r="T100" s="31">
        <f>IF(T97=0,0,VLOOKUP(T97,FAC_TOTALS_APTA!$A$4:$BQ$143,$L100,FALSE))</f>
        <v>0</v>
      </c>
      <c r="U100" s="31">
        <f>IF(U97=0,0,VLOOKUP(U97,FAC_TOTALS_APTA!$A$4:$BQ$143,$L100,FALSE))</f>
        <v>0</v>
      </c>
      <c r="V100" s="31">
        <f>IF(V97=0,0,VLOOKUP(V97,FAC_TOTALS_APTA!$A$4:$BQ$143,$L100,FALSE))</f>
        <v>0</v>
      </c>
      <c r="W100" s="31">
        <f>IF(W97=0,0,VLOOKUP(W97,FAC_TOTALS_APTA!$A$4:$BQ$143,$L100,FALSE))</f>
        <v>0</v>
      </c>
      <c r="X100" s="31">
        <f>IF(X97=0,0,VLOOKUP(X97,FAC_TOTALS_APTA!$A$4:$BQ$143,$L100,FALSE))</f>
        <v>0</v>
      </c>
      <c r="Y100" s="31">
        <f>IF(Y97=0,0,VLOOKUP(Y97,FAC_TOTALS_APTA!$A$4:$BQ$143,$L100,FALSE))</f>
        <v>0</v>
      </c>
      <c r="Z100" s="31">
        <f>IF(Z97=0,0,VLOOKUP(Z97,FAC_TOTALS_APTA!$A$4:$BQ$143,$L100,FALSE))</f>
        <v>0</v>
      </c>
      <c r="AA100" s="31">
        <f>IF(AA97=0,0,VLOOKUP(AA97,FAC_TOTALS_APTA!$A$4:$BQ$143,$L100,FALSE))</f>
        <v>0</v>
      </c>
      <c r="AB100" s="31">
        <f>IF(AB97=0,0,VLOOKUP(AB97,FAC_TOTALS_APTA!$A$4:$BQ$143,$L100,FALSE))</f>
        <v>0</v>
      </c>
      <c r="AC100" s="34">
        <f t="shared" ref="AC100:AC111" si="22">SUM(M100:AB100)</f>
        <v>10195154.702065624</v>
      </c>
      <c r="AD100" s="35">
        <f>AC100/G114</f>
        <v>9.8726995113870581E-3</v>
      </c>
    </row>
    <row r="101" spans="2:30" ht="15" x14ac:dyDescent="0.2">
      <c r="B101" s="28" t="s">
        <v>56</v>
      </c>
      <c r="C101" s="30" t="s">
        <v>24</v>
      </c>
      <c r="D101" s="9" t="s">
        <v>9</v>
      </c>
      <c r="E101" s="57">
        <v>0.37669999999999998</v>
      </c>
      <c r="F101" s="9">
        <f>MATCH($D101,FAC_TOTALS_APTA!$A$2:$BQ$2,)</f>
        <v>13</v>
      </c>
      <c r="G101" s="31">
        <f>VLOOKUP(G97,FAC_TOTALS_APTA!$A$4:$BQ$143,$F101,FALSE)</f>
        <v>27909105.420000002</v>
      </c>
      <c r="H101" s="31">
        <f>VLOOKUP(H97,FAC_TOTALS_APTA!$A$4:$BQ$143,$F101,FALSE)</f>
        <v>29807700.839999899</v>
      </c>
      <c r="I101" s="32">
        <f t="shared" si="19"/>
        <v>6.8027813555046501E-2</v>
      </c>
      <c r="J101" s="33" t="str">
        <f t="shared" si="20"/>
        <v>_log</v>
      </c>
      <c r="K101" s="33" t="str">
        <f t="shared" si="21"/>
        <v>POP_EMP_log_FAC</v>
      </c>
      <c r="L101" s="9">
        <f>MATCH($K101,FAC_TOTALS_APTA!$A$2:$BO$2,)</f>
        <v>26</v>
      </c>
      <c r="M101" s="31">
        <f>IF(M97=0,0,VLOOKUP(M97,FAC_TOTALS_APTA!$A$4:$BQ$143,$L101,FALSE))</f>
        <v>3969111.5571148102</v>
      </c>
      <c r="N101" s="31">
        <f>IF(N97=0,0,VLOOKUP(N97,FAC_TOTALS_APTA!$A$4:$BQ$143,$L101,FALSE))</f>
        <v>1247916.0155774399</v>
      </c>
      <c r="O101" s="31">
        <f>IF(O97=0,0,VLOOKUP(O97,FAC_TOTALS_APTA!$A$4:$BQ$143,$L101,FALSE))</f>
        <v>1119304.7617288199</v>
      </c>
      <c r="P101" s="31">
        <f>IF(P97=0,0,VLOOKUP(P97,FAC_TOTALS_APTA!$A$4:$BQ$143,$L101,FALSE))</f>
        <v>241075.55941037001</v>
      </c>
      <c r="Q101" s="31">
        <f>IF(Q97=0,0,VLOOKUP(Q97,FAC_TOTALS_APTA!$A$4:$BQ$143,$L101,FALSE))</f>
        <v>934137.27275128302</v>
      </c>
      <c r="R101" s="31">
        <f>IF(R97=0,0,VLOOKUP(R97,FAC_TOTALS_APTA!$A$4:$BQ$143,$L101,FALSE))</f>
        <v>528719.40610346396</v>
      </c>
      <c r="S101" s="31">
        <f>IF(S97=0,0,VLOOKUP(S97,FAC_TOTALS_APTA!$A$4:$BQ$143,$L101,FALSE))</f>
        <v>0</v>
      </c>
      <c r="T101" s="31">
        <f>IF(T97=0,0,VLOOKUP(T97,FAC_TOTALS_APTA!$A$4:$BQ$143,$L101,FALSE))</f>
        <v>0</v>
      </c>
      <c r="U101" s="31">
        <f>IF(U97=0,0,VLOOKUP(U97,FAC_TOTALS_APTA!$A$4:$BQ$143,$L101,FALSE))</f>
        <v>0</v>
      </c>
      <c r="V101" s="31">
        <f>IF(V97=0,0,VLOOKUP(V97,FAC_TOTALS_APTA!$A$4:$BQ$143,$L101,FALSE))</f>
        <v>0</v>
      </c>
      <c r="W101" s="31">
        <f>IF(W97=0,0,VLOOKUP(W97,FAC_TOTALS_APTA!$A$4:$BQ$143,$L101,FALSE))</f>
        <v>0</v>
      </c>
      <c r="X101" s="31">
        <f>IF(X97=0,0,VLOOKUP(X97,FAC_TOTALS_APTA!$A$4:$BQ$143,$L101,FALSE))</f>
        <v>0</v>
      </c>
      <c r="Y101" s="31">
        <f>IF(Y97=0,0,VLOOKUP(Y97,FAC_TOTALS_APTA!$A$4:$BQ$143,$L101,FALSE))</f>
        <v>0</v>
      </c>
      <c r="Z101" s="31">
        <f>IF(Z97=0,0,VLOOKUP(Z97,FAC_TOTALS_APTA!$A$4:$BQ$143,$L101,FALSE))</f>
        <v>0</v>
      </c>
      <c r="AA101" s="31">
        <f>IF(AA97=0,0,VLOOKUP(AA97,FAC_TOTALS_APTA!$A$4:$BQ$143,$L101,FALSE))</f>
        <v>0</v>
      </c>
      <c r="AB101" s="31">
        <f>IF(AB97=0,0,VLOOKUP(AB97,FAC_TOTALS_APTA!$A$4:$BQ$143,$L101,FALSE))</f>
        <v>0</v>
      </c>
      <c r="AC101" s="34">
        <f t="shared" si="22"/>
        <v>8040264.572686187</v>
      </c>
      <c r="AD101" s="35">
        <f>AC101/G114</f>
        <v>7.7859648468206876E-3</v>
      </c>
    </row>
    <row r="102" spans="2:30" ht="15" x14ac:dyDescent="0.2">
      <c r="B102" s="28" t="s">
        <v>72</v>
      </c>
      <c r="C102" s="30" t="s">
        <v>24</v>
      </c>
      <c r="D102" s="9" t="s">
        <v>80</v>
      </c>
      <c r="E102" s="57">
        <v>5.4999999999999997E-3</v>
      </c>
      <c r="F102" s="9">
        <f>MATCH($D102,FAC_TOTALS_APTA!$A$2:$BQ$2,)</f>
        <v>17</v>
      </c>
      <c r="G102" s="56">
        <f>VLOOKUP(G97,FAC_TOTALS_APTA!$A$4:$BQ$143,$F102,FALSE)</f>
        <v>31315.142419999898</v>
      </c>
      <c r="H102" s="56">
        <f>VLOOKUP(H97,FAC_TOTALS_APTA!$A$4:$BQ$143,$F102,FALSE)</f>
        <v>33405.500979999997</v>
      </c>
      <c r="I102" s="32">
        <f t="shared" si="19"/>
        <v>6.6752324864569612E-2</v>
      </c>
      <c r="J102" s="33" t="str">
        <f t="shared" si="20"/>
        <v>_log</v>
      </c>
      <c r="K102" s="33" t="str">
        <f t="shared" si="21"/>
        <v>WEIGHTED_POP_DENSITY_log_FAC</v>
      </c>
      <c r="L102" s="9">
        <f>MATCH($K102,FAC_TOTALS_APTA!$A$2:$BO$2,)</f>
        <v>30</v>
      </c>
      <c r="M102" s="31">
        <f>IF(M97=0,0,VLOOKUP(M97,FAC_TOTALS_APTA!$A$4:$BQ$143,$L102,FALSE))</f>
        <v>6485977.2430680003</v>
      </c>
      <c r="N102" s="31">
        <f>IF(N97=0,0,VLOOKUP(N97,FAC_TOTALS_APTA!$A$4:$BQ$143,$L102,FALSE))</f>
        <v>14433044.7144379</v>
      </c>
      <c r="O102" s="31">
        <f>IF(O97=0,0,VLOOKUP(O97,FAC_TOTALS_APTA!$A$4:$BQ$143,$L102,FALSE))</f>
        <v>12541728.415185099</v>
      </c>
      <c r="P102" s="31">
        <f>IF(P97=0,0,VLOOKUP(P97,FAC_TOTALS_APTA!$A$4:$BQ$143,$L102,FALSE))</f>
        <v>6526063.2857744098</v>
      </c>
      <c r="Q102" s="31">
        <f>IF(Q97=0,0,VLOOKUP(Q97,FAC_TOTALS_APTA!$A$4:$BQ$143,$L102,FALSE))</f>
        <v>14176672.8048562</v>
      </c>
      <c r="R102" s="31">
        <f>IF(R97=0,0,VLOOKUP(R97,FAC_TOTALS_APTA!$A$4:$BQ$143,$L102,FALSE))</f>
        <v>14701469.909360699</v>
      </c>
      <c r="S102" s="31">
        <f>IF(S97=0,0,VLOOKUP(S97,FAC_TOTALS_APTA!$A$4:$BQ$143,$L102,FALSE))</f>
        <v>0</v>
      </c>
      <c r="T102" s="31">
        <f>IF(T97=0,0,VLOOKUP(T97,FAC_TOTALS_APTA!$A$4:$BQ$143,$L102,FALSE))</f>
        <v>0</v>
      </c>
      <c r="U102" s="31">
        <f>IF(U97=0,0,VLOOKUP(U97,FAC_TOTALS_APTA!$A$4:$BQ$143,$L102,FALSE))</f>
        <v>0</v>
      </c>
      <c r="V102" s="31">
        <f>IF(V97=0,0,VLOOKUP(V97,FAC_TOTALS_APTA!$A$4:$BQ$143,$L102,FALSE))</f>
        <v>0</v>
      </c>
      <c r="W102" s="31">
        <f>IF(W97=0,0,VLOOKUP(W97,FAC_TOTALS_APTA!$A$4:$BQ$143,$L102,FALSE))</f>
        <v>0</v>
      </c>
      <c r="X102" s="31">
        <f>IF(X97=0,0,VLOOKUP(X97,FAC_TOTALS_APTA!$A$4:$BQ$143,$L102,FALSE))</f>
        <v>0</v>
      </c>
      <c r="Y102" s="31">
        <f>IF(Y97=0,0,VLOOKUP(Y97,FAC_TOTALS_APTA!$A$4:$BQ$143,$L102,FALSE))</f>
        <v>0</v>
      </c>
      <c r="Z102" s="31">
        <f>IF(Z97=0,0,VLOOKUP(Z97,FAC_TOTALS_APTA!$A$4:$BQ$143,$L102,FALSE))</f>
        <v>0</v>
      </c>
      <c r="AA102" s="31">
        <f>IF(AA97=0,0,VLOOKUP(AA97,FAC_TOTALS_APTA!$A$4:$BQ$143,$L102,FALSE))</f>
        <v>0</v>
      </c>
      <c r="AB102" s="31">
        <f>IF(AB97=0,0,VLOOKUP(AB97,FAC_TOTALS_APTA!$A$4:$BQ$143,$L102,FALSE))</f>
        <v>0</v>
      </c>
      <c r="AC102" s="34">
        <f t="shared" si="22"/>
        <v>68864956.372682303</v>
      </c>
      <c r="AD102" s="35">
        <f>AC102/G114</f>
        <v>6.6686876364369596E-2</v>
      </c>
    </row>
    <row r="103" spans="2:30" ht="15" x14ac:dyDescent="0.2">
      <c r="B103" s="28" t="s">
        <v>57</v>
      </c>
      <c r="C103" s="30" t="s">
        <v>24</v>
      </c>
      <c r="D103" s="37" t="s">
        <v>17</v>
      </c>
      <c r="E103" s="57">
        <v>0.1762</v>
      </c>
      <c r="F103" s="9">
        <f>MATCH($D103,FAC_TOTALS_APTA!$A$2:$BQ$2,)</f>
        <v>14</v>
      </c>
      <c r="G103" s="36">
        <f>VLOOKUP(G97,FAC_TOTALS_APTA!$A$4:$BQ$143,$F103,FALSE)</f>
        <v>4.1093000000000002</v>
      </c>
      <c r="H103" s="36">
        <f>VLOOKUP(H97,FAC_TOTALS_APTA!$A$4:$BQ$143,$F103,FALSE)</f>
        <v>2.9199999999999902</v>
      </c>
      <c r="I103" s="32">
        <f t="shared" si="19"/>
        <v>-0.28941668897379358</v>
      </c>
      <c r="J103" s="33" t="str">
        <f t="shared" si="20"/>
        <v>_log</v>
      </c>
      <c r="K103" s="33" t="str">
        <f t="shared" si="21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-8352392.5311628403</v>
      </c>
      <c r="N103" s="31">
        <f>IF(N97=0,0,VLOOKUP(N97,FAC_TOTALS_APTA!$A$4:$BQ$143,$L103,FALSE))</f>
        <v>-9796657.1538243592</v>
      </c>
      <c r="O103" s="31">
        <f>IF(O97=0,0,VLOOKUP(O97,FAC_TOTALS_APTA!$A$4:$BQ$143,$L103,FALSE))</f>
        <v>-60284880.3072211</v>
      </c>
      <c r="P103" s="31">
        <f>IF(P97=0,0,VLOOKUP(P97,FAC_TOTALS_APTA!$A$4:$BQ$143,$L103,FALSE))</f>
        <v>-18771787.848262399</v>
      </c>
      <c r="Q103" s="31">
        <f>IF(Q97=0,0,VLOOKUP(Q97,FAC_TOTALS_APTA!$A$4:$BQ$143,$L103,FALSE))</f>
        <v>18483790.675924201</v>
      </c>
      <c r="R103" s="31">
        <f>IF(R97=0,0,VLOOKUP(R97,FAC_TOTALS_APTA!$A$4:$BQ$143,$L103,FALSE))</f>
        <v>13829823.544042099</v>
      </c>
      <c r="S103" s="31">
        <f>IF(S97=0,0,VLOOKUP(S97,FAC_TOTALS_APTA!$A$4:$BQ$143,$L103,FALSE))</f>
        <v>0</v>
      </c>
      <c r="T103" s="31">
        <f>IF(T97=0,0,VLOOKUP(T97,FAC_TOTALS_APTA!$A$4:$BQ$143,$L103,FALSE))</f>
        <v>0</v>
      </c>
      <c r="U103" s="31">
        <f>IF(U97=0,0,VLOOKUP(U97,FAC_TOTALS_APTA!$A$4:$BQ$143,$L103,FALSE))</f>
        <v>0</v>
      </c>
      <c r="V103" s="31">
        <f>IF(V97=0,0,VLOOKUP(V97,FAC_TOTALS_APTA!$A$4:$BQ$143,$L103,FALSE))</f>
        <v>0</v>
      </c>
      <c r="W103" s="31">
        <f>IF(W97=0,0,VLOOKUP(W97,FAC_TOTALS_APTA!$A$4:$BQ$143,$L103,FALSE))</f>
        <v>0</v>
      </c>
      <c r="X103" s="31">
        <f>IF(X97=0,0,VLOOKUP(X97,FAC_TOTALS_APTA!$A$4:$BQ$143,$L103,FALSE))</f>
        <v>0</v>
      </c>
      <c r="Y103" s="31">
        <f>IF(Y97=0,0,VLOOKUP(Y97,FAC_TOTALS_APTA!$A$4:$BQ$143,$L103,FALSE))</f>
        <v>0</v>
      </c>
      <c r="Z103" s="31">
        <f>IF(Z97=0,0,VLOOKUP(Z97,FAC_TOTALS_APTA!$A$4:$BQ$143,$L103,FALSE))</f>
        <v>0</v>
      </c>
      <c r="AA103" s="31">
        <f>IF(AA97=0,0,VLOOKUP(AA97,FAC_TOTALS_APTA!$A$4:$BQ$143,$L103,FALSE))</f>
        <v>0</v>
      </c>
      <c r="AB103" s="31">
        <f>IF(AB97=0,0,VLOOKUP(AB97,FAC_TOTALS_APTA!$A$4:$BQ$143,$L103,FALSE))</f>
        <v>0</v>
      </c>
      <c r="AC103" s="34">
        <f t="shared" si="22"/>
        <v>-64892103.620504409</v>
      </c>
      <c r="AD103" s="35">
        <f>AC103/G114</f>
        <v>-6.2839678104857896E-2</v>
      </c>
    </row>
    <row r="104" spans="2:30" ht="15" x14ac:dyDescent="0.2">
      <c r="B104" s="28" t="s">
        <v>54</v>
      </c>
      <c r="C104" s="30" t="s">
        <v>24</v>
      </c>
      <c r="D104" s="9" t="s">
        <v>16</v>
      </c>
      <c r="E104" s="57">
        <v>-0.27529999999999999</v>
      </c>
      <c r="F104" s="9">
        <f>MATCH($D104,FAC_TOTALS_APTA!$A$2:$BQ$2,)</f>
        <v>15</v>
      </c>
      <c r="G104" s="56">
        <f>VLOOKUP(G97,FAC_TOTALS_APTA!$A$4:$BQ$143,$F104,FALSE)</f>
        <v>33963.31</v>
      </c>
      <c r="H104" s="56">
        <f>VLOOKUP(H97,FAC_TOTALS_APTA!$A$4:$BQ$143,$F104,FALSE)</f>
        <v>36801.5</v>
      </c>
      <c r="I104" s="32">
        <f t="shared" si="19"/>
        <v>8.3566354398319831E-2</v>
      </c>
      <c r="J104" s="33" t="str">
        <f t="shared" si="20"/>
        <v>_log</v>
      </c>
      <c r="K104" s="33" t="str">
        <f t="shared" si="21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2871403.9552069898</v>
      </c>
      <c r="N104" s="31">
        <f>IF(N97=0,0,VLOOKUP(N97,FAC_TOTALS_APTA!$A$4:$BQ$143,$L104,FALSE))</f>
        <v>1309919.89241175</v>
      </c>
      <c r="O104" s="31">
        <f>IF(O97=0,0,VLOOKUP(O97,FAC_TOTALS_APTA!$A$4:$BQ$143,$L104,FALSE))</f>
        <v>-6358994.0837599803</v>
      </c>
      <c r="P104" s="31">
        <f>IF(P97=0,0,VLOOKUP(P97,FAC_TOTALS_APTA!$A$4:$BQ$143,$L104,FALSE))</f>
        <v>-11509551.286303701</v>
      </c>
      <c r="Q104" s="31">
        <f>IF(Q97=0,0,VLOOKUP(Q97,FAC_TOTALS_APTA!$A$4:$BQ$143,$L104,FALSE))</f>
        <v>-6429749.5087671103</v>
      </c>
      <c r="R104" s="31">
        <f>IF(R97=0,0,VLOOKUP(R97,FAC_TOTALS_APTA!$A$4:$BQ$143,$L104,FALSE))</f>
        <v>-7888505.9104873901</v>
      </c>
      <c r="S104" s="31">
        <f>IF(S97=0,0,VLOOKUP(S97,FAC_TOTALS_APTA!$A$4:$BQ$143,$L104,FALSE))</f>
        <v>0</v>
      </c>
      <c r="T104" s="31">
        <f>IF(T97=0,0,VLOOKUP(T97,FAC_TOTALS_APTA!$A$4:$BQ$143,$L104,FALSE))</f>
        <v>0</v>
      </c>
      <c r="U104" s="31">
        <f>IF(U97=0,0,VLOOKUP(U97,FAC_TOTALS_APTA!$A$4:$BQ$143,$L104,FALSE))</f>
        <v>0</v>
      </c>
      <c r="V104" s="31">
        <f>IF(V97=0,0,VLOOKUP(V97,FAC_TOTALS_APTA!$A$4:$BQ$143,$L104,FALSE))</f>
        <v>0</v>
      </c>
      <c r="W104" s="31">
        <f>IF(W97=0,0,VLOOKUP(W97,FAC_TOTALS_APTA!$A$4:$BQ$143,$L104,FALSE))</f>
        <v>0</v>
      </c>
      <c r="X104" s="31">
        <f>IF(X97=0,0,VLOOKUP(X97,FAC_TOTALS_APTA!$A$4:$BQ$143,$L104,FALSE))</f>
        <v>0</v>
      </c>
      <c r="Y104" s="31">
        <f>IF(Y97=0,0,VLOOKUP(Y97,FAC_TOTALS_APTA!$A$4:$BQ$143,$L104,FALSE))</f>
        <v>0</v>
      </c>
      <c r="Z104" s="31">
        <f>IF(Z97=0,0,VLOOKUP(Z97,FAC_TOTALS_APTA!$A$4:$BQ$143,$L104,FALSE))</f>
        <v>0</v>
      </c>
      <c r="AA104" s="31">
        <f>IF(AA97=0,0,VLOOKUP(AA97,FAC_TOTALS_APTA!$A$4:$BQ$143,$L104,FALSE))</f>
        <v>0</v>
      </c>
      <c r="AB104" s="31">
        <f>IF(AB97=0,0,VLOOKUP(AB97,FAC_TOTALS_APTA!$A$4:$BQ$143,$L104,FALSE))</f>
        <v>0</v>
      </c>
      <c r="AC104" s="34">
        <f t="shared" si="22"/>
        <v>-28005476.941699442</v>
      </c>
      <c r="AD104" s="35">
        <f>AC104/G114</f>
        <v>-2.7119711921826793E-2</v>
      </c>
    </row>
    <row r="105" spans="2:30" ht="15" x14ac:dyDescent="0.2">
      <c r="B105" s="28" t="s">
        <v>73</v>
      </c>
      <c r="C105" s="30"/>
      <c r="D105" s="9" t="s">
        <v>10</v>
      </c>
      <c r="E105" s="57">
        <v>6.8999999999999999E-3</v>
      </c>
      <c r="F105" s="9">
        <f>MATCH($D105,FAC_TOTALS_APTA!$A$2:$BQ$2,)</f>
        <v>16</v>
      </c>
      <c r="G105" s="31">
        <f>VLOOKUP(G97,FAC_TOTALS_APTA!$A$4:$BQ$143,$F105,FALSE)</f>
        <v>31.51</v>
      </c>
      <c r="H105" s="31">
        <f>VLOOKUP(H97,FAC_TOTALS_APTA!$A$4:$BQ$143,$F105,FALSE)</f>
        <v>30.01</v>
      </c>
      <c r="I105" s="32">
        <f t="shared" si="19"/>
        <v>-4.7603935258648034E-2</v>
      </c>
      <c r="J105" s="33" t="str">
        <f t="shared" si="20"/>
        <v/>
      </c>
      <c r="K105" s="33" t="str">
        <f t="shared" si="21"/>
        <v>PCT_HH_NO_VEH_FAC</v>
      </c>
      <c r="L105" s="9">
        <f>MATCH($K105,FAC_TOTALS_APTA!$A$2:$BO$2,)</f>
        <v>29</v>
      </c>
      <c r="M105" s="31">
        <f>IF(M97=0,0,VLOOKUP(M97,FAC_TOTALS_APTA!$A$4:$BQ$143,$L105,FALSE))</f>
        <v>-11903783.3880706</v>
      </c>
      <c r="N105" s="31">
        <f>IF(N97=0,0,VLOOKUP(N97,FAC_TOTALS_APTA!$A$4:$BQ$143,$L105,FALSE))</f>
        <v>2045754.5489421401</v>
      </c>
      <c r="O105" s="31">
        <f>IF(O97=0,0,VLOOKUP(O97,FAC_TOTALS_APTA!$A$4:$BQ$143,$L105,FALSE))</f>
        <v>-224731.039747626</v>
      </c>
      <c r="P105" s="31">
        <f>IF(P97=0,0,VLOOKUP(P97,FAC_TOTALS_APTA!$A$4:$BQ$143,$L105,FALSE))</f>
        <v>-2120120.8689408302</v>
      </c>
      <c r="Q105" s="31">
        <f>IF(Q97=0,0,VLOOKUP(Q97,FAC_TOTALS_APTA!$A$4:$BQ$143,$L105,FALSE))</f>
        <v>880307.30232828401</v>
      </c>
      <c r="R105" s="31">
        <f>IF(R97=0,0,VLOOKUP(R97,FAC_TOTALS_APTA!$A$4:$BQ$143,$L105,FALSE))</f>
        <v>69176.246954792907</v>
      </c>
      <c r="S105" s="31">
        <f>IF(S97=0,0,VLOOKUP(S97,FAC_TOTALS_APTA!$A$4:$BQ$143,$L105,FALSE))</f>
        <v>0</v>
      </c>
      <c r="T105" s="31">
        <f>IF(T97=0,0,VLOOKUP(T97,FAC_TOTALS_APTA!$A$4:$BQ$143,$L105,FALSE))</f>
        <v>0</v>
      </c>
      <c r="U105" s="31">
        <f>IF(U97=0,0,VLOOKUP(U97,FAC_TOTALS_APTA!$A$4:$BQ$143,$L105,FALSE))</f>
        <v>0</v>
      </c>
      <c r="V105" s="31">
        <f>IF(V97=0,0,VLOOKUP(V97,FAC_TOTALS_APTA!$A$4:$BQ$143,$L105,FALSE))</f>
        <v>0</v>
      </c>
      <c r="W105" s="31">
        <f>IF(W97=0,0,VLOOKUP(W97,FAC_TOTALS_APTA!$A$4:$BQ$143,$L105,FALSE))</f>
        <v>0</v>
      </c>
      <c r="X105" s="31">
        <f>IF(X97=0,0,VLOOKUP(X97,FAC_TOTALS_APTA!$A$4:$BQ$143,$L105,FALSE))</f>
        <v>0</v>
      </c>
      <c r="Y105" s="31">
        <f>IF(Y97=0,0,VLOOKUP(Y97,FAC_TOTALS_APTA!$A$4:$BQ$143,$L105,FALSE))</f>
        <v>0</v>
      </c>
      <c r="Z105" s="31">
        <f>IF(Z97=0,0,VLOOKUP(Z97,FAC_TOTALS_APTA!$A$4:$BQ$143,$L105,FALSE))</f>
        <v>0</v>
      </c>
      <c r="AA105" s="31">
        <f>IF(AA97=0,0,VLOOKUP(AA97,FAC_TOTALS_APTA!$A$4:$BQ$143,$L105,FALSE))</f>
        <v>0</v>
      </c>
      <c r="AB105" s="31">
        <f>IF(AB97=0,0,VLOOKUP(AB97,FAC_TOTALS_APTA!$A$4:$BQ$143,$L105,FALSE))</f>
        <v>0</v>
      </c>
      <c r="AC105" s="34">
        <f t="shared" si="22"/>
        <v>-11253397.198533839</v>
      </c>
      <c r="AD105" s="35">
        <f>AC105/G114</f>
        <v>-1.089747161962137E-2</v>
      </c>
    </row>
    <row r="106" spans="2:30" ht="15" x14ac:dyDescent="0.2">
      <c r="B106" s="28" t="s">
        <v>55</v>
      </c>
      <c r="C106" s="30"/>
      <c r="D106" s="9" t="s">
        <v>32</v>
      </c>
      <c r="E106" s="57">
        <v>-3.0000000000000001E-3</v>
      </c>
      <c r="F106" s="9">
        <f>MATCH($D106,FAC_TOTALS_APTA!$A$2:$BQ$2,)</f>
        <v>18</v>
      </c>
      <c r="G106" s="36">
        <f>VLOOKUP(G97,FAC_TOTALS_APTA!$A$4:$BQ$143,$F106,FALSE)</f>
        <v>4.0999999999999996</v>
      </c>
      <c r="H106" s="36">
        <f>VLOOKUP(H97,FAC_TOTALS_APTA!$A$4:$BQ$143,$F106,FALSE)</f>
        <v>4.5999999999999996</v>
      </c>
      <c r="I106" s="32">
        <f t="shared" si="19"/>
        <v>0.12195121951219523</v>
      </c>
      <c r="J106" s="33" t="str">
        <f t="shared" si="20"/>
        <v/>
      </c>
      <c r="K106" s="33" t="str">
        <f t="shared" si="21"/>
        <v>JTW_HOME_PCT_FAC</v>
      </c>
      <c r="L106" s="9">
        <f>MATCH($K106,FAC_TOTALS_APTA!$A$2:$BO$2,)</f>
        <v>31</v>
      </c>
      <c r="M106" s="31">
        <f>IF(M97=0,0,VLOOKUP(M97,FAC_TOTALS_APTA!$A$4:$BQ$143,$L106,FALSE))</f>
        <v>-78318.135164150794</v>
      </c>
      <c r="N106" s="31">
        <f>IF(N97=0,0,VLOOKUP(N97,FAC_TOTALS_APTA!$A$4:$BQ$143,$L106,FALSE))</f>
        <v>0</v>
      </c>
      <c r="O106" s="31">
        <f>IF(O97=0,0,VLOOKUP(O97,FAC_TOTALS_APTA!$A$4:$BQ$143,$L106,FALSE))</f>
        <v>77435.789779995903</v>
      </c>
      <c r="P106" s="31">
        <f>IF(P97=0,0,VLOOKUP(P97,FAC_TOTALS_APTA!$A$4:$BQ$143,$L106,FALSE))</f>
        <v>-302520.22321515001</v>
      </c>
      <c r="Q106" s="31">
        <f>IF(Q97=0,0,VLOOKUP(Q97,FAC_TOTALS_APTA!$A$4:$BQ$143,$L106,FALSE))</f>
        <v>0</v>
      </c>
      <c r="R106" s="31">
        <f>IF(R97=0,0,VLOOKUP(R97,FAC_TOTALS_APTA!$A$4:$BQ$143,$L106,FALSE))</f>
        <v>-71492.460835480102</v>
      </c>
      <c r="S106" s="31">
        <f>IF(S97=0,0,VLOOKUP(S97,FAC_TOTALS_APTA!$A$4:$BQ$143,$L106,FALSE))</f>
        <v>0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0</v>
      </c>
      <c r="W106" s="31">
        <f>IF(W97=0,0,VLOOKUP(W97,FAC_TOTALS_APTA!$A$4:$BQ$143,$L106,FALSE))</f>
        <v>0</v>
      </c>
      <c r="X106" s="31">
        <f>IF(X97=0,0,VLOOKUP(X97,FAC_TOTALS_APTA!$A$4:$BQ$143,$L106,FALSE))</f>
        <v>0</v>
      </c>
      <c r="Y106" s="31">
        <f>IF(Y97=0,0,VLOOKUP(Y97,FAC_TOTALS_APTA!$A$4:$BQ$143,$L106,FALSE))</f>
        <v>0</v>
      </c>
      <c r="Z106" s="31">
        <f>IF(Z97=0,0,VLOOKUP(Z97,FAC_TOTALS_APTA!$A$4:$BQ$143,$L106,FALSE))</f>
        <v>0</v>
      </c>
      <c r="AA106" s="31">
        <f>IF(AA97=0,0,VLOOKUP(AA97,FAC_TOTALS_APTA!$A$4:$BQ$143,$L106,FALSE))</f>
        <v>0</v>
      </c>
      <c r="AB106" s="31">
        <f>IF(AB97=0,0,VLOOKUP(AB97,FAC_TOTALS_APTA!$A$4:$BQ$143,$L106,FALSE))</f>
        <v>0</v>
      </c>
      <c r="AC106" s="34">
        <f t="shared" si="22"/>
        <v>-374895.02943478501</v>
      </c>
      <c r="AD106" s="35">
        <f>AC106/G114</f>
        <v>-3.6303774509398459E-4</v>
      </c>
    </row>
    <row r="107" spans="2:30" ht="15" x14ac:dyDescent="0.2">
      <c r="B107" s="28" t="s">
        <v>74</v>
      </c>
      <c r="C107" s="30"/>
      <c r="D107" s="14" t="s">
        <v>81</v>
      </c>
      <c r="E107" s="57">
        <v>-1.29E-2</v>
      </c>
      <c r="F107" s="9">
        <f>MATCH($D107,FAC_TOTALS_APTA!$A$2:$BQ$2,)</f>
        <v>19</v>
      </c>
      <c r="G107" s="36">
        <f>VLOOKUP(G97,FAC_TOTALS_APTA!$A$4:$BQ$143,$F107,FALSE)</f>
        <v>1</v>
      </c>
      <c r="H107" s="36">
        <f>VLOOKUP(H97,FAC_TOTALS_APTA!$A$4:$BQ$143,$F107,FALSE)</f>
        <v>7</v>
      </c>
      <c r="I107" s="32">
        <f t="shared" si="19"/>
        <v>6</v>
      </c>
      <c r="J107" s="33" t="str">
        <f t="shared" si="20"/>
        <v/>
      </c>
      <c r="K107" s="33" t="str">
        <f t="shared" si="21"/>
        <v>YEARS_SINCE_TNC_BUS_FAC</v>
      </c>
      <c r="L107" s="9">
        <f>MATCH($K107,FAC_TOTALS_APTA!$A$2:$BO$2,)</f>
        <v>32</v>
      </c>
      <c r="M107" s="31">
        <f>IF(M97=0,0,VLOOKUP(M97,FAC_TOTALS_APTA!$A$4:$BQ$143,$L107,FALSE))</f>
        <v>-16570356.8009605</v>
      </c>
      <c r="N107" s="31">
        <f>IF(N97=0,0,VLOOKUP(N97,FAC_TOTALS_APTA!$A$4:$BQ$143,$L107,FALSE))</f>
        <v>-16551911.828009</v>
      </c>
      <c r="O107" s="31">
        <f>IF(O97=0,0,VLOOKUP(O97,FAC_TOTALS_APTA!$A$4:$BQ$143,$L107,FALSE))</f>
        <v>-16382429.7976938</v>
      </c>
      <c r="P107" s="31">
        <f>IF(P97=0,0,VLOOKUP(P97,FAC_TOTALS_APTA!$A$4:$BQ$143,$L107,FALSE))</f>
        <v>-16003440.121529</v>
      </c>
      <c r="Q107" s="31">
        <f>IF(Q97=0,0,VLOOKUP(Q97,FAC_TOTALS_APTA!$A$4:$BQ$143,$L107,FALSE))</f>
        <v>-16034319.617971901</v>
      </c>
      <c r="R107" s="31">
        <f>IF(R97=0,0,VLOOKUP(R97,FAC_TOTALS_APTA!$A$4:$BQ$143,$L107,FALSE))</f>
        <v>-15126197.554878199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0</v>
      </c>
      <c r="W107" s="31">
        <f>IF(W97=0,0,VLOOKUP(W97,FAC_TOTALS_APTA!$A$4:$BQ$143,$L107,FALSE))</f>
        <v>0</v>
      </c>
      <c r="X107" s="31">
        <f>IF(X97=0,0,VLOOKUP(X97,FAC_TOTALS_APTA!$A$4:$BQ$143,$L107,FALSE))</f>
        <v>0</v>
      </c>
      <c r="Y107" s="31">
        <f>IF(Y97=0,0,VLOOKUP(Y97,FAC_TOTALS_APTA!$A$4:$BQ$143,$L107,FALSE))</f>
        <v>0</v>
      </c>
      <c r="Z107" s="31">
        <f>IF(Z97=0,0,VLOOKUP(Z97,FAC_TOTALS_APTA!$A$4:$BQ$143,$L107,FALSE))</f>
        <v>0</v>
      </c>
      <c r="AA107" s="31">
        <f>IF(AA97=0,0,VLOOKUP(AA97,FAC_TOTALS_APTA!$A$4:$BQ$143,$L107,FALSE))</f>
        <v>0</v>
      </c>
      <c r="AB107" s="31">
        <f>IF(AB97=0,0,VLOOKUP(AB97,FAC_TOTALS_APTA!$A$4:$BQ$143,$L107,FALSE))</f>
        <v>0</v>
      </c>
      <c r="AC107" s="34">
        <f t="shared" si="22"/>
        <v>-96668655.721042395</v>
      </c>
      <c r="AD107" s="35">
        <f>AC107/G114</f>
        <v>-9.3611192570742782E-2</v>
      </c>
    </row>
    <row r="108" spans="2:30" ht="30" customHeight="1" x14ac:dyDescent="0.2">
      <c r="B108" s="28" t="s">
        <v>74</v>
      </c>
      <c r="C108" s="30"/>
      <c r="D108" s="14" t="s">
        <v>86</v>
      </c>
      <c r="E108" s="57">
        <v>-2.7400000000000001E-2</v>
      </c>
      <c r="F108" s="9">
        <f>MATCH($D108,FAC_TOTALS_APTA!$A$2:$BQ$2,)</f>
        <v>21</v>
      </c>
      <c r="G108" s="36">
        <f>VLOOKUP(G97,FAC_TOTALS_APTA!$A$4:$BQ$143,$F108,FALSE)</f>
        <v>1</v>
      </c>
      <c r="H108" s="36">
        <f>VLOOKUP(H97,FAC_TOTALS_APTA!$A$4:$BQ$143,$F108,FALSE)</f>
        <v>49</v>
      </c>
      <c r="I108" s="32">
        <f t="shared" si="19"/>
        <v>48</v>
      </c>
      <c r="J108" s="33" t="str">
        <f t="shared" si="20"/>
        <v/>
      </c>
      <c r="K108" s="33" t="str">
        <f t="shared" si="21"/>
        <v>YEARS_SINCE_TNC_BUS_SQRD_FAC</v>
      </c>
      <c r="L108" s="9">
        <f>MATCH($K108,FAC_TOTALS_APTA!$A$2:$BO$2,)</f>
        <v>34</v>
      </c>
      <c r="M108" s="31">
        <f>IF(M97=0,0,VLOOKUP(M97,FAC_TOTALS_APTA!$A$4:$BQ$143,$L108,FALSE))</f>
        <v>-5913079.7323794896</v>
      </c>
      <c r="N108" s="31">
        <f>IF(N97=0,0,VLOOKUP(N97,FAC_TOTALS_APTA!$A$4:$BQ$143,$L108,FALSE))</f>
        <v>-9825361.4393026493</v>
      </c>
      <c r="O108" s="31">
        <f>IF(O97=0,0,VLOOKUP(O97,FAC_TOTALS_APTA!$A$4:$BQ$143,$L108,FALSE))</f>
        <v>-13588671.4872829</v>
      </c>
      <c r="P108" s="31">
        <f>IF(P97=0,0,VLOOKUP(P97,FAC_TOTALS_APTA!$A$4:$BQ$143,$L108,FALSE))</f>
        <v>-17034418.389499199</v>
      </c>
      <c r="Q108" s="31">
        <f>IF(Q97=0,0,VLOOKUP(Q97,FAC_TOTALS_APTA!$A$4:$BQ$143,$L108,FALSE))</f>
        <v>-20820253.3792818</v>
      </c>
      <c r="R108" s="31">
        <f>IF(R97=0,0,VLOOKUP(R97,FAC_TOTALS_APTA!$A$4:$BQ$143,$L108,FALSE))</f>
        <v>-23167959.094913401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0</v>
      </c>
      <c r="W108" s="31">
        <f>IF(W97=0,0,VLOOKUP(W97,FAC_TOTALS_APTA!$A$4:$BQ$143,$L108,FALSE))</f>
        <v>0</v>
      </c>
      <c r="X108" s="31">
        <f>IF(X97=0,0,VLOOKUP(X97,FAC_TOTALS_APTA!$A$4:$BQ$143,$L108,FALSE))</f>
        <v>0</v>
      </c>
      <c r="Y108" s="31">
        <f>IF(Y97=0,0,VLOOKUP(Y97,FAC_TOTALS_APTA!$A$4:$BQ$143,$L108,FALSE))</f>
        <v>0</v>
      </c>
      <c r="Z108" s="31">
        <f>IF(Z97=0,0,VLOOKUP(Z97,FAC_TOTALS_APTA!$A$4:$BQ$143,$L108,FALSE))</f>
        <v>0</v>
      </c>
      <c r="AA108" s="31">
        <f>IF(AA97=0,0,VLOOKUP(AA97,FAC_TOTALS_APTA!$A$4:$BQ$143,$L108,FALSE))</f>
        <v>0</v>
      </c>
      <c r="AB108" s="31">
        <f>IF(AB97=0,0,VLOOKUP(AB97,FAC_TOTALS_APTA!$A$4:$BQ$143,$L108,FALSE))</f>
        <v>0</v>
      </c>
      <c r="AC108" s="34">
        <f t="shared" si="22"/>
        <v>-90349743.522659451</v>
      </c>
      <c r="AD108" s="35">
        <f>AC108/G114</f>
        <v>-8.7492136686202523E-2</v>
      </c>
    </row>
    <row r="109" spans="2:30" ht="15" customHeight="1" x14ac:dyDescent="0.2">
      <c r="B109" s="28" t="s">
        <v>74</v>
      </c>
      <c r="C109" s="30"/>
      <c r="D109" s="14" t="s">
        <v>82</v>
      </c>
      <c r="E109" s="57">
        <v>-2.5999999999999999E-3</v>
      </c>
      <c r="F109" s="9">
        <f>MATCH($D109,FAC_TOTALS_APTA!$A$2:$BQ$2,)</f>
        <v>20</v>
      </c>
      <c r="G109" s="36">
        <f>VLOOKUP(G97,FAC_TOTALS_APTA!$A$4:$BQ$143,$F109,FALSE)</f>
        <v>0</v>
      </c>
      <c r="H109" s="36">
        <f>VLOOKUP(H97,FAC_TOTALS_APTA!$A$4:$BQ$143,$F109,FALSE)</f>
        <v>0</v>
      </c>
      <c r="I109" s="32" t="str">
        <f t="shared" si="19"/>
        <v>-</v>
      </c>
      <c r="J109" s="33" t="str">
        <f t="shared" si="20"/>
        <v/>
      </c>
      <c r="K109" s="33" t="str">
        <f t="shared" si="21"/>
        <v>YEARS_SINCE_TNC_RAIL_FAC</v>
      </c>
      <c r="L109" s="9">
        <f>MATCH($K109,FAC_TOTALS_APTA!$A$2:$BO$2,)</f>
        <v>33</v>
      </c>
      <c r="M109" s="31">
        <f>IF(M97=0,0,VLOOKUP(M97,FAC_TOTALS_APTA!$A$4:$BQ$143,$L109,FALSE))</f>
        <v>0</v>
      </c>
      <c r="N109" s="31">
        <f>IF(N97=0,0,VLOOKUP(N97,FAC_TOTALS_APTA!$A$4:$BQ$143,$L109,FALSE))</f>
        <v>0</v>
      </c>
      <c r="O109" s="31">
        <f>IF(O97=0,0,VLOOKUP(O97,FAC_TOTALS_APTA!$A$4:$BQ$143,$L109,FALSE))</f>
        <v>0</v>
      </c>
      <c r="P109" s="31">
        <f>IF(P97=0,0,VLOOKUP(P97,FAC_TOTALS_APTA!$A$4:$BQ$143,$L109,FALSE))</f>
        <v>0</v>
      </c>
      <c r="Q109" s="31">
        <f>IF(Q97=0,0,VLOOKUP(Q97,FAC_TOTALS_APTA!$A$4:$BQ$143,$L109,FALSE))</f>
        <v>0</v>
      </c>
      <c r="R109" s="31">
        <f>IF(R97=0,0,VLOOKUP(R97,FAC_TOTALS_APTA!$A$4:$BQ$143,$L109,FALSE))</f>
        <v>0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0</v>
      </c>
      <c r="W109" s="31">
        <f>IF(W97=0,0,VLOOKUP(W97,FAC_TOTALS_APTA!$A$4:$BQ$143,$L109,FALSE))</f>
        <v>0</v>
      </c>
      <c r="X109" s="31">
        <f>IF(X97=0,0,VLOOKUP(X97,FAC_TOTALS_APTA!$A$4:$BQ$143,$L109,FALSE))</f>
        <v>0</v>
      </c>
      <c r="Y109" s="31">
        <f>IF(Y97=0,0,VLOOKUP(Y97,FAC_TOTALS_APTA!$A$4:$BQ$143,$L109,FALSE))</f>
        <v>0</v>
      </c>
      <c r="Z109" s="31">
        <f>IF(Z97=0,0,VLOOKUP(Z97,FAC_TOTALS_APTA!$A$4:$BQ$143,$L109,FALSE))</f>
        <v>0</v>
      </c>
      <c r="AA109" s="31">
        <f>IF(AA97=0,0,VLOOKUP(AA97,FAC_TOTALS_APTA!$A$4:$BQ$143,$L109,FALSE))</f>
        <v>0</v>
      </c>
      <c r="AB109" s="31">
        <f>IF(AB97=0,0,VLOOKUP(AB97,FAC_TOTALS_APTA!$A$4:$BQ$143,$L109,FALSE))</f>
        <v>0</v>
      </c>
      <c r="AC109" s="34">
        <f t="shared" si="22"/>
        <v>0</v>
      </c>
      <c r="AD109" s="35">
        <f>AC109/G114</f>
        <v>0</v>
      </c>
    </row>
    <row r="110" spans="2:30" ht="30" customHeight="1" x14ac:dyDescent="0.2">
      <c r="B110" s="28" t="s">
        <v>75</v>
      </c>
      <c r="C110" s="30"/>
      <c r="D110" s="9" t="s">
        <v>49</v>
      </c>
      <c r="E110" s="57">
        <v>1.46E-2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19"/>
        <v>-</v>
      </c>
      <c r="J110" s="33" t="str">
        <f t="shared" si="20"/>
        <v/>
      </c>
      <c r="K110" s="33" t="str">
        <f t="shared" si="21"/>
        <v>BIKE_SHARE_FAC</v>
      </c>
      <c r="L110" s="9">
        <f>MATCH($K110,FAC_TOTALS_APTA!$A$2:$BO$2,)</f>
        <v>35</v>
      </c>
      <c r="M110" s="31">
        <f>IF(M97=0,0,VLOOKUP(M97,FAC_TOTALS_APTA!$A$4:$BQ$143,$L110,FALSE))</f>
        <v>5660947.3097576704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0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2"/>
        <v>5660947.3097576704</v>
      </c>
      <c r="AD110" s="35">
        <f>AC110/G114</f>
        <v>5.4819012925531067E-3</v>
      </c>
    </row>
    <row r="111" spans="2:30" ht="15" x14ac:dyDescent="0.2">
      <c r="B111" s="11" t="s">
        <v>76</v>
      </c>
      <c r="C111" s="29"/>
      <c r="D111" s="10" t="s">
        <v>50</v>
      </c>
      <c r="E111" s="58">
        <v>-4.8399999999999999E-2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19"/>
        <v>-</v>
      </c>
      <c r="J111" s="40" t="str">
        <f t="shared" si="20"/>
        <v/>
      </c>
      <c r="K111" s="40" t="str">
        <f t="shared" si="21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-50627642.023579597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0</v>
      </c>
      <c r="AC111" s="42">
        <f t="shared" si="22"/>
        <v>-50627642.023579597</v>
      </c>
      <c r="AD111" s="43">
        <f>AC111/$G$28</f>
        <v>-1.992385113626937E-2</v>
      </c>
    </row>
    <row r="112" spans="2:30" ht="15" x14ac:dyDescent="0.2"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1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</row>
    <row r="113" spans="1:31" s="16" customFormat="1" ht="15" x14ac:dyDescent="0.2">
      <c r="A113" s="9"/>
      <c r="B113" s="28" t="s">
        <v>77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1153482612.46714</v>
      </c>
      <c r="H113" s="76">
        <f>VLOOKUP(H97,FAC_TOTALS_APTA!$A$4:$BO$143,$F113,FALSE)</f>
        <v>813905703.54404604</v>
      </c>
      <c r="I113" s="78">
        <f t="shared" ref="I113:I114" si="23">H113/G113-1</f>
        <v>-0.29439274181756914</v>
      </c>
      <c r="J113" s="33"/>
      <c r="K113" s="33"/>
      <c r="L113" s="9"/>
      <c r="M113" s="31">
        <f>SUM(M99:M104)</f>
        <v>-48806860.89534004</v>
      </c>
      <c r="N113" s="31">
        <f>SUM(N99:N104)</f>
        <v>8107573.3851235099</v>
      </c>
      <c r="O113" s="31">
        <f>SUM(O99:O104)</f>
        <v>-63681765.128177583</v>
      </c>
      <c r="P113" s="31">
        <f>SUM(P99:P104)</f>
        <v>-27326823.519726023</v>
      </c>
      <c r="Q113" s="31">
        <f>SUM(Q99:Q104)</f>
        <v>12009593.959797662</v>
      </c>
      <c r="R113" s="31">
        <f>SUM(R99:R104)</f>
        <v>22662555.598754648</v>
      </c>
      <c r="S113" s="31">
        <f>SUM(S99:S104)</f>
        <v>0</v>
      </c>
      <c r="T113" s="31">
        <f>SUM(T99:T104)</f>
        <v>0</v>
      </c>
      <c r="U113" s="31">
        <f>SUM(U99:U104)</f>
        <v>0</v>
      </c>
      <c r="V113" s="31">
        <f>SUM(V99:V104)</f>
        <v>0</v>
      </c>
      <c r="W113" s="31">
        <f>SUM(W99:W104)</f>
        <v>0</v>
      </c>
      <c r="X113" s="31">
        <f>SUM(X99:X104)</f>
        <v>0</v>
      </c>
      <c r="Y113" s="31">
        <f>SUM(Y99:Y104)</f>
        <v>0</v>
      </c>
      <c r="Z113" s="31">
        <f>SUM(Z99:Z104)</f>
        <v>0</v>
      </c>
      <c r="AA113" s="31">
        <f>SUM(AA99:AA104)</f>
        <v>0</v>
      </c>
      <c r="AB113" s="31">
        <f>SUM(AB99:AB104)</f>
        <v>0</v>
      </c>
      <c r="AC113" s="34">
        <f>H113-G113</f>
        <v>-339576908.92309391</v>
      </c>
      <c r="AD113" s="35">
        <f>I113</f>
        <v>-0.29439274181756914</v>
      </c>
      <c r="AE113" s="9"/>
    </row>
    <row r="114" spans="1:31" s="16" customFormat="1" ht="16" thickBot="1" x14ac:dyDescent="0.25">
      <c r="A114" s="9"/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1032661299</v>
      </c>
      <c r="H114" s="77">
        <f>VLOOKUP(H97,FAC_TOTALS_APTA!$A$4:$BO$143,$F114,FALSE)</f>
        <v>935808062.59999895</v>
      </c>
      <c r="I114" s="79">
        <f t="shared" si="23"/>
        <v>-9.3789935280610415E-2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-96853236.400001049</v>
      </c>
      <c r="AD114" s="55">
        <f>I114</f>
        <v>-9.3789935280610415E-2</v>
      </c>
      <c r="AE114" s="9"/>
    </row>
    <row r="115" spans="1:31" s="75" customFormat="1" ht="17" thickTop="1" thickBot="1" x14ac:dyDescent="0.25">
      <c r="A115" s="74"/>
      <c r="B115" s="59" t="s">
        <v>78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0.20060280653695872</v>
      </c>
      <c r="AE115" s="74"/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F850-D7BC-8B4C-80A4-7FEC205687B8}">
  <dimension ref="A1:AE116"/>
  <sheetViews>
    <sheetView showGridLines="0" topLeftCell="A86" workbookViewId="0">
      <selection activeCell="H14" sqref="H14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88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59</v>
      </c>
      <c r="H8" s="84"/>
      <c r="I8" s="84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4" t="s">
        <v>63</v>
      </c>
      <c r="AD8" s="84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MATCH($D13,FAC_TOTALS_APTA!$A$2:$BQ$2,)</f>
        <v>11</v>
      </c>
      <c r="G13" s="31">
        <f>VLOOKUP(G11,FAC_TOTALS_APTA!$A$4:$BQ$143,$F13,FALSE)</f>
        <v>49905531.055268899</v>
      </c>
      <c r="H13" s="31">
        <f>VLOOKUP(H11,FAC_TOTALS_APTA!$A$4:$BQ$143,$F13,FALSE)</f>
        <v>67555407.467289001</v>
      </c>
      <c r="I13" s="32">
        <f>IFERROR(H13/G13-1,"-")</f>
        <v>0.35366573681929947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3112360.1835399498</v>
      </c>
      <c r="N13" s="31">
        <f>IF(N11=0,0,VLOOKUP(N11,FAC_TOTALS_APTA!$A$4:$BQ$143,$L13,FALSE))</f>
        <v>9918414.9102184102</v>
      </c>
      <c r="O13" s="31">
        <f>IF(O11=0,0,VLOOKUP(O11,FAC_TOTALS_APTA!$A$4:$BQ$143,$L13,FALSE))</f>
        <v>-7492035.6703400603</v>
      </c>
      <c r="P13" s="31">
        <f>IF(P11=0,0,VLOOKUP(P11,FAC_TOTALS_APTA!$A$4:$BQ$143,$L13,FALSE))</f>
        <v>-19068415.424541999</v>
      </c>
      <c r="Q13" s="31">
        <f>IF(Q11=0,0,VLOOKUP(Q11,FAC_TOTALS_APTA!$A$4:$BQ$143,$L13,FALSE))</f>
        <v>5704796.9601916904</v>
      </c>
      <c r="R13" s="31">
        <f>IF(R11=0,0,VLOOKUP(R11,FAC_TOTALS_APTA!$A$4:$BQ$143,$L13,FALSE))</f>
        <v>-20125488.9290701</v>
      </c>
      <c r="S13" s="31">
        <f>IF(S11=0,0,VLOOKUP(S11,FAC_TOTALS_APTA!$A$4:$BQ$143,$L13,FALSE))</f>
        <v>-44205539.865290701</v>
      </c>
      <c r="T13" s="31">
        <f>IF(T11=0,0,VLOOKUP(T11,FAC_TOTALS_APTA!$A$4:$BQ$143,$L13,FALSE))</f>
        <v>-1313832.7803514299</v>
      </c>
      <c r="U13" s="31">
        <f>IF(U11=0,0,VLOOKUP(U11,FAC_TOTALS_APTA!$A$4:$BQ$143,$L13,FALSE))</f>
        <v>-5707794.4811156197</v>
      </c>
      <c r="V13" s="31">
        <f>IF(V11=0,0,VLOOKUP(V11,FAC_TOTALS_APTA!$A$4:$BQ$143,$L13,FALSE))</f>
        <v>-3589805.9173398502</v>
      </c>
      <c r="W13" s="31">
        <f>IF(W11=0,0,VLOOKUP(W11,FAC_TOTALS_APTA!$A$4:$BQ$143,$L13,FALSE))</f>
        <v>-47443784.081323303</v>
      </c>
      <c r="X13" s="31">
        <f>IF(X11=0,0,VLOOKUP(X11,FAC_TOTALS_APTA!$A$4:$BQ$143,$L13,FALSE))</f>
        <v>9380453.32325349</v>
      </c>
      <c r="Y13" s="31">
        <f>IF(Y11=0,0,VLOOKUP(Y11,FAC_TOTALS_APTA!$A$4:$BQ$143,$L13,FALSE))</f>
        <v>-46402885.4348085</v>
      </c>
      <c r="Z13" s="31">
        <f>IF(Z11=0,0,VLOOKUP(Z11,FAC_TOTALS_APTA!$A$4:$BQ$143,$L13,FALSE))</f>
        <v>-14794416.545481199</v>
      </c>
      <c r="AA13" s="31">
        <f>IF(AA11=0,0,VLOOKUP(AA11,FAC_TOTALS_APTA!$A$4:$BQ$143,$L13,FALSE))</f>
        <v>11223934.6521235</v>
      </c>
      <c r="AB13" s="31">
        <f>IF(AB11=0,0,VLOOKUP(AB11,FAC_TOTALS_APTA!$A$4:$BQ$143,$L13,FALSE))</f>
        <v>726121.789153883</v>
      </c>
      <c r="AC13" s="34">
        <f>SUM(M13:AB13)</f>
        <v>-170077917.31118184</v>
      </c>
      <c r="AD13" s="35">
        <f>AC13/G28</f>
        <v>-0.13165115422788759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MATCH($D14,FAC_TOTALS_APTA!$A$2:$BQ$2,)</f>
        <v>12</v>
      </c>
      <c r="G14" s="56">
        <f>VLOOKUP(G11,FAC_TOTALS_APTA!$A$4:$BQ$143,$F14,FALSE)</f>
        <v>1.6551250194207501</v>
      </c>
      <c r="H14" s="56">
        <f>VLOOKUP(H11,FAC_TOTALS_APTA!$A$4:$BQ$143,$F14,FALSE)</f>
        <v>2.1052356139720998</v>
      </c>
      <c r="I14" s="32">
        <f t="shared" ref="I14:I25" si="1">IFERROR(H14/G14-1,"-")</f>
        <v>0.27194960457360295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66164913.360550202</v>
      </c>
      <c r="N14" s="31">
        <f>IF(N11=0,0,VLOOKUP(N11,FAC_TOTALS_APTA!$A$4:$BQ$143,$L14,FALSE))</f>
        <v>22813038.988077302</v>
      </c>
      <c r="O14" s="31">
        <f>IF(O11=0,0,VLOOKUP(O11,FAC_TOTALS_APTA!$A$4:$BQ$143,$L14,FALSE))</f>
        <v>-2724008.3691033698</v>
      </c>
      <c r="P14" s="31">
        <f>IF(P11=0,0,VLOOKUP(P11,FAC_TOTALS_APTA!$A$4:$BQ$143,$L14,FALSE))</f>
        <v>48915324.1390654</v>
      </c>
      <c r="Q14" s="31">
        <f>IF(Q11=0,0,VLOOKUP(Q11,FAC_TOTALS_APTA!$A$4:$BQ$143,$L14,FALSE))</f>
        <v>72234191.410651296</v>
      </c>
      <c r="R14" s="31">
        <f>IF(R11=0,0,VLOOKUP(R11,FAC_TOTALS_APTA!$A$4:$BQ$143,$L14,FALSE))</f>
        <v>36547817.196081199</v>
      </c>
      <c r="S14" s="31">
        <f>IF(S11=0,0,VLOOKUP(S11,FAC_TOTALS_APTA!$A$4:$BQ$143,$L14,FALSE))</f>
        <v>9912706.0476320107</v>
      </c>
      <c r="T14" s="31">
        <f>IF(T11=0,0,VLOOKUP(T11,FAC_TOTALS_APTA!$A$4:$BQ$143,$L14,FALSE))</f>
        <v>53019380.540110603</v>
      </c>
      <c r="U14" s="31">
        <f>IF(U11=0,0,VLOOKUP(U11,FAC_TOTALS_APTA!$A$4:$BQ$143,$L14,FALSE))</f>
        <v>6550904.33488019</v>
      </c>
      <c r="V14" s="31">
        <f>IF(V11=0,0,VLOOKUP(V11,FAC_TOTALS_APTA!$A$4:$BQ$143,$L14,FALSE))</f>
        <v>40603618.706891902</v>
      </c>
      <c r="W14" s="31">
        <f>IF(W11=0,0,VLOOKUP(W11,FAC_TOTALS_APTA!$A$4:$BQ$143,$L14,FALSE))</f>
        <v>37825847.720195703</v>
      </c>
      <c r="X14" s="31">
        <f>IF(X11=0,0,VLOOKUP(X11,FAC_TOTALS_APTA!$A$4:$BQ$143,$L14,FALSE))</f>
        <v>52215097.508539498</v>
      </c>
      <c r="Y14" s="31">
        <f>IF(Y11=0,0,VLOOKUP(Y11,FAC_TOTALS_APTA!$A$4:$BQ$143,$L14,FALSE))</f>
        <v>26243071.648671702</v>
      </c>
      <c r="Z14" s="31">
        <f>IF(Z11=0,0,VLOOKUP(Z11,FAC_TOTALS_APTA!$A$4:$BQ$143,$L14,FALSE))</f>
        <v>33307428.006189201</v>
      </c>
      <c r="AA14" s="31">
        <f>IF(AA11=0,0,VLOOKUP(AA11,FAC_TOTALS_APTA!$A$4:$BQ$143,$L14,FALSE))</f>
        <v>42201448.794645697</v>
      </c>
      <c r="AB14" s="31">
        <f>IF(AB11=0,0,VLOOKUP(AB11,FAC_TOTALS_APTA!$A$4:$BQ$143,$L14,FALSE))</f>
        <v>15753823.2858893</v>
      </c>
      <c r="AC14" s="34">
        <f t="shared" ref="AC14:AC25" si="4">SUM(M14:AB14)</f>
        <v>561584603.31896782</v>
      </c>
      <c r="AD14" s="35">
        <f>AC14/G28</f>
        <v>0.43470229640853986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MATCH($D15,FAC_TOTALS_APTA!$A$2:$BQ$2,)</f>
        <v>13</v>
      </c>
      <c r="G15" s="31">
        <f>VLOOKUP(G11,FAC_TOTALS_APTA!$A$4:$BQ$143,$F15,FALSE)</f>
        <v>8442209.1902026497</v>
      </c>
      <c r="H15" s="31">
        <f>VLOOKUP(H11,FAC_TOTALS_APTA!$A$4:$BQ$143,$F15,FALSE)</f>
        <v>9837103.5106646009</v>
      </c>
      <c r="I15" s="32">
        <f t="shared" si="1"/>
        <v>0.16522858993837231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2776715.3049562802</v>
      </c>
      <c r="N15" s="31">
        <f>IF(N11=0,0,VLOOKUP(N11,FAC_TOTALS_APTA!$A$4:$BQ$143,$L15,FALSE))</f>
        <v>3331930.5346619398</v>
      </c>
      <c r="O15" s="31">
        <f>IF(O11=0,0,VLOOKUP(O11,FAC_TOTALS_APTA!$A$4:$BQ$143,$L15,FALSE))</f>
        <v>3626953.1736095399</v>
      </c>
      <c r="P15" s="31">
        <f>IF(P11=0,0,VLOOKUP(P11,FAC_TOTALS_APTA!$A$4:$BQ$143,$L15,FALSE))</f>
        <v>4906814.8292087801</v>
      </c>
      <c r="Q15" s="31">
        <f>IF(Q11=0,0,VLOOKUP(Q11,FAC_TOTALS_APTA!$A$4:$BQ$143,$L15,FALSE))</f>
        <v>1402862.54851227</v>
      </c>
      <c r="R15" s="31">
        <f>IF(R11=0,0,VLOOKUP(R11,FAC_TOTALS_APTA!$A$4:$BQ$143,$L15,FALSE))</f>
        <v>1177262.8488940401</v>
      </c>
      <c r="S15" s="31">
        <f>IF(S11=0,0,VLOOKUP(S11,FAC_TOTALS_APTA!$A$4:$BQ$143,$L15,FALSE))</f>
        <v>-386624.653035936</v>
      </c>
      <c r="T15" s="31">
        <f>IF(T11=0,0,VLOOKUP(T11,FAC_TOTALS_APTA!$A$4:$BQ$143,$L15,FALSE))</f>
        <v>522378.38666617899</v>
      </c>
      <c r="U15" s="31">
        <f>IF(U11=0,0,VLOOKUP(U11,FAC_TOTALS_APTA!$A$4:$BQ$143,$L15,FALSE))</f>
        <v>1954025.6618989699</v>
      </c>
      <c r="V15" s="31">
        <f>IF(V11=0,0,VLOOKUP(V11,FAC_TOTALS_APTA!$A$4:$BQ$143,$L15,FALSE))</f>
        <v>2478488.0223201499</v>
      </c>
      <c r="W15" s="31">
        <f>IF(W11=0,0,VLOOKUP(W11,FAC_TOTALS_APTA!$A$4:$BQ$143,$L15,FALSE))</f>
        <v>2245614.73954756</v>
      </c>
      <c r="X15" s="31">
        <f>IF(X11=0,0,VLOOKUP(X11,FAC_TOTALS_APTA!$A$4:$BQ$143,$L15,FALSE))</f>
        <v>2649812.1422384698</v>
      </c>
      <c r="Y15" s="31">
        <f>IF(Y11=0,0,VLOOKUP(Y11,FAC_TOTALS_APTA!$A$4:$BQ$143,$L15,FALSE))</f>
        <v>2454154.6633801698</v>
      </c>
      <c r="Z15" s="31">
        <f>IF(Z11=0,0,VLOOKUP(Z11,FAC_TOTALS_APTA!$A$4:$BQ$143,$L15,FALSE))</f>
        <v>1848851.2490069</v>
      </c>
      <c r="AA15" s="31">
        <f>IF(AA11=0,0,VLOOKUP(AA11,FAC_TOTALS_APTA!$A$4:$BQ$143,$L15,FALSE))</f>
        <v>2261983.1220560502</v>
      </c>
      <c r="AB15" s="31">
        <f>IF(AB11=0,0,VLOOKUP(AB11,FAC_TOTALS_APTA!$A$4:$BQ$143,$L15,FALSE))</f>
        <v>1973837.2133332</v>
      </c>
      <c r="AC15" s="34">
        <f t="shared" si="4"/>
        <v>35225059.787254557</v>
      </c>
      <c r="AD15" s="35">
        <f>AC15/G28</f>
        <v>2.7266442652008661E-2</v>
      </c>
      <c r="AE15" s="9"/>
    </row>
    <row r="16" spans="1:31" s="16" customFormat="1" ht="15" x14ac:dyDescent="0.2">
      <c r="A16" s="9"/>
      <c r="B16" s="28" t="s">
        <v>72</v>
      </c>
      <c r="C16" s="30" t="s">
        <v>24</v>
      </c>
      <c r="D16" s="9" t="s">
        <v>80</v>
      </c>
      <c r="E16" s="57">
        <v>5.4999999999999997E-3</v>
      </c>
      <c r="F16" s="9">
        <f>MATCH($D16,FAC_TOTALS_APTA!$A$2:$BQ$2,)</f>
        <v>17</v>
      </c>
      <c r="G16" s="56">
        <f>VLOOKUP(G11,FAC_TOTALS_APTA!$A$4:$BQ$143,$F16,FALSE)</f>
        <v>7844.3641470167204</v>
      </c>
      <c r="H16" s="56">
        <f>VLOOKUP(H11,FAC_TOTALS_APTA!$A$4:$BQ$143,$F16,FALSE)</f>
        <v>8260.9519097184093</v>
      </c>
      <c r="I16" s="32">
        <f t="shared" si="1"/>
        <v>5.3106632340636617E-2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MATCH($K16,FAC_TOTALS_APTA!$A$2:$BO$2,)</f>
        <v>30</v>
      </c>
      <c r="M16" s="31">
        <f>IF(M11=0,0,VLOOKUP(M11,FAC_TOTALS_APTA!$A$4:$BQ$143,$L16,FALSE))</f>
        <v>-36733.143655865599</v>
      </c>
      <c r="N16" s="31">
        <f>IF(N11=0,0,VLOOKUP(N11,FAC_TOTALS_APTA!$A$4:$BQ$143,$L16,FALSE))</f>
        <v>12515.5171225743</v>
      </c>
      <c r="O16" s="31">
        <f>IF(O11=0,0,VLOOKUP(O11,FAC_TOTALS_APTA!$A$4:$BQ$143,$L16,FALSE))</f>
        <v>117481.852319418</v>
      </c>
      <c r="P16" s="31">
        <f>IF(P11=0,0,VLOOKUP(P11,FAC_TOTALS_APTA!$A$4:$BQ$143,$L16,FALSE))</f>
        <v>-410802.51319467899</v>
      </c>
      <c r="Q16" s="31">
        <f>IF(Q11=0,0,VLOOKUP(Q11,FAC_TOTALS_APTA!$A$4:$BQ$143,$L16,FALSE))</f>
        <v>796387.348642861</v>
      </c>
      <c r="R16" s="31">
        <f>IF(R11=0,0,VLOOKUP(R11,FAC_TOTALS_APTA!$A$4:$BQ$143,$L16,FALSE))</f>
        <v>-664149.59150702099</v>
      </c>
      <c r="S16" s="31">
        <f>IF(S11=0,0,VLOOKUP(S11,FAC_TOTALS_APTA!$A$4:$BQ$143,$L16,FALSE))</f>
        <v>-527687.39303674595</v>
      </c>
      <c r="T16" s="31">
        <f>IF(T11=0,0,VLOOKUP(T11,FAC_TOTALS_APTA!$A$4:$BQ$143,$L16,FALSE))</f>
        <v>8896016.8573078904</v>
      </c>
      <c r="U16" s="31">
        <f>IF(U11=0,0,VLOOKUP(U11,FAC_TOTALS_APTA!$A$4:$BQ$143,$L16,FALSE))</f>
        <v>-13527768.582085799</v>
      </c>
      <c r="V16" s="31">
        <f>IF(V11=0,0,VLOOKUP(V11,FAC_TOTALS_APTA!$A$4:$BQ$143,$L16,FALSE))</f>
        <v>19486856.564197298</v>
      </c>
      <c r="W16" s="31">
        <f>IF(W11=0,0,VLOOKUP(W11,FAC_TOTALS_APTA!$A$4:$BQ$143,$L16,FALSE))</f>
        <v>20266789.359364599</v>
      </c>
      <c r="X16" s="31">
        <f>IF(X11=0,0,VLOOKUP(X11,FAC_TOTALS_APTA!$A$4:$BQ$143,$L16,FALSE))</f>
        <v>21935932.7635931</v>
      </c>
      <c r="Y16" s="31">
        <f>IF(Y11=0,0,VLOOKUP(Y11,FAC_TOTALS_APTA!$A$4:$BQ$143,$L16,FALSE))</f>
        <v>21236204.015140601</v>
      </c>
      <c r="Z16" s="31">
        <f>IF(Z11=0,0,VLOOKUP(Z11,FAC_TOTALS_APTA!$A$4:$BQ$143,$L16,FALSE))</f>
        <v>9980378.7502788194</v>
      </c>
      <c r="AA16" s="31">
        <f>IF(AA11=0,0,VLOOKUP(AA11,FAC_TOTALS_APTA!$A$4:$BQ$143,$L16,FALSE))</f>
        <v>17750093.2879414</v>
      </c>
      <c r="AB16" s="31">
        <f>IF(AB11=0,0,VLOOKUP(AB11,FAC_TOTALS_APTA!$A$4:$BQ$143,$L16,FALSE))</f>
        <v>20849739.946085799</v>
      </c>
      <c r="AC16" s="34">
        <f t="shared" si="4"/>
        <v>126161255.03851424</v>
      </c>
      <c r="AD16" s="35">
        <f>AC16/G28</f>
        <v>9.7656856970268852E-2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MATCH($D17,FAC_TOTALS_APTA!$A$2:$BQ$2,)</f>
        <v>14</v>
      </c>
      <c r="G17" s="36">
        <f>VLOOKUP(G11,FAC_TOTALS_APTA!$A$4:$BQ$143,$F17,FALSE)</f>
        <v>1.95407472589529</v>
      </c>
      <c r="H17" s="36">
        <f>VLOOKUP(H11,FAC_TOTALS_APTA!$A$4:$BQ$143,$F17,FALSE)</f>
        <v>2.9193672217640998</v>
      </c>
      <c r="I17" s="32">
        <f t="shared" si="1"/>
        <v>0.49398955069466233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28242237.584082499</v>
      </c>
      <c r="N17" s="31">
        <f>IF(N11=0,0,VLOOKUP(N11,FAC_TOTALS_APTA!$A$4:$BQ$143,$L17,FALSE))</f>
        <v>30275735.7628491</v>
      </c>
      <c r="O17" s="31">
        <f>IF(O11=0,0,VLOOKUP(O11,FAC_TOTALS_APTA!$A$4:$BQ$143,$L17,FALSE))</f>
        <v>40943512.508773901</v>
      </c>
      <c r="P17" s="31">
        <f>IF(P11=0,0,VLOOKUP(P11,FAC_TOTALS_APTA!$A$4:$BQ$143,$L17,FALSE))</f>
        <v>24774489.571933001</v>
      </c>
      <c r="Q17" s="31">
        <f>IF(Q11=0,0,VLOOKUP(Q11,FAC_TOTALS_APTA!$A$4:$BQ$143,$L17,FALSE))</f>
        <v>13606919.3437619</v>
      </c>
      <c r="R17" s="31">
        <f>IF(R11=0,0,VLOOKUP(R11,FAC_TOTALS_APTA!$A$4:$BQ$143,$L17,FALSE))</f>
        <v>34809174.257621698</v>
      </c>
      <c r="S17" s="31">
        <f>IF(S11=0,0,VLOOKUP(S11,FAC_TOTALS_APTA!$A$4:$BQ$143,$L17,FALSE))</f>
        <v>-92249800.399262905</v>
      </c>
      <c r="T17" s="31">
        <f>IF(T11=0,0,VLOOKUP(T11,FAC_TOTALS_APTA!$A$4:$BQ$143,$L17,FALSE))</f>
        <v>43807546.987079397</v>
      </c>
      <c r="U17" s="31">
        <f>IF(U11=0,0,VLOOKUP(U11,FAC_TOTALS_APTA!$A$4:$BQ$143,$L17,FALSE))</f>
        <v>63257802.878938101</v>
      </c>
      <c r="V17" s="31">
        <f>IF(V11=0,0,VLOOKUP(V11,FAC_TOTALS_APTA!$A$4:$BQ$143,$L17,FALSE))</f>
        <v>2331505.7420974202</v>
      </c>
      <c r="W17" s="31">
        <f>IF(W11=0,0,VLOOKUP(W11,FAC_TOTALS_APTA!$A$4:$BQ$143,$L17,FALSE))</f>
        <v>-13061501.407483</v>
      </c>
      <c r="X17" s="31">
        <f>IF(X11=0,0,VLOOKUP(X11,FAC_TOTALS_APTA!$A$4:$BQ$143,$L17,FALSE))</f>
        <v>-17912111.6613672</v>
      </c>
      <c r="Y17" s="31">
        <f>IF(Y11=0,0,VLOOKUP(Y11,FAC_TOTALS_APTA!$A$4:$BQ$143,$L17,FALSE))</f>
        <v>-95181831.513272405</v>
      </c>
      <c r="Z17" s="31">
        <f>IF(Z11=0,0,VLOOKUP(Z11,FAC_TOTALS_APTA!$A$4:$BQ$143,$L17,FALSE))</f>
        <v>-35482044.871956103</v>
      </c>
      <c r="AA17" s="31">
        <f>IF(AA11=0,0,VLOOKUP(AA11,FAC_TOTALS_APTA!$A$4:$BQ$143,$L17,FALSE))</f>
        <v>25277170.628875401</v>
      </c>
      <c r="AB17" s="31">
        <f>IF(AB11=0,0,VLOOKUP(AB11,FAC_TOTALS_APTA!$A$4:$BQ$143,$L17,FALSE))</f>
        <v>30263173.852465902</v>
      </c>
      <c r="AC17" s="34">
        <f t="shared" si="4"/>
        <v>83701979.265136659</v>
      </c>
      <c r="AD17" s="35">
        <f>AC17/G28</f>
        <v>6.4790669803724582E-2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MATCH($D18,FAC_TOTALS_APTA!$A$2:$BQ$2,)</f>
        <v>15</v>
      </c>
      <c r="G18" s="56">
        <f>VLOOKUP(G11,FAC_TOTALS_APTA!$A$4:$BQ$143,$F18,FALSE)</f>
        <v>43649.385696203601</v>
      </c>
      <c r="H18" s="56">
        <f>VLOOKUP(H11,FAC_TOTALS_APTA!$A$4:$BQ$143,$F18,FALSE)</f>
        <v>39343.2056730697</v>
      </c>
      <c r="I18" s="32">
        <f t="shared" si="1"/>
        <v>-9.8653851696896333E-2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10784722.144881001</v>
      </c>
      <c r="N18" s="31">
        <f>IF(N11=0,0,VLOOKUP(N11,FAC_TOTALS_APTA!$A$4:$BQ$143,$L18,FALSE))</f>
        <v>14739844.462398799</v>
      </c>
      <c r="O18" s="31">
        <f>IF(O11=0,0,VLOOKUP(O11,FAC_TOTALS_APTA!$A$4:$BQ$143,$L18,FALSE))</f>
        <v>14335578.0376842</v>
      </c>
      <c r="P18" s="31">
        <f>IF(P11=0,0,VLOOKUP(P11,FAC_TOTALS_APTA!$A$4:$BQ$143,$L18,FALSE))</f>
        <v>23550702.978081901</v>
      </c>
      <c r="Q18" s="31">
        <f>IF(Q11=0,0,VLOOKUP(Q11,FAC_TOTALS_APTA!$A$4:$BQ$143,$L18,FALSE))</f>
        <v>-7006701.0846235603</v>
      </c>
      <c r="R18" s="31">
        <f>IF(R11=0,0,VLOOKUP(R11,FAC_TOTALS_APTA!$A$4:$BQ$143,$L18,FALSE))</f>
        <v>512927.48107030703</v>
      </c>
      <c r="S18" s="31">
        <f>IF(S11=0,0,VLOOKUP(S11,FAC_TOTALS_APTA!$A$4:$BQ$143,$L18,FALSE))</f>
        <v>25013484.8815943</v>
      </c>
      <c r="T18" s="31">
        <f>IF(T11=0,0,VLOOKUP(T11,FAC_TOTALS_APTA!$A$4:$BQ$143,$L18,FALSE))</f>
        <v>13673538.536088601</v>
      </c>
      <c r="U18" s="31">
        <f>IF(U11=0,0,VLOOKUP(U11,FAC_TOTALS_APTA!$A$4:$BQ$143,$L18,FALSE))</f>
        <v>9530180.1027433407</v>
      </c>
      <c r="V18" s="31">
        <f>IF(V11=0,0,VLOOKUP(V11,FAC_TOTALS_APTA!$A$4:$BQ$143,$L18,FALSE))</f>
        <v>5418498.1117145503</v>
      </c>
      <c r="W18" s="31">
        <f>IF(W11=0,0,VLOOKUP(W11,FAC_TOTALS_APTA!$A$4:$BQ$143,$L18,FALSE))</f>
        <v>-5175789.1073734304</v>
      </c>
      <c r="X18" s="31">
        <f>IF(X11=0,0,VLOOKUP(X11,FAC_TOTALS_APTA!$A$4:$BQ$143,$L18,FALSE))</f>
        <v>-3129330.4331430299</v>
      </c>
      <c r="Y18" s="31">
        <f>IF(Y11=0,0,VLOOKUP(Y11,FAC_TOTALS_APTA!$A$4:$BQ$143,$L18,FALSE))</f>
        <v>-18120226.672611099</v>
      </c>
      <c r="Z18" s="31">
        <f>IF(Z11=0,0,VLOOKUP(Z11,FAC_TOTALS_APTA!$A$4:$BQ$143,$L18,FALSE))</f>
        <v>-13236376.7438574</v>
      </c>
      <c r="AA18" s="31">
        <f>IF(AA11=0,0,VLOOKUP(AA11,FAC_TOTALS_APTA!$A$4:$BQ$143,$L18,FALSE))</f>
        <v>-13389637.0306661</v>
      </c>
      <c r="AB18" s="31">
        <f>IF(AB11=0,0,VLOOKUP(AB11,FAC_TOTALS_APTA!$A$4:$BQ$143,$L18,FALSE))</f>
        <v>-14150747.5645444</v>
      </c>
      <c r="AC18" s="34">
        <f t="shared" si="4"/>
        <v>43350668.099437989</v>
      </c>
      <c r="AD18" s="35">
        <f>AC18/G28</f>
        <v>3.355618167289174E-2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MATCH($D19,FAC_TOTALS_APTA!$A$2:$BQ$2,)</f>
        <v>16</v>
      </c>
      <c r="G19" s="31">
        <f>VLOOKUP(G11,FAC_TOTALS_APTA!$A$4:$BQ$143,$F19,FALSE)</f>
        <v>11.214954234020199</v>
      </c>
      <c r="H19" s="31">
        <f>VLOOKUP(H11,FAC_TOTALS_APTA!$A$4:$BQ$143,$F19,FALSE)</f>
        <v>10.440060897175499</v>
      </c>
      <c r="I19" s="32">
        <f t="shared" si="1"/>
        <v>-6.9094649935715902E-2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-886618.75427797902</v>
      </c>
      <c r="N19" s="31">
        <f>IF(N11=0,0,VLOOKUP(N11,FAC_TOTALS_APTA!$A$4:$BQ$143,$L19,FALSE))</f>
        <v>-872659.59125452803</v>
      </c>
      <c r="O19" s="31">
        <f>IF(O11=0,0,VLOOKUP(O11,FAC_TOTALS_APTA!$A$4:$BQ$143,$L19,FALSE))</f>
        <v>-994499.80842820206</v>
      </c>
      <c r="P19" s="31">
        <f>IF(P11=0,0,VLOOKUP(P11,FAC_TOTALS_APTA!$A$4:$BQ$143,$L19,FALSE))</f>
        <v>-700285.12110109802</v>
      </c>
      <c r="Q19" s="31">
        <f>IF(Q11=0,0,VLOOKUP(Q11,FAC_TOTALS_APTA!$A$4:$BQ$143,$L19,FALSE))</f>
        <v>-1660188.5367454099</v>
      </c>
      <c r="R19" s="31">
        <f>IF(R11=0,0,VLOOKUP(R11,FAC_TOTALS_APTA!$A$4:$BQ$143,$L19,FALSE))</f>
        <v>1608708.9709304301</v>
      </c>
      <c r="S19" s="31">
        <f>IF(S11=0,0,VLOOKUP(S11,FAC_TOTALS_APTA!$A$4:$BQ$143,$L19,FALSE))</f>
        <v>1554602.9355472501</v>
      </c>
      <c r="T19" s="31">
        <f>IF(T11=0,0,VLOOKUP(T11,FAC_TOTALS_APTA!$A$4:$BQ$143,$L19,FALSE))</f>
        <v>3233448.6629914902</v>
      </c>
      <c r="U19" s="31">
        <f>IF(U11=0,0,VLOOKUP(U11,FAC_TOTALS_APTA!$A$4:$BQ$143,$L19,FALSE))</f>
        <v>3477349.6399156498</v>
      </c>
      <c r="V19" s="31">
        <f>IF(V11=0,0,VLOOKUP(V11,FAC_TOTALS_APTA!$A$4:$BQ$143,$L19,FALSE))</f>
        <v>-1366840.4498895099</v>
      </c>
      <c r="W19" s="31">
        <f>IF(W11=0,0,VLOOKUP(W11,FAC_TOTALS_APTA!$A$4:$BQ$143,$L19,FALSE))</f>
        <v>-4118950.86592479</v>
      </c>
      <c r="X19" s="31">
        <f>IF(X11=0,0,VLOOKUP(X11,FAC_TOTALS_APTA!$A$4:$BQ$143,$L19,FALSE))</f>
        <v>-465368.83497554902</v>
      </c>
      <c r="Y19" s="31">
        <f>IF(Y11=0,0,VLOOKUP(Y11,FAC_TOTALS_APTA!$A$4:$BQ$143,$L19,FALSE))</f>
        <v>-152814.727741026</v>
      </c>
      <c r="Z19" s="31">
        <f>IF(Z11=0,0,VLOOKUP(Z11,FAC_TOTALS_APTA!$A$4:$BQ$143,$L19,FALSE))</f>
        <v>-1254329.91742591</v>
      </c>
      <c r="AA19" s="31">
        <f>IF(AA11=0,0,VLOOKUP(AA11,FAC_TOTALS_APTA!$A$4:$BQ$143,$L19,FALSE))</f>
        <v>-2077532.0065983699</v>
      </c>
      <c r="AB19" s="31">
        <f>IF(AB11=0,0,VLOOKUP(AB11,FAC_TOTALS_APTA!$A$4:$BQ$143,$L19,FALSE))</f>
        <v>-1782550.89772055</v>
      </c>
      <c r="AC19" s="34">
        <f t="shared" si="4"/>
        <v>-6458529.3026981018</v>
      </c>
      <c r="AD19" s="35">
        <f>AC19/G28</f>
        <v>-4.9993135543819215E-3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MATCH($D20,FAC_TOTALS_APTA!$A$2:$BQ$2,)</f>
        <v>18</v>
      </c>
      <c r="G20" s="36">
        <f>VLOOKUP(G11,FAC_TOTALS_APTA!$A$4:$BQ$143,$F20,FALSE)</f>
        <v>3.8878278728014601</v>
      </c>
      <c r="H20" s="36">
        <f>VLOOKUP(H11,FAC_TOTALS_APTA!$A$4:$BQ$143,$F20,FALSE)</f>
        <v>6.0667289042856396</v>
      </c>
      <c r="I20" s="32">
        <f t="shared" si="1"/>
        <v>0.56044174350602716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0</v>
      </c>
      <c r="N20" s="31">
        <f>IF(N11=0,0,VLOOKUP(N11,FAC_TOTALS_APTA!$A$4:$BQ$143,$L20,FALSE))</f>
        <v>0</v>
      </c>
      <c r="O20" s="31">
        <f>IF(O11=0,0,VLOOKUP(O11,FAC_TOTALS_APTA!$A$4:$BQ$143,$L20,FALSE))</f>
        <v>0</v>
      </c>
      <c r="P20" s="31">
        <f>IF(P11=0,0,VLOOKUP(P11,FAC_TOTALS_APTA!$A$4:$BQ$143,$L20,FALSE))</f>
        <v>-286453.14502909</v>
      </c>
      <c r="Q20" s="31">
        <f>IF(Q11=0,0,VLOOKUP(Q11,FAC_TOTALS_APTA!$A$4:$BQ$143,$L20,FALSE))</f>
        <v>-240530.22375438301</v>
      </c>
      <c r="R20" s="31">
        <f>IF(R11=0,0,VLOOKUP(R11,FAC_TOTALS_APTA!$A$4:$BQ$143,$L20,FALSE))</f>
        <v>-95977.412892582302</v>
      </c>
      <c r="S20" s="31">
        <f>IF(S11=0,0,VLOOKUP(S11,FAC_TOTALS_APTA!$A$4:$BQ$143,$L20,FALSE))</f>
        <v>-211273.805687432</v>
      </c>
      <c r="T20" s="31">
        <f>IF(T11=0,0,VLOOKUP(T11,FAC_TOTALS_APTA!$A$4:$BQ$143,$L20,FALSE))</f>
        <v>-277066.93602506397</v>
      </c>
      <c r="U20" s="31">
        <f>IF(U11=0,0,VLOOKUP(U11,FAC_TOTALS_APTA!$A$4:$BQ$143,$L20,FALSE))</f>
        <v>46617.596189882199</v>
      </c>
      <c r="V20" s="31">
        <f>IF(V11=0,0,VLOOKUP(V11,FAC_TOTALS_APTA!$A$4:$BQ$143,$L20,FALSE))</f>
        <v>-75398.964694793205</v>
      </c>
      <c r="W20" s="31">
        <f>IF(W11=0,0,VLOOKUP(W11,FAC_TOTALS_APTA!$A$4:$BQ$143,$L20,FALSE))</f>
        <v>-3843.0268545798699</v>
      </c>
      <c r="X20" s="31">
        <f>IF(X11=0,0,VLOOKUP(X11,FAC_TOTALS_APTA!$A$4:$BQ$143,$L20,FALSE))</f>
        <v>-312371.30213056703</v>
      </c>
      <c r="Y20" s="31">
        <f>IF(Y11=0,0,VLOOKUP(Y11,FAC_TOTALS_APTA!$A$4:$BQ$143,$L20,FALSE))</f>
        <v>-41299.5252110609</v>
      </c>
      <c r="Z20" s="31">
        <f>IF(Z11=0,0,VLOOKUP(Z11,FAC_TOTALS_APTA!$A$4:$BQ$143,$L20,FALSE))</f>
        <v>-652385.95514707197</v>
      </c>
      <c r="AA20" s="31">
        <f>IF(AA11=0,0,VLOOKUP(AA11,FAC_TOTALS_APTA!$A$4:$BQ$143,$L20,FALSE))</f>
        <v>-193026.74993368899</v>
      </c>
      <c r="AB20" s="31">
        <f>IF(AB11=0,0,VLOOKUP(AB11,FAC_TOTALS_APTA!$A$4:$BQ$143,$L20,FALSE))</f>
        <v>-299908.40718303301</v>
      </c>
      <c r="AC20" s="34">
        <f t="shared" si="4"/>
        <v>-2642917.8583534635</v>
      </c>
      <c r="AD20" s="35">
        <f>AC20/G28</f>
        <v>-2.0457869668354324E-3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MATCH($D21,FAC_TOTALS_APTA!$A$2:$BQ$2,)</f>
        <v>19</v>
      </c>
      <c r="G21" s="36">
        <f>VLOOKUP(G11,FAC_TOTALS_APTA!$A$4:$BQ$143,$F21,FALSE)</f>
        <v>0</v>
      </c>
      <c r="H21" s="36">
        <f>VLOOKUP(H11,FAC_TOTALS_APTA!$A$4:$BQ$143,$F21,FALSE)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MATCH($K21,FAC_TOTALS_APTA!$A$2:$BO$2,)</f>
        <v>32</v>
      </c>
      <c r="M21" s="31">
        <f>IF(M11=0,0,VLOOKUP(M11,FAC_TOTALS_APTA!$A$4:$BQ$143,$L21,FALSE))</f>
        <v>0</v>
      </c>
      <c r="N21" s="31">
        <f>IF(N11=0,0,VLOOKUP(N11,FAC_TOTALS_APTA!$A$4:$BQ$143,$L21,FALSE))</f>
        <v>0</v>
      </c>
      <c r="O21" s="31">
        <f>IF(O11=0,0,VLOOKUP(O11,FAC_TOTALS_APTA!$A$4:$BQ$143,$L21,FALSE))</f>
        <v>0</v>
      </c>
      <c r="P21" s="31">
        <f>IF(P11=0,0,VLOOKUP(P11,FAC_TOTALS_APTA!$A$4:$BQ$143,$L21,FALSE))</f>
        <v>0</v>
      </c>
      <c r="Q21" s="31">
        <f>IF(Q11=0,0,VLOOKUP(Q11,FAC_TOTALS_APTA!$A$4:$BQ$143,$L21,FALSE))</f>
        <v>0</v>
      </c>
      <c r="R21" s="31">
        <f>IF(R11=0,0,VLOOKUP(R11,FAC_TOTALS_APTA!$A$4:$BQ$143,$L21,FALSE))</f>
        <v>0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0</v>
      </c>
      <c r="W21" s="31">
        <f>IF(W11=0,0,VLOOKUP(W11,FAC_TOTALS_APTA!$A$4:$BQ$143,$L21,FALSE))</f>
        <v>0</v>
      </c>
      <c r="X21" s="31">
        <f>IF(X11=0,0,VLOOKUP(X11,FAC_TOTALS_APTA!$A$4:$BQ$143,$L21,FALSE))</f>
        <v>0</v>
      </c>
      <c r="Y21" s="31">
        <f>IF(Y11=0,0,VLOOKUP(Y11,FAC_TOTALS_APTA!$A$4:$BQ$143,$L21,FALSE))</f>
        <v>0</v>
      </c>
      <c r="Z21" s="31">
        <f>IF(Z11=0,0,VLOOKUP(Z11,FAC_TOTALS_APTA!$A$4:$BQ$143,$L21,FALSE))</f>
        <v>0</v>
      </c>
      <c r="AA21" s="31">
        <f>IF(AA11=0,0,VLOOKUP(AA11,FAC_TOTALS_APTA!$A$4:$BQ$143,$L21,FALSE))</f>
        <v>0</v>
      </c>
      <c r="AB21" s="31">
        <f>IF(AB11=0,0,VLOOKUP(AB11,FAC_TOTALS_APTA!$A$4:$BQ$143,$L21,FALSE))</f>
        <v>0</v>
      </c>
      <c r="AC21" s="34">
        <f t="shared" si="4"/>
        <v>0</v>
      </c>
      <c r="AD21" s="35">
        <f>AC21/G28</f>
        <v>0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86</v>
      </c>
      <c r="E22" s="57">
        <v>-2.7400000000000001E-2</v>
      </c>
      <c r="F22" s="9">
        <f>MATCH($D22,FAC_TOTALS_APTA!$A$2:$BQ$2,)</f>
        <v>21</v>
      </c>
      <c r="G22" s="36">
        <f>VLOOKUP(G11,FAC_TOTALS_APTA!$A$4:$BQ$143,$F22,FALSE)</f>
        <v>0</v>
      </c>
      <c r="H22" s="36">
        <f>VLOOKUP(H11,FAC_TOTALS_APTA!$A$4:$BQ$143,$F22,FALSE)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YEARS_SINCE_TNC_BUS_SQRD_FAC</v>
      </c>
      <c r="L22" s="9">
        <f>MATCH($K22,FAC_TOTALS_APTA!$A$2:$BO$2,)</f>
        <v>34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0</v>
      </c>
      <c r="AD22" s="35">
        <f>AC22/G28</f>
        <v>0</v>
      </c>
      <c r="AE22" s="9"/>
    </row>
    <row r="23" spans="1:31" s="16" customFormat="1" ht="15" x14ac:dyDescent="0.2">
      <c r="A23" s="9"/>
      <c r="B23" s="28" t="s">
        <v>74</v>
      </c>
      <c r="C23" s="30"/>
      <c r="D23" s="14" t="s">
        <v>82</v>
      </c>
      <c r="E23" s="57">
        <v>-2.5999999999999999E-3</v>
      </c>
      <c r="F23" s="9">
        <f>MATCH($D23,FAC_TOTALS_APTA!$A$2:$BQ$2,)</f>
        <v>20</v>
      </c>
      <c r="G23" s="36">
        <f>VLOOKUP(G11,FAC_TOTALS_APTA!$A$4:$BQ$143,$F23,FALSE)</f>
        <v>0</v>
      </c>
      <c r="H23" s="36">
        <f>VLOOKUP(H11,FAC_TOTALS_APTA!$A$4:$BQ$143,$F23,FALSE)</f>
        <v>6.4942185573278799</v>
      </c>
      <c r="I23" s="32" t="str">
        <f t="shared" si="1"/>
        <v>-</v>
      </c>
      <c r="J23" s="33" t="str">
        <f t="shared" si="2"/>
        <v/>
      </c>
      <c r="K23" s="33" t="str">
        <f t="shared" si="3"/>
        <v>YEARS_SINCE_TNC_RAIL_FAC</v>
      </c>
      <c r="L23" s="9">
        <f>MATCH($K23,FAC_TOTALS_APTA!$A$2:$BO$2,)</f>
        <v>33</v>
      </c>
      <c r="M23" s="31">
        <f>IF(M11=0,0,VLOOKUP(M11,FAC_TOTALS_APTA!$A$4:$BQ$143,$L23,FALSE))</f>
        <v>0</v>
      </c>
      <c r="N23" s="31">
        <f>IF(N11=0,0,VLOOKUP(N11,FAC_TOTALS_APTA!$A$4:$BQ$143,$L23,FALSE))</f>
        <v>0</v>
      </c>
      <c r="O23" s="31">
        <f>IF(O11=0,0,VLOOKUP(O11,FAC_TOTALS_APTA!$A$4:$BQ$143,$L23,FALSE))</f>
        <v>0</v>
      </c>
      <c r="P23" s="31">
        <f>IF(P11=0,0,VLOOKUP(P11,FAC_TOTALS_APTA!$A$4:$BQ$143,$L23,FALSE))</f>
        <v>0</v>
      </c>
      <c r="Q23" s="31">
        <f>IF(Q11=0,0,VLOOKUP(Q11,FAC_TOTALS_APTA!$A$4:$BQ$143,$L23,FALSE))</f>
        <v>0</v>
      </c>
      <c r="R23" s="31">
        <f>IF(R11=0,0,VLOOKUP(R11,FAC_TOTALS_APTA!$A$4:$BQ$143,$L23,FALSE))</f>
        <v>0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-1947911.88214284</v>
      </c>
      <c r="V23" s="31">
        <f>IF(V11=0,0,VLOOKUP(V11,FAC_TOTALS_APTA!$A$4:$BQ$143,$L23,FALSE))</f>
        <v>-8417508.9309564997</v>
      </c>
      <c r="W23" s="31">
        <f>IF(W11=0,0,VLOOKUP(W11,FAC_TOTALS_APTA!$A$4:$BQ$143,$L23,FALSE))</f>
        <v>-16162413.6795197</v>
      </c>
      <c r="X23" s="31">
        <f>IF(X11=0,0,VLOOKUP(X11,FAC_TOTALS_APTA!$A$4:$BQ$143,$L23,FALSE))</f>
        <v>-16803061.6946689</v>
      </c>
      <c r="Y23" s="31">
        <f>IF(Y11=0,0,VLOOKUP(Y11,FAC_TOTALS_APTA!$A$4:$BQ$143,$L23,FALSE))</f>
        <v>-18349119.182553802</v>
      </c>
      <c r="Z23" s="31">
        <f>IF(Z11=0,0,VLOOKUP(Z11,FAC_TOTALS_APTA!$A$4:$BQ$143,$L23,FALSE))</f>
        <v>-18158514.908357501</v>
      </c>
      <c r="AA23" s="31">
        <f>IF(AA11=0,0,VLOOKUP(AA11,FAC_TOTALS_APTA!$A$4:$BQ$143,$L23,FALSE))</f>
        <v>-17896175.159944199</v>
      </c>
      <c r="AB23" s="31">
        <f>IF(AB11=0,0,VLOOKUP(AB11,FAC_TOTALS_APTA!$A$4:$BQ$143,$L23,FALSE))</f>
        <v>-17564765.0568996</v>
      </c>
      <c r="AC23" s="34">
        <f t="shared" si="4"/>
        <v>-115299470.49504304</v>
      </c>
      <c r="AD23" s="35">
        <f>AC23/G28</f>
        <v>-8.9249143054615218E-2</v>
      </c>
      <c r="AE23" s="9"/>
    </row>
    <row r="24" spans="1:31" s="16" customFormat="1" ht="15" x14ac:dyDescent="0.2">
      <c r="A24" s="9"/>
      <c r="B24" s="28" t="s">
        <v>75</v>
      </c>
      <c r="C24" s="30"/>
      <c r="D24" s="9" t="s">
        <v>49</v>
      </c>
      <c r="E24" s="57">
        <v>1.46E-2</v>
      </c>
      <c r="F24" s="9">
        <f>MATCH($D24,FAC_TOTALS_APTA!$A$2:$BQ$2,)</f>
        <v>22</v>
      </c>
      <c r="G24" s="36">
        <f>VLOOKUP(G11,FAC_TOTALS_APTA!$A$4:$BQ$143,$F24,FALSE)</f>
        <v>0</v>
      </c>
      <c r="H24" s="36">
        <f>VLOOKUP(H11,FAC_TOTALS_APTA!$A$4:$BQ$143,$F24,FALSE)</f>
        <v>1</v>
      </c>
      <c r="I24" s="32" t="str">
        <f t="shared" si="1"/>
        <v>-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0</v>
      </c>
      <c r="O24" s="31">
        <f>IF(O11=0,0,VLOOKUP(O11,FAC_TOTALS_APTA!$A$4:$BQ$143,$L24,FALSE))</f>
        <v>0</v>
      </c>
      <c r="P24" s="31">
        <f>IF(P11=0,0,VLOOKUP(P11,FAC_TOTALS_APTA!$A$4:$BQ$143,$L24,FALSE))</f>
        <v>0</v>
      </c>
      <c r="Q24" s="31">
        <f>IF(Q11=0,0,VLOOKUP(Q11,FAC_TOTALS_APTA!$A$4:$BQ$143,$L24,FALSE))</f>
        <v>0</v>
      </c>
      <c r="R24" s="31">
        <f>IF(R11=0,0,VLOOKUP(R11,FAC_TOTALS_APTA!$A$4:$BQ$143,$L24,FALSE))</f>
        <v>1558203.3689423001</v>
      </c>
      <c r="S24" s="31">
        <f>IF(S11=0,0,VLOOKUP(S11,FAC_TOTALS_APTA!$A$4:$BQ$143,$L24,FALSE))</f>
        <v>0</v>
      </c>
      <c r="T24" s="31">
        <f>IF(T11=0,0,VLOOKUP(T11,FAC_TOTALS_APTA!$A$4:$BQ$143,$L24,FALSE))</f>
        <v>162773.31867809899</v>
      </c>
      <c r="U24" s="31">
        <f>IF(U11=0,0,VLOOKUP(U11,FAC_TOTALS_APTA!$A$4:$BQ$143,$L24,FALSE))</f>
        <v>1301041.8486184201</v>
      </c>
      <c r="V24" s="31">
        <f>IF(V11=0,0,VLOOKUP(V11,FAC_TOTALS_APTA!$A$4:$BQ$143,$L24,FALSE))</f>
        <v>59138.181026328501</v>
      </c>
      <c r="W24" s="31">
        <f>IF(W11=0,0,VLOOKUP(W11,FAC_TOTALS_APTA!$A$4:$BQ$143,$L24,FALSE))</f>
        <v>0</v>
      </c>
      <c r="X24" s="31">
        <f>IF(X11=0,0,VLOOKUP(X11,FAC_TOTALS_APTA!$A$4:$BQ$143,$L24,FALSE))</f>
        <v>2214840.3808486499</v>
      </c>
      <c r="Y24" s="31">
        <f>IF(Y11=0,0,VLOOKUP(Y11,FAC_TOTALS_APTA!$A$4:$BQ$143,$L24,FALSE))</f>
        <v>2834882.66865568</v>
      </c>
      <c r="Z24" s="31">
        <f>IF(Z11=0,0,VLOOKUP(Z11,FAC_TOTALS_APTA!$A$4:$BQ$143,$L24,FALSE))</f>
        <v>1021425.57105212</v>
      </c>
      <c r="AA24" s="31">
        <f>IF(AA11=0,0,VLOOKUP(AA11,FAC_TOTALS_APTA!$A$4:$BQ$143,$L24,FALSE))</f>
        <v>0</v>
      </c>
      <c r="AB24" s="31">
        <f>IF(AB11=0,0,VLOOKUP(AB11,FAC_TOTALS_APTA!$A$4:$BQ$143,$L24,FALSE))</f>
        <v>47453.158029084698</v>
      </c>
      <c r="AC24" s="34">
        <f t="shared" si="4"/>
        <v>9199758.4958506823</v>
      </c>
      <c r="AD24" s="35">
        <f>AC24/G28</f>
        <v>7.1211997638739267E-3</v>
      </c>
      <c r="AE24" s="9"/>
    </row>
    <row r="25" spans="1:31" s="16" customFormat="1" ht="15" x14ac:dyDescent="0.2">
      <c r="A25" s="9"/>
      <c r="B25" s="11" t="s">
        <v>76</v>
      </c>
      <c r="C25" s="29"/>
      <c r="D25" s="10" t="s">
        <v>50</v>
      </c>
      <c r="E25" s="58">
        <v>-4.8399999999999999E-2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0.64240534603254695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0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-56431920.483051501</v>
      </c>
      <c r="AC25" s="42">
        <f t="shared" si="4"/>
        <v>-56431920.483051501</v>
      </c>
      <c r="AD25" s="43">
        <f>AC25/$G$28</f>
        <v>-4.3681905236980803E-2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7695887</v>
      </c>
      <c r="O26" s="48">
        <f>IF(O11=0,0,VLOOKUP(O11,FAC_TOTALS_APTA!$A$4:$BQ$143,$L26,FALSE))</f>
        <v>41519322.999999903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11348341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60563550.999999903</v>
      </c>
      <c r="AD26" s="52">
        <f>AC26/G28</f>
        <v>4.6880050739928229E-2</v>
      </c>
      <c r="AE26" s="9"/>
    </row>
    <row r="27" spans="1:31" s="75" customFormat="1" ht="15" x14ac:dyDescent="0.2">
      <c r="A27" s="74"/>
      <c r="B27" s="28" t="s">
        <v>77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1157747799.50491</v>
      </c>
      <c r="H27" s="76">
        <f>VLOOKUP(H11,FAC_TOTALS_APTA!$A$4:$BO$143,$F27,FALSE)</f>
        <v>1667889678.39024</v>
      </c>
      <c r="I27" s="78">
        <f t="shared" ref="I27:I28" si="5">H27/G27-1</f>
        <v>0.44063299373445841</v>
      </c>
      <c r="J27" s="33"/>
      <c r="K27" s="33"/>
      <c r="L27" s="9"/>
      <c r="M27" s="31">
        <f>SUM(M13:M18)</f>
        <v>111044215.43435407</v>
      </c>
      <c r="N27" s="31">
        <f>SUM(N13:N18)</f>
        <v>81091480.175328121</v>
      </c>
      <c r="O27" s="31">
        <f>SUM(O13:O18)</f>
        <v>48807481.532943629</v>
      </c>
      <c r="P27" s="31">
        <f>SUM(P13:P18)</f>
        <v>82668113.580552399</v>
      </c>
      <c r="Q27" s="31">
        <f>SUM(Q13:Q18)</f>
        <v>86738456.52713646</v>
      </c>
      <c r="R27" s="31">
        <f>SUM(R13:R18)</f>
        <v>52257543.263090126</v>
      </c>
      <c r="S27" s="31">
        <f>SUM(S13:S18)</f>
        <v>-102443461.38139999</v>
      </c>
      <c r="T27" s="31">
        <f>SUM(T13:T18)</f>
        <v>118605028.52690123</v>
      </c>
      <c r="U27" s="31">
        <f>SUM(U13:U18)</f>
        <v>62057349.915259182</v>
      </c>
      <c r="V27" s="31">
        <f>SUM(V13:V18)</f>
        <v>66729161.229881473</v>
      </c>
      <c r="W27" s="31">
        <f>SUM(W13:W18)</f>
        <v>-5342822.7770718718</v>
      </c>
      <c r="X27" s="31">
        <f>SUM(X13:X18)</f>
        <v>65139853.643114321</v>
      </c>
      <c r="Y27" s="31">
        <f>SUM(Y13:Y18)</f>
        <v>-109771513.29349954</v>
      </c>
      <c r="Z27" s="31">
        <f>SUM(Z13:Z18)</f>
        <v>-18376180.155819781</v>
      </c>
      <c r="AA27" s="31">
        <f>SUM(AA13:AA18)</f>
        <v>85324993.454975948</v>
      </c>
      <c r="AB27" s="31">
        <f>SUM(AB13:AB18)</f>
        <v>55415948.522383682</v>
      </c>
      <c r="AC27" s="34">
        <f>H27-G27</f>
        <v>510141878.88532996</v>
      </c>
      <c r="AD27" s="35">
        <f>I27</f>
        <v>0.44063299373445841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1291883222.0549901</v>
      </c>
      <c r="H28" s="77">
        <f>VLOOKUP(H11,FAC_TOTALS_APTA!$A$4:$BO$143,$F28,FALSE)</f>
        <v>1636184633.7979901</v>
      </c>
      <c r="I28" s="79">
        <f t="shared" si="5"/>
        <v>0.26651124951938154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344301411.74300003</v>
      </c>
      <c r="AD28" s="55">
        <f>I28</f>
        <v>0.26651124951938154</v>
      </c>
    </row>
    <row r="29" spans="1:31" ht="17" thickTop="1" thickBot="1" x14ac:dyDescent="0.25">
      <c r="B29" s="59" t="s">
        <v>78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-0.17412174421507687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5" x14ac:dyDescent="0.2">
      <c r="B34" s="21" t="s">
        <v>30</v>
      </c>
      <c r="C34" s="22">
        <v>1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2:30" ht="15" thickTop="1" x14ac:dyDescent="0.2">
      <c r="B36" s="63"/>
      <c r="C36" s="64"/>
      <c r="D36" s="64"/>
      <c r="E36" s="64"/>
      <c r="F36" s="64"/>
      <c r="G36" s="84" t="s">
        <v>59</v>
      </c>
      <c r="H36" s="84"/>
      <c r="I36" s="8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4" t="s">
        <v>63</v>
      </c>
      <c r="AD36" s="84"/>
    </row>
    <row r="37" spans="2:30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2002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2:30" ht="13" customHeight="1" x14ac:dyDescent="0.2"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/>
      <c r="G39" s="9" t="str">
        <f>CONCATENATE($C34,"_",$C35,"_",G37)</f>
        <v>1_2_2002</v>
      </c>
      <c r="H39" s="9" t="str">
        <f>CONCATENATE($C34,"_",$C35,"_",H37)</f>
        <v>1_2_2018</v>
      </c>
      <c r="I39" s="30"/>
      <c r="J39" s="9"/>
      <c r="K39" s="9"/>
      <c r="L39" s="9"/>
      <c r="M39" s="9" t="str">
        <f>IF($G37+M38&gt;$H37,0,CONCATENATE($C34,"_",$C35,"_",$G37+M38))</f>
        <v>1_2_2003</v>
      </c>
      <c r="N39" s="9" t="str">
        <f t="shared" ref="N39:AB39" si="6">IF($G37+N38&gt;$H37,0,CONCATENATE($C34,"_",$C35,"_",$G37+N38))</f>
        <v>1_2_2004</v>
      </c>
      <c r="O39" s="9" t="str">
        <f t="shared" si="6"/>
        <v>1_2_2005</v>
      </c>
      <c r="P39" s="9" t="str">
        <f t="shared" si="6"/>
        <v>1_2_2006</v>
      </c>
      <c r="Q39" s="9" t="str">
        <f t="shared" si="6"/>
        <v>1_2_2007</v>
      </c>
      <c r="R39" s="9" t="str">
        <f t="shared" si="6"/>
        <v>1_2_2008</v>
      </c>
      <c r="S39" s="9" t="str">
        <f t="shared" si="6"/>
        <v>1_2_2009</v>
      </c>
      <c r="T39" s="9" t="str">
        <f t="shared" si="6"/>
        <v>1_2_2010</v>
      </c>
      <c r="U39" s="9" t="str">
        <f t="shared" si="6"/>
        <v>1_2_2011</v>
      </c>
      <c r="V39" s="9" t="str">
        <f t="shared" si="6"/>
        <v>1_2_2012</v>
      </c>
      <c r="W39" s="9" t="str">
        <f t="shared" si="6"/>
        <v>1_2_2013</v>
      </c>
      <c r="X39" s="9" t="str">
        <f t="shared" si="6"/>
        <v>1_2_2014</v>
      </c>
      <c r="Y39" s="9" t="str">
        <f t="shared" si="6"/>
        <v>1_2_2015</v>
      </c>
      <c r="Z39" s="9" t="str">
        <f t="shared" si="6"/>
        <v>1_2_2016</v>
      </c>
      <c r="AA39" s="9" t="str">
        <f t="shared" si="6"/>
        <v>1_2_2017</v>
      </c>
      <c r="AB39" s="9" t="str">
        <f t="shared" si="6"/>
        <v>1_2_2018</v>
      </c>
      <c r="AC39" s="9"/>
      <c r="AD39" s="9"/>
    </row>
    <row r="40" spans="2:30" ht="13" customHeight="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ht="15" x14ac:dyDescent="0.2">
      <c r="B41" s="28" t="s">
        <v>37</v>
      </c>
      <c r="C41" s="30" t="s">
        <v>24</v>
      </c>
      <c r="D41" s="9" t="s">
        <v>8</v>
      </c>
      <c r="E41" s="57">
        <v>0.83279999999999998</v>
      </c>
      <c r="F41" s="9">
        <f>MATCH($D41,FAC_TOTALS_APTA!$A$2:$BQ$2,)</f>
        <v>11</v>
      </c>
      <c r="G41" s="31">
        <f>VLOOKUP(G39,FAC_TOTALS_APTA!$A$4:$BQ$143,$F41,FALSE)</f>
        <v>2962620.5000872598</v>
      </c>
      <c r="H41" s="31">
        <f>VLOOKUP(H39,FAC_TOTALS_APTA!$A$4:$BQ$143,$F41,FALSE)</f>
        <v>4711448.7649383796</v>
      </c>
      <c r="I41" s="32">
        <f>IFERROR(H41/G41-1,"-")</f>
        <v>0.59029776672361867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3930616.2912780098</v>
      </c>
      <c r="N41" s="31">
        <f>IF(N39=0,0,VLOOKUP(N39,FAC_TOTALS_APTA!$A$4:$BQ$143,$L41,FALSE))</f>
        <v>1126306.7363813799</v>
      </c>
      <c r="O41" s="31">
        <f>IF(O39=0,0,VLOOKUP(O39,FAC_TOTALS_APTA!$A$4:$BQ$143,$L41,FALSE))</f>
        <v>716018.70675795502</v>
      </c>
      <c r="P41" s="31">
        <f>IF(P39=0,0,VLOOKUP(P39,FAC_TOTALS_APTA!$A$4:$BQ$143,$L41,FALSE))</f>
        <v>472713.35979583999</v>
      </c>
      <c r="Q41" s="31">
        <f>IF(Q39=0,0,VLOOKUP(Q39,FAC_TOTALS_APTA!$A$4:$BQ$143,$L41,FALSE))</f>
        <v>-1391897.9623927299</v>
      </c>
      <c r="R41" s="31">
        <f>IF(R39=0,0,VLOOKUP(R39,FAC_TOTALS_APTA!$A$4:$BQ$143,$L41,FALSE))</f>
        <v>-555203.57435109396</v>
      </c>
      <c r="S41" s="31">
        <f>IF(S39=0,0,VLOOKUP(S39,FAC_TOTALS_APTA!$A$4:$BQ$143,$L41,FALSE))</f>
        <v>-4904328.0348691503</v>
      </c>
      <c r="T41" s="31">
        <f>IF(T39=0,0,VLOOKUP(T39,FAC_TOTALS_APTA!$A$4:$BQ$143,$L41,FALSE))</f>
        <v>-472141.76405387098</v>
      </c>
      <c r="U41" s="31">
        <f>IF(U39=0,0,VLOOKUP(U39,FAC_TOTALS_APTA!$A$4:$BQ$143,$L41,FALSE))</f>
        <v>-757762.12619907001</v>
      </c>
      <c r="V41" s="31">
        <f>IF(V39=0,0,VLOOKUP(V39,FAC_TOTALS_APTA!$A$4:$BQ$143,$L41,FALSE))</f>
        <v>482640.472795112</v>
      </c>
      <c r="W41" s="31">
        <f>IF(W39=0,0,VLOOKUP(W39,FAC_TOTALS_APTA!$A$4:$BQ$143,$L41,FALSE))</f>
        <v>-1917542.7164002301</v>
      </c>
      <c r="X41" s="31">
        <f>IF(X39=0,0,VLOOKUP(X39,FAC_TOTALS_APTA!$A$4:$BQ$143,$L41,FALSE))</f>
        <v>130319.89173642</v>
      </c>
      <c r="Y41" s="31">
        <f>IF(Y39=0,0,VLOOKUP(Y39,FAC_TOTALS_APTA!$A$4:$BQ$143,$L41,FALSE))</f>
        <v>-715709.235580176</v>
      </c>
      <c r="Z41" s="31">
        <f>IF(Z39=0,0,VLOOKUP(Z39,FAC_TOTALS_APTA!$A$4:$BQ$143,$L41,FALSE))</f>
        <v>1334478.5866443201</v>
      </c>
      <c r="AA41" s="31">
        <f>IF(AA39=0,0,VLOOKUP(AA39,FAC_TOTALS_APTA!$A$4:$BQ$143,$L41,FALSE))</f>
        <v>-170427.06417134401</v>
      </c>
      <c r="AB41" s="31">
        <f>IF(AB39=0,0,VLOOKUP(AB39,FAC_TOTALS_APTA!$A$4:$BQ$143,$L41,FALSE))</f>
        <v>610755.46864790004</v>
      </c>
      <c r="AC41" s="34">
        <f>SUM(M41:AB41)</f>
        <v>-2081162.9639807269</v>
      </c>
      <c r="AD41" s="35">
        <f>AC41/G56</f>
        <v>-4.3768112428498679E-2</v>
      </c>
    </row>
    <row r="42" spans="2:30" ht="15" x14ac:dyDescent="0.2">
      <c r="B42" s="28" t="s">
        <v>60</v>
      </c>
      <c r="C42" s="30" t="s">
        <v>24</v>
      </c>
      <c r="D42" s="9" t="s">
        <v>18</v>
      </c>
      <c r="E42" s="57">
        <v>-0.59099999999999997</v>
      </c>
      <c r="F42" s="9">
        <f>MATCH($D42,FAC_TOTALS_APTA!$A$2:$BQ$2,)</f>
        <v>12</v>
      </c>
      <c r="G42" s="56">
        <f>VLOOKUP(G39,FAC_TOTALS_APTA!$A$4:$BQ$143,$F42,FALSE)</f>
        <v>1.2225813885152299</v>
      </c>
      <c r="H42" s="56">
        <f>VLOOKUP(H39,FAC_TOTALS_APTA!$A$4:$BQ$143,$F42,FALSE)</f>
        <v>1.26586607517489</v>
      </c>
      <c r="I42" s="32">
        <f t="shared" ref="I42:I53" si="7">IFERROR(H42/G42-1,"-")</f>
        <v>3.5404339593478884E-2</v>
      </c>
      <c r="J42" s="33" t="str">
        <f t="shared" ref="J42:J53" si="8">IF(C42="Log","_log","")</f>
        <v>_log</v>
      </c>
      <c r="K42" s="33" t="str">
        <f t="shared" ref="K42:K54" si="9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1005038.64253701</v>
      </c>
      <c r="N42" s="31">
        <f>IF(N39=0,0,VLOOKUP(N39,FAC_TOTALS_APTA!$A$4:$BQ$143,$L42,FALSE))</f>
        <v>1252285.88912183</v>
      </c>
      <c r="O42" s="31">
        <f>IF(O39=0,0,VLOOKUP(O39,FAC_TOTALS_APTA!$A$4:$BQ$143,$L42,FALSE))</f>
        <v>3277727.72115881</v>
      </c>
      <c r="P42" s="31">
        <f>IF(P39=0,0,VLOOKUP(P39,FAC_TOTALS_APTA!$A$4:$BQ$143,$L42,FALSE))</f>
        <v>3411015.9285418699</v>
      </c>
      <c r="Q42" s="31">
        <f>IF(Q39=0,0,VLOOKUP(Q39,FAC_TOTALS_APTA!$A$4:$BQ$143,$L42,FALSE))</f>
        <v>4693975.54421617</v>
      </c>
      <c r="R42" s="31">
        <f>IF(R39=0,0,VLOOKUP(R39,FAC_TOTALS_APTA!$A$4:$BQ$143,$L42,FALSE))</f>
        <v>9349418.1282607708</v>
      </c>
      <c r="S42" s="31">
        <f>IF(S39=0,0,VLOOKUP(S39,FAC_TOTALS_APTA!$A$4:$BQ$143,$L42,FALSE))</f>
        <v>461726.48272832599</v>
      </c>
      <c r="T42" s="31">
        <f>IF(T39=0,0,VLOOKUP(T39,FAC_TOTALS_APTA!$A$4:$BQ$143,$L42,FALSE))</f>
        <v>674871.53052433801</v>
      </c>
      <c r="U42" s="31">
        <f>IF(U39=0,0,VLOOKUP(U39,FAC_TOTALS_APTA!$A$4:$BQ$143,$L42,FALSE))</f>
        <v>4549876.2736192904</v>
      </c>
      <c r="V42" s="31">
        <f>IF(V39=0,0,VLOOKUP(V39,FAC_TOTALS_APTA!$A$4:$BQ$143,$L42,FALSE))</f>
        <v>5486335.9329931103</v>
      </c>
      <c r="W42" s="31">
        <f>IF(W39=0,0,VLOOKUP(W39,FAC_TOTALS_APTA!$A$4:$BQ$143,$L42,FALSE))</f>
        <v>9121509.5971636195</v>
      </c>
      <c r="X42" s="31">
        <f>IF(X39=0,0,VLOOKUP(X39,FAC_TOTALS_APTA!$A$4:$BQ$143,$L42,FALSE))</f>
        <v>1949653.3000188801</v>
      </c>
      <c r="Y42" s="31">
        <f>IF(Y39=0,0,VLOOKUP(Y39,FAC_TOTALS_APTA!$A$4:$BQ$143,$L42,FALSE))</f>
        <v>970719.60040567396</v>
      </c>
      <c r="Z42" s="31">
        <f>IF(Z39=0,0,VLOOKUP(Z39,FAC_TOTALS_APTA!$A$4:$BQ$143,$L42,FALSE))</f>
        <v>2361800.8725168202</v>
      </c>
      <c r="AA42" s="31">
        <f>IF(AA39=0,0,VLOOKUP(AA39,FAC_TOTALS_APTA!$A$4:$BQ$143,$L42,FALSE))</f>
        <v>563703.84396564495</v>
      </c>
      <c r="AB42" s="31">
        <f>IF(AB39=0,0,VLOOKUP(AB39,FAC_TOTALS_APTA!$A$4:$BQ$143,$L42,FALSE))</f>
        <v>2955340.3363830298</v>
      </c>
      <c r="AC42" s="34">
        <f t="shared" ref="AC42:AC53" si="10">SUM(M42:AB42)</f>
        <v>52084999.624155186</v>
      </c>
      <c r="AD42" s="35">
        <f>AC42/G56</f>
        <v>1.0953789582282067</v>
      </c>
    </row>
    <row r="43" spans="2:30" ht="15" x14ac:dyDescent="0.2">
      <c r="B43" s="28" t="s">
        <v>56</v>
      </c>
      <c r="C43" s="30" t="s">
        <v>24</v>
      </c>
      <c r="D43" s="9" t="s">
        <v>9</v>
      </c>
      <c r="E43" s="57">
        <v>0.37669999999999998</v>
      </c>
      <c r="F43" s="9">
        <f>MATCH($D43,FAC_TOTALS_APTA!$A$2:$BQ$2,)</f>
        <v>13</v>
      </c>
      <c r="G43" s="31">
        <f>VLOOKUP(G39,FAC_TOTALS_APTA!$A$4:$BQ$143,$F43,FALSE)</f>
        <v>2768260.23772333</v>
      </c>
      <c r="H43" s="31">
        <f>VLOOKUP(H39,FAC_TOTALS_APTA!$A$4:$BQ$143,$F43,FALSE)</f>
        <v>3015744.4941639798</v>
      </c>
      <c r="I43" s="32">
        <f t="shared" si="7"/>
        <v>8.9400647044724835E-2</v>
      </c>
      <c r="J43" s="33" t="str">
        <f t="shared" si="8"/>
        <v>_log</v>
      </c>
      <c r="K43" s="33" t="str">
        <f t="shared" si="9"/>
        <v>POP_EMP_log_FAC</v>
      </c>
      <c r="L43" s="9">
        <f>MATCH($K43,FAC_TOTALS_APTA!$A$2:$BO$2,)</f>
        <v>26</v>
      </c>
      <c r="M43" s="31">
        <f>IF(M39=0,0,VLOOKUP(M39,FAC_TOTALS_APTA!$A$4:$BQ$143,$L43,FALSE))</f>
        <v>103635.056210567</v>
      </c>
      <c r="N43" s="31">
        <f>IF(N39=0,0,VLOOKUP(N39,FAC_TOTALS_APTA!$A$4:$BQ$143,$L43,FALSE))</f>
        <v>112314.061156015</v>
      </c>
      <c r="O43" s="31">
        <f>IF(O39=0,0,VLOOKUP(O39,FAC_TOTALS_APTA!$A$4:$BQ$143,$L43,FALSE))</f>
        <v>141892.79140581301</v>
      </c>
      <c r="P43" s="31">
        <f>IF(P39=0,0,VLOOKUP(P39,FAC_TOTALS_APTA!$A$4:$BQ$143,$L43,FALSE))</f>
        <v>184480.988779459</v>
      </c>
      <c r="Q43" s="31">
        <f>IF(Q39=0,0,VLOOKUP(Q39,FAC_TOTALS_APTA!$A$4:$BQ$143,$L43,FALSE))</f>
        <v>57222.617640372402</v>
      </c>
      <c r="R43" s="31">
        <f>IF(R39=0,0,VLOOKUP(R39,FAC_TOTALS_APTA!$A$4:$BQ$143,$L43,FALSE))</f>
        <v>12057.448590683</v>
      </c>
      <c r="S43" s="31">
        <f>IF(S39=0,0,VLOOKUP(S39,FAC_TOTALS_APTA!$A$4:$BQ$143,$L43,FALSE))</f>
        <v>-65324.383859829002</v>
      </c>
      <c r="T43" s="31">
        <f>IF(T39=0,0,VLOOKUP(T39,FAC_TOTALS_APTA!$A$4:$BQ$143,$L43,FALSE))</f>
        <v>25784.1835019219</v>
      </c>
      <c r="U43" s="31">
        <f>IF(U39=0,0,VLOOKUP(U39,FAC_TOTALS_APTA!$A$4:$BQ$143,$L43,FALSE))</f>
        <v>57148.971014800503</v>
      </c>
      <c r="V43" s="31">
        <f>IF(V39=0,0,VLOOKUP(V39,FAC_TOTALS_APTA!$A$4:$BQ$143,$L43,FALSE))</f>
        <v>91415.240819333703</v>
      </c>
      <c r="W43" s="31">
        <f>IF(W39=0,0,VLOOKUP(W39,FAC_TOTALS_APTA!$A$4:$BQ$143,$L43,FALSE))</f>
        <v>135310.72448972499</v>
      </c>
      <c r="X43" s="31">
        <f>IF(X39=0,0,VLOOKUP(X39,FAC_TOTALS_APTA!$A$4:$BQ$143,$L43,FALSE))</f>
        <v>116096.570080579</v>
      </c>
      <c r="Y43" s="31">
        <f>IF(Y39=0,0,VLOOKUP(Y39,FAC_TOTALS_APTA!$A$4:$BQ$143,$L43,FALSE))</f>
        <v>128066.379964056</v>
      </c>
      <c r="Z43" s="31">
        <f>IF(Z39=0,0,VLOOKUP(Z39,FAC_TOTALS_APTA!$A$4:$BQ$143,$L43,FALSE))</f>
        <v>112253.01441708</v>
      </c>
      <c r="AA43" s="31">
        <f>IF(AA39=0,0,VLOOKUP(AA39,FAC_TOTALS_APTA!$A$4:$BQ$143,$L43,FALSE))</f>
        <v>116683.503471</v>
      </c>
      <c r="AB43" s="31">
        <f>IF(AB39=0,0,VLOOKUP(AB39,FAC_TOTALS_APTA!$A$4:$BQ$143,$L43,FALSE))</f>
        <v>104184.014013548</v>
      </c>
      <c r="AC43" s="34">
        <f t="shared" si="10"/>
        <v>1433221.1816951246</v>
      </c>
      <c r="AD43" s="35">
        <f>AC43/G56</f>
        <v>3.0141505927701522E-2</v>
      </c>
    </row>
    <row r="44" spans="2:30" ht="15" x14ac:dyDescent="0.2">
      <c r="B44" s="28" t="s">
        <v>72</v>
      </c>
      <c r="C44" s="30" t="s">
        <v>24</v>
      </c>
      <c r="D44" s="9" t="s">
        <v>80</v>
      </c>
      <c r="E44" s="57">
        <v>5.4999999999999997E-3</v>
      </c>
      <c r="F44" s="9">
        <f>MATCH($D44,FAC_TOTALS_APTA!$A$2:$BQ$2,)</f>
        <v>17</v>
      </c>
      <c r="G44" s="56">
        <f>VLOOKUP(G39,FAC_TOTALS_APTA!$A$4:$BQ$143,$F44,FALSE)</f>
        <v>3833.3989061356601</v>
      </c>
      <c r="H44" s="56">
        <f>VLOOKUP(H39,FAC_TOTALS_APTA!$A$4:$BQ$143,$F44,FALSE)</f>
        <v>3689.0853171654599</v>
      </c>
      <c r="I44" s="32">
        <f t="shared" si="7"/>
        <v>-3.7646379232595617E-2</v>
      </c>
      <c r="J44" s="33" t="str">
        <f t="shared" si="8"/>
        <v>_log</v>
      </c>
      <c r="K44" s="33" t="str">
        <f t="shared" si="9"/>
        <v>WEIGHTED_POP_DENSITY_log_FAC</v>
      </c>
      <c r="L44" s="9">
        <f>MATCH($K44,FAC_TOTALS_APTA!$A$2:$BO$2,)</f>
        <v>30</v>
      </c>
      <c r="M44" s="31">
        <f>IF(M39=0,0,VLOOKUP(M39,FAC_TOTALS_APTA!$A$4:$BQ$143,$L44,FALSE))</f>
        <v>446.88271935774299</v>
      </c>
      <c r="N44" s="31">
        <f>IF(N39=0,0,VLOOKUP(N39,FAC_TOTALS_APTA!$A$4:$BQ$143,$L44,FALSE))</f>
        <v>900.95412625945505</v>
      </c>
      <c r="O44" s="31">
        <f>IF(O39=0,0,VLOOKUP(O39,FAC_TOTALS_APTA!$A$4:$BQ$143,$L44,FALSE))</f>
        <v>-4855.0345757794203</v>
      </c>
      <c r="P44" s="31">
        <f>IF(P39=0,0,VLOOKUP(P39,FAC_TOTALS_APTA!$A$4:$BQ$143,$L44,FALSE))</f>
        <v>13003.2268122266</v>
      </c>
      <c r="Q44" s="31">
        <f>IF(Q39=0,0,VLOOKUP(Q39,FAC_TOTALS_APTA!$A$4:$BQ$143,$L44,FALSE))</f>
        <v>-16532.370510513501</v>
      </c>
      <c r="R44" s="31">
        <f>IF(R39=0,0,VLOOKUP(R39,FAC_TOTALS_APTA!$A$4:$BQ$143,$L44,FALSE))</f>
        <v>-6882.2056105013899</v>
      </c>
      <c r="S44" s="31">
        <f>IF(S39=0,0,VLOOKUP(S39,FAC_TOTALS_APTA!$A$4:$BQ$143,$L44,FALSE))</f>
        <v>129730.89614665799</v>
      </c>
      <c r="T44" s="31">
        <f>IF(T39=0,0,VLOOKUP(T39,FAC_TOTALS_APTA!$A$4:$BQ$143,$L44,FALSE))</f>
        <v>-79801.392489997103</v>
      </c>
      <c r="U44" s="31">
        <f>IF(U39=0,0,VLOOKUP(U39,FAC_TOTALS_APTA!$A$4:$BQ$143,$L44,FALSE))</f>
        <v>180760.60663108699</v>
      </c>
      <c r="V44" s="31">
        <f>IF(V39=0,0,VLOOKUP(V39,FAC_TOTALS_APTA!$A$4:$BQ$143,$L44,FALSE))</f>
        <v>219891.60306461601</v>
      </c>
      <c r="W44" s="31">
        <f>IF(W39=0,0,VLOOKUP(W39,FAC_TOTALS_APTA!$A$4:$BQ$143,$L44,FALSE))</f>
        <v>373027.08140423999</v>
      </c>
      <c r="X44" s="31">
        <f>IF(X39=0,0,VLOOKUP(X39,FAC_TOTALS_APTA!$A$4:$BQ$143,$L44,FALSE))</f>
        <v>548830.56301240902</v>
      </c>
      <c r="Y44" s="31">
        <f>IF(Y39=0,0,VLOOKUP(Y39,FAC_TOTALS_APTA!$A$4:$BQ$143,$L44,FALSE))</f>
        <v>578596.81193635496</v>
      </c>
      <c r="Z44" s="31">
        <f>IF(Z39=0,0,VLOOKUP(Z39,FAC_TOTALS_APTA!$A$4:$BQ$143,$L44,FALSE))</f>
        <v>444690.97053945297</v>
      </c>
      <c r="AA44" s="31">
        <f>IF(AA39=0,0,VLOOKUP(AA39,FAC_TOTALS_APTA!$A$4:$BQ$143,$L44,FALSE))</f>
        <v>393193.96121838101</v>
      </c>
      <c r="AB44" s="31">
        <f>IF(AB39=0,0,VLOOKUP(AB39,FAC_TOTALS_APTA!$A$4:$BQ$143,$L44,FALSE))</f>
        <v>740712.17194017698</v>
      </c>
      <c r="AC44" s="34">
        <f t="shared" si="10"/>
        <v>3515714.7263644282</v>
      </c>
      <c r="AD44" s="35">
        <f>AC44/G56</f>
        <v>7.3937601270647912E-2</v>
      </c>
    </row>
    <row r="45" spans="2:30" ht="15" x14ac:dyDescent="0.2">
      <c r="B45" s="28" t="s">
        <v>57</v>
      </c>
      <c r="C45" s="30" t="s">
        <v>24</v>
      </c>
      <c r="D45" s="37" t="s">
        <v>17</v>
      </c>
      <c r="E45" s="57">
        <v>0.1762</v>
      </c>
      <c r="F45" s="9">
        <f>MATCH($D45,FAC_TOTALS_APTA!$A$2:$BQ$2,)</f>
        <v>14</v>
      </c>
      <c r="G45" s="36">
        <f>VLOOKUP(G39,FAC_TOTALS_APTA!$A$4:$BQ$143,$F45,FALSE)</f>
        <v>1.9579725613818899</v>
      </c>
      <c r="H45" s="36">
        <f>VLOOKUP(H39,FAC_TOTALS_APTA!$A$4:$BQ$143,$F45,FALSE)</f>
        <v>2.8728320563110699</v>
      </c>
      <c r="I45" s="32">
        <f t="shared" si="7"/>
        <v>0.46724837363578486</v>
      </c>
      <c r="J45" s="33" t="str">
        <f t="shared" si="8"/>
        <v>_log</v>
      </c>
      <c r="K45" s="33" t="str">
        <f t="shared" si="9"/>
        <v>GAS_PRICE_2018_log_FAC</v>
      </c>
      <c r="L45" s="9">
        <f>MATCH($K45,FAC_TOTALS_APTA!$A$2:$BO$2,)</f>
        <v>27</v>
      </c>
      <c r="M45" s="31">
        <f>IF(M39=0,0,VLOOKUP(M39,FAC_TOTALS_APTA!$A$4:$BQ$143,$L45,FALSE))</f>
        <v>1006877.07597185</v>
      </c>
      <c r="N45" s="31">
        <f>IF(N39=0,0,VLOOKUP(N39,FAC_TOTALS_APTA!$A$4:$BQ$143,$L45,FALSE))</f>
        <v>1072345.13844204</v>
      </c>
      <c r="O45" s="31">
        <f>IF(O39=0,0,VLOOKUP(O39,FAC_TOTALS_APTA!$A$4:$BQ$143,$L45,FALSE))</f>
        <v>1593649.5888032301</v>
      </c>
      <c r="P45" s="31">
        <f>IF(P39=0,0,VLOOKUP(P39,FAC_TOTALS_APTA!$A$4:$BQ$143,$L45,FALSE))</f>
        <v>1028164.22783127</v>
      </c>
      <c r="Q45" s="31">
        <f>IF(Q39=0,0,VLOOKUP(Q39,FAC_TOTALS_APTA!$A$4:$BQ$143,$L45,FALSE))</f>
        <v>782596.32087501499</v>
      </c>
      <c r="R45" s="31">
        <f>IF(R39=0,0,VLOOKUP(R39,FAC_TOTALS_APTA!$A$4:$BQ$143,$L45,FALSE))</f>
        <v>1505332.83004843</v>
      </c>
      <c r="S45" s="31">
        <f>IF(S39=0,0,VLOOKUP(S39,FAC_TOTALS_APTA!$A$4:$BQ$143,$L45,FALSE))</f>
        <v>-5076100.3130859099</v>
      </c>
      <c r="T45" s="31">
        <f>IF(T39=0,0,VLOOKUP(T39,FAC_TOTALS_APTA!$A$4:$BQ$143,$L45,FALSE))</f>
        <v>2251632.48198567</v>
      </c>
      <c r="U45" s="31">
        <f>IF(U39=0,0,VLOOKUP(U39,FAC_TOTALS_APTA!$A$4:$BQ$143,$L45,FALSE))</f>
        <v>2895179.06547317</v>
      </c>
      <c r="V45" s="31">
        <f>IF(V39=0,0,VLOOKUP(V39,FAC_TOTALS_APTA!$A$4:$BQ$143,$L45,FALSE))</f>
        <v>48139.554813389499</v>
      </c>
      <c r="W45" s="31">
        <f>IF(W39=0,0,VLOOKUP(W39,FAC_TOTALS_APTA!$A$4:$BQ$143,$L45,FALSE))</f>
        <v>-634842.79667308205</v>
      </c>
      <c r="X45" s="31">
        <f>IF(X39=0,0,VLOOKUP(X39,FAC_TOTALS_APTA!$A$4:$BQ$143,$L45,FALSE))</f>
        <v>-948085.72138586501</v>
      </c>
      <c r="Y45" s="31">
        <f>IF(Y39=0,0,VLOOKUP(Y39,FAC_TOTALS_APTA!$A$4:$BQ$143,$L45,FALSE))</f>
        <v>-4997210.9944263203</v>
      </c>
      <c r="Z45" s="31">
        <f>IF(Z39=0,0,VLOOKUP(Z39,FAC_TOTALS_APTA!$A$4:$BQ$143,$L45,FALSE))</f>
        <v>-1860906.5637051901</v>
      </c>
      <c r="AA45" s="31">
        <f>IF(AA39=0,0,VLOOKUP(AA39,FAC_TOTALS_APTA!$A$4:$BQ$143,$L45,FALSE))</f>
        <v>1358767.7202262699</v>
      </c>
      <c r="AB45" s="31">
        <f>IF(AB39=0,0,VLOOKUP(AB39,FAC_TOTALS_APTA!$A$4:$BQ$143,$L45,FALSE))</f>
        <v>1692265.0785298401</v>
      </c>
      <c r="AC45" s="34">
        <f t="shared" si="10"/>
        <v>1717802.6937238076</v>
      </c>
      <c r="AD45" s="35">
        <f>AC45/G56</f>
        <v>3.6126426776821E-2</v>
      </c>
    </row>
    <row r="46" spans="2:30" ht="15" x14ac:dyDescent="0.2">
      <c r="B46" s="28" t="s">
        <v>54</v>
      </c>
      <c r="C46" s="30" t="s">
        <v>24</v>
      </c>
      <c r="D46" s="9" t="s">
        <v>16</v>
      </c>
      <c r="E46" s="57">
        <v>-0.27529999999999999</v>
      </c>
      <c r="F46" s="9">
        <f>MATCH($D46,FAC_TOTALS_APTA!$A$2:$BQ$2,)</f>
        <v>15</v>
      </c>
      <c r="G46" s="56">
        <f>VLOOKUP(G39,FAC_TOTALS_APTA!$A$4:$BQ$143,$F46,FALSE)</f>
        <v>35534.3786964147</v>
      </c>
      <c r="H46" s="56">
        <f>VLOOKUP(H39,FAC_TOTALS_APTA!$A$4:$BQ$143,$F46,FALSE)</f>
        <v>31758.584871931998</v>
      </c>
      <c r="I46" s="32">
        <f t="shared" si="7"/>
        <v>-0.10625748818463698</v>
      </c>
      <c r="J46" s="33" t="str">
        <f t="shared" si="8"/>
        <v>_log</v>
      </c>
      <c r="K46" s="33" t="str">
        <f t="shared" si="9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328245.00819134701</v>
      </c>
      <c r="N46" s="31">
        <f>IF(N39=0,0,VLOOKUP(N39,FAC_TOTALS_APTA!$A$4:$BQ$143,$L46,FALSE))</f>
        <v>472741.31061032199</v>
      </c>
      <c r="O46" s="31">
        <f>IF(O39=0,0,VLOOKUP(O39,FAC_TOTALS_APTA!$A$4:$BQ$143,$L46,FALSE))</f>
        <v>462014.813505203</v>
      </c>
      <c r="P46" s="31">
        <f>IF(P39=0,0,VLOOKUP(P39,FAC_TOTALS_APTA!$A$4:$BQ$143,$L46,FALSE))</f>
        <v>879405.65447366296</v>
      </c>
      <c r="Q46" s="31">
        <f>IF(Q39=0,0,VLOOKUP(Q39,FAC_TOTALS_APTA!$A$4:$BQ$143,$L46,FALSE))</f>
        <v>-365546.72566962399</v>
      </c>
      <c r="R46" s="31">
        <f>IF(R39=0,0,VLOOKUP(R39,FAC_TOTALS_APTA!$A$4:$BQ$143,$L46,FALSE))</f>
        <v>257180.27798429999</v>
      </c>
      <c r="S46" s="31">
        <f>IF(S39=0,0,VLOOKUP(S39,FAC_TOTALS_APTA!$A$4:$BQ$143,$L46,FALSE))</f>
        <v>1229678.9865308299</v>
      </c>
      <c r="T46" s="31">
        <f>IF(T39=0,0,VLOOKUP(T39,FAC_TOTALS_APTA!$A$4:$BQ$143,$L46,FALSE))</f>
        <v>700833.95928951004</v>
      </c>
      <c r="U46" s="31">
        <f>IF(U39=0,0,VLOOKUP(U39,FAC_TOTALS_APTA!$A$4:$BQ$143,$L46,FALSE))</f>
        <v>565839.98193326395</v>
      </c>
      <c r="V46" s="31">
        <f>IF(V39=0,0,VLOOKUP(V39,FAC_TOTALS_APTA!$A$4:$BQ$143,$L46,FALSE))</f>
        <v>386904.229711755</v>
      </c>
      <c r="W46" s="31">
        <f>IF(W39=0,0,VLOOKUP(W39,FAC_TOTALS_APTA!$A$4:$BQ$143,$L46,FALSE))</f>
        <v>-637204.78325842903</v>
      </c>
      <c r="X46" s="31">
        <f>IF(X39=0,0,VLOOKUP(X39,FAC_TOTALS_APTA!$A$4:$BQ$143,$L46,FALSE))</f>
        <v>-70295.516035886001</v>
      </c>
      <c r="Y46" s="31">
        <f>IF(Y39=0,0,VLOOKUP(Y39,FAC_TOTALS_APTA!$A$4:$BQ$143,$L46,FALSE))</f>
        <v>-1611587.79811213</v>
      </c>
      <c r="Z46" s="31">
        <f>IF(Z39=0,0,VLOOKUP(Z39,FAC_TOTALS_APTA!$A$4:$BQ$143,$L46,FALSE))</f>
        <v>-639111.15640332503</v>
      </c>
      <c r="AA46" s="31">
        <f>IF(AA39=0,0,VLOOKUP(AA39,FAC_TOTALS_APTA!$A$4:$BQ$143,$L46,FALSE))</f>
        <v>125939.665282983</v>
      </c>
      <c r="AB46" s="31">
        <f>IF(AB39=0,0,VLOOKUP(AB39,FAC_TOTALS_APTA!$A$4:$BQ$143,$L46,FALSE))</f>
        <v>-185355.73257385101</v>
      </c>
      <c r="AC46" s="34">
        <f t="shared" si="10"/>
        <v>1899682.1754599328</v>
      </c>
      <c r="AD46" s="35">
        <f>AC46/G56</f>
        <v>3.9951461982059025E-2</v>
      </c>
    </row>
    <row r="47" spans="2:30" ht="15" x14ac:dyDescent="0.2">
      <c r="B47" s="28" t="s">
        <v>73</v>
      </c>
      <c r="C47" s="30"/>
      <c r="D47" s="9" t="s">
        <v>10</v>
      </c>
      <c r="E47" s="57">
        <v>6.8999999999999999E-3</v>
      </c>
      <c r="F47" s="9">
        <f>MATCH($D47,FAC_TOTALS_APTA!$A$2:$BQ$2,)</f>
        <v>16</v>
      </c>
      <c r="G47" s="31">
        <f>VLOOKUP(G39,FAC_TOTALS_APTA!$A$4:$BQ$143,$F47,FALSE)</f>
        <v>7.6732557818507896</v>
      </c>
      <c r="H47" s="31">
        <f>VLOOKUP(H39,FAC_TOTALS_APTA!$A$4:$BQ$143,$F47,FALSE)</f>
        <v>7.0949716059104304</v>
      </c>
      <c r="I47" s="32">
        <f t="shared" si="7"/>
        <v>-7.5363599543775028E-2</v>
      </c>
      <c r="J47" s="33" t="str">
        <f t="shared" si="8"/>
        <v/>
      </c>
      <c r="K47" s="33" t="str">
        <f t="shared" si="9"/>
        <v>PCT_HH_NO_VEH_FAC</v>
      </c>
      <c r="L47" s="9">
        <f>MATCH($K47,FAC_TOTALS_APTA!$A$2:$BO$2,)</f>
        <v>29</v>
      </c>
      <c r="M47" s="31">
        <f>IF(M39=0,0,VLOOKUP(M39,FAC_TOTALS_APTA!$A$4:$BQ$143,$L47,FALSE))</f>
        <v>15259.1159727378</v>
      </c>
      <c r="N47" s="31">
        <f>IF(N39=0,0,VLOOKUP(N39,FAC_TOTALS_APTA!$A$4:$BQ$143,$L47,FALSE))</f>
        <v>16183.2701790103</v>
      </c>
      <c r="O47" s="31">
        <f>IF(O39=0,0,VLOOKUP(O39,FAC_TOTALS_APTA!$A$4:$BQ$143,$L47,FALSE))</f>
        <v>8698.7009143900195</v>
      </c>
      <c r="P47" s="31">
        <f>IF(P39=0,0,VLOOKUP(P39,FAC_TOTALS_APTA!$A$4:$BQ$143,$L47,FALSE))</f>
        <v>49117.048701546402</v>
      </c>
      <c r="Q47" s="31">
        <f>IF(Q39=0,0,VLOOKUP(Q39,FAC_TOTALS_APTA!$A$4:$BQ$143,$L47,FALSE))</f>
        <v>-129019.71574939501</v>
      </c>
      <c r="R47" s="31">
        <f>IF(R39=0,0,VLOOKUP(R39,FAC_TOTALS_APTA!$A$4:$BQ$143,$L47,FALSE))</f>
        <v>86213.491639462707</v>
      </c>
      <c r="S47" s="31">
        <f>IF(S39=0,0,VLOOKUP(S39,FAC_TOTALS_APTA!$A$4:$BQ$143,$L47,FALSE))</f>
        <v>213859.86210450501</v>
      </c>
      <c r="T47" s="31">
        <f>IF(T39=0,0,VLOOKUP(T39,FAC_TOTALS_APTA!$A$4:$BQ$143,$L47,FALSE))</f>
        <v>26082.028212720401</v>
      </c>
      <c r="U47" s="31">
        <f>IF(U39=0,0,VLOOKUP(U39,FAC_TOTALS_APTA!$A$4:$BQ$143,$L47,FALSE))</f>
        <v>257456.98524019099</v>
      </c>
      <c r="V47" s="31">
        <f>IF(V39=0,0,VLOOKUP(V39,FAC_TOTALS_APTA!$A$4:$BQ$143,$L47,FALSE))</f>
        <v>2839.3152642546102</v>
      </c>
      <c r="W47" s="31">
        <f>IF(W39=0,0,VLOOKUP(W39,FAC_TOTALS_APTA!$A$4:$BQ$143,$L47,FALSE))</f>
        <v>-103877.792292219</v>
      </c>
      <c r="X47" s="31">
        <f>IF(X39=0,0,VLOOKUP(X39,FAC_TOTALS_APTA!$A$4:$BQ$143,$L47,FALSE))</f>
        <v>-5616.8659127467199</v>
      </c>
      <c r="Y47" s="31">
        <f>IF(Y39=0,0,VLOOKUP(Y39,FAC_TOTALS_APTA!$A$4:$BQ$143,$L47,FALSE))</f>
        <v>-142491.786821655</v>
      </c>
      <c r="Z47" s="31">
        <f>IF(Z39=0,0,VLOOKUP(Z39,FAC_TOTALS_APTA!$A$4:$BQ$143,$L47,FALSE))</f>
        <v>-205986.398029448</v>
      </c>
      <c r="AA47" s="31">
        <f>IF(AA39=0,0,VLOOKUP(AA39,FAC_TOTALS_APTA!$A$4:$BQ$143,$L47,FALSE))</f>
        <v>-161471.47392321599</v>
      </c>
      <c r="AB47" s="31">
        <f>IF(AB39=0,0,VLOOKUP(AB39,FAC_TOTALS_APTA!$A$4:$BQ$143,$L47,FALSE))</f>
        <v>-171376.01622980199</v>
      </c>
      <c r="AC47" s="34">
        <f t="shared" si="10"/>
        <v>-244130.23072966351</v>
      </c>
      <c r="AD47" s="35">
        <f>AC47/G56</f>
        <v>-5.1342060043838966E-3</v>
      </c>
    </row>
    <row r="48" spans="2:30" ht="15" x14ac:dyDescent="0.2">
      <c r="B48" s="28" t="s">
        <v>55</v>
      </c>
      <c r="C48" s="30"/>
      <c r="D48" s="9" t="s">
        <v>32</v>
      </c>
      <c r="E48" s="57">
        <v>-3.0000000000000001E-3</v>
      </c>
      <c r="F48" s="9">
        <f>MATCH($D48,FAC_TOTALS_APTA!$A$2:$BQ$2,)</f>
        <v>18</v>
      </c>
      <c r="G48" s="36">
        <f>VLOOKUP(G39,FAC_TOTALS_APTA!$A$4:$BQ$143,$F48,FALSE)</f>
        <v>3.5450752847825</v>
      </c>
      <c r="H48" s="36">
        <f>VLOOKUP(H39,FAC_TOTALS_APTA!$A$4:$BQ$143,$F48,FALSE)</f>
        <v>5.79903350338535</v>
      </c>
      <c r="I48" s="32">
        <f t="shared" si="7"/>
        <v>0.63579981736301439</v>
      </c>
      <c r="J48" s="33" t="str">
        <f t="shared" si="8"/>
        <v/>
      </c>
      <c r="K48" s="33" t="str">
        <f t="shared" si="9"/>
        <v>JTW_HOME_PCT_FAC</v>
      </c>
      <c r="L48" s="9">
        <f>MATCH($K48,FAC_TOTALS_APTA!$A$2:$BO$2,)</f>
        <v>31</v>
      </c>
      <c r="M48" s="31">
        <f>IF(M39=0,0,VLOOKUP(M39,FAC_TOTALS_APTA!$A$4:$BQ$143,$L48,FALSE))</f>
        <v>0</v>
      </c>
      <c r="N48" s="31">
        <f>IF(N39=0,0,VLOOKUP(N39,FAC_TOTALS_APTA!$A$4:$BQ$143,$L48,FALSE))</f>
        <v>0</v>
      </c>
      <c r="O48" s="31">
        <f>IF(O39=0,0,VLOOKUP(O39,FAC_TOTALS_APTA!$A$4:$BQ$143,$L48,FALSE))</f>
        <v>0</v>
      </c>
      <c r="P48" s="31">
        <f>IF(P39=0,0,VLOOKUP(P39,FAC_TOTALS_APTA!$A$4:$BQ$143,$L48,FALSE))</f>
        <v>-3194.1212963236298</v>
      </c>
      <c r="Q48" s="31">
        <f>IF(Q39=0,0,VLOOKUP(Q39,FAC_TOTALS_APTA!$A$4:$BQ$143,$L48,FALSE))</f>
        <v>-17634.675882520201</v>
      </c>
      <c r="R48" s="31">
        <f>IF(R39=0,0,VLOOKUP(R39,FAC_TOTALS_APTA!$A$4:$BQ$143,$L48,FALSE))</f>
        <v>754.55907043145999</v>
      </c>
      <c r="S48" s="31">
        <f>IF(S39=0,0,VLOOKUP(S39,FAC_TOTALS_APTA!$A$4:$BQ$143,$L48,FALSE))</f>
        <v>-4848.9078431791804</v>
      </c>
      <c r="T48" s="31">
        <f>IF(T39=0,0,VLOOKUP(T39,FAC_TOTALS_APTA!$A$4:$BQ$143,$L48,FALSE))</f>
        <v>4615.9365607114896</v>
      </c>
      <c r="U48" s="31">
        <f>IF(U39=0,0,VLOOKUP(U39,FAC_TOTALS_APTA!$A$4:$BQ$143,$L48,FALSE))</f>
        <v>-5530.1745254386396</v>
      </c>
      <c r="V48" s="31">
        <f>IF(V39=0,0,VLOOKUP(V39,FAC_TOTALS_APTA!$A$4:$BQ$143,$L48,FALSE))</f>
        <v>-16905.032397726802</v>
      </c>
      <c r="W48" s="31">
        <f>IF(W39=0,0,VLOOKUP(W39,FAC_TOTALS_APTA!$A$4:$BQ$143,$L48,FALSE))</f>
        <v>-1132.5130368263499</v>
      </c>
      <c r="X48" s="31">
        <f>IF(X39=0,0,VLOOKUP(X39,FAC_TOTALS_APTA!$A$4:$BQ$143,$L48,FALSE))</f>
        <v>-4593.0063332619902</v>
      </c>
      <c r="Y48" s="31">
        <f>IF(Y39=0,0,VLOOKUP(Y39,FAC_TOTALS_APTA!$A$4:$BQ$143,$L48,FALSE))</f>
        <v>-11972.099519510501</v>
      </c>
      <c r="Z48" s="31">
        <f>IF(Z39=0,0,VLOOKUP(Z39,FAC_TOTALS_APTA!$A$4:$BQ$143,$L48,FALSE))</f>
        <v>-45447.071808553701</v>
      </c>
      <c r="AA48" s="31">
        <f>IF(AA39=0,0,VLOOKUP(AA39,FAC_TOTALS_APTA!$A$4:$BQ$143,$L48,FALSE))</f>
        <v>-21437.908983829901</v>
      </c>
      <c r="AB48" s="31">
        <f>IF(AB39=0,0,VLOOKUP(AB39,FAC_TOTALS_APTA!$A$4:$BQ$143,$L48,FALSE))</f>
        <v>-26928.486036321101</v>
      </c>
      <c r="AC48" s="34">
        <f t="shared" si="10"/>
        <v>-154253.50203234903</v>
      </c>
      <c r="AD48" s="35">
        <f>AC48/G56</f>
        <v>-3.2440441888932367E-3</v>
      </c>
    </row>
    <row r="49" spans="1:31" ht="15" x14ac:dyDescent="0.2">
      <c r="B49" s="28" t="s">
        <v>74</v>
      </c>
      <c r="C49" s="30"/>
      <c r="D49" s="14" t="s">
        <v>81</v>
      </c>
      <c r="E49" s="57">
        <v>-1.29E-2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0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0</v>
      </c>
      <c r="O49" s="31">
        <f>IF(O39=0,0,VLOOKUP(O39,FAC_TOTALS_APTA!$A$4:$BQ$143,$L49,FALSE))</f>
        <v>0</v>
      </c>
      <c r="P49" s="31">
        <f>IF(P39=0,0,VLOOKUP(P39,FAC_TOTALS_APTA!$A$4:$BQ$143,$L49,FALSE))</f>
        <v>0</v>
      </c>
      <c r="Q49" s="31">
        <f>IF(Q39=0,0,VLOOKUP(Q39,FAC_TOTALS_APTA!$A$4:$BQ$143,$L49,FALSE))</f>
        <v>0</v>
      </c>
      <c r="R49" s="31">
        <f>IF(R39=0,0,VLOOKUP(R39,FAC_TOTALS_APTA!$A$4:$BQ$143,$L49,FALSE))</f>
        <v>0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0</v>
      </c>
      <c r="Y49" s="31">
        <f>IF(Y39=0,0,VLOOKUP(Y39,FAC_TOTALS_APTA!$A$4:$BQ$143,$L49,FALSE))</f>
        <v>0</v>
      </c>
      <c r="Z49" s="31">
        <f>IF(Z39=0,0,VLOOKUP(Z39,FAC_TOTALS_APTA!$A$4:$BQ$143,$L49,FALSE))</f>
        <v>0</v>
      </c>
      <c r="AA49" s="31">
        <f>IF(AA39=0,0,VLOOKUP(AA39,FAC_TOTALS_APTA!$A$4:$BQ$143,$L49,FALSE))</f>
        <v>0</v>
      </c>
      <c r="AB49" s="31">
        <f>IF(AB39=0,0,VLOOKUP(AB39,FAC_TOTALS_APTA!$A$4:$BQ$143,$L49,FALSE))</f>
        <v>0</v>
      </c>
      <c r="AC49" s="34">
        <f t="shared" si="10"/>
        <v>0</v>
      </c>
      <c r="AD49" s="35">
        <f>AC49/G56</f>
        <v>0</v>
      </c>
    </row>
    <row r="50" spans="1:31" ht="15" x14ac:dyDescent="0.2">
      <c r="B50" s="28" t="s">
        <v>74</v>
      </c>
      <c r="C50" s="30"/>
      <c r="D50" s="14" t="s">
        <v>86</v>
      </c>
      <c r="E50" s="57">
        <v>-2.7400000000000001E-2</v>
      </c>
      <c r="F50" s="9">
        <f>MATCH($D50,FAC_TOTALS_APTA!$A$2:$BQ$2,)</f>
        <v>21</v>
      </c>
      <c r="G50" s="36">
        <f>VLOOKUP(G39,FAC_TOTALS_APTA!$A$4:$BQ$143,$F50,FALSE)</f>
        <v>0</v>
      </c>
      <c r="H50" s="36">
        <f>VLOOKUP(H39,FAC_TOTALS_APTA!$A$4:$BQ$143,$F50,FALSE)</f>
        <v>0</v>
      </c>
      <c r="I50" s="32" t="str">
        <f t="shared" si="7"/>
        <v>-</v>
      </c>
      <c r="J50" s="33" t="str">
        <f t="shared" si="8"/>
        <v/>
      </c>
      <c r="K50" s="33" t="str">
        <f t="shared" si="9"/>
        <v>YEARS_SINCE_TNC_BUS_SQRD_FAC</v>
      </c>
      <c r="L50" s="9">
        <f>MATCH($K50,FAC_TOTALS_APTA!$A$2:$BO$2,)</f>
        <v>34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0"/>
        <v>0</v>
      </c>
      <c r="AD50" s="35">
        <f>AC50/G56</f>
        <v>0</v>
      </c>
    </row>
    <row r="51" spans="1:31" ht="15" x14ac:dyDescent="0.2">
      <c r="B51" s="28" t="s">
        <v>74</v>
      </c>
      <c r="C51" s="30"/>
      <c r="D51" s="14" t="s">
        <v>82</v>
      </c>
      <c r="E51" s="57">
        <v>-2.5999999999999999E-3</v>
      </c>
      <c r="F51" s="9">
        <f>MATCH($D51,FAC_TOTALS_APTA!$A$2:$BQ$2,)</f>
        <v>20</v>
      </c>
      <c r="G51" s="36">
        <f>VLOOKUP(G39,FAC_TOTALS_APTA!$A$4:$BQ$143,$F51,FALSE)</f>
        <v>0</v>
      </c>
      <c r="H51" s="36">
        <f>VLOOKUP(H39,FAC_TOTALS_APTA!$A$4:$BQ$143,$F51,FALSE)</f>
        <v>4.21441295951408</v>
      </c>
      <c r="I51" s="32" t="str">
        <f t="shared" si="7"/>
        <v>-</v>
      </c>
      <c r="J51" s="33" t="str">
        <f t="shared" si="8"/>
        <v/>
      </c>
      <c r="K51" s="33" t="str">
        <f t="shared" si="9"/>
        <v>YEARS_SINCE_TNC_RAIL_FAC</v>
      </c>
      <c r="L51" s="9">
        <f>MATCH($K51,FAC_TOTALS_APTA!$A$2:$BO$2,)</f>
        <v>33</v>
      </c>
      <c r="M51" s="31">
        <f>IF(M39=0,0,VLOOKUP(M39,FAC_TOTALS_APTA!$A$4:$BQ$143,$L51,FALSE))</f>
        <v>0</v>
      </c>
      <c r="N51" s="31">
        <f>IF(N39=0,0,VLOOKUP(N39,FAC_TOTALS_APTA!$A$4:$BQ$143,$L51,FALSE))</f>
        <v>0</v>
      </c>
      <c r="O51" s="31">
        <f>IF(O39=0,0,VLOOKUP(O39,FAC_TOTALS_APTA!$A$4:$BQ$143,$L51,FALSE))</f>
        <v>0</v>
      </c>
      <c r="P51" s="31">
        <f>IF(P39=0,0,VLOOKUP(P39,FAC_TOTALS_APTA!$A$4:$BQ$143,$L51,FALSE))</f>
        <v>0</v>
      </c>
      <c r="Q51" s="31">
        <f>IF(Q39=0,0,VLOOKUP(Q39,FAC_TOTALS_APTA!$A$4:$BQ$143,$L51,FALSE))</f>
        <v>0</v>
      </c>
      <c r="R51" s="31">
        <f>IF(R39=0,0,VLOOKUP(R39,FAC_TOTALS_APTA!$A$4:$BQ$143,$L51,FALSE))</f>
        <v>0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-213865.03059437399</v>
      </c>
      <c r="Y51" s="31">
        <f>IF(Y39=0,0,VLOOKUP(Y39,FAC_TOTALS_APTA!$A$4:$BQ$143,$L51,FALSE))</f>
        <v>-860481.801472408</v>
      </c>
      <c r="Z51" s="31">
        <f>IF(Z39=0,0,VLOOKUP(Z39,FAC_TOTALS_APTA!$A$4:$BQ$143,$L51,FALSE))</f>
        <v>-947763.26691245695</v>
      </c>
      <c r="AA51" s="31">
        <f>IF(AA39=0,0,VLOOKUP(AA39,FAC_TOTALS_APTA!$A$4:$BQ$143,$L51,FALSE))</f>
        <v>-931379.94174313196</v>
      </c>
      <c r="AB51" s="31">
        <f>IF(AB39=0,0,VLOOKUP(AB39,FAC_TOTALS_APTA!$A$4:$BQ$143,$L51,FALSE))</f>
        <v>-927276.51265617798</v>
      </c>
      <c r="AC51" s="34">
        <f t="shared" si="10"/>
        <v>-3880766.5533785489</v>
      </c>
      <c r="AD51" s="35">
        <f>AC51/G56</f>
        <v>-8.1614861381226575E-2</v>
      </c>
    </row>
    <row r="52" spans="1:31" ht="15" x14ac:dyDescent="0.2">
      <c r="B52" s="28" t="s">
        <v>75</v>
      </c>
      <c r="C52" s="30"/>
      <c r="D52" s="9" t="s">
        <v>49</v>
      </c>
      <c r="E52" s="57">
        <v>1.46E-2</v>
      </c>
      <c r="F52" s="9">
        <f>MATCH($D52,FAC_TOTALS_APTA!$A$2:$BQ$2,)</f>
        <v>22</v>
      </c>
      <c r="G52" s="36">
        <f>VLOOKUP(G39,FAC_TOTALS_APTA!$A$4:$BQ$143,$F52,FALSE)</f>
        <v>0.31426638102022397</v>
      </c>
      <c r="H52" s="36">
        <f>VLOOKUP(H39,FAC_TOTALS_APTA!$A$4:$BQ$143,$F52,FALSE)</f>
        <v>0.84257587959054803</v>
      </c>
      <c r="I52" s="32">
        <f t="shared" si="7"/>
        <v>1.681088180209533</v>
      </c>
      <c r="J52" s="33" t="str">
        <f t="shared" si="8"/>
        <v/>
      </c>
      <c r="K52" s="33" t="str">
        <f t="shared" si="9"/>
        <v>BIKE_SHARE_FAC</v>
      </c>
      <c r="L52" s="9">
        <f>MATCH($K52,FAC_TOTALS_APTA!$A$2:$BO$2,)</f>
        <v>35</v>
      </c>
      <c r="M52" s="31">
        <f>IF(M39=0,0,VLOOKUP(M39,FAC_TOTALS_APTA!$A$4:$BQ$143,$L52,FALSE))</f>
        <v>0</v>
      </c>
      <c r="N52" s="31">
        <f>IF(N39=0,0,VLOOKUP(N39,FAC_TOTALS_APTA!$A$4:$BQ$143,$L52,FALSE))</f>
        <v>0</v>
      </c>
      <c r="O52" s="31">
        <f>IF(O39=0,0,VLOOKUP(O39,FAC_TOTALS_APTA!$A$4:$BQ$143,$L52,FALSE))</f>
        <v>0</v>
      </c>
      <c r="P52" s="31">
        <f>IF(P39=0,0,VLOOKUP(P39,FAC_TOTALS_APTA!$A$4:$BQ$143,$L52,FALSE))</f>
        <v>0</v>
      </c>
      <c r="Q52" s="31">
        <f>IF(Q39=0,0,VLOOKUP(Q39,FAC_TOTALS_APTA!$A$4:$BQ$143,$L52,FALSE))</f>
        <v>0</v>
      </c>
      <c r="R52" s="31">
        <f>IF(R39=0,0,VLOOKUP(R39,FAC_TOTALS_APTA!$A$4:$BQ$143,$L52,FALSE))</f>
        <v>0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0</v>
      </c>
      <c r="V52" s="31">
        <f>IF(V39=0,0,VLOOKUP(V39,FAC_TOTALS_APTA!$A$4:$BQ$143,$L52,FALSE))</f>
        <v>23676.221501802698</v>
      </c>
      <c r="W52" s="31">
        <f>IF(W39=0,0,VLOOKUP(W39,FAC_TOTALS_APTA!$A$4:$BQ$143,$L52,FALSE))</f>
        <v>107823.53050207499</v>
      </c>
      <c r="X52" s="31">
        <f>IF(X39=0,0,VLOOKUP(X39,FAC_TOTALS_APTA!$A$4:$BQ$143,$L52,FALSE))</f>
        <v>1626.64457053928</v>
      </c>
      <c r="Y52" s="31">
        <f>IF(Y39=0,0,VLOOKUP(Y39,FAC_TOTALS_APTA!$A$4:$BQ$143,$L52,FALSE))</f>
        <v>56342.6468970153</v>
      </c>
      <c r="Z52" s="31">
        <f>IF(Z39=0,0,VLOOKUP(Z39,FAC_TOTALS_APTA!$A$4:$BQ$143,$L52,FALSE))</f>
        <v>41784.993697601101</v>
      </c>
      <c r="AA52" s="31">
        <f>IF(AA39=0,0,VLOOKUP(AA39,FAC_TOTALS_APTA!$A$4:$BQ$143,$L52,FALSE))</f>
        <v>55751.952630101303</v>
      </c>
      <c r="AB52" s="31">
        <f>IF(AB39=0,0,VLOOKUP(AB39,FAC_TOTALS_APTA!$A$4:$BQ$143,$L52,FALSE))</f>
        <v>11907.7290197656</v>
      </c>
      <c r="AC52" s="34">
        <f t="shared" si="10"/>
        <v>298913.71881890029</v>
      </c>
      <c r="AD52" s="35">
        <f>AC52/G56</f>
        <v>6.2863358026812484E-3</v>
      </c>
    </row>
    <row r="53" spans="1:31" ht="15" x14ac:dyDescent="0.2">
      <c r="B53" s="11" t="s">
        <v>76</v>
      </c>
      <c r="C53" s="29"/>
      <c r="D53" s="10" t="s">
        <v>50</v>
      </c>
      <c r="E53" s="58">
        <v>-4.8399999999999999E-2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0.54244263891990796</v>
      </c>
      <c r="I53" s="39" t="str">
        <f t="shared" si="7"/>
        <v>-</v>
      </c>
      <c r="J53" s="40" t="str">
        <f t="shared" si="8"/>
        <v/>
      </c>
      <c r="K53" s="40" t="str">
        <f t="shared" si="9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0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-2696638.3929182002</v>
      </c>
      <c r="AC53" s="42">
        <f t="shared" si="10"/>
        <v>-2696638.3929182002</v>
      </c>
      <c r="AD53" s="43">
        <f>AC53/$G$28</f>
        <v>-2.0873700864608145E-3</v>
      </c>
    </row>
    <row r="54" spans="1:31" ht="15" x14ac:dyDescent="0.2"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9"/>
        <v>New_Reporter_FAC</v>
      </c>
      <c r="L54" s="47">
        <f>MATCH($K54,FAC_TOTALS_APTA!$A$2:$BO$2,)</f>
        <v>40</v>
      </c>
      <c r="M54" s="48">
        <f>IF(M39=0,0,VLOOKUP(M39,FAC_TOTALS_APTA!$A$4:$BQ$143,$L54,FALSE))</f>
        <v>0</v>
      </c>
      <c r="N54" s="48">
        <f>IF(N39=0,0,VLOOKUP(N39,FAC_TOTALS_APTA!$A$4:$BQ$143,$L54,FALSE))</f>
        <v>0</v>
      </c>
      <c r="O54" s="48">
        <f>IF(O39=0,0,VLOOKUP(O39,FAC_TOTALS_APTA!$A$4:$BQ$143,$L54,FALSE))</f>
        <v>0</v>
      </c>
      <c r="P54" s="48">
        <f>IF(P39=0,0,VLOOKUP(P39,FAC_TOTALS_APTA!$A$4:$BQ$143,$L54,FALSE))</f>
        <v>673108.99999999895</v>
      </c>
      <c r="Q54" s="48">
        <f>IF(Q39=0,0,VLOOKUP(Q39,FAC_TOTALS_APTA!$A$4:$BQ$143,$L54,FALSE))</f>
        <v>1817976.4890000001</v>
      </c>
      <c r="R54" s="48">
        <f>IF(R39=0,0,VLOOKUP(R39,FAC_TOTALS_APTA!$A$4:$BQ$143,$L54,FALSE))</f>
        <v>4486638.5929999901</v>
      </c>
      <c r="S54" s="48">
        <f>IF(S39=0,0,VLOOKUP(S39,FAC_TOTALS_APTA!$A$4:$BQ$143,$L54,FALSE))</f>
        <v>1351087</v>
      </c>
      <c r="T54" s="48">
        <f>IF(T39=0,0,VLOOKUP(T39,FAC_TOTALS_APTA!$A$4:$BQ$143,$L54,FALSE))</f>
        <v>0</v>
      </c>
      <c r="U54" s="48">
        <f>IF(U39=0,0,VLOOKUP(U39,FAC_TOTALS_APTA!$A$4:$BQ$143,$L54,FALSE))</f>
        <v>469328</v>
      </c>
      <c r="V54" s="48">
        <f>IF(V39=0,0,VLOOKUP(V39,FAC_TOTALS_APTA!$A$4:$BQ$143,$L54,FALSE))</f>
        <v>1651310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1955601.15419999</v>
      </c>
      <c r="Z54" s="48">
        <f>IF(Z39=0,0,VLOOKUP(Z39,FAC_TOTALS_APTA!$A$4:$BQ$143,$L54,FALSE))</f>
        <v>0</v>
      </c>
      <c r="AA54" s="48">
        <f>IF(AA39=0,0,VLOOKUP(AA39,FAC_TOTALS_APTA!$A$4:$BQ$143,$L54,FALSE))</f>
        <v>2057323</v>
      </c>
      <c r="AB54" s="48">
        <f>IF(AB39=0,0,VLOOKUP(AB39,FAC_TOTALS_APTA!$A$4:$BQ$143,$L54,FALSE))</f>
        <v>67552.984799999904</v>
      </c>
      <c r="AC54" s="51">
        <f>SUM(M54:AB54)</f>
        <v>14529926.220999978</v>
      </c>
      <c r="AD54" s="52">
        <f>AC54/G56</f>
        <v>0.30557311244964447</v>
      </c>
    </row>
    <row r="55" spans="1:31" s="16" customFormat="1" ht="15" x14ac:dyDescent="0.2">
      <c r="A55" s="9"/>
      <c r="B55" s="28" t="s">
        <v>77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40081680.7236377</v>
      </c>
      <c r="H55" s="76">
        <f>VLOOKUP(H39,FAC_TOTALS_APTA!$A$4:$BO$143,$F55,FALSE)</f>
        <v>101900327.397715</v>
      </c>
      <c r="I55" s="78">
        <f t="shared" ref="I55:I56" si="11">H55/G55-1</f>
        <v>1.5423167281910031</v>
      </c>
      <c r="J55" s="33"/>
      <c r="K55" s="33"/>
      <c r="L55" s="9"/>
      <c r="M55" s="31">
        <f>SUM(M41:M46)</f>
        <v>6374858.9569081422</v>
      </c>
      <c r="N55" s="31">
        <f>SUM(N41:N46)</f>
        <v>4036894.0898378459</v>
      </c>
      <c r="O55" s="31">
        <f>SUM(O41:O46)</f>
        <v>6186448.5870552324</v>
      </c>
      <c r="P55" s="31">
        <f>SUM(P41:P46)</f>
        <v>5988783.3862343291</v>
      </c>
      <c r="Q55" s="31">
        <f>SUM(Q41:Q46)</f>
        <v>3759817.4241586905</v>
      </c>
      <c r="R55" s="31">
        <f>SUM(R41:R46)</f>
        <v>10561902.90492259</v>
      </c>
      <c r="S55" s="31">
        <f>SUM(S41:S46)</f>
        <v>-8224616.3664090754</v>
      </c>
      <c r="T55" s="31">
        <f>SUM(T41:T46)</f>
        <v>3101178.9987575719</v>
      </c>
      <c r="U55" s="31">
        <f>SUM(U41:U46)</f>
        <v>7491042.7724725418</v>
      </c>
      <c r="V55" s="31">
        <f>SUM(V41:V46)</f>
        <v>6715327.0341973174</v>
      </c>
      <c r="W55" s="31">
        <f>SUM(W41:W46)</f>
        <v>6440257.1067258436</v>
      </c>
      <c r="X55" s="31">
        <f>SUM(X41:X46)</f>
        <v>1726519.0874265372</v>
      </c>
      <c r="Y55" s="31">
        <f>SUM(Y41:Y46)</f>
        <v>-5647125.2358125411</v>
      </c>
      <c r="Z55" s="31">
        <f>SUM(Z41:Z46)</f>
        <v>1753205.7240091576</v>
      </c>
      <c r="AA55" s="31">
        <f>SUM(AA41:AA46)</f>
        <v>2387861.6299929344</v>
      </c>
      <c r="AB55" s="31">
        <f>SUM(AB41:AB46)</f>
        <v>5917901.3369406443</v>
      </c>
      <c r="AC55" s="34">
        <f>H55-G55</f>
        <v>61818646.674077302</v>
      </c>
      <c r="AD55" s="35">
        <f>I55</f>
        <v>1.5423167281910031</v>
      </c>
      <c r="AE55" s="9"/>
    </row>
    <row r="56" spans="1:31" s="16" customFormat="1" ht="16" thickBot="1" x14ac:dyDescent="0.25">
      <c r="A56" s="9"/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47549753.656399898</v>
      </c>
      <c r="H56" s="77">
        <f>VLOOKUP(H39,FAC_TOTALS_APTA!$A$4:$BO$143,$F56,FALSE)</f>
        <v>86796528.468199894</v>
      </c>
      <c r="I56" s="79">
        <f t="shared" si="11"/>
        <v>0.82538334678664782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39246774.811799996</v>
      </c>
      <c r="AD56" s="55">
        <f>I56</f>
        <v>0.82538334678664782</v>
      </c>
      <c r="AE56" s="9"/>
    </row>
    <row r="57" spans="1:31" s="75" customFormat="1" ht="17" thickTop="1" thickBot="1" x14ac:dyDescent="0.25">
      <c r="A57" s="74"/>
      <c r="B57" s="59" t="s">
        <v>78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-0.71693338140435525</v>
      </c>
      <c r="AE57" s="74"/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1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2:31" ht="15" thickTop="1" x14ac:dyDescent="0.2">
      <c r="B65" s="63"/>
      <c r="C65" s="64"/>
      <c r="D65" s="64"/>
      <c r="E65" s="64"/>
      <c r="F65" s="64"/>
      <c r="G65" s="84" t="s">
        <v>59</v>
      </c>
      <c r="H65" s="84"/>
      <c r="I65" s="84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4" t="s">
        <v>63</v>
      </c>
      <c r="AD65" s="84"/>
    </row>
    <row r="66" spans="2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2002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2:31" ht="13" customHeight="1" x14ac:dyDescent="0.2"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</row>
    <row r="68" spans="2:31" ht="13" customHeight="1" x14ac:dyDescent="0.2">
      <c r="B68" s="28"/>
      <c r="C68" s="30"/>
      <c r="D68" s="9"/>
      <c r="E68" s="9"/>
      <c r="F68" s="9"/>
      <c r="G68" s="9" t="str">
        <f>CONCATENATE($C63,"_",$C64,"_",G66)</f>
        <v>1_3_2002</v>
      </c>
      <c r="H68" s="9" t="str">
        <f>CONCATENATE($C63,"_",$C64,"_",H66)</f>
        <v>1_3_2018</v>
      </c>
      <c r="I68" s="30"/>
      <c r="J68" s="9"/>
      <c r="K68" s="9"/>
      <c r="L68" s="9"/>
      <c r="M68" s="9" t="str">
        <f>IF($G66+M67&gt;$H66,0,CONCATENATE($C63,"_",$C64,"_",$G66+M67))</f>
        <v>1_3_2003</v>
      </c>
      <c r="N68" s="9" t="str">
        <f t="shared" ref="N68:AB68" si="12">IF($G66+N67&gt;$H66,0,CONCATENATE($C63,"_",$C64,"_",$G66+N67))</f>
        <v>1_3_2004</v>
      </c>
      <c r="O68" s="9" t="str">
        <f t="shared" si="12"/>
        <v>1_3_2005</v>
      </c>
      <c r="P68" s="9" t="str">
        <f t="shared" si="12"/>
        <v>1_3_2006</v>
      </c>
      <c r="Q68" s="9" t="str">
        <f t="shared" si="12"/>
        <v>1_3_2007</v>
      </c>
      <c r="R68" s="9" t="str">
        <f t="shared" si="12"/>
        <v>1_3_2008</v>
      </c>
      <c r="S68" s="9" t="str">
        <f t="shared" si="12"/>
        <v>1_3_2009</v>
      </c>
      <c r="T68" s="9" t="str">
        <f t="shared" si="12"/>
        <v>1_3_2010</v>
      </c>
      <c r="U68" s="9" t="str">
        <f t="shared" si="12"/>
        <v>1_3_2011</v>
      </c>
      <c r="V68" s="9" t="str">
        <f t="shared" si="12"/>
        <v>1_3_2012</v>
      </c>
      <c r="W68" s="9" t="str">
        <f t="shared" si="12"/>
        <v>1_3_2013</v>
      </c>
      <c r="X68" s="9" t="str">
        <f t="shared" si="12"/>
        <v>1_3_2014</v>
      </c>
      <c r="Y68" s="9" t="str">
        <f t="shared" si="12"/>
        <v>1_3_2015</v>
      </c>
      <c r="Z68" s="9" t="str">
        <f t="shared" si="12"/>
        <v>1_3_2016</v>
      </c>
      <c r="AA68" s="9" t="str">
        <f t="shared" si="12"/>
        <v>1_3_2017</v>
      </c>
      <c r="AB68" s="9" t="str">
        <f t="shared" si="12"/>
        <v>1_3_2018</v>
      </c>
      <c r="AC68" s="9"/>
      <c r="AD68" s="9"/>
    </row>
    <row r="69" spans="2:31" ht="13" customHeight="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2:31" ht="15" x14ac:dyDescent="0.2">
      <c r="B70" s="28" t="s">
        <v>37</v>
      </c>
      <c r="C70" s="30" t="s">
        <v>24</v>
      </c>
      <c r="D70" s="9" t="s">
        <v>8</v>
      </c>
      <c r="E70" s="57">
        <v>0.83279999999999998</v>
      </c>
      <c r="F70" s="9">
        <f>MATCH($D70,FAC_TOTALS_APTA!$A$2:$BQ$2,)</f>
        <v>11</v>
      </c>
      <c r="G70" s="31">
        <f>VLOOKUP(G68,FAC_TOTALS_APTA!$A$4:$BQ$143,$F70,FALSE)</f>
        <v>13624.4009482081</v>
      </c>
      <c r="H70" s="31">
        <f>VLOOKUP(H68,FAC_TOTALS_APTA!$A$4:$BQ$143,$F70,FALSE)</f>
        <v>25700.075049190898</v>
      </c>
      <c r="I70" s="32">
        <f>IFERROR(H70/G70-1,"-")</f>
        <v>0.88632697664193505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-17434.1009742147</v>
      </c>
      <c r="N70" s="31">
        <f>IF(N68=0,0,VLOOKUP(N68,FAC_TOTALS_APTA!$A$4:$BQ$143,$L70,FALSE))</f>
        <v>-3121.26292504515</v>
      </c>
      <c r="O70" s="31">
        <f>IF(O68=0,0,VLOOKUP(O68,FAC_TOTALS_APTA!$A$4:$BQ$143,$L70,FALSE))</f>
        <v>-8698.7760951477703</v>
      </c>
      <c r="P70" s="31">
        <f>IF(P68=0,0,VLOOKUP(P68,FAC_TOTALS_APTA!$A$4:$BQ$143,$L70,FALSE))</f>
        <v>-18481.9201099153</v>
      </c>
      <c r="Q70" s="31">
        <f>IF(Q68=0,0,VLOOKUP(Q68,FAC_TOTALS_APTA!$A$4:$BQ$143,$L70,FALSE))</f>
        <v>-4221.1384759696703</v>
      </c>
      <c r="R70" s="31">
        <f>IF(R68=0,0,VLOOKUP(R68,FAC_TOTALS_APTA!$A$4:$BQ$143,$L70,FALSE))</f>
        <v>-38081.843507655802</v>
      </c>
      <c r="S70" s="31">
        <f>IF(S68=0,0,VLOOKUP(S68,FAC_TOTALS_APTA!$A$4:$BQ$143,$L70,FALSE))</f>
        <v>-14542.479048356299</v>
      </c>
      <c r="T70" s="31">
        <f>IF(T68=0,0,VLOOKUP(T68,FAC_TOTALS_APTA!$A$4:$BQ$143,$L70,FALSE))</f>
        <v>-6506.6209377240402</v>
      </c>
      <c r="U70" s="31">
        <f>IF(U68=0,0,VLOOKUP(U68,FAC_TOTALS_APTA!$A$4:$BQ$143,$L70,FALSE))</f>
        <v>13255.644784350899</v>
      </c>
      <c r="V70" s="31">
        <f>IF(V68=0,0,VLOOKUP(V68,FAC_TOTALS_APTA!$A$4:$BQ$143,$L70,FALSE))</f>
        <v>22069.687910952201</v>
      </c>
      <c r="W70" s="31">
        <f>IF(W68=0,0,VLOOKUP(W68,FAC_TOTALS_APTA!$A$4:$BQ$143,$L70,FALSE))</f>
        <v>-19919.5441292123</v>
      </c>
      <c r="X70" s="31">
        <f>IF(X68=0,0,VLOOKUP(X68,FAC_TOTALS_APTA!$A$4:$BQ$143,$L70,FALSE))</f>
        <v>-3965.2003312657898</v>
      </c>
      <c r="Y70" s="31">
        <f>IF(Y68=0,0,VLOOKUP(Y68,FAC_TOTALS_APTA!$A$4:$BQ$143,$L70,FALSE))</f>
        <v>25142.7285509391</v>
      </c>
      <c r="Z70" s="31">
        <f>IF(Z68=0,0,VLOOKUP(Z68,FAC_TOTALS_APTA!$A$4:$BQ$143,$L70,FALSE))</f>
        <v>-30764.216545604901</v>
      </c>
      <c r="AA70" s="31">
        <f>IF(AA68=0,0,VLOOKUP(AA68,FAC_TOTALS_APTA!$A$4:$BQ$143,$L70,FALSE))</f>
        <v>32917.044529005798</v>
      </c>
      <c r="AB70" s="31">
        <f>IF(AB68=0,0,VLOOKUP(AB68,FAC_TOTALS_APTA!$A$4:$BQ$143,$L70,FALSE))</f>
        <v>-12873.9096909414</v>
      </c>
      <c r="AC70" s="34">
        <f>SUM(M70:AB70)</f>
        <v>-85225.906995805126</v>
      </c>
      <c r="AD70" s="35">
        <f>AC70/G85</f>
        <v>-0.16820758801588712</v>
      </c>
      <c r="AE70" s="81" t="e">
        <f>AC70/G88</f>
        <v>#REF!</v>
      </c>
    </row>
    <row r="71" spans="2:31" ht="15" x14ac:dyDescent="0.2">
      <c r="B71" s="28" t="s">
        <v>60</v>
      </c>
      <c r="C71" s="30" t="s">
        <v>24</v>
      </c>
      <c r="D71" s="9" t="s">
        <v>18</v>
      </c>
      <c r="E71" s="57">
        <v>-0.59099999999999997</v>
      </c>
      <c r="F71" s="9">
        <f>MATCH($D71,FAC_TOTALS_APTA!$A$2:$BQ$2,)</f>
        <v>12</v>
      </c>
      <c r="G71" s="56">
        <f>VLOOKUP(G68,FAC_TOTALS_APTA!$A$4:$BQ$143,$F71,FALSE)</f>
        <v>4.1241436058516499</v>
      </c>
      <c r="H71" s="56">
        <f>VLOOKUP(H68,FAC_TOTALS_APTA!$A$4:$BQ$143,$F71,FALSE)</f>
        <v>4.63398847896757</v>
      </c>
      <c r="I71" s="32">
        <f t="shared" ref="I71:I82" si="13">IFERROR(H71/G71-1,"-")</f>
        <v>0.12362442287230579</v>
      </c>
      <c r="J71" s="33" t="str">
        <f t="shared" ref="J71:J82" si="14">IF(C71="Log","_log","")</f>
        <v>_log</v>
      </c>
      <c r="K71" s="33" t="str">
        <f t="shared" ref="K71:K83" si="15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-11020.622362698399</v>
      </c>
      <c r="N71" s="31">
        <f>IF(N68=0,0,VLOOKUP(N68,FAC_TOTALS_APTA!$A$4:$BQ$143,$L71,FALSE))</f>
        <v>63217.235663064399</v>
      </c>
      <c r="O71" s="31">
        <f>IF(O68=0,0,VLOOKUP(O68,FAC_TOTALS_APTA!$A$4:$BQ$143,$L71,FALSE))</f>
        <v>11102.6765949617</v>
      </c>
      <c r="P71" s="31">
        <f>IF(P68=0,0,VLOOKUP(P68,FAC_TOTALS_APTA!$A$4:$BQ$143,$L71,FALSE))</f>
        <v>-37482.888660304001</v>
      </c>
      <c r="Q71" s="31">
        <f>IF(Q68=0,0,VLOOKUP(Q68,FAC_TOTALS_APTA!$A$4:$BQ$143,$L71,FALSE))</f>
        <v>88381.233942683597</v>
      </c>
      <c r="R71" s="31">
        <f>IF(R68=0,0,VLOOKUP(R68,FAC_TOTALS_APTA!$A$4:$BQ$143,$L71,FALSE))</f>
        <v>62966.603511952999</v>
      </c>
      <c r="S71" s="31">
        <f>IF(S68=0,0,VLOOKUP(S68,FAC_TOTALS_APTA!$A$4:$BQ$143,$L71,FALSE))</f>
        <v>-100857.187133635</v>
      </c>
      <c r="T71" s="31">
        <f>IF(T68=0,0,VLOOKUP(T68,FAC_TOTALS_APTA!$A$4:$BQ$143,$L71,FALSE))</f>
        <v>54630.3703056347</v>
      </c>
      <c r="U71" s="31">
        <f>IF(U68=0,0,VLOOKUP(U68,FAC_TOTALS_APTA!$A$4:$BQ$143,$L71,FALSE))</f>
        <v>-10381.026356181101</v>
      </c>
      <c r="V71" s="31">
        <f>IF(V68=0,0,VLOOKUP(V68,FAC_TOTALS_APTA!$A$4:$BQ$143,$L71,FALSE))</f>
        <v>52304.767973446702</v>
      </c>
      <c r="W71" s="31">
        <f>IF(W68=0,0,VLOOKUP(W68,FAC_TOTALS_APTA!$A$4:$BQ$143,$L71,FALSE))</f>
        <v>12872.8773403862</v>
      </c>
      <c r="X71" s="31">
        <f>IF(X68=0,0,VLOOKUP(X68,FAC_TOTALS_APTA!$A$4:$BQ$143,$L71,FALSE))</f>
        <v>-21417.709862432501</v>
      </c>
      <c r="Y71" s="31">
        <f>IF(Y68=0,0,VLOOKUP(Y68,FAC_TOTALS_APTA!$A$4:$BQ$143,$L71,FALSE))</f>
        <v>11477.0370804548</v>
      </c>
      <c r="Z71" s="31">
        <f>IF(Z68=0,0,VLOOKUP(Z68,FAC_TOTALS_APTA!$A$4:$BQ$143,$L71,FALSE))</f>
        <v>8659.1033665995292</v>
      </c>
      <c r="AA71" s="31">
        <f>IF(AA68=0,0,VLOOKUP(AA68,FAC_TOTALS_APTA!$A$4:$BQ$143,$L71,FALSE))</f>
        <v>27402.4144788179</v>
      </c>
      <c r="AB71" s="31">
        <f>IF(AB68=0,0,VLOOKUP(AB68,FAC_TOTALS_APTA!$A$4:$BQ$143,$L71,FALSE))</f>
        <v>6218.5331793556898</v>
      </c>
      <c r="AC71" s="34">
        <f t="shared" ref="AC71:AC82" si="16">SUM(M71:AB71)</f>
        <v>218073.41906210725</v>
      </c>
      <c r="AD71" s="35">
        <f>AC71/G85</f>
        <v>0.43040438199877806</v>
      </c>
      <c r="AE71" s="81" t="e">
        <f>AC71/G88</f>
        <v>#REF!</v>
      </c>
    </row>
    <row r="72" spans="2:31" ht="15" x14ac:dyDescent="0.2">
      <c r="B72" s="28" t="s">
        <v>56</v>
      </c>
      <c r="C72" s="30" t="s">
        <v>24</v>
      </c>
      <c r="D72" s="9" t="s">
        <v>9</v>
      </c>
      <c r="E72" s="57">
        <v>0.37669999999999998</v>
      </c>
      <c r="F72" s="9">
        <f>MATCH($D72,FAC_TOTALS_APTA!$A$2:$BQ$2,)</f>
        <v>13</v>
      </c>
      <c r="G72" s="31">
        <f>VLOOKUP(G68,FAC_TOTALS_APTA!$A$4:$BQ$143,$F72,FALSE)</f>
        <v>582204.38510840503</v>
      </c>
      <c r="H72" s="31">
        <f>VLOOKUP(H68,FAC_TOTALS_APTA!$A$4:$BQ$143,$F72,FALSE)</f>
        <v>813487.90422204102</v>
      </c>
      <c r="I72" s="32">
        <f t="shared" si="13"/>
        <v>0.39725485590523602</v>
      </c>
      <c r="J72" s="33" t="str">
        <f t="shared" si="14"/>
        <v>_log</v>
      </c>
      <c r="K72" s="33" t="str">
        <f t="shared" si="15"/>
        <v>POP_EMP_log_FAC</v>
      </c>
      <c r="L72" s="9">
        <f>MATCH($K72,FAC_TOTALS_APTA!$A$2:$BO$2,)</f>
        <v>26</v>
      </c>
      <c r="M72" s="31">
        <f>IF(M68=0,0,VLOOKUP(M68,FAC_TOTALS_APTA!$A$4:$BQ$143,$L72,FALSE))</f>
        <v>1947.65433620664</v>
      </c>
      <c r="N72" s="31">
        <f>IF(N68=0,0,VLOOKUP(N68,FAC_TOTALS_APTA!$A$4:$BQ$143,$L72,FALSE))</f>
        <v>1614.0133650805601</v>
      </c>
      <c r="O72" s="31">
        <f>IF(O68=0,0,VLOOKUP(O68,FAC_TOTALS_APTA!$A$4:$BQ$143,$L72,FALSE))</f>
        <v>1919.80090269741</v>
      </c>
      <c r="P72" s="31">
        <f>IF(P68=0,0,VLOOKUP(P68,FAC_TOTALS_APTA!$A$4:$BQ$143,$L72,FALSE))</f>
        <v>3454.6102950054401</v>
      </c>
      <c r="Q72" s="31">
        <f>IF(Q68=0,0,VLOOKUP(Q68,FAC_TOTALS_APTA!$A$4:$BQ$143,$L72,FALSE))</f>
        <v>1633.4720615860999</v>
      </c>
      <c r="R72" s="31">
        <f>IF(R68=0,0,VLOOKUP(R68,FAC_TOTALS_APTA!$A$4:$BQ$143,$L72,FALSE))</f>
        <v>-98.741454872950698</v>
      </c>
      <c r="S72" s="31">
        <f>IF(S68=0,0,VLOOKUP(S68,FAC_TOTALS_APTA!$A$4:$BQ$143,$L72,FALSE))</f>
        <v>-726.70324269444905</v>
      </c>
      <c r="T72" s="31">
        <f>IF(T68=0,0,VLOOKUP(T68,FAC_TOTALS_APTA!$A$4:$BQ$143,$L72,FALSE))</f>
        <v>573.46928619012795</v>
      </c>
      <c r="U72" s="31">
        <f>IF(U68=0,0,VLOOKUP(U68,FAC_TOTALS_APTA!$A$4:$BQ$143,$L72,FALSE))</f>
        <v>312.70474681638302</v>
      </c>
      <c r="V72" s="31">
        <f>IF(V68=0,0,VLOOKUP(V68,FAC_TOTALS_APTA!$A$4:$BQ$143,$L72,FALSE))</f>
        <v>600.20490815245398</v>
      </c>
      <c r="W72" s="31">
        <f>IF(W68=0,0,VLOOKUP(W68,FAC_TOTALS_APTA!$A$4:$BQ$143,$L72,FALSE))</f>
        <v>-199.353597541418</v>
      </c>
      <c r="X72" s="31">
        <f>IF(X68=0,0,VLOOKUP(X68,FAC_TOTALS_APTA!$A$4:$BQ$143,$L72,FALSE))</f>
        <v>-132.122903820766</v>
      </c>
      <c r="Y72" s="31">
        <f>IF(Y68=0,0,VLOOKUP(Y68,FAC_TOTALS_APTA!$A$4:$BQ$143,$L72,FALSE))</f>
        <v>597.06416781206701</v>
      </c>
      <c r="Z72" s="31">
        <f>IF(Z68=0,0,VLOOKUP(Z68,FAC_TOTALS_APTA!$A$4:$BQ$143,$L72,FALSE))</f>
        <v>896.79436197752204</v>
      </c>
      <c r="AA72" s="31">
        <f>IF(AA68=0,0,VLOOKUP(AA68,FAC_TOTALS_APTA!$A$4:$BQ$143,$L72,FALSE))</f>
        <v>893.34314296243201</v>
      </c>
      <c r="AB72" s="31">
        <f>IF(AB68=0,0,VLOOKUP(AB68,FAC_TOTALS_APTA!$A$4:$BQ$143,$L72,FALSE))</f>
        <v>815.90285586263894</v>
      </c>
      <c r="AC72" s="34">
        <f t="shared" si="16"/>
        <v>14102.113231420193</v>
      </c>
      <c r="AD72" s="35">
        <f>AC72/G85</f>
        <v>2.7832880120605509E-2</v>
      </c>
    </row>
    <row r="73" spans="2:31" ht="15" x14ac:dyDescent="0.2">
      <c r="B73" s="28" t="s">
        <v>72</v>
      </c>
      <c r="C73" s="30" t="s">
        <v>24</v>
      </c>
      <c r="D73" s="9" t="s">
        <v>80</v>
      </c>
      <c r="E73" s="57">
        <v>5.4999999999999997E-3</v>
      </c>
      <c r="F73" s="9">
        <f>MATCH($D73,FAC_TOTALS_APTA!$A$2:$BQ$2,)</f>
        <v>17</v>
      </c>
      <c r="G73" s="56">
        <f>VLOOKUP(G68,FAC_TOTALS_APTA!$A$4:$BQ$143,$F73,FALSE)</f>
        <v>1154.2541700068</v>
      </c>
      <c r="H73" s="56">
        <f>VLOOKUP(H68,FAC_TOTALS_APTA!$A$4:$BQ$143,$F73,FALSE)</f>
        <v>1267.1769366660001</v>
      </c>
      <c r="I73" s="32">
        <f t="shared" si="13"/>
        <v>9.7831803075517421E-2</v>
      </c>
      <c r="J73" s="33" t="str">
        <f t="shared" si="14"/>
        <v>_log</v>
      </c>
      <c r="K73" s="33" t="str">
        <f t="shared" si="15"/>
        <v>WEIGHTED_POP_DENSITY_log_FAC</v>
      </c>
      <c r="L73" s="9">
        <f>MATCH($K73,FAC_TOTALS_APTA!$A$2:$BO$2,)</f>
        <v>30</v>
      </c>
      <c r="M73" s="31">
        <f>IF(M68=0,0,VLOOKUP(M68,FAC_TOTALS_APTA!$A$4:$BQ$143,$L73,FALSE))</f>
        <v>-9.6194276452806804</v>
      </c>
      <c r="N73" s="31">
        <f>IF(N68=0,0,VLOOKUP(N68,FAC_TOTALS_APTA!$A$4:$BQ$143,$L73,FALSE))</f>
        <v>12.437975483307399</v>
      </c>
      <c r="O73" s="31">
        <f>IF(O68=0,0,VLOOKUP(O68,FAC_TOTALS_APTA!$A$4:$BQ$143,$L73,FALSE))</f>
        <v>-0.94331746793670801</v>
      </c>
      <c r="P73" s="31">
        <f>IF(P68=0,0,VLOOKUP(P68,FAC_TOTALS_APTA!$A$4:$BQ$143,$L73,FALSE))</f>
        <v>-58.838346739570298</v>
      </c>
      <c r="Q73" s="31">
        <f>IF(Q68=0,0,VLOOKUP(Q68,FAC_TOTALS_APTA!$A$4:$BQ$143,$L73,FALSE))</f>
        <v>136.15227097907299</v>
      </c>
      <c r="R73" s="31">
        <f>IF(R68=0,0,VLOOKUP(R68,FAC_TOTALS_APTA!$A$4:$BQ$143,$L73,FALSE))</f>
        <v>-224.626461090395</v>
      </c>
      <c r="S73" s="31">
        <f>IF(S68=0,0,VLOOKUP(S68,FAC_TOTALS_APTA!$A$4:$BQ$143,$L73,FALSE))</f>
        <v>367.34638738077501</v>
      </c>
      <c r="T73" s="31">
        <f>IF(T68=0,0,VLOOKUP(T68,FAC_TOTALS_APTA!$A$4:$BQ$143,$L73,FALSE))</f>
        <v>1040.15885208542</v>
      </c>
      <c r="U73" s="31">
        <f>IF(U68=0,0,VLOOKUP(U68,FAC_TOTALS_APTA!$A$4:$BQ$143,$L73,FALSE))</f>
        <v>-1731.62275515755</v>
      </c>
      <c r="V73" s="31">
        <f>IF(V68=0,0,VLOOKUP(V68,FAC_TOTALS_APTA!$A$4:$BQ$143,$L73,FALSE))</f>
        <v>4204.4424310366803</v>
      </c>
      <c r="W73" s="31">
        <f>IF(W68=0,0,VLOOKUP(W68,FAC_TOTALS_APTA!$A$4:$BQ$143,$L73,FALSE))</f>
        <v>2194.42819987546</v>
      </c>
      <c r="X73" s="31">
        <f>IF(X68=0,0,VLOOKUP(X68,FAC_TOTALS_APTA!$A$4:$BQ$143,$L73,FALSE))</f>
        <v>8439.19912879601</v>
      </c>
      <c r="Y73" s="31">
        <f>IF(Y68=0,0,VLOOKUP(Y68,FAC_TOTALS_APTA!$A$4:$BQ$143,$L73,FALSE))</f>
        <v>5334.0721649904099</v>
      </c>
      <c r="Z73" s="31">
        <f>IF(Z68=0,0,VLOOKUP(Z68,FAC_TOTALS_APTA!$A$4:$BQ$143,$L73,FALSE))</f>
        <v>6483.4785141124503</v>
      </c>
      <c r="AA73" s="31">
        <f>IF(AA68=0,0,VLOOKUP(AA68,FAC_TOTALS_APTA!$A$4:$BQ$143,$L73,FALSE))</f>
        <v>896.83973105669395</v>
      </c>
      <c r="AB73" s="31">
        <f>IF(AB68=0,0,VLOOKUP(AB68,FAC_TOTALS_APTA!$A$4:$BQ$143,$L73,FALSE))</f>
        <v>5488.6757360763704</v>
      </c>
      <c r="AC73" s="34">
        <f t="shared" si="16"/>
        <v>32571.581083771915</v>
      </c>
      <c r="AD73" s="35">
        <f>AC73/G85</f>
        <v>6.4285465360137933E-2</v>
      </c>
    </row>
    <row r="74" spans="2:31" ht="15" x14ac:dyDescent="0.2">
      <c r="B74" s="28" t="s">
        <v>57</v>
      </c>
      <c r="C74" s="30" t="s">
        <v>24</v>
      </c>
      <c r="D74" s="37" t="s">
        <v>17</v>
      </c>
      <c r="E74" s="57">
        <v>0.1762</v>
      </c>
      <c r="F74" s="9">
        <f>MATCH($D74,FAC_TOTALS_APTA!$A$2:$BQ$2,)</f>
        <v>14</v>
      </c>
      <c r="G74" s="36">
        <f>VLOOKUP(G68,FAC_TOTALS_APTA!$A$4:$BQ$143,$F74,FALSE)</f>
        <v>1.87878283559788</v>
      </c>
      <c r="H74" s="36">
        <f>VLOOKUP(H68,FAC_TOTALS_APTA!$A$4:$BQ$143,$F74,FALSE)</f>
        <v>2.70281490365615</v>
      </c>
      <c r="I74" s="32">
        <f t="shared" si="13"/>
        <v>0.43859889096551208</v>
      </c>
      <c r="J74" s="33" t="str">
        <f t="shared" si="14"/>
        <v>_log</v>
      </c>
      <c r="K74" s="33" t="str">
        <f t="shared" si="15"/>
        <v>GAS_PRICE_2018_log_FAC</v>
      </c>
      <c r="L74" s="9">
        <f>MATCH($K74,FAC_TOTALS_APTA!$A$2:$BO$2,)</f>
        <v>27</v>
      </c>
      <c r="M74" s="31">
        <f>IF(M68=0,0,VLOOKUP(M68,FAC_TOTALS_APTA!$A$4:$BQ$143,$L74,FALSE))</f>
        <v>9983.7967367573692</v>
      </c>
      <c r="N74" s="31">
        <f>IF(N68=0,0,VLOOKUP(N68,FAC_TOTALS_APTA!$A$4:$BQ$143,$L74,FALSE))</f>
        <v>12085.814390227701</v>
      </c>
      <c r="O74" s="31">
        <f>IF(O68=0,0,VLOOKUP(O68,FAC_TOTALS_APTA!$A$4:$BQ$143,$L74,FALSE))</f>
        <v>16804.906253227498</v>
      </c>
      <c r="P74" s="31">
        <f>IF(P68=0,0,VLOOKUP(P68,FAC_TOTALS_APTA!$A$4:$BQ$143,$L74,FALSE))</f>
        <v>11288.3158049385</v>
      </c>
      <c r="Q74" s="31">
        <f>IF(Q68=0,0,VLOOKUP(Q68,FAC_TOTALS_APTA!$A$4:$BQ$143,$L74,FALSE))</f>
        <v>4649.6493452822597</v>
      </c>
      <c r="R74" s="31">
        <f>IF(R68=0,0,VLOOKUP(R68,FAC_TOTALS_APTA!$A$4:$BQ$143,$L74,FALSE))</f>
        <v>15183.4323427408</v>
      </c>
      <c r="S74" s="31">
        <f>IF(S68=0,0,VLOOKUP(S68,FAC_TOTALS_APTA!$A$4:$BQ$143,$L74,FALSE))</f>
        <v>-35538.379831341299</v>
      </c>
      <c r="T74" s="31">
        <f>IF(T68=0,0,VLOOKUP(T68,FAC_TOTALS_APTA!$A$4:$BQ$143,$L74,FALSE))</f>
        <v>15988.1522444207</v>
      </c>
      <c r="U74" s="31">
        <f>IF(U68=0,0,VLOOKUP(U68,FAC_TOTALS_APTA!$A$4:$BQ$143,$L74,FALSE))</f>
        <v>22008.744989880801</v>
      </c>
      <c r="V74" s="31">
        <f>IF(V68=0,0,VLOOKUP(V68,FAC_TOTALS_APTA!$A$4:$BQ$143,$L74,FALSE))</f>
        <v>-105.065616771028</v>
      </c>
      <c r="W74" s="31">
        <f>IF(W68=0,0,VLOOKUP(W68,FAC_TOTALS_APTA!$A$4:$BQ$143,$L74,FALSE))</f>
        <v>-4051.7899932926298</v>
      </c>
      <c r="X74" s="31">
        <f>IF(X68=0,0,VLOOKUP(X68,FAC_TOTALS_APTA!$A$4:$BQ$143,$L74,FALSE))</f>
        <v>-5680.7951865595796</v>
      </c>
      <c r="Y74" s="31">
        <f>IF(Y68=0,0,VLOOKUP(Y68,FAC_TOTALS_APTA!$A$4:$BQ$143,$L74,FALSE))</f>
        <v>-34182.858394413597</v>
      </c>
      <c r="Z74" s="31">
        <f>IF(Z68=0,0,VLOOKUP(Z68,FAC_TOTALS_APTA!$A$4:$BQ$143,$L74,FALSE))</f>
        <v>-9982.9539214123197</v>
      </c>
      <c r="AA74" s="31">
        <f>IF(AA68=0,0,VLOOKUP(AA68,FAC_TOTALS_APTA!$A$4:$BQ$143,$L74,FALSE))</f>
        <v>8545.4820213075309</v>
      </c>
      <c r="AB74" s="31">
        <f>IF(AB68=0,0,VLOOKUP(AB68,FAC_TOTALS_APTA!$A$4:$BQ$143,$L74,FALSE))</f>
        <v>9145.6189955324407</v>
      </c>
      <c r="AC74" s="34">
        <f t="shared" si="16"/>
        <v>36142.070180525159</v>
      </c>
      <c r="AD74" s="35">
        <f>AC74/G85</f>
        <v>7.1332423030315006E-2</v>
      </c>
    </row>
    <row r="75" spans="2:31" ht="15" x14ac:dyDescent="0.2">
      <c r="B75" s="28" t="s">
        <v>54</v>
      </c>
      <c r="C75" s="30" t="s">
        <v>24</v>
      </c>
      <c r="D75" s="9" t="s">
        <v>16</v>
      </c>
      <c r="E75" s="57">
        <v>-0.27529999999999999</v>
      </c>
      <c r="F75" s="9">
        <f>MATCH($D75,FAC_TOTALS_APTA!$A$2:$BQ$2,)</f>
        <v>15</v>
      </c>
      <c r="G75" s="56">
        <f>VLOOKUP(G68,FAC_TOTALS_APTA!$A$4:$BQ$143,$F75,FALSE)</f>
        <v>33117.002644253596</v>
      </c>
      <c r="H75" s="56">
        <f>VLOOKUP(H68,FAC_TOTALS_APTA!$A$4:$BQ$143,$F75,FALSE)</f>
        <v>28384.050607585399</v>
      </c>
      <c r="I75" s="32">
        <f t="shared" si="13"/>
        <v>-0.14291607509019089</v>
      </c>
      <c r="J75" s="33" t="str">
        <f t="shared" si="14"/>
        <v>_log</v>
      </c>
      <c r="K75" s="33" t="str">
        <f t="shared" si="15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8047.1126692119597</v>
      </c>
      <c r="N75" s="31">
        <f>IF(N68=0,0,VLOOKUP(N68,FAC_TOTALS_APTA!$A$4:$BQ$143,$L75,FALSE))</f>
        <v>8597.3577319747892</v>
      </c>
      <c r="O75" s="31">
        <f>IF(O68=0,0,VLOOKUP(O68,FAC_TOTALS_APTA!$A$4:$BQ$143,$L75,FALSE))</f>
        <v>9551.1211196426502</v>
      </c>
      <c r="P75" s="31">
        <f>IF(P68=0,0,VLOOKUP(P68,FAC_TOTALS_APTA!$A$4:$BQ$143,$L75,FALSE))</f>
        <v>13694.3996704728</v>
      </c>
      <c r="Q75" s="31">
        <f>IF(Q68=0,0,VLOOKUP(Q68,FAC_TOTALS_APTA!$A$4:$BQ$143,$L75,FALSE))</f>
        <v>5901.2845536525001</v>
      </c>
      <c r="R75" s="31">
        <f>IF(R68=0,0,VLOOKUP(R68,FAC_TOTALS_APTA!$A$4:$BQ$143,$L75,FALSE))</f>
        <v>-3825.33187871168</v>
      </c>
      <c r="S75" s="31">
        <f>IF(S68=0,0,VLOOKUP(S68,FAC_TOTALS_APTA!$A$4:$BQ$143,$L75,FALSE))</f>
        <v>3923.6615241888599</v>
      </c>
      <c r="T75" s="31">
        <f>IF(T68=0,0,VLOOKUP(T68,FAC_TOTALS_APTA!$A$4:$BQ$143,$L75,FALSE))</f>
        <v>2156.28089798973</v>
      </c>
      <c r="U75" s="31">
        <f>IF(U68=0,0,VLOOKUP(U68,FAC_TOTALS_APTA!$A$4:$BQ$143,$L75,FALSE))</f>
        <v>7802.3841500599901</v>
      </c>
      <c r="V75" s="31">
        <f>IF(V68=0,0,VLOOKUP(V68,FAC_TOTALS_APTA!$A$4:$BQ$143,$L75,FALSE))</f>
        <v>996.01226004637203</v>
      </c>
      <c r="W75" s="31">
        <f>IF(W68=0,0,VLOOKUP(W68,FAC_TOTALS_APTA!$A$4:$BQ$143,$L75,FALSE))</f>
        <v>-535.21856184645503</v>
      </c>
      <c r="X75" s="31">
        <f>IF(X68=0,0,VLOOKUP(X68,FAC_TOTALS_APTA!$A$4:$BQ$143,$L75,FALSE))</f>
        <v>-874.25971296828197</v>
      </c>
      <c r="Y75" s="31">
        <f>IF(Y68=0,0,VLOOKUP(Y68,FAC_TOTALS_APTA!$A$4:$BQ$143,$L75,FALSE))</f>
        <v>-7762.00614296197</v>
      </c>
      <c r="Z75" s="31">
        <f>IF(Z68=0,0,VLOOKUP(Z68,FAC_TOTALS_APTA!$A$4:$BQ$143,$L75,FALSE))</f>
        <v>-5226.5833359671497</v>
      </c>
      <c r="AA75" s="31">
        <f>IF(AA68=0,0,VLOOKUP(AA68,FAC_TOTALS_APTA!$A$4:$BQ$143,$L75,FALSE))</f>
        <v>-5935.7610403250401</v>
      </c>
      <c r="AB75" s="31">
        <f>IF(AB68=0,0,VLOOKUP(AB68,FAC_TOTALS_APTA!$A$4:$BQ$143,$L75,FALSE))</f>
        <v>-6333.9853573467399</v>
      </c>
      <c r="AC75" s="34">
        <f t="shared" si="16"/>
        <v>30176.468547112323</v>
      </c>
      <c r="AD75" s="35">
        <f>AC75/G85</f>
        <v>5.9558310003047371E-2</v>
      </c>
    </row>
    <row r="76" spans="2:31" ht="15" x14ac:dyDescent="0.2">
      <c r="B76" s="28" t="s">
        <v>73</v>
      </c>
      <c r="C76" s="30"/>
      <c r="D76" s="9" t="s">
        <v>10</v>
      </c>
      <c r="E76" s="57">
        <v>6.8999999999999999E-3</v>
      </c>
      <c r="F76" s="9">
        <f>MATCH($D76,FAC_TOTALS_APTA!$A$2:$BQ$2,)</f>
        <v>16</v>
      </c>
      <c r="G76" s="31">
        <f>VLOOKUP(G68,FAC_TOTALS_APTA!$A$4:$BQ$143,$F76,FALSE)</f>
        <v>7.2110091952154098</v>
      </c>
      <c r="H76" s="31">
        <f>VLOOKUP(H68,FAC_TOTALS_APTA!$A$4:$BQ$143,$F76,FALSE)</f>
        <v>5.74293740486819</v>
      </c>
      <c r="I76" s="32">
        <f t="shared" si="13"/>
        <v>-0.20358756321116644</v>
      </c>
      <c r="J76" s="33" t="str">
        <f t="shared" si="14"/>
        <v/>
      </c>
      <c r="K76" s="33" t="str">
        <f t="shared" si="15"/>
        <v>PCT_HH_NO_VEH_FAC</v>
      </c>
      <c r="L76" s="9">
        <f>MATCH($K76,FAC_TOTALS_APTA!$A$2:$BO$2,)</f>
        <v>29</v>
      </c>
      <c r="M76" s="31">
        <f>IF(M68=0,0,VLOOKUP(M68,FAC_TOTALS_APTA!$A$4:$BQ$143,$L76,FALSE))</f>
        <v>-108.848179128189</v>
      </c>
      <c r="N76" s="31">
        <f>IF(N68=0,0,VLOOKUP(N68,FAC_TOTALS_APTA!$A$4:$BQ$143,$L76,FALSE))</f>
        <v>-131.401307270166</v>
      </c>
      <c r="O76" s="31">
        <f>IF(O68=0,0,VLOOKUP(O68,FAC_TOTALS_APTA!$A$4:$BQ$143,$L76,FALSE))</f>
        <v>72.0979521697937</v>
      </c>
      <c r="P76" s="31">
        <f>IF(P68=0,0,VLOOKUP(P68,FAC_TOTALS_APTA!$A$4:$BQ$143,$L76,FALSE))</f>
        <v>-1228.3272324664699</v>
      </c>
      <c r="Q76" s="31">
        <f>IF(Q68=0,0,VLOOKUP(Q68,FAC_TOTALS_APTA!$A$4:$BQ$143,$L76,FALSE))</f>
        <v>2109.1047765866301</v>
      </c>
      <c r="R76" s="31">
        <f>IF(R68=0,0,VLOOKUP(R68,FAC_TOTALS_APTA!$A$4:$BQ$143,$L76,FALSE))</f>
        <v>-74.763449832415901</v>
      </c>
      <c r="S76" s="31">
        <f>IF(S68=0,0,VLOOKUP(S68,FAC_TOTALS_APTA!$A$4:$BQ$143,$L76,FALSE))</f>
        <v>561.28045388273904</v>
      </c>
      <c r="T76" s="31">
        <f>IF(T68=0,0,VLOOKUP(T68,FAC_TOTALS_APTA!$A$4:$BQ$143,$L76,FALSE))</f>
        <v>-27.440079717000501</v>
      </c>
      <c r="U76" s="31">
        <f>IF(U68=0,0,VLOOKUP(U68,FAC_TOTALS_APTA!$A$4:$BQ$143,$L76,FALSE))</f>
        <v>1222.15479921259</v>
      </c>
      <c r="V76" s="31">
        <f>IF(V68=0,0,VLOOKUP(V68,FAC_TOTALS_APTA!$A$4:$BQ$143,$L76,FALSE))</f>
        <v>-1006.72425844707</v>
      </c>
      <c r="W76" s="31">
        <f>IF(W68=0,0,VLOOKUP(W68,FAC_TOTALS_APTA!$A$4:$BQ$143,$L76,FALSE))</f>
        <v>-1330.1413448368301</v>
      </c>
      <c r="X76" s="31">
        <f>IF(X68=0,0,VLOOKUP(X68,FAC_TOTALS_APTA!$A$4:$BQ$143,$L76,FALSE))</f>
        <v>-516.84314549257601</v>
      </c>
      <c r="Y76" s="31">
        <f>IF(Y68=0,0,VLOOKUP(Y68,FAC_TOTALS_APTA!$A$4:$BQ$143,$L76,FALSE))</f>
        <v>480.04747204388099</v>
      </c>
      <c r="Z76" s="31">
        <f>IF(Z68=0,0,VLOOKUP(Z68,FAC_TOTALS_APTA!$A$4:$BQ$143,$L76,FALSE))</f>
        <v>-2263.8298423636302</v>
      </c>
      <c r="AA76" s="31">
        <f>IF(AA68=0,0,VLOOKUP(AA68,FAC_TOTALS_APTA!$A$4:$BQ$143,$L76,FALSE))</f>
        <v>-1363.83946795885</v>
      </c>
      <c r="AB76" s="31">
        <f>IF(AB68=0,0,VLOOKUP(AB68,FAC_TOTALS_APTA!$A$4:$BQ$143,$L76,FALSE))</f>
        <v>-1769.07281223105</v>
      </c>
      <c r="AC76" s="34">
        <f t="shared" si="16"/>
        <v>-5376.5456658486137</v>
      </c>
      <c r="AD76" s="35">
        <f>AC76/G85</f>
        <v>-1.0611512510558333E-2</v>
      </c>
    </row>
    <row r="77" spans="2:31" ht="15" x14ac:dyDescent="0.2">
      <c r="B77" s="28" t="s">
        <v>55</v>
      </c>
      <c r="C77" s="30"/>
      <c r="D77" s="9" t="s">
        <v>32</v>
      </c>
      <c r="E77" s="57">
        <v>-3.0000000000000001E-3</v>
      </c>
      <c r="F77" s="9">
        <f>MATCH($D77,FAC_TOTALS_APTA!$A$2:$BQ$2,)</f>
        <v>18</v>
      </c>
      <c r="G77" s="36">
        <f>VLOOKUP(G68,FAC_TOTALS_APTA!$A$4:$BQ$143,$F77,FALSE)</f>
        <v>2.08501532535902</v>
      </c>
      <c r="H77" s="36">
        <f>VLOOKUP(H68,FAC_TOTALS_APTA!$A$4:$BQ$143,$F77,FALSE)</f>
        <v>5.7151181503316604</v>
      </c>
      <c r="I77" s="32">
        <f t="shared" si="13"/>
        <v>1.741043713598398</v>
      </c>
      <c r="J77" s="33" t="str">
        <f t="shared" si="14"/>
        <v/>
      </c>
      <c r="K77" s="33" t="str">
        <f t="shared" si="15"/>
        <v>JTW_HOME_PCT_FAC</v>
      </c>
      <c r="L77" s="9">
        <f>MATCH($K77,FAC_TOTALS_APTA!$A$2:$BO$2,)</f>
        <v>31</v>
      </c>
      <c r="M77" s="31">
        <f>IF(M68=0,0,VLOOKUP(M68,FAC_TOTALS_APTA!$A$4:$BQ$143,$L77,FALSE))</f>
        <v>0</v>
      </c>
      <c r="N77" s="31">
        <f>IF(N68=0,0,VLOOKUP(N68,FAC_TOTALS_APTA!$A$4:$BQ$143,$L77,FALSE))</f>
        <v>0</v>
      </c>
      <c r="O77" s="31">
        <f>IF(O68=0,0,VLOOKUP(O68,FAC_TOTALS_APTA!$A$4:$BQ$143,$L77,FALSE))</f>
        <v>0</v>
      </c>
      <c r="P77" s="31">
        <f>IF(P68=0,0,VLOOKUP(P68,FAC_TOTALS_APTA!$A$4:$BQ$143,$L77,FALSE))</f>
        <v>-294.33418663030898</v>
      </c>
      <c r="Q77" s="31">
        <f>IF(Q68=0,0,VLOOKUP(Q68,FAC_TOTALS_APTA!$A$4:$BQ$143,$L77,FALSE))</f>
        <v>-140.08067471150699</v>
      </c>
      <c r="R77" s="31">
        <f>IF(R68=0,0,VLOOKUP(R68,FAC_TOTALS_APTA!$A$4:$BQ$143,$L77,FALSE))</f>
        <v>109.96068465768199</v>
      </c>
      <c r="S77" s="31">
        <f>IF(S68=0,0,VLOOKUP(S68,FAC_TOTALS_APTA!$A$4:$BQ$143,$L77,FALSE))</f>
        <v>-51.772295491311603</v>
      </c>
      <c r="T77" s="31">
        <f>IF(T68=0,0,VLOOKUP(T68,FAC_TOTALS_APTA!$A$4:$BQ$143,$L77,FALSE))</f>
        <v>-178.90649233707299</v>
      </c>
      <c r="U77" s="31">
        <f>IF(U68=0,0,VLOOKUP(U68,FAC_TOTALS_APTA!$A$4:$BQ$143,$L77,FALSE))</f>
        <v>114.074704934549</v>
      </c>
      <c r="V77" s="31">
        <f>IF(V68=0,0,VLOOKUP(V68,FAC_TOTALS_APTA!$A$4:$BQ$143,$L77,FALSE))</f>
        <v>-111.006970852419</v>
      </c>
      <c r="W77" s="31">
        <f>IF(W68=0,0,VLOOKUP(W68,FAC_TOTALS_APTA!$A$4:$BQ$143,$L77,FALSE))</f>
        <v>-237.921166484651</v>
      </c>
      <c r="X77" s="31">
        <f>IF(X68=0,0,VLOOKUP(X68,FAC_TOTALS_APTA!$A$4:$BQ$143,$L77,FALSE))</f>
        <v>141.34897950759199</v>
      </c>
      <c r="Y77" s="31">
        <f>IF(Y68=0,0,VLOOKUP(Y68,FAC_TOTALS_APTA!$A$4:$BQ$143,$L77,FALSE))</f>
        <v>-145.29311828728001</v>
      </c>
      <c r="Z77" s="31">
        <f>IF(Z68=0,0,VLOOKUP(Z68,FAC_TOTALS_APTA!$A$4:$BQ$143,$L77,FALSE))</f>
        <v>31.4303804727206</v>
      </c>
      <c r="AA77" s="31">
        <f>IF(AA68=0,0,VLOOKUP(AA68,FAC_TOTALS_APTA!$A$4:$BQ$143,$L77,FALSE))</f>
        <v>-519.28980928426301</v>
      </c>
      <c r="AB77" s="31">
        <f>IF(AB68=0,0,VLOOKUP(AB68,FAC_TOTALS_APTA!$A$4:$BQ$143,$L77,FALSE))</f>
        <v>-402.022153448621</v>
      </c>
      <c r="AC77" s="34">
        <f t="shared" si="16"/>
        <v>-1683.8121179548907</v>
      </c>
      <c r="AD77" s="35">
        <f>AC77/G85</f>
        <v>-3.3232849613094211E-3</v>
      </c>
    </row>
    <row r="78" spans="2:31" ht="15" customHeight="1" x14ac:dyDescent="0.2">
      <c r="B78" s="28" t="s">
        <v>74</v>
      </c>
      <c r="C78" s="30"/>
      <c r="D78" s="14" t="s">
        <v>81</v>
      </c>
      <c r="E78" s="57">
        <v>-1.29E-2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0</v>
      </c>
      <c r="I78" s="32" t="str">
        <f t="shared" si="13"/>
        <v>-</v>
      </c>
      <c r="J78" s="33" t="str">
        <f t="shared" si="14"/>
        <v/>
      </c>
      <c r="K78" s="33" t="str">
        <f t="shared" si="15"/>
        <v>YEARS_SINCE_TNC_BUS_FAC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6"/>
        <v>0</v>
      </c>
      <c r="AD78" s="35">
        <f>AC78/G85</f>
        <v>0</v>
      </c>
    </row>
    <row r="79" spans="2:31" ht="15" x14ac:dyDescent="0.2">
      <c r="B79" s="28" t="s">
        <v>74</v>
      </c>
      <c r="C79" s="30"/>
      <c r="D79" s="14" t="s">
        <v>86</v>
      </c>
      <c r="E79" s="57">
        <v>-2.7400000000000001E-2</v>
      </c>
      <c r="F79" s="9">
        <f>MATCH($D79,FAC_TOTALS_APTA!$A$2:$BQ$2,)</f>
        <v>21</v>
      </c>
      <c r="G79" s="36">
        <f>VLOOKUP(G68,FAC_TOTALS_APTA!$A$4:$BQ$143,$F79,FALSE)</f>
        <v>0</v>
      </c>
      <c r="H79" s="36">
        <f>VLOOKUP(H68,FAC_TOTALS_APTA!$A$4:$BQ$143,$F79,FALSE)</f>
        <v>0</v>
      </c>
      <c r="I79" s="32" t="str">
        <f t="shared" si="13"/>
        <v>-</v>
      </c>
      <c r="J79" s="33" t="str">
        <f t="shared" si="14"/>
        <v/>
      </c>
      <c r="K79" s="33" t="str">
        <f t="shared" si="15"/>
        <v>YEARS_SINCE_TNC_BUS_SQRD_FAC</v>
      </c>
      <c r="L79" s="9">
        <f>MATCH($K79,FAC_TOTALS_APTA!$A$2:$BO$2,)</f>
        <v>34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0</v>
      </c>
      <c r="P79" s="31">
        <f>IF(P68=0,0,VLOOKUP(P68,FAC_TOTALS_APTA!$A$4:$BQ$143,$L79,FALSE))</f>
        <v>0</v>
      </c>
      <c r="Q79" s="31">
        <f>IF(Q68=0,0,VLOOKUP(Q68,FAC_TOTALS_APTA!$A$4:$BQ$143,$L79,FALSE))</f>
        <v>0</v>
      </c>
      <c r="R79" s="31">
        <f>IF(R68=0,0,VLOOKUP(R68,FAC_TOTALS_APTA!$A$4:$BQ$143,$L79,FALSE))</f>
        <v>0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0</v>
      </c>
      <c r="Z79" s="31">
        <f>IF(Z68=0,0,VLOOKUP(Z68,FAC_TOTALS_APTA!$A$4:$BQ$143,$L79,FALSE))</f>
        <v>0</v>
      </c>
      <c r="AA79" s="31">
        <f>IF(AA68=0,0,VLOOKUP(AA68,FAC_TOTALS_APTA!$A$4:$BQ$143,$L79,FALSE))</f>
        <v>0</v>
      </c>
      <c r="AB79" s="31">
        <f>IF(AB68=0,0,VLOOKUP(AB68,FAC_TOTALS_APTA!$A$4:$BQ$143,$L79,FALSE))</f>
        <v>0</v>
      </c>
      <c r="AC79" s="34">
        <f t="shared" si="16"/>
        <v>0</v>
      </c>
      <c r="AD79" s="35">
        <f>AC79/G85</f>
        <v>0</v>
      </c>
    </row>
    <row r="80" spans="2:31" ht="15" customHeight="1" x14ac:dyDescent="0.2">
      <c r="B80" s="28" t="s">
        <v>74</v>
      </c>
      <c r="C80" s="30"/>
      <c r="D80" s="14" t="s">
        <v>82</v>
      </c>
      <c r="E80" s="57">
        <v>-2.5999999999999999E-3</v>
      </c>
      <c r="F80" s="9">
        <f>MATCH($D80,FAC_TOTALS_APTA!$A$2:$BQ$2,)</f>
        <v>20</v>
      </c>
      <c r="G80" s="36">
        <f>VLOOKUP(G68,FAC_TOTALS_APTA!$A$4:$BQ$143,$F80,FALSE)</f>
        <v>0</v>
      </c>
      <c r="H80" s="36">
        <f>VLOOKUP(H68,FAC_TOTALS_APTA!$A$4:$BQ$143,$F80,FALSE)</f>
        <v>3.7720485221839302</v>
      </c>
      <c r="I80" s="32" t="str">
        <f t="shared" si="13"/>
        <v>-</v>
      </c>
      <c r="J80" s="33" t="str">
        <f t="shared" si="14"/>
        <v/>
      </c>
      <c r="K80" s="33" t="str">
        <f t="shared" si="15"/>
        <v>YEARS_SINCE_TNC_RAIL_FAC</v>
      </c>
      <c r="L80" s="9">
        <f>MATCH($K80,FAC_TOTALS_APTA!$A$2:$BO$2,)</f>
        <v>33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0</v>
      </c>
      <c r="P80" s="31">
        <f>IF(P68=0,0,VLOOKUP(P68,FAC_TOTALS_APTA!$A$4:$BQ$143,$L80,FALSE))</f>
        <v>0</v>
      </c>
      <c r="Q80" s="31">
        <f>IF(Q68=0,0,VLOOKUP(Q68,FAC_TOTALS_APTA!$A$4:$BQ$143,$L80,FALSE))</f>
        <v>0</v>
      </c>
      <c r="R80" s="31">
        <f>IF(R68=0,0,VLOOKUP(R68,FAC_TOTALS_APTA!$A$4:$BQ$143,$L80,FALSE))</f>
        <v>0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-5260.3034324114496</v>
      </c>
      <c r="Z80" s="31">
        <f>IF(Z68=0,0,VLOOKUP(Z68,FAC_TOTALS_APTA!$A$4:$BQ$143,$L80,FALSE))</f>
        <v>-5653.4213316356499</v>
      </c>
      <c r="AA80" s="31">
        <f>IF(AA68=0,0,VLOOKUP(AA68,FAC_TOTALS_APTA!$A$4:$BQ$143,$L80,FALSE))</f>
        <v>-6299.4666247355599</v>
      </c>
      <c r="AB80" s="31">
        <f>IF(AB68=0,0,VLOOKUP(AB68,FAC_TOTALS_APTA!$A$4:$BQ$143,$L80,FALSE))</f>
        <v>-6791.9802128872097</v>
      </c>
      <c r="AC80" s="34">
        <f t="shared" si="16"/>
        <v>-24005.17160166987</v>
      </c>
      <c r="AD80" s="35">
        <f>AC80/G85</f>
        <v>-4.7378222859195906E-2</v>
      </c>
    </row>
    <row r="81" spans="1:31" ht="30" customHeight="1" x14ac:dyDescent="0.2">
      <c r="B81" s="28" t="s">
        <v>75</v>
      </c>
      <c r="C81" s="30"/>
      <c r="D81" s="9" t="s">
        <v>49</v>
      </c>
      <c r="E81" s="57">
        <v>1.46E-2</v>
      </c>
      <c r="F81" s="9">
        <f>MATCH($D81,FAC_TOTALS_APTA!$A$2:$BQ$2,)</f>
        <v>22</v>
      </c>
      <c r="G81" s="36">
        <f>VLOOKUP(G68,FAC_TOTALS_APTA!$A$4:$BQ$143,$F81,FALSE)</f>
        <v>0</v>
      </c>
      <c r="H81" s="36">
        <f>VLOOKUP(H68,FAC_TOTALS_APTA!$A$4:$BQ$143,$F81,FALSE)</f>
        <v>0.64663963405710301</v>
      </c>
      <c r="I81" s="32" t="str">
        <f t="shared" si="13"/>
        <v>-</v>
      </c>
      <c r="J81" s="33" t="str">
        <f t="shared" si="14"/>
        <v/>
      </c>
      <c r="K81" s="33" t="str">
        <f t="shared" si="15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0</v>
      </c>
      <c r="O81" s="31">
        <f>IF(O68=0,0,VLOOKUP(O68,FAC_TOTALS_APTA!$A$4:$BQ$143,$L81,FALSE))</f>
        <v>0</v>
      </c>
      <c r="P81" s="31">
        <f>IF(P68=0,0,VLOOKUP(P68,FAC_TOTALS_APTA!$A$4:$BQ$143,$L81,FALSE))</f>
        <v>0</v>
      </c>
      <c r="Q81" s="31">
        <f>IF(Q68=0,0,VLOOKUP(Q68,FAC_TOTALS_APTA!$A$4:$BQ$143,$L81,FALSE))</f>
        <v>0</v>
      </c>
      <c r="R81" s="31">
        <f>IF(R68=0,0,VLOOKUP(R68,FAC_TOTALS_APTA!$A$4:$BQ$143,$L81,FALSE))</f>
        <v>0</v>
      </c>
      <c r="S81" s="31">
        <f>IF(S68=0,0,VLOOKUP(S68,FAC_TOTALS_APTA!$A$4:$BQ$143,$L81,FALSE))</f>
        <v>0</v>
      </c>
      <c r="T81" s="31">
        <f>IF(T68=0,0,VLOOKUP(T68,FAC_TOTALS_APTA!$A$4:$BQ$143,$L81,FALSE))</f>
        <v>0</v>
      </c>
      <c r="U81" s="31">
        <f>IF(U68=0,0,VLOOKUP(U68,FAC_TOTALS_APTA!$A$4:$BQ$143,$L81,FALSE))</f>
        <v>0</v>
      </c>
      <c r="V81" s="31">
        <f>IF(V68=0,0,VLOOKUP(V68,FAC_TOTALS_APTA!$A$4:$BQ$143,$L81,FALSE))</f>
        <v>1950.7674663627699</v>
      </c>
      <c r="W81" s="31">
        <f>IF(W68=0,0,VLOOKUP(W68,FAC_TOTALS_APTA!$A$4:$BQ$143,$L81,FALSE))</f>
        <v>0</v>
      </c>
      <c r="X81" s="31">
        <f>IF(X68=0,0,VLOOKUP(X68,FAC_TOTALS_APTA!$A$4:$BQ$143,$L81,FALSE))</f>
        <v>0</v>
      </c>
      <c r="Y81" s="31">
        <f>IF(Y68=0,0,VLOOKUP(Y68,FAC_TOTALS_APTA!$A$4:$BQ$143,$L81,FALSE))</f>
        <v>0</v>
      </c>
      <c r="Z81" s="31">
        <f>IF(Z68=0,0,VLOOKUP(Z68,FAC_TOTALS_APTA!$A$4:$BQ$143,$L81,FALSE))</f>
        <v>0</v>
      </c>
      <c r="AA81" s="31">
        <f>IF(AA68=0,0,VLOOKUP(AA68,FAC_TOTALS_APTA!$A$4:$BQ$143,$L81,FALSE))</f>
        <v>0</v>
      </c>
      <c r="AB81" s="31">
        <f>IF(AB68=0,0,VLOOKUP(AB68,FAC_TOTALS_APTA!$A$4:$BQ$143,$L81,FALSE))</f>
        <v>0</v>
      </c>
      <c r="AC81" s="34">
        <f t="shared" si="16"/>
        <v>1950.7674663627699</v>
      </c>
      <c r="AD81" s="35">
        <f>AC81/G85</f>
        <v>3.8501660101182109E-3</v>
      </c>
    </row>
    <row r="82" spans="1:31" ht="15" x14ac:dyDescent="0.2">
      <c r="B82" s="11" t="s">
        <v>76</v>
      </c>
      <c r="C82" s="29"/>
      <c r="D82" s="10" t="s">
        <v>50</v>
      </c>
      <c r="E82" s="58">
        <v>-4.8399999999999999E-2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0.23938462703486399</v>
      </c>
      <c r="I82" s="39" t="str">
        <f t="shared" si="13"/>
        <v>-</v>
      </c>
      <c r="J82" s="40" t="str">
        <f t="shared" si="14"/>
        <v/>
      </c>
      <c r="K82" s="40" t="str">
        <f t="shared" si="15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0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-5108.5141556221797</v>
      </c>
      <c r="AC82" s="42">
        <f t="shared" si="16"/>
        <v>-5108.5141556221797</v>
      </c>
      <c r="AD82" s="43">
        <f>AC82/$G$28</f>
        <v>-3.9543157372197316E-6</v>
      </c>
    </row>
    <row r="83" spans="1:31" ht="15" x14ac:dyDescent="0.2"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5"/>
        <v>New_Reporter_FAC</v>
      </c>
      <c r="L83" s="47">
        <f>MATCH($K83,FAC_TOTALS_APTA!$A$2:$BO$2,)</f>
        <v>40</v>
      </c>
      <c r="M83" s="48">
        <f>IF(M68=0,0,VLOOKUP(M68,FAC_TOTALS_APTA!$A$4:$BQ$143,$L83,FALSE))</f>
        <v>0</v>
      </c>
      <c r="N83" s="48">
        <f>IF(N68=0,0,VLOOKUP(N68,FAC_TOTALS_APTA!$A$4:$BQ$143,$L83,FALSE))</f>
        <v>0</v>
      </c>
      <c r="O83" s="48">
        <f>IF(O68=0,0,VLOOKUP(O68,FAC_TOTALS_APTA!$A$4:$BQ$143,$L83,FALSE))</f>
        <v>159461.99999999901</v>
      </c>
      <c r="P83" s="48">
        <f>IF(P68=0,0,VLOOKUP(P68,FAC_TOTALS_APTA!$A$4:$BQ$143,$L83,FALSE))</f>
        <v>0</v>
      </c>
      <c r="Q83" s="48">
        <f>IF(Q68=0,0,VLOOKUP(Q68,FAC_TOTALS_APTA!$A$4:$BQ$143,$L83,FALSE))</f>
        <v>0</v>
      </c>
      <c r="R83" s="48">
        <f>IF(R68=0,0,VLOOKUP(R68,FAC_TOTALS_APTA!$A$4:$BQ$143,$L83,FALSE))</f>
        <v>0</v>
      </c>
      <c r="S83" s="48">
        <f>IF(S68=0,0,VLOOKUP(S68,FAC_TOTALS_APTA!$A$4:$BQ$143,$L83,FALSE))</f>
        <v>0</v>
      </c>
      <c r="T83" s="48">
        <f>IF(T68=0,0,VLOOKUP(T68,FAC_TOTALS_APTA!$A$4:$BQ$143,$L83,FALSE))</f>
        <v>0</v>
      </c>
      <c r="U83" s="48">
        <f>IF(U68=0,0,VLOOKUP(U68,FAC_TOTALS_APTA!$A$4:$BQ$143,$L83,FALSE))</f>
        <v>0</v>
      </c>
      <c r="V83" s="48">
        <f>IF(V68=0,0,VLOOKUP(V68,FAC_TOTALS_APTA!$A$4:$BQ$143,$L83,FALSE))</f>
        <v>0</v>
      </c>
      <c r="W83" s="48">
        <f>IF(W68=0,0,VLOOKUP(W68,FAC_TOTALS_APTA!$A$4:$BQ$143,$L83,FALSE))</f>
        <v>0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159461.99999999901</v>
      </c>
      <c r="AD83" s="52">
        <f>AC83/G85</f>
        <v>0.31472493923132383</v>
      </c>
    </row>
    <row r="84" spans="1:31" s="16" customFormat="1" ht="15" x14ac:dyDescent="0.2">
      <c r="A84" s="9"/>
      <c r="B84" s="28" t="s">
        <v>77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419106.869026787</v>
      </c>
      <c r="H84" s="76">
        <f>VLOOKUP(H68,FAC_TOTALS_APTA!$A$4:$BO$143,$F84,FALSE)</f>
        <v>612332.47530298599</v>
      </c>
      <c r="I84" s="78">
        <f t="shared" ref="I84:I85" si="17">H84/G84-1</f>
        <v>0.46104137287200864</v>
      </c>
      <c r="J84" s="33"/>
      <c r="K84" s="33"/>
      <c r="L84" s="9"/>
      <c r="M84" s="31">
        <f>SUM(M70:M75)</f>
        <v>-8485.7790223824104</v>
      </c>
      <c r="N84" s="31">
        <f>SUM(N70:N75)</f>
        <v>82405.5962007856</v>
      </c>
      <c r="O84" s="31">
        <f>SUM(O70:O75)</f>
        <v>30678.785457913553</v>
      </c>
      <c r="P84" s="31">
        <f>SUM(P70:P75)</f>
        <v>-27586.321346542129</v>
      </c>
      <c r="Q84" s="31">
        <f>SUM(Q70:Q75)</f>
        <v>96480.653698213864</v>
      </c>
      <c r="R84" s="31">
        <f>SUM(R70:R75)</f>
        <v>35919.492552362972</v>
      </c>
      <c r="S84" s="31">
        <f>SUM(S70:S75)</f>
        <v>-147373.7413444574</v>
      </c>
      <c r="T84" s="31">
        <f>SUM(T70:T75)</f>
        <v>67881.810648596642</v>
      </c>
      <c r="U84" s="31">
        <f>SUM(U70:U75)</f>
        <v>31266.829559769423</v>
      </c>
      <c r="V84" s="31">
        <f>SUM(V70:V75)</f>
        <v>80070.049866863381</v>
      </c>
      <c r="W84" s="31">
        <f>SUM(W70:W75)</f>
        <v>-9638.600741631144</v>
      </c>
      <c r="X84" s="31">
        <f>SUM(X70:X75)</f>
        <v>-23630.88886825091</v>
      </c>
      <c r="Y84" s="31">
        <f>SUM(Y70:Y75)</f>
        <v>606.03742682080792</v>
      </c>
      <c r="Z84" s="31">
        <f>SUM(Z70:Z75)</f>
        <v>-29934.377560294866</v>
      </c>
      <c r="AA84" s="31">
        <f>SUM(AA70:AA75)</f>
        <v>64719.362862825306</v>
      </c>
      <c r="AB84" s="31">
        <f>SUM(AB70:AB75)</f>
        <v>2460.8357185389987</v>
      </c>
      <c r="AC84" s="34">
        <f>H84-G84</f>
        <v>193225.60627619899</v>
      </c>
      <c r="AD84" s="35">
        <f>I84</f>
        <v>0.46104137287200864</v>
      </c>
      <c r="AE84" s="9"/>
    </row>
    <row r="85" spans="1:31" s="16" customFormat="1" ht="16" thickBot="1" x14ac:dyDescent="0.25">
      <c r="A85" s="9"/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506671.00099999999</v>
      </c>
      <c r="H85" s="77">
        <f>VLOOKUP(H68,FAC_TOTALS_APTA!$A$4:$BO$143,$F85,FALSE)</f>
        <v>581062.38399999996</v>
      </c>
      <c r="I85" s="79">
        <f t="shared" si="17"/>
        <v>0.14682384200630416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74391.382999999973</v>
      </c>
      <c r="AD85" s="55">
        <f>I85</f>
        <v>0.14682384200630416</v>
      </c>
      <c r="AE85" s="9"/>
    </row>
    <row r="86" spans="1:31" s="75" customFormat="1" ht="17" thickTop="1" thickBot="1" x14ac:dyDescent="0.25">
      <c r="A86" s="74"/>
      <c r="B86" s="59" t="s">
        <v>78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-0.31421753086570448</v>
      </c>
      <c r="AE86" s="74"/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1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4" t="s">
        <v>59</v>
      </c>
      <c r="H94" s="84"/>
      <c r="I94" s="84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4" t="s">
        <v>63</v>
      </c>
      <c r="AD94" s="84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2002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ht="13" customHeight="1" x14ac:dyDescent="0.2"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</row>
    <row r="97" spans="2:30" ht="13" customHeight="1" x14ac:dyDescent="0.2">
      <c r="B97" s="28"/>
      <c r="C97" s="30"/>
      <c r="D97" s="9"/>
      <c r="E97" s="9"/>
      <c r="F97" s="9"/>
      <c r="G97" s="9" t="str">
        <f>CONCATENATE($C92,"_",$C93,"_",G95)</f>
        <v>1_10_2002</v>
      </c>
      <c r="H97" s="9" t="str">
        <f>CONCATENATE($C92,"_",$C93,"_",H95)</f>
        <v>1_10_2018</v>
      </c>
      <c r="I97" s="30"/>
      <c r="J97" s="9"/>
      <c r="K97" s="9"/>
      <c r="L97" s="9"/>
      <c r="M97" s="9" t="str">
        <f>IF($G95+M96&gt;$H95,0,CONCATENATE($C92,"_",$C93,"_",$G95+M96))</f>
        <v>1_10_2003</v>
      </c>
      <c r="N97" s="9" t="str">
        <f t="shared" ref="N97:AB97" si="18">IF($G95+N96&gt;$H95,0,CONCATENATE($C92,"_",$C93,"_",$G95+N96))</f>
        <v>1_10_2004</v>
      </c>
      <c r="O97" s="9" t="str">
        <f t="shared" si="18"/>
        <v>1_10_2005</v>
      </c>
      <c r="P97" s="9" t="str">
        <f t="shared" si="18"/>
        <v>1_10_2006</v>
      </c>
      <c r="Q97" s="9" t="str">
        <f t="shared" si="18"/>
        <v>1_10_2007</v>
      </c>
      <c r="R97" s="9" t="str">
        <f t="shared" si="18"/>
        <v>1_10_2008</v>
      </c>
      <c r="S97" s="9" t="str">
        <f t="shared" si="18"/>
        <v>1_10_2009</v>
      </c>
      <c r="T97" s="9" t="str">
        <f t="shared" si="18"/>
        <v>1_10_2010</v>
      </c>
      <c r="U97" s="9" t="str">
        <f t="shared" si="18"/>
        <v>1_10_2011</v>
      </c>
      <c r="V97" s="9" t="str">
        <f t="shared" si="18"/>
        <v>1_10_2012</v>
      </c>
      <c r="W97" s="9" t="str">
        <f t="shared" si="18"/>
        <v>1_10_2013</v>
      </c>
      <c r="X97" s="9" t="str">
        <f t="shared" si="18"/>
        <v>1_10_2014</v>
      </c>
      <c r="Y97" s="9" t="str">
        <f t="shared" si="18"/>
        <v>1_10_2015</v>
      </c>
      <c r="Z97" s="9" t="str">
        <f t="shared" si="18"/>
        <v>1_10_2016</v>
      </c>
      <c r="AA97" s="9" t="str">
        <f t="shared" si="18"/>
        <v>1_10_2017</v>
      </c>
      <c r="AB97" s="9" t="str">
        <f t="shared" si="18"/>
        <v>1_10_2018</v>
      </c>
      <c r="AC97" s="9"/>
      <c r="AD97" s="9"/>
    </row>
    <row r="98" spans="2:30" ht="13" customHeight="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2:30" ht="15" x14ac:dyDescent="0.2">
      <c r="B99" s="28" t="s">
        <v>37</v>
      </c>
      <c r="C99" s="30" t="s">
        <v>24</v>
      </c>
      <c r="D99" s="9" t="s">
        <v>8</v>
      </c>
      <c r="E99" s="57">
        <v>0.83279999999999998</v>
      </c>
      <c r="F99" s="9">
        <f>MATCH($D99,FAC_TOTALS_APTA!$A$2:$BQ$2,)</f>
        <v>11</v>
      </c>
      <c r="G99" s="31">
        <f>VLOOKUP(G97,FAC_TOTALS_APTA!$A$4:$BQ$143,$F99,FALSE)</f>
        <v>474570591.5</v>
      </c>
      <c r="H99" s="31">
        <f>VLOOKUP(H97,FAC_TOTALS_APTA!$A$4:$BQ$143,$F99,FALSE)</f>
        <v>560645667.79999995</v>
      </c>
      <c r="I99" s="32">
        <f>IFERROR(H99/G99-1,"-")</f>
        <v>0.18137465287922283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-76995271.601259395</v>
      </c>
      <c r="N99" s="31">
        <f>IF(N97=0,0,VLOOKUP(N97,FAC_TOTALS_APTA!$A$4:$BQ$143,$L99,FALSE))</f>
        <v>12255449.8179774</v>
      </c>
      <c r="O99" s="31">
        <f>IF(O97=0,0,VLOOKUP(O97,FAC_TOTALS_APTA!$A$4:$BQ$143,$L99,FALSE))</f>
        <v>152717949.05152199</v>
      </c>
      <c r="P99" s="31">
        <f>IF(P97=0,0,VLOOKUP(P97,FAC_TOTALS_APTA!$A$4:$BQ$143,$L99,FALSE))</f>
        <v>13328285.0843754</v>
      </c>
      <c r="Q99" s="31">
        <f>IF(Q97=0,0,VLOOKUP(Q97,FAC_TOTALS_APTA!$A$4:$BQ$143,$L99,FALSE))</f>
        <v>42818303.477593698</v>
      </c>
      <c r="R99" s="31">
        <f>IF(R97=0,0,VLOOKUP(R97,FAC_TOTALS_APTA!$A$4:$BQ$143,$L99,FALSE))</f>
        <v>-17683024.1698149</v>
      </c>
      <c r="S99" s="31">
        <f>IF(S97=0,0,VLOOKUP(S97,FAC_TOTALS_APTA!$A$4:$BQ$143,$L99,FALSE))</f>
        <v>-58867024.798931397</v>
      </c>
      <c r="T99" s="31">
        <f>IF(T97=0,0,VLOOKUP(T97,FAC_TOTALS_APTA!$A$4:$BQ$143,$L99,FALSE))</f>
        <v>-986332.04128188302</v>
      </c>
      <c r="U99" s="31">
        <f>IF(U97=0,0,VLOOKUP(U97,FAC_TOTALS_APTA!$A$4:$BQ$143,$L99,FALSE))</f>
        <v>-71256162.751648307</v>
      </c>
      <c r="V99" s="31">
        <f>IF(V97=0,0,VLOOKUP(V97,FAC_TOTALS_APTA!$A$4:$BQ$143,$L99,FALSE))</f>
        <v>29798460.091849901</v>
      </c>
      <c r="W99" s="31">
        <f>IF(W97=0,0,VLOOKUP(W97,FAC_TOTALS_APTA!$A$4:$BQ$143,$L99,FALSE))</f>
        <v>-42739843.101013497</v>
      </c>
      <c r="X99" s="31">
        <f>IF(X97=0,0,VLOOKUP(X97,FAC_TOTALS_APTA!$A$4:$BQ$143,$L99,FALSE))</f>
        <v>6587430.0120559698</v>
      </c>
      <c r="Y99" s="31">
        <f>IF(Y97=0,0,VLOOKUP(Y97,FAC_TOTALS_APTA!$A$4:$BQ$143,$L99,FALSE))</f>
        <v>-97234828.160111502</v>
      </c>
      <c r="Z99" s="31">
        <f>IF(Z97=0,0,VLOOKUP(Z97,FAC_TOTALS_APTA!$A$4:$BQ$143,$L99,FALSE))</f>
        <v>-6780328.9141629897</v>
      </c>
      <c r="AA99" s="31">
        <f>IF(AA97=0,0,VLOOKUP(AA97,FAC_TOTALS_APTA!$A$4:$BQ$143,$L99,FALSE))</f>
        <v>-2733432.1713302298</v>
      </c>
      <c r="AB99" s="31">
        <f>IF(AB97=0,0,VLOOKUP(AB97,FAC_TOTALS_APTA!$A$4:$BQ$143,$L99,FALSE))</f>
        <v>-39659922.625170901</v>
      </c>
      <c r="AC99" s="34">
        <f>SUM(M99:AB99)</f>
        <v>-157430292.79935068</v>
      </c>
      <c r="AD99" s="35">
        <f>AC99/G114</f>
        <v>-7.7610804834065739E-2</v>
      </c>
    </row>
    <row r="100" spans="2:30" ht="15" x14ac:dyDescent="0.2">
      <c r="B100" s="28" t="s">
        <v>60</v>
      </c>
      <c r="C100" s="30" t="s">
        <v>24</v>
      </c>
      <c r="D100" s="9" t="s">
        <v>18</v>
      </c>
      <c r="E100" s="57">
        <v>-0.59099999999999997</v>
      </c>
      <c r="F100" s="9">
        <f>MATCH($D100,FAC_TOTALS_APTA!$A$2:$BQ$2,)</f>
        <v>12</v>
      </c>
      <c r="G100" s="56">
        <f>VLOOKUP(G97,FAC_TOTALS_APTA!$A$4:$BQ$143,$F100,FALSE)</f>
        <v>1.7610024580000001</v>
      </c>
      <c r="H100" s="56">
        <f>VLOOKUP(H97,FAC_TOTALS_APTA!$A$4:$BQ$143,$F100,FALSE)</f>
        <v>1.9555512669999999</v>
      </c>
      <c r="I100" s="32">
        <f t="shared" ref="I100:I111" si="19">IFERROR(H100/G100-1,"-")</f>
        <v>0.11047617118090347</v>
      </c>
      <c r="J100" s="33" t="str">
        <f t="shared" ref="J100:J111" si="20">IF(C100="Log","_log","")</f>
        <v>_log</v>
      </c>
      <c r="K100" s="33" t="str">
        <f t="shared" ref="K100:K112" si="21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99194798.1802136</v>
      </c>
      <c r="N100" s="31">
        <f>IF(N97=0,0,VLOOKUP(N97,FAC_TOTALS_APTA!$A$4:$BQ$143,$L100,FALSE))</f>
        <v>58356365.3324522</v>
      </c>
      <c r="O100" s="31">
        <f>IF(O97=0,0,VLOOKUP(O97,FAC_TOTALS_APTA!$A$4:$BQ$143,$L100,FALSE))</f>
        <v>20015693.3662921</v>
      </c>
      <c r="P100" s="31">
        <f>IF(P97=0,0,VLOOKUP(P97,FAC_TOTALS_APTA!$A$4:$BQ$143,$L100,FALSE))</f>
        <v>45655381.644019097</v>
      </c>
      <c r="Q100" s="31">
        <f>IF(Q97=0,0,VLOOKUP(Q97,FAC_TOTALS_APTA!$A$4:$BQ$143,$L100,FALSE))</f>
        <v>12206188.6507346</v>
      </c>
      <c r="R100" s="31">
        <f>IF(R97=0,0,VLOOKUP(R97,FAC_TOTALS_APTA!$A$4:$BQ$143,$L100,FALSE))</f>
        <v>62254172.526290201</v>
      </c>
      <c r="S100" s="31">
        <f>IF(S97=0,0,VLOOKUP(S97,FAC_TOTALS_APTA!$A$4:$BQ$143,$L100,FALSE))</f>
        <v>15309461.160652</v>
      </c>
      <c r="T100" s="31">
        <f>IF(T97=0,0,VLOOKUP(T97,FAC_TOTALS_APTA!$A$4:$BQ$143,$L100,FALSE))</f>
        <v>-37915389.195147596</v>
      </c>
      <c r="U100" s="31">
        <f>IF(U97=0,0,VLOOKUP(U97,FAC_TOTALS_APTA!$A$4:$BQ$143,$L100,FALSE))</f>
        <v>-39719051.938521698</v>
      </c>
      <c r="V100" s="31">
        <f>IF(V97=0,0,VLOOKUP(V97,FAC_TOTALS_APTA!$A$4:$BQ$143,$L100,FALSE))</f>
        <v>-2017049.0674155001</v>
      </c>
      <c r="W100" s="31">
        <f>IF(W97=0,0,VLOOKUP(W97,FAC_TOTALS_APTA!$A$4:$BQ$143,$L100,FALSE))</f>
        <v>52556402.600247197</v>
      </c>
      <c r="X100" s="31">
        <f>IF(X97=0,0,VLOOKUP(X97,FAC_TOTALS_APTA!$A$4:$BQ$143,$L100,FALSE))</f>
        <v>30450861.951731499</v>
      </c>
      <c r="Y100" s="31">
        <f>IF(Y97=0,0,VLOOKUP(Y97,FAC_TOTALS_APTA!$A$4:$BQ$143,$L100,FALSE))</f>
        <v>5375143.84207955</v>
      </c>
      <c r="Z100" s="31">
        <f>IF(Z97=0,0,VLOOKUP(Z97,FAC_TOTALS_APTA!$A$4:$BQ$143,$L100,FALSE))</f>
        <v>-2280596.5855863201</v>
      </c>
      <c r="AA100" s="31">
        <f>IF(AA97=0,0,VLOOKUP(AA97,FAC_TOTALS_APTA!$A$4:$BQ$143,$L100,FALSE))</f>
        <v>14226622.7059312</v>
      </c>
      <c r="AB100" s="31">
        <f>IF(AB97=0,0,VLOOKUP(AB97,FAC_TOTALS_APTA!$A$4:$BQ$143,$L100,FALSE))</f>
        <v>-20318030.4539757</v>
      </c>
      <c r="AC100" s="34">
        <f t="shared" ref="AC100:AC111" si="22">SUM(M100:AB100)</f>
        <v>313350974.71999645</v>
      </c>
      <c r="AD100" s="35">
        <f>AC100/G114</f>
        <v>0.15447739384283363</v>
      </c>
    </row>
    <row r="101" spans="2:30" ht="15" x14ac:dyDescent="0.2">
      <c r="B101" s="28" t="s">
        <v>56</v>
      </c>
      <c r="C101" s="30" t="s">
        <v>24</v>
      </c>
      <c r="D101" s="9" t="s">
        <v>9</v>
      </c>
      <c r="E101" s="57">
        <v>0.37669999999999998</v>
      </c>
      <c r="F101" s="9">
        <f>MATCH($D101,FAC_TOTALS_APTA!$A$2:$BQ$2,)</f>
        <v>13</v>
      </c>
      <c r="G101" s="31">
        <f>VLOOKUP(G97,FAC_TOTALS_APTA!$A$4:$BQ$143,$F101,FALSE)</f>
        <v>25697520.3899999</v>
      </c>
      <c r="H101" s="31">
        <f>VLOOKUP(H97,FAC_TOTALS_APTA!$A$4:$BQ$143,$F101,FALSE)</f>
        <v>29807700.839999899</v>
      </c>
      <c r="I101" s="32">
        <f t="shared" si="19"/>
        <v>0.15994463230777156</v>
      </c>
      <c r="J101" s="33" t="str">
        <f t="shared" si="20"/>
        <v>_log</v>
      </c>
      <c r="K101" s="33" t="str">
        <f t="shared" si="21"/>
        <v>POP_EMP_log_FAC</v>
      </c>
      <c r="L101" s="9">
        <f>MATCH($K101,FAC_TOTALS_APTA!$A$2:$BO$2,)</f>
        <v>26</v>
      </c>
      <c r="M101" s="31">
        <f>IF(M97=0,0,VLOOKUP(M97,FAC_TOTALS_APTA!$A$4:$BQ$143,$L101,FALSE))</f>
        <v>3238068.9975157999</v>
      </c>
      <c r="N101" s="31">
        <f>IF(N97=0,0,VLOOKUP(N97,FAC_TOTALS_APTA!$A$4:$BQ$143,$L101,FALSE))</f>
        <v>4752136.04439817</v>
      </c>
      <c r="O101" s="31">
        <f>IF(O97=0,0,VLOOKUP(O97,FAC_TOTALS_APTA!$A$4:$BQ$143,$L101,FALSE))</f>
        <v>4889448.7432452999</v>
      </c>
      <c r="P101" s="31">
        <f>IF(P97=0,0,VLOOKUP(P97,FAC_TOTALS_APTA!$A$4:$BQ$143,$L101,FALSE))</f>
        <v>6300871.62383522</v>
      </c>
      <c r="Q101" s="31">
        <f>IF(Q97=0,0,VLOOKUP(Q97,FAC_TOTALS_APTA!$A$4:$BQ$143,$L101,FALSE))</f>
        <v>665449.63525093999</v>
      </c>
      <c r="R101" s="31">
        <f>IF(R97=0,0,VLOOKUP(R97,FAC_TOTALS_APTA!$A$4:$BQ$143,$L101,FALSE))</f>
        <v>2872397.2344940999</v>
      </c>
      <c r="S101" s="31">
        <f>IF(S97=0,0,VLOOKUP(S97,FAC_TOTALS_APTA!$A$4:$BQ$143,$L101,FALSE))</f>
        <v>-2691717.2724470198</v>
      </c>
      <c r="T101" s="31">
        <f>IF(T97=0,0,VLOOKUP(T97,FAC_TOTALS_APTA!$A$4:$BQ$143,$L101,FALSE))</f>
        <v>-2128036.7729567001</v>
      </c>
      <c r="U101" s="31">
        <f>IF(U97=0,0,VLOOKUP(U97,FAC_TOTALS_APTA!$A$4:$BQ$143,$L101,FALSE))</f>
        <v>1573465.1021921199</v>
      </c>
      <c r="V101" s="31">
        <f>IF(V97=0,0,VLOOKUP(V97,FAC_TOTALS_APTA!$A$4:$BQ$143,$L101,FALSE))</f>
        <v>2805725.2617436298</v>
      </c>
      <c r="W101" s="31">
        <f>IF(W97=0,0,VLOOKUP(W97,FAC_TOTALS_APTA!$A$4:$BQ$143,$L101,FALSE))</f>
        <v>11259757.689254301</v>
      </c>
      <c r="X101" s="31">
        <f>IF(X97=0,0,VLOOKUP(X97,FAC_TOTALS_APTA!$A$4:$BQ$143,$L101,FALSE))</f>
        <v>3664138.8245648299</v>
      </c>
      <c r="Y101" s="31">
        <f>IF(Y97=0,0,VLOOKUP(Y97,FAC_TOTALS_APTA!$A$4:$BQ$143,$L101,FALSE))</f>
        <v>3439629.6130787898</v>
      </c>
      <c r="Z101" s="31">
        <f>IF(Z97=0,0,VLOOKUP(Z97,FAC_TOTALS_APTA!$A$4:$BQ$143,$L101,FALSE))</f>
        <v>737243.45469781698</v>
      </c>
      <c r="AA101" s="31">
        <f>IF(AA97=0,0,VLOOKUP(AA97,FAC_TOTALS_APTA!$A$4:$BQ$143,$L101,FALSE))</f>
        <v>2872136.3133757799</v>
      </c>
      <c r="AB101" s="31">
        <f>IF(AB97=0,0,VLOOKUP(AB97,FAC_TOTALS_APTA!$A$4:$BQ$143,$L101,FALSE))</f>
        <v>1734988.5631520399</v>
      </c>
      <c r="AC101" s="34">
        <f t="shared" si="22"/>
        <v>45985703.055395111</v>
      </c>
      <c r="AD101" s="35">
        <f>AC101/G114</f>
        <v>2.2670271150027937E-2</v>
      </c>
    </row>
    <row r="102" spans="2:30" ht="15" x14ac:dyDescent="0.2">
      <c r="B102" s="28" t="s">
        <v>72</v>
      </c>
      <c r="C102" s="30" t="s">
        <v>24</v>
      </c>
      <c r="D102" s="9" t="s">
        <v>80</v>
      </c>
      <c r="E102" s="57">
        <v>5.4999999999999997E-3</v>
      </c>
      <c r="F102" s="9">
        <f>MATCH($D102,FAC_TOTALS_APTA!$A$2:$BQ$2,)</f>
        <v>17</v>
      </c>
      <c r="G102" s="56">
        <f>VLOOKUP(G97,FAC_TOTALS_APTA!$A$4:$BQ$143,$F102,FALSE)</f>
        <v>31155.962969999899</v>
      </c>
      <c r="H102" s="56">
        <f>VLOOKUP(H97,FAC_TOTALS_APTA!$A$4:$BQ$143,$F102,FALSE)</f>
        <v>33405.500979999997</v>
      </c>
      <c r="I102" s="32">
        <f t="shared" si="19"/>
        <v>7.2202486957831491E-2</v>
      </c>
      <c r="J102" s="33" t="str">
        <f t="shared" si="20"/>
        <v>_log</v>
      </c>
      <c r="K102" s="33" t="str">
        <f t="shared" si="21"/>
        <v>WEIGHTED_POP_DENSITY_log_FAC</v>
      </c>
      <c r="L102" s="9">
        <f>MATCH($K102,FAC_TOTALS_APTA!$A$2:$BO$2,)</f>
        <v>30</v>
      </c>
      <c r="M102" s="31">
        <f>IF(M97=0,0,VLOOKUP(M97,FAC_TOTALS_APTA!$A$4:$BQ$143,$L102,FALSE))</f>
        <v>-26073.8695004482</v>
      </c>
      <c r="N102" s="31">
        <f>IF(N97=0,0,VLOOKUP(N97,FAC_TOTALS_APTA!$A$4:$BQ$143,$L102,FALSE))</f>
        <v>17362.714189500901</v>
      </c>
      <c r="O102" s="31">
        <f>IF(O97=0,0,VLOOKUP(O97,FAC_TOTALS_APTA!$A$4:$BQ$143,$L102,FALSE))</f>
        <v>58419.147765534799</v>
      </c>
      <c r="P102" s="31">
        <f>IF(P97=0,0,VLOOKUP(P97,FAC_TOTALS_APTA!$A$4:$BQ$143,$L102,FALSE))</f>
        <v>-271055.02190849901</v>
      </c>
      <c r="Q102" s="31">
        <f>IF(Q97=0,0,VLOOKUP(Q97,FAC_TOTALS_APTA!$A$4:$BQ$143,$L102,FALSE))</f>
        <v>597533.71243578999</v>
      </c>
      <c r="R102" s="31">
        <f>IF(R97=0,0,VLOOKUP(R97,FAC_TOTALS_APTA!$A$4:$BQ$143,$L102,FALSE))</f>
        <v>-614513.816305766</v>
      </c>
      <c r="S102" s="31">
        <f>IF(S97=0,0,VLOOKUP(S97,FAC_TOTALS_APTA!$A$4:$BQ$143,$L102,FALSE))</f>
        <v>589927.04965305701</v>
      </c>
      <c r="T102" s="31">
        <f>IF(T97=0,0,VLOOKUP(T97,FAC_TOTALS_APTA!$A$4:$BQ$143,$L102,FALSE))</f>
        <v>7865414.0661591003</v>
      </c>
      <c r="U102" s="31">
        <f>IF(U97=0,0,VLOOKUP(U97,FAC_TOTALS_APTA!$A$4:$BQ$143,$L102,FALSE))</f>
        <v>-9566758.5831170809</v>
      </c>
      <c r="V102" s="31">
        <f>IF(V97=0,0,VLOOKUP(V97,FAC_TOTALS_APTA!$A$4:$BQ$143,$L102,FALSE))</f>
        <v>16680529.864856901</v>
      </c>
      <c r="W102" s="31">
        <f>IF(W97=0,0,VLOOKUP(W97,FAC_TOTALS_APTA!$A$4:$BQ$143,$L102,FALSE))</f>
        <v>18399717.690991402</v>
      </c>
      <c r="X102" s="31">
        <f>IF(X97=0,0,VLOOKUP(X97,FAC_TOTALS_APTA!$A$4:$BQ$143,$L102,FALSE))</f>
        <v>42378396.330125898</v>
      </c>
      <c r="Y102" s="31">
        <f>IF(Y97=0,0,VLOOKUP(Y97,FAC_TOTALS_APTA!$A$4:$BQ$143,$L102,FALSE))</f>
        <v>38540799.549027599</v>
      </c>
      <c r="Z102" s="31">
        <f>IF(Z97=0,0,VLOOKUP(Z97,FAC_TOTALS_APTA!$A$4:$BQ$143,$L102,FALSE))</f>
        <v>19957632.595143698</v>
      </c>
      <c r="AA102" s="31">
        <f>IF(AA97=0,0,VLOOKUP(AA97,FAC_TOTALS_APTA!$A$4:$BQ$143,$L102,FALSE))</f>
        <v>43588172.695166104</v>
      </c>
      <c r="AB102" s="31">
        <f>IF(AB97=0,0,VLOOKUP(AB97,FAC_TOTALS_APTA!$A$4:$BQ$143,$L102,FALSE))</f>
        <v>48242757.613616601</v>
      </c>
      <c r="AC102" s="34">
        <f t="shared" si="22"/>
        <v>226438261.73829943</v>
      </c>
      <c r="AD102" s="35">
        <f>AC102/G114</f>
        <v>0.11163071240129673</v>
      </c>
    </row>
    <row r="103" spans="2:30" ht="15" x14ac:dyDescent="0.2">
      <c r="B103" s="28" t="s">
        <v>57</v>
      </c>
      <c r="C103" s="30" t="s">
        <v>24</v>
      </c>
      <c r="D103" s="37" t="s">
        <v>17</v>
      </c>
      <c r="E103" s="57">
        <v>0.1762</v>
      </c>
      <c r="F103" s="9">
        <f>MATCH($D103,FAC_TOTALS_APTA!$A$2:$BQ$2,)</f>
        <v>14</v>
      </c>
      <c r="G103" s="36">
        <f>VLOOKUP(G97,FAC_TOTALS_APTA!$A$4:$BQ$143,$F103,FALSE)</f>
        <v>1.974</v>
      </c>
      <c r="H103" s="36">
        <f>VLOOKUP(H97,FAC_TOTALS_APTA!$A$4:$BQ$143,$F103,FALSE)</f>
        <v>2.9199999999999902</v>
      </c>
      <c r="I103" s="32">
        <f t="shared" si="19"/>
        <v>0.4792299898682828</v>
      </c>
      <c r="J103" s="33" t="str">
        <f t="shared" si="20"/>
        <v>_log</v>
      </c>
      <c r="K103" s="33" t="str">
        <f t="shared" si="21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43893613.434030101</v>
      </c>
      <c r="N103" s="31">
        <f>IF(N97=0,0,VLOOKUP(N97,FAC_TOTALS_APTA!$A$4:$BQ$143,$L103,FALSE))</f>
        <v>46399317.547156602</v>
      </c>
      <c r="O103" s="31">
        <f>IF(O97=0,0,VLOOKUP(O97,FAC_TOTALS_APTA!$A$4:$BQ$143,$L103,FALSE))</f>
        <v>64127500.368823297</v>
      </c>
      <c r="P103" s="31">
        <f>IF(P97=0,0,VLOOKUP(P97,FAC_TOTALS_APTA!$A$4:$BQ$143,$L103,FALSE))</f>
        <v>46937867.671787001</v>
      </c>
      <c r="Q103" s="31">
        <f>IF(Q97=0,0,VLOOKUP(Q97,FAC_TOTALS_APTA!$A$4:$BQ$143,$L103,FALSE))</f>
        <v>15995092.505419901</v>
      </c>
      <c r="R103" s="31">
        <f>IF(R97=0,0,VLOOKUP(R97,FAC_TOTALS_APTA!$A$4:$BQ$143,$L103,FALSE))</f>
        <v>66504477.9367617</v>
      </c>
      <c r="S103" s="31">
        <f>IF(S97=0,0,VLOOKUP(S97,FAC_TOTALS_APTA!$A$4:$BQ$143,$L103,FALSE))</f>
        <v>-164766775.21270201</v>
      </c>
      <c r="T103" s="31">
        <f>IF(T97=0,0,VLOOKUP(T97,FAC_TOTALS_APTA!$A$4:$BQ$143,$L103,FALSE))</f>
        <v>73744968.691623807</v>
      </c>
      <c r="U103" s="31">
        <f>IF(U97=0,0,VLOOKUP(U97,FAC_TOTALS_APTA!$A$4:$BQ$143,$L103,FALSE))</f>
        <v>116534728.14163899</v>
      </c>
      <c r="V103" s="31">
        <f>IF(V97=0,0,VLOOKUP(V97,FAC_TOTALS_APTA!$A$4:$BQ$143,$L103,FALSE))</f>
        <v>6031434.4678941201</v>
      </c>
      <c r="W103" s="31">
        <f>IF(W97=0,0,VLOOKUP(W97,FAC_TOTALS_APTA!$A$4:$BQ$143,$L103,FALSE))</f>
        <v>-23694450.174334399</v>
      </c>
      <c r="X103" s="31">
        <f>IF(X97=0,0,VLOOKUP(X97,FAC_TOTALS_APTA!$A$4:$BQ$143,$L103,FALSE))</f>
        <v>-28765006.122361898</v>
      </c>
      <c r="Y103" s="31">
        <f>IF(Y97=0,0,VLOOKUP(Y97,FAC_TOTALS_APTA!$A$4:$BQ$143,$L103,FALSE))</f>
        <v>-185255764.66355199</v>
      </c>
      <c r="Z103" s="31">
        <f>IF(Z97=0,0,VLOOKUP(Z97,FAC_TOTALS_APTA!$A$4:$BQ$143,$L103,FALSE))</f>
        <v>-57406805.3931152</v>
      </c>
      <c r="AA103" s="31">
        <f>IF(AA97=0,0,VLOOKUP(AA97,FAC_TOTALS_APTA!$A$4:$BQ$143,$L103,FALSE))</f>
        <v>56831011.841332898</v>
      </c>
      <c r="AB103" s="31">
        <f>IF(AB97=0,0,VLOOKUP(AB97,FAC_TOTALS_APTA!$A$4:$BQ$143,$L103,FALSE))</f>
        <v>45382456.937146202</v>
      </c>
      <c r="AC103" s="34">
        <f t="shared" si="22"/>
        <v>122493667.97754915</v>
      </c>
      <c r="AD103" s="35">
        <f>AC103/G114</f>
        <v>6.0387565758587128E-2</v>
      </c>
    </row>
    <row r="104" spans="2:30" ht="15" x14ac:dyDescent="0.2">
      <c r="B104" s="28" t="s">
        <v>54</v>
      </c>
      <c r="C104" s="30" t="s">
        <v>24</v>
      </c>
      <c r="D104" s="9" t="s">
        <v>16</v>
      </c>
      <c r="E104" s="57">
        <v>-0.27529999999999999</v>
      </c>
      <c r="F104" s="9">
        <f>MATCH($D104,FAC_TOTALS_APTA!$A$2:$BQ$2,)</f>
        <v>15</v>
      </c>
      <c r="G104" s="56">
        <f>VLOOKUP(G97,FAC_TOTALS_APTA!$A$4:$BQ$143,$F104,FALSE)</f>
        <v>42439.074999999903</v>
      </c>
      <c r="H104" s="56">
        <f>VLOOKUP(H97,FAC_TOTALS_APTA!$A$4:$BQ$143,$F104,FALSE)</f>
        <v>36801.5</v>
      </c>
      <c r="I104" s="32">
        <f t="shared" si="19"/>
        <v>-0.13283925250491235</v>
      </c>
      <c r="J104" s="33" t="str">
        <f t="shared" si="20"/>
        <v>_log</v>
      </c>
      <c r="K104" s="33" t="str">
        <f t="shared" si="21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22497951.634550601</v>
      </c>
      <c r="N104" s="31">
        <f>IF(N97=0,0,VLOOKUP(N97,FAC_TOTALS_APTA!$A$4:$BQ$143,$L104,FALSE))</f>
        <v>28845188.511679199</v>
      </c>
      <c r="O104" s="31">
        <f>IF(O97=0,0,VLOOKUP(O97,FAC_TOTALS_APTA!$A$4:$BQ$143,$L104,FALSE))</f>
        <v>27713443.6420414</v>
      </c>
      <c r="P104" s="31">
        <f>IF(P97=0,0,VLOOKUP(P97,FAC_TOTALS_APTA!$A$4:$BQ$143,$L104,FALSE))</f>
        <v>50969672.176819697</v>
      </c>
      <c r="Q104" s="31">
        <f>IF(Q97=0,0,VLOOKUP(Q97,FAC_TOTALS_APTA!$A$4:$BQ$143,$L104,FALSE))</f>
        <v>-16118440.5768691</v>
      </c>
      <c r="R104" s="31">
        <f>IF(R97=0,0,VLOOKUP(R97,FAC_TOTALS_APTA!$A$4:$BQ$143,$L104,FALSE))</f>
        <v>-1509147.7518363299</v>
      </c>
      <c r="S104" s="31">
        <f>IF(S97=0,0,VLOOKUP(S97,FAC_TOTALS_APTA!$A$4:$BQ$143,$L104,FALSE))</f>
        <v>34305124.263324298</v>
      </c>
      <c r="T104" s="31">
        <f>IF(T97=0,0,VLOOKUP(T97,FAC_TOTALS_APTA!$A$4:$BQ$143,$L104,FALSE))</f>
        <v>7733749.65332219</v>
      </c>
      <c r="U104" s="31">
        <f>IF(U97=0,0,VLOOKUP(U97,FAC_TOTALS_APTA!$A$4:$BQ$143,$L104,FALSE))</f>
        <v>31036269.550293699</v>
      </c>
      <c r="V104" s="31">
        <f>IF(V97=0,0,VLOOKUP(V97,FAC_TOTALS_APTA!$A$4:$BQ$143,$L104,FALSE))</f>
        <v>5566106.1813352099</v>
      </c>
      <c r="W104" s="31">
        <f>IF(W97=0,0,VLOOKUP(W97,FAC_TOTALS_APTA!$A$4:$BQ$143,$L104,FALSE))</f>
        <v>8145730.4231326198</v>
      </c>
      <c r="X104" s="31">
        <f>IF(X97=0,0,VLOOKUP(X97,FAC_TOTALS_APTA!$A$4:$BQ$143,$L104,FALSE))</f>
        <v>3846194.9962511999</v>
      </c>
      <c r="Y104" s="31">
        <f>IF(Y97=0,0,VLOOKUP(Y97,FAC_TOTALS_APTA!$A$4:$BQ$143,$L104,FALSE))</f>
        <v>-19541223.3627152</v>
      </c>
      <c r="Z104" s="31">
        <f>IF(Z97=0,0,VLOOKUP(Z97,FAC_TOTALS_APTA!$A$4:$BQ$143,$L104,FALSE))</f>
        <v>-35197849.8902582</v>
      </c>
      <c r="AA104" s="31">
        <f>IF(AA97=0,0,VLOOKUP(AA97,FAC_TOTALS_APTA!$A$4:$BQ$143,$L104,FALSE))</f>
        <v>-19769168.3960426</v>
      </c>
      <c r="AB104" s="31">
        <f>IF(AB97=0,0,VLOOKUP(AB97,FAC_TOTALS_APTA!$A$4:$BQ$143,$L104,FALSE))</f>
        <v>-25886069.958957799</v>
      </c>
      <c r="AC104" s="34">
        <f t="shared" si="22"/>
        <v>102637531.09607092</v>
      </c>
      <c r="AD104" s="35">
        <f>AC104/G114</f>
        <v>5.0598784089794742E-2</v>
      </c>
    </row>
    <row r="105" spans="2:30" ht="15" x14ac:dyDescent="0.2">
      <c r="B105" s="28" t="s">
        <v>73</v>
      </c>
      <c r="C105" s="30"/>
      <c r="D105" s="9" t="s">
        <v>10</v>
      </c>
      <c r="E105" s="57">
        <v>6.8999999999999999E-3</v>
      </c>
      <c r="F105" s="9">
        <f>MATCH($D105,FAC_TOTALS_APTA!$A$2:$BQ$2,)</f>
        <v>16</v>
      </c>
      <c r="G105" s="31">
        <f>VLOOKUP(G97,FAC_TOTALS_APTA!$A$4:$BQ$143,$F105,FALSE)</f>
        <v>31.71</v>
      </c>
      <c r="H105" s="31">
        <f>VLOOKUP(H97,FAC_TOTALS_APTA!$A$4:$BQ$143,$F105,FALSE)</f>
        <v>30.01</v>
      </c>
      <c r="I105" s="32">
        <f t="shared" si="19"/>
        <v>-5.3610848312835024E-2</v>
      </c>
      <c r="J105" s="33" t="str">
        <f t="shared" si="20"/>
        <v/>
      </c>
      <c r="K105" s="33" t="str">
        <f t="shared" si="21"/>
        <v>PCT_HH_NO_VEH_FAC</v>
      </c>
      <c r="L105" s="9">
        <f>MATCH($K105,FAC_TOTALS_APTA!$A$2:$BO$2,)</f>
        <v>29</v>
      </c>
      <c r="M105" s="31">
        <f>IF(M97=0,0,VLOOKUP(M97,FAC_TOTALS_APTA!$A$4:$BQ$143,$L105,FALSE))</f>
        <v>-5203095.8092919597</v>
      </c>
      <c r="N105" s="31">
        <f>IF(N97=0,0,VLOOKUP(N97,FAC_TOTALS_APTA!$A$4:$BQ$143,$L105,FALSE))</f>
        <v>-5276085.4017825397</v>
      </c>
      <c r="O105" s="31">
        <f>IF(O97=0,0,VLOOKUP(O97,FAC_TOTALS_APTA!$A$4:$BQ$143,$L105,FALSE))</f>
        <v>-4960978.0493210005</v>
      </c>
      <c r="P105" s="31">
        <f>IF(P97=0,0,VLOOKUP(P97,FAC_TOTALS_APTA!$A$4:$BQ$143,$L105,FALSE))</f>
        <v>-9182267.0951680001</v>
      </c>
      <c r="Q105" s="31">
        <f>IF(Q97=0,0,VLOOKUP(Q97,FAC_TOTALS_APTA!$A$4:$BQ$143,$L105,FALSE))</f>
        <v>4206692.54688951</v>
      </c>
      <c r="R105" s="31">
        <f>IF(R97=0,0,VLOOKUP(R97,FAC_TOTALS_APTA!$A$4:$BQ$143,$L105,FALSE))</f>
        <v>403777.22759625502</v>
      </c>
      <c r="S105" s="31">
        <f>IF(S97=0,0,VLOOKUP(S97,FAC_TOTALS_APTA!$A$4:$BQ$143,$L105,FALSE))</f>
        <v>3932640.2494201101</v>
      </c>
      <c r="T105" s="31">
        <f>IF(T97=0,0,VLOOKUP(T97,FAC_TOTALS_APTA!$A$4:$BQ$143,$L105,FALSE))</f>
        <v>6388191.6052204696</v>
      </c>
      <c r="U105" s="31">
        <f>IF(U97=0,0,VLOOKUP(U97,FAC_TOTALS_APTA!$A$4:$BQ$143,$L105,FALSE))</f>
        <v>7647381.7601466598</v>
      </c>
      <c r="V105" s="31">
        <f>IF(V97=0,0,VLOOKUP(V97,FAC_TOTALS_APTA!$A$4:$BQ$143,$L105,FALSE))</f>
        <v>4434547.7131479196</v>
      </c>
      <c r="W105" s="31">
        <f>IF(W97=0,0,VLOOKUP(W97,FAC_TOTALS_APTA!$A$4:$BQ$143,$L105,FALSE))</f>
        <v>-33769198.6245097</v>
      </c>
      <c r="X105" s="31">
        <f>IF(X97=0,0,VLOOKUP(X97,FAC_TOTALS_APTA!$A$4:$BQ$143,$L105,FALSE))</f>
        <v>6006757.3256045301</v>
      </c>
      <c r="Y105" s="31">
        <f>IF(Y97=0,0,VLOOKUP(Y97,FAC_TOTALS_APTA!$A$4:$BQ$143,$L105,FALSE))</f>
        <v>-690599.70592816896</v>
      </c>
      <c r="Z105" s="31">
        <f>IF(Z97=0,0,VLOOKUP(Z97,FAC_TOTALS_APTA!$A$4:$BQ$143,$L105,FALSE))</f>
        <v>-6483632.0928501496</v>
      </c>
      <c r="AA105" s="31">
        <f>IF(AA97=0,0,VLOOKUP(AA97,FAC_TOTALS_APTA!$A$4:$BQ$143,$L105,FALSE))</f>
        <v>2706628.5049307998</v>
      </c>
      <c r="AB105" s="31">
        <f>IF(AB97=0,0,VLOOKUP(AB97,FAC_TOTALS_APTA!$A$4:$BQ$143,$L105,FALSE))</f>
        <v>227001.30905514801</v>
      </c>
      <c r="AC105" s="34">
        <f t="shared" si="22"/>
        <v>-29612238.536840111</v>
      </c>
      <c r="AD105" s="35">
        <f>AC105/G114</f>
        <v>-1.4598395422611939E-2</v>
      </c>
    </row>
    <row r="106" spans="2:30" ht="15" x14ac:dyDescent="0.2">
      <c r="B106" s="28" t="s">
        <v>55</v>
      </c>
      <c r="C106" s="30"/>
      <c r="D106" s="9" t="s">
        <v>32</v>
      </c>
      <c r="E106" s="57">
        <v>-3.0000000000000001E-3</v>
      </c>
      <c r="F106" s="9">
        <f>MATCH($D106,FAC_TOTALS_APTA!$A$2:$BQ$2,)</f>
        <v>18</v>
      </c>
      <c r="G106" s="36">
        <f>VLOOKUP(G97,FAC_TOTALS_APTA!$A$4:$BQ$143,$F106,FALSE)</f>
        <v>3.5</v>
      </c>
      <c r="H106" s="36">
        <f>VLOOKUP(H97,FAC_TOTALS_APTA!$A$4:$BQ$143,$F106,FALSE)</f>
        <v>4.5999999999999996</v>
      </c>
      <c r="I106" s="32">
        <f t="shared" si="19"/>
        <v>0.31428571428571428</v>
      </c>
      <c r="J106" s="33" t="str">
        <f t="shared" si="20"/>
        <v/>
      </c>
      <c r="K106" s="33" t="str">
        <f t="shared" si="21"/>
        <v>JTW_HOME_PCT_FAC</v>
      </c>
      <c r="L106" s="9">
        <f>MATCH($K106,FAC_TOTALS_APTA!$A$2:$BO$2,)</f>
        <v>31</v>
      </c>
      <c r="M106" s="31">
        <f>IF(M97=0,0,VLOOKUP(M97,FAC_TOTALS_APTA!$A$4:$BQ$143,$L106,FALSE))</f>
        <v>0</v>
      </c>
      <c r="N106" s="31">
        <f>IF(N97=0,0,VLOOKUP(N97,FAC_TOTALS_APTA!$A$4:$BQ$143,$L106,FALSE))</f>
        <v>0</v>
      </c>
      <c r="O106" s="31">
        <f>IF(O97=0,0,VLOOKUP(O97,FAC_TOTALS_APTA!$A$4:$BQ$143,$L106,FALSE))</f>
        <v>0</v>
      </c>
      <c r="P106" s="31">
        <f>IF(P97=0,0,VLOOKUP(P97,FAC_TOTALS_APTA!$A$4:$BQ$143,$L106,FALSE))</f>
        <v>-380284.92666060798</v>
      </c>
      <c r="Q106" s="31">
        <f>IF(Q97=0,0,VLOOKUP(Q97,FAC_TOTALS_APTA!$A$4:$BQ$143,$L106,FALSE))</f>
        <v>197478.40332546801</v>
      </c>
      <c r="R106" s="31">
        <f>IF(R97=0,0,VLOOKUP(R97,FAC_TOTALS_APTA!$A$4:$BQ$143,$L106,FALSE))</f>
        <v>-208640.75279650901</v>
      </c>
      <c r="S106" s="31">
        <f>IF(S97=0,0,VLOOKUP(S97,FAC_TOTALS_APTA!$A$4:$BQ$143,$L106,FALSE))</f>
        <v>-427524.03801086202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-436142.16995977901</v>
      </c>
      <c r="W106" s="31">
        <f>IF(W97=0,0,VLOOKUP(W97,FAC_TOTALS_APTA!$A$4:$BQ$143,$L106,FALSE))</f>
        <v>-222176.477514689</v>
      </c>
      <c r="X106" s="31">
        <f>IF(X97=0,0,VLOOKUP(X97,FAC_TOTALS_APTA!$A$4:$BQ$143,$L106,FALSE))</f>
        <v>0</v>
      </c>
      <c r="Y106" s="31">
        <f>IF(Y97=0,0,VLOOKUP(Y97,FAC_TOTALS_APTA!$A$4:$BQ$143,$L106,FALSE))</f>
        <v>237960.60264054101</v>
      </c>
      <c r="Z106" s="31">
        <f>IF(Z97=0,0,VLOOKUP(Z97,FAC_TOTALS_APTA!$A$4:$BQ$143,$L106,FALSE))</f>
        <v>-925150.00286461494</v>
      </c>
      <c r="AA106" s="31">
        <f>IF(AA97=0,0,VLOOKUP(AA97,FAC_TOTALS_APTA!$A$4:$BQ$143,$L106,FALSE))</f>
        <v>0</v>
      </c>
      <c r="AB106" s="31">
        <f>IF(AB97=0,0,VLOOKUP(AB97,FAC_TOTALS_APTA!$A$4:$BQ$143,$L106,FALSE))</f>
        <v>-234601.94664555299</v>
      </c>
      <c r="AC106" s="34">
        <f t="shared" si="22"/>
        <v>-2399081.308486606</v>
      </c>
      <c r="AD106" s="35">
        <f>AC106/G114</f>
        <v>-1.1827115855734278E-3</v>
      </c>
    </row>
    <row r="107" spans="2:30" ht="15" x14ac:dyDescent="0.2">
      <c r="B107" s="28" t="s">
        <v>74</v>
      </c>
      <c r="C107" s="30"/>
      <c r="D107" s="14" t="s">
        <v>81</v>
      </c>
      <c r="E107" s="57">
        <v>-1.29E-2</v>
      </c>
      <c r="F107" s="9">
        <f>MATCH($D107,FAC_TOTALS_APTA!$A$2:$BQ$2,)</f>
        <v>19</v>
      </c>
      <c r="G107" s="36">
        <f>VLOOKUP(G97,FAC_TOTALS_APTA!$A$4:$BQ$143,$F107,FALSE)</f>
        <v>0</v>
      </c>
      <c r="H107" s="36">
        <f>VLOOKUP(H97,FAC_TOTALS_APTA!$A$4:$BQ$143,$F107,FALSE)</f>
        <v>0</v>
      </c>
      <c r="I107" s="32" t="str">
        <f t="shared" si="19"/>
        <v>-</v>
      </c>
      <c r="J107" s="33" t="str">
        <f t="shared" si="20"/>
        <v/>
      </c>
      <c r="K107" s="33" t="str">
        <f t="shared" si="21"/>
        <v>YEARS_SINCE_TNC_BUS_FAC</v>
      </c>
      <c r="L107" s="9">
        <f>MATCH($K107,FAC_TOTALS_APTA!$A$2:$BO$2,)</f>
        <v>32</v>
      </c>
      <c r="M107" s="31">
        <f>IF(M97=0,0,VLOOKUP(M97,FAC_TOTALS_APTA!$A$4:$BQ$143,$L107,FALSE))</f>
        <v>0</v>
      </c>
      <c r="N107" s="31">
        <f>IF(N97=0,0,VLOOKUP(N97,FAC_TOTALS_APTA!$A$4:$BQ$143,$L107,FALSE))</f>
        <v>0</v>
      </c>
      <c r="O107" s="31">
        <f>IF(O97=0,0,VLOOKUP(O97,FAC_TOTALS_APTA!$A$4:$BQ$143,$L107,FALSE))</f>
        <v>0</v>
      </c>
      <c r="P107" s="31">
        <f>IF(P97=0,0,VLOOKUP(P97,FAC_TOTALS_APTA!$A$4:$BQ$143,$L107,FALSE))</f>
        <v>0</v>
      </c>
      <c r="Q107" s="31">
        <f>IF(Q97=0,0,VLOOKUP(Q97,FAC_TOTALS_APTA!$A$4:$BQ$143,$L107,FALSE))</f>
        <v>0</v>
      </c>
      <c r="R107" s="31">
        <f>IF(R97=0,0,VLOOKUP(R97,FAC_TOTALS_APTA!$A$4:$BQ$143,$L107,FALSE))</f>
        <v>0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0</v>
      </c>
      <c r="W107" s="31">
        <f>IF(W97=0,0,VLOOKUP(W97,FAC_TOTALS_APTA!$A$4:$BQ$143,$L107,FALSE))</f>
        <v>0</v>
      </c>
      <c r="X107" s="31">
        <f>IF(X97=0,0,VLOOKUP(X97,FAC_TOTALS_APTA!$A$4:$BQ$143,$L107,FALSE))</f>
        <v>0</v>
      </c>
      <c r="Y107" s="31">
        <f>IF(Y97=0,0,VLOOKUP(Y97,FAC_TOTALS_APTA!$A$4:$BQ$143,$L107,FALSE))</f>
        <v>0</v>
      </c>
      <c r="Z107" s="31">
        <f>IF(Z97=0,0,VLOOKUP(Z97,FAC_TOTALS_APTA!$A$4:$BQ$143,$L107,FALSE))</f>
        <v>0</v>
      </c>
      <c r="AA107" s="31">
        <f>IF(AA97=0,0,VLOOKUP(AA97,FAC_TOTALS_APTA!$A$4:$BQ$143,$L107,FALSE))</f>
        <v>0</v>
      </c>
      <c r="AB107" s="31">
        <f>IF(AB97=0,0,VLOOKUP(AB97,FAC_TOTALS_APTA!$A$4:$BQ$143,$L107,FALSE))</f>
        <v>0</v>
      </c>
      <c r="AC107" s="34">
        <f t="shared" si="22"/>
        <v>0</v>
      </c>
      <c r="AD107" s="35">
        <f>AC107/G114</f>
        <v>0</v>
      </c>
    </row>
    <row r="108" spans="2:30" ht="30" customHeight="1" x14ac:dyDescent="0.2">
      <c r="B108" s="28" t="s">
        <v>74</v>
      </c>
      <c r="C108" s="30"/>
      <c r="D108" s="14" t="s">
        <v>86</v>
      </c>
      <c r="E108" s="57">
        <v>-2.7400000000000001E-2</v>
      </c>
      <c r="F108" s="9">
        <f>MATCH($D108,FAC_TOTALS_APTA!$A$2:$BQ$2,)</f>
        <v>21</v>
      </c>
      <c r="G108" s="36">
        <f>VLOOKUP(G97,FAC_TOTALS_APTA!$A$4:$BQ$143,$F108,FALSE)</f>
        <v>0</v>
      </c>
      <c r="H108" s="36">
        <f>VLOOKUP(H97,FAC_TOTALS_APTA!$A$4:$BQ$143,$F108,FALSE)</f>
        <v>0</v>
      </c>
      <c r="I108" s="32" t="str">
        <f t="shared" si="19"/>
        <v>-</v>
      </c>
      <c r="J108" s="33" t="str">
        <f t="shared" si="20"/>
        <v/>
      </c>
      <c r="K108" s="33" t="str">
        <f t="shared" si="21"/>
        <v>YEARS_SINCE_TNC_BUS_SQRD_FAC</v>
      </c>
      <c r="L108" s="9">
        <f>MATCH($K108,FAC_TOTALS_APTA!$A$2:$BO$2,)</f>
        <v>34</v>
      </c>
      <c r="M108" s="31">
        <f>IF(M97=0,0,VLOOKUP(M97,FAC_TOTALS_APTA!$A$4:$BQ$143,$L108,FALSE))</f>
        <v>0</v>
      </c>
      <c r="N108" s="31">
        <f>IF(N97=0,0,VLOOKUP(N97,FAC_TOTALS_APTA!$A$4:$BQ$143,$L108,FALSE))</f>
        <v>0</v>
      </c>
      <c r="O108" s="31">
        <f>IF(O97=0,0,VLOOKUP(O97,FAC_TOTALS_APTA!$A$4:$BQ$143,$L108,FALSE))</f>
        <v>0</v>
      </c>
      <c r="P108" s="31">
        <f>IF(P97=0,0,VLOOKUP(P97,FAC_TOTALS_APTA!$A$4:$BQ$143,$L108,FALSE))</f>
        <v>0</v>
      </c>
      <c r="Q108" s="31">
        <f>IF(Q97=0,0,VLOOKUP(Q97,FAC_TOTALS_APTA!$A$4:$BQ$143,$L108,FALSE))</f>
        <v>0</v>
      </c>
      <c r="R108" s="31">
        <f>IF(R97=0,0,VLOOKUP(R97,FAC_TOTALS_APTA!$A$4:$BQ$143,$L108,FALSE))</f>
        <v>0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0</v>
      </c>
      <c r="W108" s="31">
        <f>IF(W97=0,0,VLOOKUP(W97,FAC_TOTALS_APTA!$A$4:$BQ$143,$L108,FALSE))</f>
        <v>0</v>
      </c>
      <c r="X108" s="31">
        <f>IF(X97=0,0,VLOOKUP(X97,FAC_TOTALS_APTA!$A$4:$BQ$143,$L108,FALSE))</f>
        <v>0</v>
      </c>
      <c r="Y108" s="31">
        <f>IF(Y97=0,0,VLOOKUP(Y97,FAC_TOTALS_APTA!$A$4:$BQ$143,$L108,FALSE))</f>
        <v>0</v>
      </c>
      <c r="Z108" s="31">
        <f>IF(Z97=0,0,VLOOKUP(Z97,FAC_TOTALS_APTA!$A$4:$BQ$143,$L108,FALSE))</f>
        <v>0</v>
      </c>
      <c r="AA108" s="31">
        <f>IF(AA97=0,0,VLOOKUP(AA97,FAC_TOTALS_APTA!$A$4:$BQ$143,$L108,FALSE))</f>
        <v>0</v>
      </c>
      <c r="AB108" s="31">
        <f>IF(AB97=0,0,VLOOKUP(AB97,FAC_TOTALS_APTA!$A$4:$BQ$143,$L108,FALSE))</f>
        <v>0</v>
      </c>
      <c r="AC108" s="34">
        <f t="shared" si="22"/>
        <v>0</v>
      </c>
      <c r="AD108" s="35">
        <f>AC108/G114</f>
        <v>0</v>
      </c>
    </row>
    <row r="109" spans="2:30" ht="15" customHeight="1" x14ac:dyDescent="0.2">
      <c r="B109" s="28" t="s">
        <v>74</v>
      </c>
      <c r="C109" s="30"/>
      <c r="D109" s="14" t="s">
        <v>82</v>
      </c>
      <c r="E109" s="57">
        <v>-2.5999999999999999E-3</v>
      </c>
      <c r="F109" s="9">
        <f>MATCH($D109,FAC_TOTALS_APTA!$A$2:$BQ$2,)</f>
        <v>20</v>
      </c>
      <c r="G109" s="36">
        <f>VLOOKUP(G97,FAC_TOTALS_APTA!$A$4:$BQ$143,$F109,FALSE)</f>
        <v>0</v>
      </c>
      <c r="H109" s="36">
        <f>VLOOKUP(H97,FAC_TOTALS_APTA!$A$4:$BQ$143,$F109,FALSE)</f>
        <v>7</v>
      </c>
      <c r="I109" s="32" t="str">
        <f t="shared" si="19"/>
        <v>-</v>
      </c>
      <c r="J109" s="33" t="str">
        <f t="shared" si="20"/>
        <v/>
      </c>
      <c r="K109" s="33" t="str">
        <f t="shared" si="21"/>
        <v>YEARS_SINCE_TNC_RAIL_FAC</v>
      </c>
      <c r="L109" s="9">
        <f>MATCH($K109,FAC_TOTALS_APTA!$A$2:$BO$2,)</f>
        <v>33</v>
      </c>
      <c r="M109" s="31">
        <f>IF(M97=0,0,VLOOKUP(M97,FAC_TOTALS_APTA!$A$4:$BQ$143,$L109,FALSE))</f>
        <v>0</v>
      </c>
      <c r="N109" s="31">
        <f>IF(N97=0,0,VLOOKUP(N97,FAC_TOTALS_APTA!$A$4:$BQ$143,$L109,FALSE))</f>
        <v>0</v>
      </c>
      <c r="O109" s="31">
        <f>IF(O97=0,0,VLOOKUP(O97,FAC_TOTALS_APTA!$A$4:$BQ$143,$L109,FALSE))</f>
        <v>0</v>
      </c>
      <c r="P109" s="31">
        <f>IF(P97=0,0,VLOOKUP(P97,FAC_TOTALS_APTA!$A$4:$BQ$143,$L109,FALSE))</f>
        <v>0</v>
      </c>
      <c r="Q109" s="31">
        <f>IF(Q97=0,0,VLOOKUP(Q97,FAC_TOTALS_APTA!$A$4:$BQ$143,$L109,FALSE))</f>
        <v>0</v>
      </c>
      <c r="R109" s="31">
        <f>IF(R97=0,0,VLOOKUP(R97,FAC_TOTALS_APTA!$A$4:$BQ$143,$L109,FALSE))</f>
        <v>0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-30304872.425648201</v>
      </c>
      <c r="W109" s="31">
        <f>IF(W97=0,0,VLOOKUP(W97,FAC_TOTALS_APTA!$A$4:$BQ$143,$L109,FALSE))</f>
        <v>-30874219.237287398</v>
      </c>
      <c r="X109" s="31">
        <f>IF(X97=0,0,VLOOKUP(X97,FAC_TOTALS_APTA!$A$4:$BQ$143,$L109,FALSE))</f>
        <v>-31920016.7117716</v>
      </c>
      <c r="Y109" s="31">
        <f>IF(Y97=0,0,VLOOKUP(Y97,FAC_TOTALS_APTA!$A$4:$BQ$143,$L109,FALSE))</f>
        <v>-33065114.296345498</v>
      </c>
      <c r="Z109" s="31">
        <f>IF(Z97=0,0,VLOOKUP(Z97,FAC_TOTALS_APTA!$A$4:$BQ$143,$L109,FALSE))</f>
        <v>-32143967.203074899</v>
      </c>
      <c r="AA109" s="31">
        <f>IF(AA97=0,0,VLOOKUP(AA97,FAC_TOTALS_APTA!$A$4:$BQ$143,$L109,FALSE))</f>
        <v>-32379733.3423266</v>
      </c>
      <c r="AB109" s="31">
        <f>IF(AB97=0,0,VLOOKUP(AB97,FAC_TOTALS_APTA!$A$4:$BQ$143,$L109,FALSE))</f>
        <v>-32600894.636788499</v>
      </c>
      <c r="AC109" s="34">
        <f t="shared" si="22"/>
        <v>-223288817.8532427</v>
      </c>
      <c r="AD109" s="35">
        <f>AC109/G114</f>
        <v>-0.11007808316868446</v>
      </c>
    </row>
    <row r="110" spans="2:30" ht="30" customHeight="1" x14ac:dyDescent="0.2">
      <c r="B110" s="28" t="s">
        <v>75</v>
      </c>
      <c r="C110" s="30"/>
      <c r="D110" s="9" t="s">
        <v>49</v>
      </c>
      <c r="E110" s="57">
        <v>1.46E-2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19"/>
        <v>-</v>
      </c>
      <c r="J110" s="33" t="str">
        <f t="shared" si="20"/>
        <v/>
      </c>
      <c r="K110" s="33" t="str">
        <f t="shared" si="21"/>
        <v>BIKE_SHARE_FAC</v>
      </c>
      <c r="L110" s="9">
        <f>MATCH($K110,FAC_TOTALS_APTA!$A$2:$BO$2,)</f>
        <v>35</v>
      </c>
      <c r="M110" s="31">
        <f>IF(M97=0,0,VLOOKUP(M97,FAC_TOTALS_APTA!$A$4:$BQ$143,$L110,FALSE))</f>
        <v>0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16059234.940184301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2"/>
        <v>16059234.940184301</v>
      </c>
      <c r="AD110" s="35">
        <f>AC110/G114</f>
        <v>7.9169651949741772E-3</v>
      </c>
    </row>
    <row r="111" spans="2:30" ht="15" x14ac:dyDescent="0.2">
      <c r="B111" s="11" t="s">
        <v>76</v>
      </c>
      <c r="C111" s="29"/>
      <c r="D111" s="10" t="s">
        <v>50</v>
      </c>
      <c r="E111" s="58">
        <v>-4.8399999999999999E-2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19"/>
        <v>-</v>
      </c>
      <c r="J111" s="40" t="str">
        <f t="shared" si="20"/>
        <v/>
      </c>
      <c r="K111" s="40" t="str">
        <f t="shared" si="21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0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-166134208.19488001</v>
      </c>
      <c r="AC111" s="42">
        <f t="shared" si="22"/>
        <v>-166134208.19488001</v>
      </c>
      <c r="AD111" s="43">
        <f>AC111/$G$28</f>
        <v>-0.12859847187318635</v>
      </c>
    </row>
    <row r="112" spans="2:30" ht="15" x14ac:dyDescent="0.2"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1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</row>
    <row r="113" spans="1:31" s="16" customFormat="1" ht="15" x14ac:dyDescent="0.2">
      <c r="A113" s="9"/>
      <c r="B113" s="28" t="s">
        <v>77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2126981841.54144</v>
      </c>
      <c r="H113" s="76">
        <f>VLOOKUP(H97,FAC_TOTALS_APTA!$A$4:$BO$143,$F113,FALSE)</f>
        <v>2501970195.3831601</v>
      </c>
      <c r="I113" s="78">
        <f t="shared" ref="I113:I114" si="23">H113/G113-1</f>
        <v>0.17630068415156908</v>
      </c>
      <c r="J113" s="33"/>
      <c r="K113" s="33"/>
      <c r="L113" s="9"/>
      <c r="M113" s="31">
        <f>SUM(M99:M104)</f>
        <v>91803086.775550261</v>
      </c>
      <c r="N113" s="31">
        <f>SUM(N99:N104)</f>
        <v>150625819.96785307</v>
      </c>
      <c r="O113" s="31">
        <f>SUM(O99:O104)</f>
        <v>269522454.31968963</v>
      </c>
      <c r="P113" s="31">
        <f>SUM(P99:P104)</f>
        <v>162921023.1789279</v>
      </c>
      <c r="Q113" s="31">
        <f>SUM(Q99:Q104)</f>
        <v>56164127.404565826</v>
      </c>
      <c r="R113" s="31">
        <f>SUM(R99:R104)</f>
        <v>111824361.959589</v>
      </c>
      <c r="S113" s="31">
        <f>SUM(S99:S104)</f>
        <v>-176121004.81045106</v>
      </c>
      <c r="T113" s="31">
        <f>SUM(T99:T104)</f>
        <v>48314374.401718915</v>
      </c>
      <c r="U113" s="31">
        <f>SUM(U99:U104)</f>
        <v>28602489.520837724</v>
      </c>
      <c r="V113" s="31">
        <f>SUM(V99:V104)</f>
        <v>58865206.800264269</v>
      </c>
      <c r="W113" s="31">
        <f>SUM(W99:W104)</f>
        <v>23927315.128277622</v>
      </c>
      <c r="X113" s="31">
        <f>SUM(X99:X104)</f>
        <v>58162015.992367499</v>
      </c>
      <c r="Y113" s="31">
        <f>SUM(Y99:Y104)</f>
        <v>-254676243.18219274</v>
      </c>
      <c r="Z113" s="31">
        <f>SUM(Z99:Z104)</f>
        <v>-80970704.733281195</v>
      </c>
      <c r="AA113" s="31">
        <f>SUM(AA99:AA104)</f>
        <v>95015342.988433152</v>
      </c>
      <c r="AB113" s="31">
        <f>SUM(AB99:AB104)</f>
        <v>9496180.0758104399</v>
      </c>
      <c r="AC113" s="34">
        <f>H113-G113</f>
        <v>374988353.8417201</v>
      </c>
      <c r="AD113" s="35">
        <f>I113</f>
        <v>0.17630068415156908</v>
      </c>
      <c r="AE113" s="9"/>
    </row>
    <row r="114" spans="1:31" s="16" customFormat="1" ht="16" thickBot="1" x14ac:dyDescent="0.25">
      <c r="A114" s="9"/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2028458449</v>
      </c>
      <c r="H114" s="77">
        <f>VLOOKUP(H97,FAC_TOTALS_APTA!$A$4:$BO$143,$F114,FALSE)</f>
        <v>3028681761</v>
      </c>
      <c r="I114" s="79">
        <f t="shared" si="23"/>
        <v>0.49309529238476402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1000223312</v>
      </c>
      <c r="AD114" s="55">
        <f>I114</f>
        <v>0.49309529238476402</v>
      </c>
      <c r="AE114" s="9"/>
    </row>
    <row r="115" spans="1:31" s="75" customFormat="1" ht="17" thickTop="1" thickBot="1" x14ac:dyDescent="0.25">
      <c r="A115" s="74"/>
      <c r="B115" s="59" t="s">
        <v>78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0.31679460823319494</v>
      </c>
      <c r="AE115" s="74"/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C096-5228-5C49-84A3-4FF4D73D18BE}">
  <dimension ref="A1:AE116"/>
  <sheetViews>
    <sheetView showGridLines="0" topLeftCell="A81" workbookViewId="0">
      <selection activeCell="AH30" sqref="AH30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88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4" t="s">
        <v>59</v>
      </c>
      <c r="H8" s="84"/>
      <c r="I8" s="84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4" t="s">
        <v>63</v>
      </c>
      <c r="AD8" s="84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MATCH($D13,FAC_TOTALS_APTA!$A$2:$BQ$2,)</f>
        <v>11</v>
      </c>
      <c r="G13" s="31">
        <f>VLOOKUP(G11,FAC_TOTALS_APTA!$A$4:$BQ$143,$F13,FALSE)</f>
        <v>60457710.145095304</v>
      </c>
      <c r="H13" s="31">
        <f>VLOOKUP(H11,FAC_TOTALS_APTA!$A$4:$BQ$143,$F13,FALSE)</f>
        <v>67555407.467289001</v>
      </c>
      <c r="I13" s="32">
        <f>IFERROR(H13/G13-1,"-")</f>
        <v>0.11739937396172628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-47443784.081323303</v>
      </c>
      <c r="N13" s="31">
        <f>IF(N11=0,0,VLOOKUP(N11,FAC_TOTALS_APTA!$A$4:$BQ$143,$L13,FALSE))</f>
        <v>9380453.32325349</v>
      </c>
      <c r="O13" s="31">
        <f>IF(O11=0,0,VLOOKUP(O11,FAC_TOTALS_APTA!$A$4:$BQ$143,$L13,FALSE))</f>
        <v>-46402885.4348085</v>
      </c>
      <c r="P13" s="31">
        <f>IF(P11=0,0,VLOOKUP(P11,FAC_TOTALS_APTA!$A$4:$BQ$143,$L13,FALSE))</f>
        <v>-14794416.545481199</v>
      </c>
      <c r="Q13" s="31">
        <f>IF(Q11=0,0,VLOOKUP(Q11,FAC_TOTALS_APTA!$A$4:$BQ$143,$L13,FALSE))</f>
        <v>11223934.6521235</v>
      </c>
      <c r="R13" s="31">
        <f>IF(R11=0,0,VLOOKUP(R11,FAC_TOTALS_APTA!$A$4:$BQ$143,$L13,FALSE))</f>
        <v>726121.789153883</v>
      </c>
      <c r="S13" s="31">
        <f>IF(S11=0,0,VLOOKUP(S11,FAC_TOTALS_APTA!$A$4:$BQ$143,$L13,FALSE))</f>
        <v>0</v>
      </c>
      <c r="T13" s="31">
        <f>IF(T11=0,0,VLOOKUP(T11,FAC_TOTALS_APTA!$A$4:$BQ$143,$L13,FALSE))</f>
        <v>0</v>
      </c>
      <c r="U13" s="31">
        <f>IF(U11=0,0,VLOOKUP(U11,FAC_TOTALS_APTA!$A$4:$BQ$143,$L13,FALSE))</f>
        <v>0</v>
      </c>
      <c r="V13" s="31">
        <f>IF(V11=0,0,VLOOKUP(V11,FAC_TOTALS_APTA!$A$4:$BQ$143,$L13,FALSE))</f>
        <v>0</v>
      </c>
      <c r="W13" s="31">
        <f>IF(W11=0,0,VLOOKUP(W11,FAC_TOTALS_APTA!$A$4:$BQ$143,$L13,FALSE))</f>
        <v>0</v>
      </c>
      <c r="X13" s="31">
        <f>IF(X11=0,0,VLOOKUP(X11,FAC_TOTALS_APTA!$A$4:$BQ$143,$L13,FALSE))</f>
        <v>0</v>
      </c>
      <c r="Y13" s="31">
        <f>IF(Y11=0,0,VLOOKUP(Y11,FAC_TOTALS_APTA!$A$4:$BQ$143,$L13,FALSE))</f>
        <v>0</v>
      </c>
      <c r="Z13" s="31">
        <f>IF(Z11=0,0,VLOOKUP(Z11,FAC_TOTALS_APTA!$A$4:$BQ$143,$L13,FALSE))</f>
        <v>0</v>
      </c>
      <c r="AA13" s="31">
        <f>IF(AA11=0,0,VLOOKUP(AA11,FAC_TOTALS_APTA!$A$4:$BQ$143,$L13,FALSE))</f>
        <v>0</v>
      </c>
      <c r="AB13" s="31">
        <f>IF(AB11=0,0,VLOOKUP(AB11,FAC_TOTALS_APTA!$A$4:$BQ$143,$L13,FALSE))</f>
        <v>0</v>
      </c>
      <c r="AC13" s="34">
        <f>SUM(M13:AB13)</f>
        <v>-87310576.297082126</v>
      </c>
      <c r="AD13" s="35">
        <f>AC13/G28</f>
        <v>-5.1837578586724116E-2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MATCH($D14,FAC_TOTALS_APTA!$A$2:$BQ$2,)</f>
        <v>12</v>
      </c>
      <c r="G14" s="56">
        <f>VLOOKUP(G11,FAC_TOTALS_APTA!$A$4:$BQ$143,$F14,FALSE)</f>
        <v>1.86685696165079</v>
      </c>
      <c r="H14" s="56">
        <f>VLOOKUP(H11,FAC_TOTALS_APTA!$A$4:$BQ$143,$F14,FALSE)</f>
        <v>2.1052356139720998</v>
      </c>
      <c r="I14" s="32">
        <f t="shared" ref="I14:I25" si="1">IFERROR(H14/G14-1,"-")</f>
        <v>0.12768983227859132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37825847.720195703</v>
      </c>
      <c r="N14" s="31">
        <f>IF(N11=0,0,VLOOKUP(N11,FAC_TOTALS_APTA!$A$4:$BQ$143,$L14,FALSE))</f>
        <v>52215097.508539498</v>
      </c>
      <c r="O14" s="31">
        <f>IF(O11=0,0,VLOOKUP(O11,FAC_TOTALS_APTA!$A$4:$BQ$143,$L14,FALSE))</f>
        <v>26243071.648671702</v>
      </c>
      <c r="P14" s="31">
        <f>IF(P11=0,0,VLOOKUP(P11,FAC_TOTALS_APTA!$A$4:$BQ$143,$L14,FALSE))</f>
        <v>33307428.006189201</v>
      </c>
      <c r="Q14" s="31">
        <f>IF(Q11=0,0,VLOOKUP(Q11,FAC_TOTALS_APTA!$A$4:$BQ$143,$L14,FALSE))</f>
        <v>42201448.794645697</v>
      </c>
      <c r="R14" s="31">
        <f>IF(R11=0,0,VLOOKUP(R11,FAC_TOTALS_APTA!$A$4:$BQ$143,$L14,FALSE))</f>
        <v>15753823.2858893</v>
      </c>
      <c r="S14" s="31">
        <f>IF(S11=0,0,VLOOKUP(S11,FAC_TOTALS_APTA!$A$4:$BQ$143,$L14,FALSE))</f>
        <v>0</v>
      </c>
      <c r="T14" s="31">
        <f>IF(T11=0,0,VLOOKUP(T11,FAC_TOTALS_APTA!$A$4:$BQ$143,$L14,FALSE))</f>
        <v>0</v>
      </c>
      <c r="U14" s="31">
        <f>IF(U11=0,0,VLOOKUP(U11,FAC_TOTALS_APTA!$A$4:$BQ$143,$L14,FALSE))</f>
        <v>0</v>
      </c>
      <c r="V14" s="31">
        <f>IF(V11=0,0,VLOOKUP(V11,FAC_TOTALS_APTA!$A$4:$BQ$143,$L14,FALSE))</f>
        <v>0</v>
      </c>
      <c r="W14" s="31">
        <f>IF(W11=0,0,VLOOKUP(W11,FAC_TOTALS_APTA!$A$4:$BQ$143,$L14,FALSE))</f>
        <v>0</v>
      </c>
      <c r="X14" s="31">
        <f>IF(X11=0,0,VLOOKUP(X11,FAC_TOTALS_APTA!$A$4:$BQ$143,$L14,FALSE))</f>
        <v>0</v>
      </c>
      <c r="Y14" s="31">
        <f>IF(Y11=0,0,VLOOKUP(Y11,FAC_TOTALS_APTA!$A$4:$BQ$143,$L14,FALSE))</f>
        <v>0</v>
      </c>
      <c r="Z14" s="31">
        <f>IF(Z11=0,0,VLOOKUP(Z11,FAC_TOTALS_APTA!$A$4:$BQ$143,$L14,FALSE))</f>
        <v>0</v>
      </c>
      <c r="AA14" s="31">
        <f>IF(AA11=0,0,VLOOKUP(AA11,FAC_TOTALS_APTA!$A$4:$BQ$143,$L14,FALSE))</f>
        <v>0</v>
      </c>
      <c r="AB14" s="31">
        <f>IF(AB11=0,0,VLOOKUP(AB11,FAC_TOTALS_APTA!$A$4:$BQ$143,$L14,FALSE))</f>
        <v>0</v>
      </c>
      <c r="AC14" s="34">
        <f t="shared" ref="AC14:AC25" si="4">SUM(M14:AB14)</f>
        <v>207546716.96413112</v>
      </c>
      <c r="AD14" s="35">
        <f>AC14/G28</f>
        <v>0.12322355099841764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MATCH($D15,FAC_TOTALS_APTA!$A$2:$BQ$2,)</f>
        <v>13</v>
      </c>
      <c r="G15" s="31">
        <f>VLOOKUP(G11,FAC_TOTALS_APTA!$A$4:$BQ$143,$F15,FALSE)</f>
        <v>9280436.2802527901</v>
      </c>
      <c r="H15" s="31">
        <f>VLOOKUP(H11,FAC_TOTALS_APTA!$A$4:$BQ$143,$F15,FALSE)</f>
        <v>9837103.5106646009</v>
      </c>
      <c r="I15" s="32">
        <f t="shared" si="1"/>
        <v>5.9982872960003597E-2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2245614.73954756</v>
      </c>
      <c r="N15" s="31">
        <f>IF(N11=0,0,VLOOKUP(N11,FAC_TOTALS_APTA!$A$4:$BQ$143,$L15,FALSE))</f>
        <v>2649812.1422384698</v>
      </c>
      <c r="O15" s="31">
        <f>IF(O11=0,0,VLOOKUP(O11,FAC_TOTALS_APTA!$A$4:$BQ$143,$L15,FALSE))</f>
        <v>2454154.6633801698</v>
      </c>
      <c r="P15" s="31">
        <f>IF(P11=0,0,VLOOKUP(P11,FAC_TOTALS_APTA!$A$4:$BQ$143,$L15,FALSE))</f>
        <v>1848851.2490069</v>
      </c>
      <c r="Q15" s="31">
        <f>IF(Q11=0,0,VLOOKUP(Q11,FAC_TOTALS_APTA!$A$4:$BQ$143,$L15,FALSE))</f>
        <v>2261983.1220560502</v>
      </c>
      <c r="R15" s="31">
        <f>IF(R11=0,0,VLOOKUP(R11,FAC_TOTALS_APTA!$A$4:$BQ$143,$L15,FALSE))</f>
        <v>1973837.2133332</v>
      </c>
      <c r="S15" s="31">
        <f>IF(S11=0,0,VLOOKUP(S11,FAC_TOTALS_APTA!$A$4:$BQ$143,$L15,FALSE))</f>
        <v>0</v>
      </c>
      <c r="T15" s="31">
        <f>IF(T11=0,0,VLOOKUP(T11,FAC_TOTALS_APTA!$A$4:$BQ$143,$L15,FALSE))</f>
        <v>0</v>
      </c>
      <c r="U15" s="31">
        <f>IF(U11=0,0,VLOOKUP(U11,FAC_TOTALS_APTA!$A$4:$BQ$143,$L15,FALSE))</f>
        <v>0</v>
      </c>
      <c r="V15" s="31">
        <f>IF(V11=0,0,VLOOKUP(V11,FAC_TOTALS_APTA!$A$4:$BQ$143,$L15,FALSE))</f>
        <v>0</v>
      </c>
      <c r="W15" s="31">
        <f>IF(W11=0,0,VLOOKUP(W11,FAC_TOTALS_APTA!$A$4:$BQ$143,$L15,FALSE))</f>
        <v>0</v>
      </c>
      <c r="X15" s="31">
        <f>IF(X11=0,0,VLOOKUP(X11,FAC_TOTALS_APTA!$A$4:$BQ$143,$L15,FALSE))</f>
        <v>0</v>
      </c>
      <c r="Y15" s="31">
        <f>IF(Y11=0,0,VLOOKUP(Y11,FAC_TOTALS_APTA!$A$4:$BQ$143,$L15,FALSE))</f>
        <v>0</v>
      </c>
      <c r="Z15" s="31">
        <f>IF(Z11=0,0,VLOOKUP(Z11,FAC_TOTALS_APTA!$A$4:$BQ$143,$L15,FALSE))</f>
        <v>0</v>
      </c>
      <c r="AA15" s="31">
        <f>IF(AA11=0,0,VLOOKUP(AA11,FAC_TOTALS_APTA!$A$4:$BQ$143,$L15,FALSE))</f>
        <v>0</v>
      </c>
      <c r="AB15" s="31">
        <f>IF(AB11=0,0,VLOOKUP(AB11,FAC_TOTALS_APTA!$A$4:$BQ$143,$L15,FALSE))</f>
        <v>0</v>
      </c>
      <c r="AC15" s="34">
        <f t="shared" si="4"/>
        <v>13434253.12956235</v>
      </c>
      <c r="AD15" s="35">
        <f>AC15/G28</f>
        <v>7.9761144856961164E-3</v>
      </c>
      <c r="AE15" s="9"/>
    </row>
    <row r="16" spans="1:31" s="16" customFormat="1" ht="15" x14ac:dyDescent="0.2">
      <c r="A16" s="9"/>
      <c r="B16" s="28" t="s">
        <v>72</v>
      </c>
      <c r="C16" s="30" t="s">
        <v>24</v>
      </c>
      <c r="D16" s="9" t="s">
        <v>80</v>
      </c>
      <c r="E16" s="57">
        <v>5.4999999999999997E-3</v>
      </c>
      <c r="F16" s="9">
        <f>MATCH($D16,FAC_TOTALS_APTA!$A$2:$BQ$2,)</f>
        <v>17</v>
      </c>
      <c r="G16" s="56">
        <f>VLOOKUP(G11,FAC_TOTALS_APTA!$A$4:$BQ$143,$F16,FALSE)</f>
        <v>7797.3551193808698</v>
      </c>
      <c r="H16" s="56">
        <f>VLOOKUP(H11,FAC_TOTALS_APTA!$A$4:$BQ$143,$F16,FALSE)</f>
        <v>8260.9519097184093</v>
      </c>
      <c r="I16" s="32">
        <f t="shared" si="1"/>
        <v>5.9455646592937228E-2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MATCH($K16,FAC_TOTALS_APTA!$A$2:$BO$2,)</f>
        <v>30</v>
      </c>
      <c r="M16" s="31">
        <f>IF(M11=0,0,VLOOKUP(M11,FAC_TOTALS_APTA!$A$4:$BQ$143,$L16,FALSE))</f>
        <v>20266789.359364599</v>
      </c>
      <c r="N16" s="31">
        <f>IF(N11=0,0,VLOOKUP(N11,FAC_TOTALS_APTA!$A$4:$BQ$143,$L16,FALSE))</f>
        <v>21935932.7635931</v>
      </c>
      <c r="O16" s="31">
        <f>IF(O11=0,0,VLOOKUP(O11,FAC_TOTALS_APTA!$A$4:$BQ$143,$L16,FALSE))</f>
        <v>21236204.015140601</v>
      </c>
      <c r="P16" s="31">
        <f>IF(P11=0,0,VLOOKUP(P11,FAC_TOTALS_APTA!$A$4:$BQ$143,$L16,FALSE))</f>
        <v>9980378.7502788194</v>
      </c>
      <c r="Q16" s="31">
        <f>IF(Q11=0,0,VLOOKUP(Q11,FAC_TOTALS_APTA!$A$4:$BQ$143,$L16,FALSE))</f>
        <v>17750093.2879414</v>
      </c>
      <c r="R16" s="31">
        <f>IF(R11=0,0,VLOOKUP(R11,FAC_TOTALS_APTA!$A$4:$BQ$143,$L16,FALSE))</f>
        <v>20849739.946085799</v>
      </c>
      <c r="S16" s="31">
        <f>IF(S11=0,0,VLOOKUP(S11,FAC_TOTALS_APTA!$A$4:$BQ$143,$L16,FALSE))</f>
        <v>0</v>
      </c>
      <c r="T16" s="31">
        <f>IF(T11=0,0,VLOOKUP(T11,FAC_TOTALS_APTA!$A$4:$BQ$143,$L16,FALSE))</f>
        <v>0</v>
      </c>
      <c r="U16" s="31">
        <f>IF(U11=0,0,VLOOKUP(U11,FAC_TOTALS_APTA!$A$4:$BQ$143,$L16,FALSE))</f>
        <v>0</v>
      </c>
      <c r="V16" s="31">
        <f>IF(V11=0,0,VLOOKUP(V11,FAC_TOTALS_APTA!$A$4:$BQ$143,$L16,FALSE))</f>
        <v>0</v>
      </c>
      <c r="W16" s="31">
        <f>IF(W11=0,0,VLOOKUP(W11,FAC_TOTALS_APTA!$A$4:$BQ$143,$L16,FALSE))</f>
        <v>0</v>
      </c>
      <c r="X16" s="31">
        <f>IF(X11=0,0,VLOOKUP(X11,FAC_TOTALS_APTA!$A$4:$BQ$143,$L16,FALSE))</f>
        <v>0</v>
      </c>
      <c r="Y16" s="31">
        <f>IF(Y11=0,0,VLOOKUP(Y11,FAC_TOTALS_APTA!$A$4:$BQ$143,$L16,FALSE))</f>
        <v>0</v>
      </c>
      <c r="Z16" s="31">
        <f>IF(Z11=0,0,VLOOKUP(Z11,FAC_TOTALS_APTA!$A$4:$BQ$143,$L16,FALSE))</f>
        <v>0</v>
      </c>
      <c r="AA16" s="31">
        <f>IF(AA11=0,0,VLOOKUP(AA11,FAC_TOTALS_APTA!$A$4:$BQ$143,$L16,FALSE))</f>
        <v>0</v>
      </c>
      <c r="AB16" s="31">
        <f>IF(AB11=0,0,VLOOKUP(AB11,FAC_TOTALS_APTA!$A$4:$BQ$143,$L16,FALSE))</f>
        <v>0</v>
      </c>
      <c r="AC16" s="34">
        <f t="shared" si="4"/>
        <v>112019138.12240431</v>
      </c>
      <c r="AD16" s="35">
        <f>AC16/G28</f>
        <v>6.6507416648804052E-2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MATCH($D17,FAC_TOTALS_APTA!$A$2:$BQ$2,)</f>
        <v>14</v>
      </c>
      <c r="G17" s="36">
        <f>VLOOKUP(G11,FAC_TOTALS_APTA!$A$4:$BQ$143,$F17,FALSE)</f>
        <v>4.0846220299048097</v>
      </c>
      <c r="H17" s="36">
        <f>VLOOKUP(H11,FAC_TOTALS_APTA!$A$4:$BQ$143,$F17,FALSE)</f>
        <v>2.9193672217640998</v>
      </c>
      <c r="I17" s="32">
        <f t="shared" si="1"/>
        <v>-0.28527849079046019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-13061501.407483</v>
      </c>
      <c r="N17" s="31">
        <f>IF(N11=0,0,VLOOKUP(N11,FAC_TOTALS_APTA!$A$4:$BQ$143,$L17,FALSE))</f>
        <v>-17912111.6613672</v>
      </c>
      <c r="O17" s="31">
        <f>IF(O11=0,0,VLOOKUP(O11,FAC_TOTALS_APTA!$A$4:$BQ$143,$L17,FALSE))</f>
        <v>-95181831.513272405</v>
      </c>
      <c r="P17" s="31">
        <f>IF(P11=0,0,VLOOKUP(P11,FAC_TOTALS_APTA!$A$4:$BQ$143,$L17,FALSE))</f>
        <v>-35482044.871956103</v>
      </c>
      <c r="Q17" s="31">
        <f>IF(Q11=0,0,VLOOKUP(Q11,FAC_TOTALS_APTA!$A$4:$BQ$143,$L17,FALSE))</f>
        <v>25277170.628875401</v>
      </c>
      <c r="R17" s="31">
        <f>IF(R11=0,0,VLOOKUP(R11,FAC_TOTALS_APTA!$A$4:$BQ$143,$L17,FALSE))</f>
        <v>30263173.852465902</v>
      </c>
      <c r="S17" s="31">
        <f>IF(S11=0,0,VLOOKUP(S11,FAC_TOTALS_APTA!$A$4:$BQ$143,$L17,FALSE))</f>
        <v>0</v>
      </c>
      <c r="T17" s="31">
        <f>IF(T11=0,0,VLOOKUP(T11,FAC_TOTALS_APTA!$A$4:$BQ$143,$L17,FALSE))</f>
        <v>0</v>
      </c>
      <c r="U17" s="31">
        <f>IF(U11=0,0,VLOOKUP(U11,FAC_TOTALS_APTA!$A$4:$BQ$143,$L17,FALSE))</f>
        <v>0</v>
      </c>
      <c r="V17" s="31">
        <f>IF(V11=0,0,VLOOKUP(V11,FAC_TOTALS_APTA!$A$4:$BQ$143,$L17,FALSE))</f>
        <v>0</v>
      </c>
      <c r="W17" s="31">
        <f>IF(W11=0,0,VLOOKUP(W11,FAC_TOTALS_APTA!$A$4:$BQ$143,$L17,FALSE))</f>
        <v>0</v>
      </c>
      <c r="X17" s="31">
        <f>IF(X11=0,0,VLOOKUP(X11,FAC_TOTALS_APTA!$A$4:$BQ$143,$L17,FALSE))</f>
        <v>0</v>
      </c>
      <c r="Y17" s="31">
        <f>IF(Y11=0,0,VLOOKUP(Y11,FAC_TOTALS_APTA!$A$4:$BQ$143,$L17,FALSE))</f>
        <v>0</v>
      </c>
      <c r="Z17" s="31">
        <f>IF(Z11=0,0,VLOOKUP(Z11,FAC_TOTALS_APTA!$A$4:$BQ$143,$L17,FALSE))</f>
        <v>0</v>
      </c>
      <c r="AA17" s="31">
        <f>IF(AA11=0,0,VLOOKUP(AA11,FAC_TOTALS_APTA!$A$4:$BQ$143,$L17,FALSE))</f>
        <v>0</v>
      </c>
      <c r="AB17" s="31">
        <f>IF(AB11=0,0,VLOOKUP(AB11,FAC_TOTALS_APTA!$A$4:$BQ$143,$L17,FALSE))</f>
        <v>0</v>
      </c>
      <c r="AC17" s="34">
        <f t="shared" si="4"/>
        <v>-106097144.9727374</v>
      </c>
      <c r="AD17" s="35">
        <f>AC17/G28</f>
        <v>-6.2991441857372515E-2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MATCH($D18,FAC_TOTALS_APTA!$A$2:$BQ$2,)</f>
        <v>15</v>
      </c>
      <c r="G18" s="56">
        <f>VLOOKUP(G11,FAC_TOTALS_APTA!$A$4:$BQ$143,$F18,FALSE)</f>
        <v>35300.330813868</v>
      </c>
      <c r="H18" s="56">
        <f>VLOOKUP(H11,FAC_TOTALS_APTA!$A$4:$BQ$143,$F18,FALSE)</f>
        <v>39343.2056730697</v>
      </c>
      <c r="I18" s="32">
        <f t="shared" si="1"/>
        <v>0.11452795954006834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-5175789.1073734304</v>
      </c>
      <c r="N18" s="31">
        <f>IF(N11=0,0,VLOOKUP(N11,FAC_TOTALS_APTA!$A$4:$BQ$143,$L18,FALSE))</f>
        <v>-3129330.4331430299</v>
      </c>
      <c r="O18" s="31">
        <f>IF(O11=0,0,VLOOKUP(O11,FAC_TOTALS_APTA!$A$4:$BQ$143,$L18,FALSE))</f>
        <v>-18120226.672611099</v>
      </c>
      <c r="P18" s="31">
        <f>IF(P11=0,0,VLOOKUP(P11,FAC_TOTALS_APTA!$A$4:$BQ$143,$L18,FALSE))</f>
        <v>-13236376.7438574</v>
      </c>
      <c r="Q18" s="31">
        <f>IF(Q11=0,0,VLOOKUP(Q11,FAC_TOTALS_APTA!$A$4:$BQ$143,$L18,FALSE))</f>
        <v>-13389637.0306661</v>
      </c>
      <c r="R18" s="31">
        <f>IF(R11=0,0,VLOOKUP(R11,FAC_TOTALS_APTA!$A$4:$BQ$143,$L18,FALSE))</f>
        <v>-14150747.5645444</v>
      </c>
      <c r="S18" s="31">
        <f>IF(S11=0,0,VLOOKUP(S11,FAC_TOTALS_APTA!$A$4:$BQ$143,$L18,FALSE))</f>
        <v>0</v>
      </c>
      <c r="T18" s="31">
        <f>IF(T11=0,0,VLOOKUP(T11,FAC_TOTALS_APTA!$A$4:$BQ$143,$L18,FALSE))</f>
        <v>0</v>
      </c>
      <c r="U18" s="31">
        <f>IF(U11=0,0,VLOOKUP(U11,FAC_TOTALS_APTA!$A$4:$BQ$143,$L18,FALSE))</f>
        <v>0</v>
      </c>
      <c r="V18" s="31">
        <f>IF(V11=0,0,VLOOKUP(V11,FAC_TOTALS_APTA!$A$4:$BQ$143,$L18,FALSE))</f>
        <v>0</v>
      </c>
      <c r="W18" s="31">
        <f>IF(W11=0,0,VLOOKUP(W11,FAC_TOTALS_APTA!$A$4:$BQ$143,$L18,FALSE))</f>
        <v>0</v>
      </c>
      <c r="X18" s="31">
        <f>IF(X11=0,0,VLOOKUP(X11,FAC_TOTALS_APTA!$A$4:$BQ$143,$L18,FALSE))</f>
        <v>0</v>
      </c>
      <c r="Y18" s="31">
        <f>IF(Y11=0,0,VLOOKUP(Y11,FAC_TOTALS_APTA!$A$4:$BQ$143,$L18,FALSE))</f>
        <v>0</v>
      </c>
      <c r="Z18" s="31">
        <f>IF(Z11=0,0,VLOOKUP(Z11,FAC_TOTALS_APTA!$A$4:$BQ$143,$L18,FALSE))</f>
        <v>0</v>
      </c>
      <c r="AA18" s="31">
        <f>IF(AA11=0,0,VLOOKUP(AA11,FAC_TOTALS_APTA!$A$4:$BQ$143,$L18,FALSE))</f>
        <v>0</v>
      </c>
      <c r="AB18" s="31">
        <f>IF(AB11=0,0,VLOOKUP(AB11,FAC_TOTALS_APTA!$A$4:$BQ$143,$L18,FALSE))</f>
        <v>0</v>
      </c>
      <c r="AC18" s="34">
        <f t="shared" si="4"/>
        <v>-67202107.55219546</v>
      </c>
      <c r="AD18" s="35">
        <f>AC18/G28</f>
        <v>-3.9898883722599345E-2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MATCH($D19,FAC_TOTALS_APTA!$A$2:$BQ$2,)</f>
        <v>16</v>
      </c>
      <c r="G19" s="31">
        <f>VLOOKUP(G11,FAC_TOTALS_APTA!$A$4:$BQ$143,$F19,FALSE)</f>
        <v>11.239722370376599</v>
      </c>
      <c r="H19" s="31">
        <f>VLOOKUP(H11,FAC_TOTALS_APTA!$A$4:$BQ$143,$F19,FALSE)</f>
        <v>10.440060897175499</v>
      </c>
      <c r="I19" s="32">
        <f t="shared" si="1"/>
        <v>-7.1146016498475739E-2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-4118950.86592479</v>
      </c>
      <c r="N19" s="31">
        <f>IF(N11=0,0,VLOOKUP(N11,FAC_TOTALS_APTA!$A$4:$BQ$143,$L19,FALSE))</f>
        <v>-465368.83497554902</v>
      </c>
      <c r="O19" s="31">
        <f>IF(O11=0,0,VLOOKUP(O11,FAC_TOTALS_APTA!$A$4:$BQ$143,$L19,FALSE))</f>
        <v>-152814.727741026</v>
      </c>
      <c r="P19" s="31">
        <f>IF(P11=0,0,VLOOKUP(P11,FAC_TOTALS_APTA!$A$4:$BQ$143,$L19,FALSE))</f>
        <v>-1254329.91742591</v>
      </c>
      <c r="Q19" s="31">
        <f>IF(Q11=0,0,VLOOKUP(Q11,FAC_TOTALS_APTA!$A$4:$BQ$143,$L19,FALSE))</f>
        <v>-2077532.0065983699</v>
      </c>
      <c r="R19" s="31">
        <f>IF(R11=0,0,VLOOKUP(R11,FAC_TOTALS_APTA!$A$4:$BQ$143,$L19,FALSE))</f>
        <v>-1782550.89772055</v>
      </c>
      <c r="S19" s="31">
        <f>IF(S11=0,0,VLOOKUP(S11,FAC_TOTALS_APTA!$A$4:$BQ$143,$L19,FALSE))</f>
        <v>0</v>
      </c>
      <c r="T19" s="31">
        <f>IF(T11=0,0,VLOOKUP(T11,FAC_TOTALS_APTA!$A$4:$BQ$143,$L19,FALSE))</f>
        <v>0</v>
      </c>
      <c r="U19" s="31">
        <f>IF(U11=0,0,VLOOKUP(U11,FAC_TOTALS_APTA!$A$4:$BQ$143,$L19,FALSE))</f>
        <v>0</v>
      </c>
      <c r="V19" s="31">
        <f>IF(V11=0,0,VLOOKUP(V11,FAC_TOTALS_APTA!$A$4:$BQ$143,$L19,FALSE))</f>
        <v>0</v>
      </c>
      <c r="W19" s="31">
        <f>IF(W11=0,0,VLOOKUP(W11,FAC_TOTALS_APTA!$A$4:$BQ$143,$L19,FALSE))</f>
        <v>0</v>
      </c>
      <c r="X19" s="31">
        <f>IF(X11=0,0,VLOOKUP(X11,FAC_TOTALS_APTA!$A$4:$BQ$143,$L19,FALSE))</f>
        <v>0</v>
      </c>
      <c r="Y19" s="31">
        <f>IF(Y11=0,0,VLOOKUP(Y11,FAC_TOTALS_APTA!$A$4:$BQ$143,$L19,FALSE))</f>
        <v>0</v>
      </c>
      <c r="Z19" s="31">
        <f>IF(Z11=0,0,VLOOKUP(Z11,FAC_TOTALS_APTA!$A$4:$BQ$143,$L19,FALSE))</f>
        <v>0</v>
      </c>
      <c r="AA19" s="31">
        <f>IF(AA11=0,0,VLOOKUP(AA11,FAC_TOTALS_APTA!$A$4:$BQ$143,$L19,FALSE))</f>
        <v>0</v>
      </c>
      <c r="AB19" s="31">
        <f>IF(AB11=0,0,VLOOKUP(AB11,FAC_TOTALS_APTA!$A$4:$BQ$143,$L19,FALSE))</f>
        <v>0</v>
      </c>
      <c r="AC19" s="34">
        <f t="shared" si="4"/>
        <v>-9851547.2503861953</v>
      </c>
      <c r="AD19" s="35">
        <f>AC19/G28</f>
        <v>-5.8490090943287805E-3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MATCH($D20,FAC_TOTALS_APTA!$A$2:$BQ$2,)</f>
        <v>18</v>
      </c>
      <c r="G20" s="36">
        <f>VLOOKUP(G11,FAC_TOTALS_APTA!$A$4:$BQ$143,$F20,FALSE)</f>
        <v>4.8931325024612002</v>
      </c>
      <c r="H20" s="36">
        <f>VLOOKUP(H11,FAC_TOTALS_APTA!$A$4:$BQ$143,$F20,FALSE)</f>
        <v>6.0667289042856396</v>
      </c>
      <c r="I20" s="32">
        <f t="shared" si="1"/>
        <v>0.23984562061912928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-3843.0268545798699</v>
      </c>
      <c r="N20" s="31">
        <f>IF(N11=0,0,VLOOKUP(N11,FAC_TOTALS_APTA!$A$4:$BQ$143,$L20,FALSE))</f>
        <v>-312371.30213056703</v>
      </c>
      <c r="O20" s="31">
        <f>IF(O11=0,0,VLOOKUP(O11,FAC_TOTALS_APTA!$A$4:$BQ$143,$L20,FALSE))</f>
        <v>-41299.5252110609</v>
      </c>
      <c r="P20" s="31">
        <f>IF(P11=0,0,VLOOKUP(P11,FAC_TOTALS_APTA!$A$4:$BQ$143,$L20,FALSE))</f>
        <v>-652385.95514707197</v>
      </c>
      <c r="Q20" s="31">
        <f>IF(Q11=0,0,VLOOKUP(Q11,FAC_TOTALS_APTA!$A$4:$BQ$143,$L20,FALSE))</f>
        <v>-193026.74993368899</v>
      </c>
      <c r="R20" s="31">
        <f>IF(R11=0,0,VLOOKUP(R11,FAC_TOTALS_APTA!$A$4:$BQ$143,$L20,FALSE))</f>
        <v>-299908.40718303301</v>
      </c>
      <c r="S20" s="31">
        <f>IF(S11=0,0,VLOOKUP(S11,FAC_TOTALS_APTA!$A$4:$BQ$143,$L20,FALSE))</f>
        <v>0</v>
      </c>
      <c r="T20" s="31">
        <f>IF(T11=0,0,VLOOKUP(T11,FAC_TOTALS_APTA!$A$4:$BQ$143,$L20,FALSE))</f>
        <v>0</v>
      </c>
      <c r="U20" s="31">
        <f>IF(U11=0,0,VLOOKUP(U11,FAC_TOTALS_APTA!$A$4:$BQ$143,$L20,FALSE))</f>
        <v>0</v>
      </c>
      <c r="V20" s="31">
        <f>IF(V11=0,0,VLOOKUP(V11,FAC_TOTALS_APTA!$A$4:$BQ$143,$L20,FALSE))</f>
        <v>0</v>
      </c>
      <c r="W20" s="31">
        <f>IF(W11=0,0,VLOOKUP(W11,FAC_TOTALS_APTA!$A$4:$BQ$143,$L20,FALSE))</f>
        <v>0</v>
      </c>
      <c r="X20" s="31">
        <f>IF(X11=0,0,VLOOKUP(X11,FAC_TOTALS_APTA!$A$4:$BQ$143,$L20,FALSE))</f>
        <v>0</v>
      </c>
      <c r="Y20" s="31">
        <f>IF(Y11=0,0,VLOOKUP(Y11,FAC_TOTALS_APTA!$A$4:$BQ$143,$L20,FALSE))</f>
        <v>0</v>
      </c>
      <c r="Z20" s="31">
        <f>IF(Z11=0,0,VLOOKUP(Z11,FAC_TOTALS_APTA!$A$4:$BQ$143,$L20,FALSE))</f>
        <v>0</v>
      </c>
      <c r="AA20" s="31">
        <f>IF(AA11=0,0,VLOOKUP(AA11,FAC_TOTALS_APTA!$A$4:$BQ$143,$L20,FALSE))</f>
        <v>0</v>
      </c>
      <c r="AB20" s="31">
        <f>IF(AB11=0,0,VLOOKUP(AB11,FAC_TOTALS_APTA!$A$4:$BQ$143,$L20,FALSE))</f>
        <v>0</v>
      </c>
      <c r="AC20" s="34">
        <f t="shared" si="4"/>
        <v>-1502834.9664600017</v>
      </c>
      <c r="AD20" s="35">
        <f>AC20/G28</f>
        <v>-8.9225531408330331E-4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MATCH($D21,FAC_TOTALS_APTA!$A$2:$BQ$2,)</f>
        <v>19</v>
      </c>
      <c r="G21" s="36">
        <f>VLOOKUP(G11,FAC_TOTALS_APTA!$A$4:$BQ$143,$F21,FALSE)</f>
        <v>0</v>
      </c>
      <c r="H21" s="36">
        <f>VLOOKUP(H11,FAC_TOTALS_APTA!$A$4:$BQ$143,$F21,FALSE)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MATCH($K21,FAC_TOTALS_APTA!$A$2:$BO$2,)</f>
        <v>32</v>
      </c>
      <c r="M21" s="31">
        <f>IF(M11=0,0,VLOOKUP(M11,FAC_TOTALS_APTA!$A$4:$BQ$143,$L21,FALSE))</f>
        <v>0</v>
      </c>
      <c r="N21" s="31">
        <f>IF(N11=0,0,VLOOKUP(N11,FAC_TOTALS_APTA!$A$4:$BQ$143,$L21,FALSE))</f>
        <v>0</v>
      </c>
      <c r="O21" s="31">
        <f>IF(O11=0,0,VLOOKUP(O11,FAC_TOTALS_APTA!$A$4:$BQ$143,$L21,FALSE))</f>
        <v>0</v>
      </c>
      <c r="P21" s="31">
        <f>IF(P11=0,0,VLOOKUP(P11,FAC_TOTALS_APTA!$A$4:$BQ$143,$L21,FALSE))</f>
        <v>0</v>
      </c>
      <c r="Q21" s="31">
        <f>IF(Q11=0,0,VLOOKUP(Q11,FAC_TOTALS_APTA!$A$4:$BQ$143,$L21,FALSE))</f>
        <v>0</v>
      </c>
      <c r="R21" s="31">
        <f>IF(R11=0,0,VLOOKUP(R11,FAC_TOTALS_APTA!$A$4:$BQ$143,$L21,FALSE))</f>
        <v>0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0</v>
      </c>
      <c r="W21" s="31">
        <f>IF(W11=0,0,VLOOKUP(W11,FAC_TOTALS_APTA!$A$4:$BQ$143,$L21,FALSE))</f>
        <v>0</v>
      </c>
      <c r="X21" s="31">
        <f>IF(X11=0,0,VLOOKUP(X11,FAC_TOTALS_APTA!$A$4:$BQ$143,$L21,FALSE))</f>
        <v>0</v>
      </c>
      <c r="Y21" s="31">
        <f>IF(Y11=0,0,VLOOKUP(Y11,FAC_TOTALS_APTA!$A$4:$BQ$143,$L21,FALSE))</f>
        <v>0</v>
      </c>
      <c r="Z21" s="31">
        <f>IF(Z11=0,0,VLOOKUP(Z11,FAC_TOTALS_APTA!$A$4:$BQ$143,$L21,FALSE))</f>
        <v>0</v>
      </c>
      <c r="AA21" s="31">
        <f>IF(AA11=0,0,VLOOKUP(AA11,FAC_TOTALS_APTA!$A$4:$BQ$143,$L21,FALSE))</f>
        <v>0</v>
      </c>
      <c r="AB21" s="31">
        <f>IF(AB11=0,0,VLOOKUP(AB11,FAC_TOTALS_APTA!$A$4:$BQ$143,$L21,FALSE))</f>
        <v>0</v>
      </c>
      <c r="AC21" s="34">
        <f t="shared" si="4"/>
        <v>0</v>
      </c>
      <c r="AD21" s="35">
        <f>AC21/G28</f>
        <v>0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86</v>
      </c>
      <c r="E22" s="57">
        <v>-2.7400000000000001E-2</v>
      </c>
      <c r="F22" s="9">
        <f>MATCH($D22,FAC_TOTALS_APTA!$A$2:$BQ$2,)</f>
        <v>21</v>
      </c>
      <c r="G22" s="36">
        <f>VLOOKUP(G11,FAC_TOTALS_APTA!$A$4:$BQ$143,$F22,FALSE)</f>
        <v>0</v>
      </c>
      <c r="H22" s="36">
        <f>VLOOKUP(H11,FAC_TOTALS_APTA!$A$4:$BQ$143,$F22,FALSE)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YEARS_SINCE_TNC_BUS_SQRD_FAC</v>
      </c>
      <c r="L22" s="9">
        <f>MATCH($K22,FAC_TOTALS_APTA!$A$2:$BO$2,)</f>
        <v>34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0</v>
      </c>
      <c r="AD22" s="35">
        <f>AC22/G28</f>
        <v>0</v>
      </c>
      <c r="AE22" s="9"/>
    </row>
    <row r="23" spans="1:31" s="16" customFormat="1" ht="15" x14ac:dyDescent="0.2">
      <c r="A23" s="9"/>
      <c r="B23" s="28" t="s">
        <v>74</v>
      </c>
      <c r="C23" s="30"/>
      <c r="D23" s="14" t="s">
        <v>82</v>
      </c>
      <c r="E23" s="57">
        <v>-2.5999999999999999E-3</v>
      </c>
      <c r="F23" s="9">
        <f>MATCH($D23,FAC_TOTALS_APTA!$A$2:$BQ$2,)</f>
        <v>20</v>
      </c>
      <c r="G23" s="36">
        <f>VLOOKUP(G11,FAC_TOTALS_APTA!$A$4:$BQ$143,$F23,FALSE)</f>
        <v>0.61550712606724201</v>
      </c>
      <c r="H23" s="36">
        <f>VLOOKUP(H11,FAC_TOTALS_APTA!$A$4:$BQ$143,$F23,FALSE)</f>
        <v>6.4942185573278799</v>
      </c>
      <c r="I23" s="32">
        <f t="shared" si="1"/>
        <v>9.5510046631343286</v>
      </c>
      <c r="J23" s="33" t="str">
        <f t="shared" si="2"/>
        <v/>
      </c>
      <c r="K23" s="33" t="str">
        <f t="shared" si="3"/>
        <v>YEARS_SINCE_TNC_RAIL_FAC</v>
      </c>
      <c r="L23" s="9">
        <f>MATCH($K23,FAC_TOTALS_APTA!$A$2:$BO$2,)</f>
        <v>33</v>
      </c>
      <c r="M23" s="31">
        <f>IF(M11=0,0,VLOOKUP(M11,FAC_TOTALS_APTA!$A$4:$BQ$143,$L23,FALSE))</f>
        <v>-16162413.6795197</v>
      </c>
      <c r="N23" s="31">
        <f>IF(N11=0,0,VLOOKUP(N11,FAC_TOTALS_APTA!$A$4:$BQ$143,$L23,FALSE))</f>
        <v>-16803061.6946689</v>
      </c>
      <c r="O23" s="31">
        <f>IF(O11=0,0,VLOOKUP(O11,FAC_TOTALS_APTA!$A$4:$BQ$143,$L23,FALSE))</f>
        <v>-18349119.182553802</v>
      </c>
      <c r="P23" s="31">
        <f>IF(P11=0,0,VLOOKUP(P11,FAC_TOTALS_APTA!$A$4:$BQ$143,$L23,FALSE))</f>
        <v>-18158514.908357501</v>
      </c>
      <c r="Q23" s="31">
        <f>IF(Q11=0,0,VLOOKUP(Q11,FAC_TOTALS_APTA!$A$4:$BQ$143,$L23,FALSE))</f>
        <v>-17896175.159944199</v>
      </c>
      <c r="R23" s="31">
        <f>IF(R11=0,0,VLOOKUP(R11,FAC_TOTALS_APTA!$A$4:$BQ$143,$L23,FALSE))</f>
        <v>-17564765.0568996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0</v>
      </c>
      <c r="W23" s="31">
        <f>IF(W11=0,0,VLOOKUP(W11,FAC_TOTALS_APTA!$A$4:$BQ$143,$L23,FALSE))</f>
        <v>0</v>
      </c>
      <c r="X23" s="31">
        <f>IF(X11=0,0,VLOOKUP(X11,FAC_TOTALS_APTA!$A$4:$BQ$143,$L23,FALSE))</f>
        <v>0</v>
      </c>
      <c r="Y23" s="31">
        <f>IF(Y11=0,0,VLOOKUP(Y11,FAC_TOTALS_APTA!$A$4:$BQ$143,$L23,FALSE))</f>
        <v>0</v>
      </c>
      <c r="Z23" s="31">
        <f>IF(Z11=0,0,VLOOKUP(Z11,FAC_TOTALS_APTA!$A$4:$BQ$143,$L23,FALSE))</f>
        <v>0</v>
      </c>
      <c r="AA23" s="31">
        <f>IF(AA11=0,0,VLOOKUP(AA11,FAC_TOTALS_APTA!$A$4:$BQ$143,$L23,FALSE))</f>
        <v>0</v>
      </c>
      <c r="AB23" s="31">
        <f>IF(AB11=0,0,VLOOKUP(AB11,FAC_TOTALS_APTA!$A$4:$BQ$143,$L23,FALSE))</f>
        <v>0</v>
      </c>
      <c r="AC23" s="34">
        <f t="shared" si="4"/>
        <v>-104934049.68194371</v>
      </c>
      <c r="AD23" s="35">
        <f>AC23/G28</f>
        <v>-6.2300895006150082E-2</v>
      </c>
      <c r="AE23" s="9"/>
    </row>
    <row r="24" spans="1:31" s="16" customFormat="1" ht="15" x14ac:dyDescent="0.2">
      <c r="A24" s="9"/>
      <c r="B24" s="28" t="s">
        <v>75</v>
      </c>
      <c r="C24" s="30"/>
      <c r="D24" s="9" t="s">
        <v>49</v>
      </c>
      <c r="E24" s="57">
        <v>1.46E-2</v>
      </c>
      <c r="F24" s="9">
        <f>MATCH($D24,FAC_TOTALS_APTA!$A$2:$BQ$2,)</f>
        <v>22</v>
      </c>
      <c r="G24" s="36">
        <f>VLOOKUP(G11,FAC_TOTALS_APTA!$A$4:$BQ$143,$F24,FALSE)</f>
        <v>0.36611505082859402</v>
      </c>
      <c r="H24" s="36">
        <f>VLOOKUP(H11,FAC_TOTALS_APTA!$A$4:$BQ$143,$F24,FALSE)</f>
        <v>1</v>
      </c>
      <c r="I24" s="32">
        <f t="shared" si="1"/>
        <v>1.7313818367663205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2214840.3808486499</v>
      </c>
      <c r="O24" s="31">
        <f>IF(O11=0,0,VLOOKUP(O11,FAC_TOTALS_APTA!$A$4:$BQ$143,$L24,FALSE))</f>
        <v>2834882.66865568</v>
      </c>
      <c r="P24" s="31">
        <f>IF(P11=0,0,VLOOKUP(P11,FAC_TOTALS_APTA!$A$4:$BQ$143,$L24,FALSE))</f>
        <v>1021425.57105212</v>
      </c>
      <c r="Q24" s="31">
        <f>IF(Q11=0,0,VLOOKUP(Q11,FAC_TOTALS_APTA!$A$4:$BQ$143,$L24,FALSE))</f>
        <v>0</v>
      </c>
      <c r="R24" s="31">
        <f>IF(R11=0,0,VLOOKUP(R11,FAC_TOTALS_APTA!$A$4:$BQ$143,$L24,FALSE))</f>
        <v>47453.158029084698</v>
      </c>
      <c r="S24" s="31">
        <f>IF(S11=0,0,VLOOKUP(S11,FAC_TOTALS_APTA!$A$4:$BQ$143,$L24,FALSE))</f>
        <v>0</v>
      </c>
      <c r="T24" s="31">
        <f>IF(T11=0,0,VLOOKUP(T11,FAC_TOTALS_APTA!$A$4:$BQ$143,$L24,FALSE))</f>
        <v>0</v>
      </c>
      <c r="U24" s="31">
        <f>IF(U11=0,0,VLOOKUP(U11,FAC_TOTALS_APTA!$A$4:$BQ$143,$L24,FALSE))</f>
        <v>0</v>
      </c>
      <c r="V24" s="31">
        <f>IF(V11=0,0,VLOOKUP(V11,FAC_TOTALS_APTA!$A$4:$BQ$143,$L24,FALSE))</f>
        <v>0</v>
      </c>
      <c r="W24" s="31">
        <f>IF(W11=0,0,VLOOKUP(W11,FAC_TOTALS_APTA!$A$4:$BQ$143,$L24,FALSE))</f>
        <v>0</v>
      </c>
      <c r="X24" s="31">
        <f>IF(X11=0,0,VLOOKUP(X11,FAC_TOTALS_APTA!$A$4:$BQ$143,$L24,FALSE))</f>
        <v>0</v>
      </c>
      <c r="Y24" s="31">
        <f>IF(Y11=0,0,VLOOKUP(Y11,FAC_TOTALS_APTA!$A$4:$BQ$143,$L24,FALSE))</f>
        <v>0</v>
      </c>
      <c r="Z24" s="31">
        <f>IF(Z11=0,0,VLOOKUP(Z11,FAC_TOTALS_APTA!$A$4:$BQ$143,$L24,FALSE))</f>
        <v>0</v>
      </c>
      <c r="AA24" s="31">
        <f>IF(AA11=0,0,VLOOKUP(AA11,FAC_TOTALS_APTA!$A$4:$BQ$143,$L24,FALSE))</f>
        <v>0</v>
      </c>
      <c r="AB24" s="31">
        <f>IF(AB11=0,0,VLOOKUP(AB11,FAC_TOTALS_APTA!$A$4:$BQ$143,$L24,FALSE))</f>
        <v>0</v>
      </c>
      <c r="AC24" s="34">
        <f t="shared" si="4"/>
        <v>6118601.7785855355</v>
      </c>
      <c r="AD24" s="35">
        <f>AC24/G28</f>
        <v>3.6327042380190702E-3</v>
      </c>
      <c r="AE24" s="9"/>
    </row>
    <row r="25" spans="1:31" s="16" customFormat="1" ht="15" x14ac:dyDescent="0.2">
      <c r="A25" s="9"/>
      <c r="B25" s="11" t="s">
        <v>76</v>
      </c>
      <c r="C25" s="29"/>
      <c r="D25" s="10" t="s">
        <v>50</v>
      </c>
      <c r="E25" s="58">
        <v>-4.8399999999999999E-2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0.64240534603254695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-56431920.483051501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0</v>
      </c>
      <c r="AC25" s="42">
        <f t="shared" si="4"/>
        <v>-56431920.483051501</v>
      </c>
      <c r="AD25" s="43">
        <f>AC25/$G$28</f>
        <v>-3.3504464601016616E-2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0</v>
      </c>
      <c r="O26" s="48">
        <f>IF(O11=0,0,VLOOKUP(O11,FAC_TOTALS_APTA!$A$4:$BQ$143,$L26,FALSE))</f>
        <v>0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0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0</v>
      </c>
      <c r="AD26" s="52">
        <f>AC26/G28</f>
        <v>0</v>
      </c>
      <c r="AE26" s="9"/>
    </row>
    <row r="27" spans="1:31" s="75" customFormat="1" ht="15" x14ac:dyDescent="0.2">
      <c r="A27" s="74"/>
      <c r="B27" s="28" t="s">
        <v>77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1766340596.28144</v>
      </c>
      <c r="H27" s="76">
        <f>VLOOKUP(H11,FAC_TOTALS_APTA!$A$4:$BO$143,$F27,FALSE)</f>
        <v>1667889678.39024</v>
      </c>
      <c r="I27" s="78">
        <f t="shared" ref="I27:I28" si="5">H27/G27-1</f>
        <v>-5.5737221970928119E-2</v>
      </c>
      <c r="J27" s="33"/>
      <c r="K27" s="33"/>
      <c r="L27" s="9"/>
      <c r="M27" s="31">
        <f>SUM(M13:M18)</f>
        <v>-5342822.7770718718</v>
      </c>
      <c r="N27" s="31">
        <f>SUM(N13:N18)</f>
        <v>65139853.643114321</v>
      </c>
      <c r="O27" s="31">
        <f>SUM(O13:O18)</f>
        <v>-109771513.29349954</v>
      </c>
      <c r="P27" s="31">
        <f>SUM(P13:P18)</f>
        <v>-18376180.155819781</v>
      </c>
      <c r="Q27" s="31">
        <f>SUM(Q13:Q18)</f>
        <v>85324993.454975948</v>
      </c>
      <c r="R27" s="31">
        <f>SUM(R13:R18)</f>
        <v>55415948.522383682</v>
      </c>
      <c r="S27" s="31">
        <f>SUM(S13:S18)</f>
        <v>0</v>
      </c>
      <c r="T27" s="31">
        <f>SUM(T13:T18)</f>
        <v>0</v>
      </c>
      <c r="U27" s="31">
        <f>SUM(U13:U18)</f>
        <v>0</v>
      </c>
      <c r="V27" s="31">
        <f>SUM(V13:V18)</f>
        <v>0</v>
      </c>
      <c r="W27" s="31">
        <f>SUM(W13:W18)</f>
        <v>0</v>
      </c>
      <c r="X27" s="31">
        <f>SUM(X13:X18)</f>
        <v>0</v>
      </c>
      <c r="Y27" s="31">
        <f>SUM(Y13:Y18)</f>
        <v>0</v>
      </c>
      <c r="Z27" s="31">
        <f>SUM(Z13:Z18)</f>
        <v>0</v>
      </c>
      <c r="AA27" s="31">
        <f>SUM(AA13:AA18)</f>
        <v>0</v>
      </c>
      <c r="AB27" s="31">
        <f>SUM(AB13:AB18)</f>
        <v>0</v>
      </c>
      <c r="AC27" s="34">
        <f>H27-G27</f>
        <v>-98450917.891200066</v>
      </c>
      <c r="AD27" s="35">
        <f>I27</f>
        <v>-5.5737221970928119E-2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1684310468.9199901</v>
      </c>
      <c r="H28" s="77">
        <f>VLOOKUP(H11,FAC_TOTALS_APTA!$A$4:$BO$143,$F28,FALSE)</f>
        <v>1636184633.7979901</v>
      </c>
      <c r="I28" s="79">
        <f t="shared" si="5"/>
        <v>-2.8573019054414117E-2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-48125835.121999979</v>
      </c>
      <c r="AD28" s="55">
        <f>I28</f>
        <v>-2.8573019054414117E-2</v>
      </c>
    </row>
    <row r="29" spans="1:31" ht="17" thickTop="1" thickBot="1" x14ac:dyDescent="0.25">
      <c r="B29" s="59" t="s">
        <v>78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2.7164202916514002E-2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5" x14ac:dyDescent="0.2">
      <c r="B34" s="21" t="s">
        <v>30</v>
      </c>
      <c r="C34" s="22">
        <v>1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2:30" ht="15" thickTop="1" x14ac:dyDescent="0.2">
      <c r="B36" s="63"/>
      <c r="C36" s="64"/>
      <c r="D36" s="64"/>
      <c r="E36" s="64"/>
      <c r="F36" s="64"/>
      <c r="G36" s="84" t="s">
        <v>59</v>
      </c>
      <c r="H36" s="84"/>
      <c r="I36" s="8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4" t="s">
        <v>63</v>
      </c>
      <c r="AD36" s="84"/>
    </row>
    <row r="37" spans="2:30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2012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2:30" ht="13" customHeight="1" x14ac:dyDescent="0.2"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/>
      <c r="G39" s="9" t="str">
        <f>CONCATENATE($C34,"_",$C35,"_",G37)</f>
        <v>1_2_2012</v>
      </c>
      <c r="H39" s="9" t="str">
        <f>CONCATENATE($C34,"_",$C35,"_",H37)</f>
        <v>1_2_2018</v>
      </c>
      <c r="I39" s="30"/>
      <c r="J39" s="9"/>
      <c r="K39" s="9"/>
      <c r="L39" s="9"/>
      <c r="M39" s="9" t="str">
        <f>IF($G37+M38&gt;$H37,0,CONCATENATE($C34,"_",$C35,"_",$G37+M38))</f>
        <v>1_2_2013</v>
      </c>
      <c r="N39" s="9" t="str">
        <f t="shared" ref="N39:AB39" si="6">IF($G37+N38&gt;$H37,0,CONCATENATE($C34,"_",$C35,"_",$G37+N38))</f>
        <v>1_2_2014</v>
      </c>
      <c r="O39" s="9" t="str">
        <f t="shared" si="6"/>
        <v>1_2_2015</v>
      </c>
      <c r="P39" s="9" t="str">
        <f t="shared" si="6"/>
        <v>1_2_2016</v>
      </c>
      <c r="Q39" s="9" t="str">
        <f t="shared" si="6"/>
        <v>1_2_2017</v>
      </c>
      <c r="R39" s="9" t="str">
        <f t="shared" si="6"/>
        <v>1_2_2018</v>
      </c>
      <c r="S39" s="9">
        <f t="shared" si="6"/>
        <v>0</v>
      </c>
      <c r="T39" s="9">
        <f t="shared" si="6"/>
        <v>0</v>
      </c>
      <c r="U39" s="9">
        <f t="shared" si="6"/>
        <v>0</v>
      </c>
      <c r="V39" s="9">
        <f t="shared" si="6"/>
        <v>0</v>
      </c>
      <c r="W39" s="9">
        <f t="shared" si="6"/>
        <v>0</v>
      </c>
      <c r="X39" s="9">
        <f t="shared" si="6"/>
        <v>0</v>
      </c>
      <c r="Y39" s="9">
        <f t="shared" si="6"/>
        <v>0</v>
      </c>
      <c r="Z39" s="9">
        <f t="shared" si="6"/>
        <v>0</v>
      </c>
      <c r="AA39" s="9">
        <f t="shared" si="6"/>
        <v>0</v>
      </c>
      <c r="AB39" s="9">
        <f t="shared" si="6"/>
        <v>0</v>
      </c>
      <c r="AC39" s="9"/>
      <c r="AD39" s="9"/>
    </row>
    <row r="40" spans="2:30" ht="13" customHeight="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 ht="15" x14ac:dyDescent="0.2">
      <c r="B41" s="28" t="s">
        <v>37</v>
      </c>
      <c r="C41" s="30" t="s">
        <v>24</v>
      </c>
      <c r="D41" s="9" t="s">
        <v>8</v>
      </c>
      <c r="E41" s="57">
        <v>0.83279999999999998</v>
      </c>
      <c r="F41" s="9">
        <f>MATCH($D41,FAC_TOTALS_APTA!$A$2:$BQ$2,)</f>
        <v>11</v>
      </c>
      <c r="G41" s="31">
        <f>VLOOKUP(G39,FAC_TOTALS_APTA!$A$4:$BQ$143,$F41,FALSE)</f>
        <v>4088068.0343569699</v>
      </c>
      <c r="H41" s="31">
        <f>VLOOKUP(H39,FAC_TOTALS_APTA!$A$4:$BQ$143,$F41,FALSE)</f>
        <v>4711448.7649383796</v>
      </c>
      <c r="I41" s="32">
        <f>IFERROR(H41/G41-1,"-")</f>
        <v>0.1524878562055203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-1917542.7164002301</v>
      </c>
      <c r="N41" s="31">
        <f>IF(N39=0,0,VLOOKUP(N39,FAC_TOTALS_APTA!$A$4:$BQ$143,$L41,FALSE))</f>
        <v>130319.89173642</v>
      </c>
      <c r="O41" s="31">
        <f>IF(O39=0,0,VLOOKUP(O39,FAC_TOTALS_APTA!$A$4:$BQ$143,$L41,FALSE))</f>
        <v>-715709.235580176</v>
      </c>
      <c r="P41" s="31">
        <f>IF(P39=0,0,VLOOKUP(P39,FAC_TOTALS_APTA!$A$4:$BQ$143,$L41,FALSE))</f>
        <v>1334478.5866443201</v>
      </c>
      <c r="Q41" s="31">
        <f>IF(Q39=0,0,VLOOKUP(Q39,FAC_TOTALS_APTA!$A$4:$BQ$143,$L41,FALSE))</f>
        <v>-170427.06417134401</v>
      </c>
      <c r="R41" s="31">
        <f>IF(R39=0,0,VLOOKUP(R39,FAC_TOTALS_APTA!$A$4:$BQ$143,$L41,FALSE))</f>
        <v>610755.46864790004</v>
      </c>
      <c r="S41" s="31">
        <f>IF(S39=0,0,VLOOKUP(S39,FAC_TOTALS_APTA!$A$4:$BQ$143,$L41,FALSE))</f>
        <v>0</v>
      </c>
      <c r="T41" s="31">
        <f>IF(T39=0,0,VLOOKUP(T39,FAC_TOTALS_APTA!$A$4:$BQ$143,$L41,FALSE))</f>
        <v>0</v>
      </c>
      <c r="U41" s="31">
        <f>IF(U39=0,0,VLOOKUP(U39,FAC_TOTALS_APTA!$A$4:$BQ$143,$L41,FALSE))</f>
        <v>0</v>
      </c>
      <c r="V41" s="31">
        <f>IF(V39=0,0,VLOOKUP(V39,FAC_TOTALS_APTA!$A$4:$BQ$143,$L41,FALSE))</f>
        <v>0</v>
      </c>
      <c r="W41" s="31">
        <f>IF(W39=0,0,VLOOKUP(W39,FAC_TOTALS_APTA!$A$4:$BQ$143,$L41,FALSE))</f>
        <v>0</v>
      </c>
      <c r="X41" s="31">
        <f>IF(X39=0,0,VLOOKUP(X39,FAC_TOTALS_APTA!$A$4:$BQ$143,$L41,FALSE))</f>
        <v>0</v>
      </c>
      <c r="Y41" s="31">
        <f>IF(Y39=0,0,VLOOKUP(Y39,FAC_TOTALS_APTA!$A$4:$BQ$143,$L41,FALSE))</f>
        <v>0</v>
      </c>
      <c r="Z41" s="31">
        <f>IF(Z39=0,0,VLOOKUP(Z39,FAC_TOTALS_APTA!$A$4:$BQ$143,$L41,FALSE))</f>
        <v>0</v>
      </c>
      <c r="AA41" s="31">
        <f>IF(AA39=0,0,VLOOKUP(AA39,FAC_TOTALS_APTA!$A$4:$BQ$143,$L41,FALSE))</f>
        <v>0</v>
      </c>
      <c r="AB41" s="31">
        <f>IF(AB39=0,0,VLOOKUP(AB39,FAC_TOTALS_APTA!$A$4:$BQ$143,$L41,FALSE))</f>
        <v>0</v>
      </c>
      <c r="AC41" s="34">
        <f>SUM(M41:AB41)</f>
        <v>-728125.06912311004</v>
      </c>
      <c r="AD41" s="35">
        <f>AC41/G56</f>
        <v>-8.4637698279398862E-3</v>
      </c>
    </row>
    <row r="42" spans="2:30" ht="15" x14ac:dyDescent="0.2">
      <c r="B42" s="28" t="s">
        <v>60</v>
      </c>
      <c r="C42" s="30" t="s">
        <v>24</v>
      </c>
      <c r="D42" s="9" t="s">
        <v>18</v>
      </c>
      <c r="E42" s="57">
        <v>-0.59099999999999997</v>
      </c>
      <c r="F42" s="9">
        <f>MATCH($D42,FAC_TOTALS_APTA!$A$2:$BQ$2,)</f>
        <v>12</v>
      </c>
      <c r="G42" s="56">
        <f>VLOOKUP(G39,FAC_TOTALS_APTA!$A$4:$BQ$143,$F42,FALSE)</f>
        <v>1.2171979060267299</v>
      </c>
      <c r="H42" s="56">
        <f>VLOOKUP(H39,FAC_TOTALS_APTA!$A$4:$BQ$143,$F42,FALSE)</f>
        <v>1.26586607517489</v>
      </c>
      <c r="I42" s="32">
        <f t="shared" ref="I42:I53" si="7">IFERROR(H42/G42-1,"-")</f>
        <v>3.9983776596384635E-2</v>
      </c>
      <c r="J42" s="33" t="str">
        <f t="shared" ref="J42:J53" si="8">IF(C42="Log","_log","")</f>
        <v>_log</v>
      </c>
      <c r="K42" s="33" t="str">
        <f t="shared" ref="K42:K54" si="9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9121509.5971636195</v>
      </c>
      <c r="N42" s="31">
        <f>IF(N39=0,0,VLOOKUP(N39,FAC_TOTALS_APTA!$A$4:$BQ$143,$L42,FALSE))</f>
        <v>1949653.3000188801</v>
      </c>
      <c r="O42" s="31">
        <f>IF(O39=0,0,VLOOKUP(O39,FAC_TOTALS_APTA!$A$4:$BQ$143,$L42,FALSE))</f>
        <v>970719.60040567396</v>
      </c>
      <c r="P42" s="31">
        <f>IF(P39=0,0,VLOOKUP(P39,FAC_TOTALS_APTA!$A$4:$BQ$143,$L42,FALSE))</f>
        <v>2361800.8725168202</v>
      </c>
      <c r="Q42" s="31">
        <f>IF(Q39=0,0,VLOOKUP(Q39,FAC_TOTALS_APTA!$A$4:$BQ$143,$L42,FALSE))</f>
        <v>563703.84396564495</v>
      </c>
      <c r="R42" s="31">
        <f>IF(R39=0,0,VLOOKUP(R39,FAC_TOTALS_APTA!$A$4:$BQ$143,$L42,FALSE))</f>
        <v>2955340.3363830298</v>
      </c>
      <c r="S42" s="31">
        <f>IF(S39=0,0,VLOOKUP(S39,FAC_TOTALS_APTA!$A$4:$BQ$143,$L42,FALSE))</f>
        <v>0</v>
      </c>
      <c r="T42" s="31">
        <f>IF(T39=0,0,VLOOKUP(T39,FAC_TOTALS_APTA!$A$4:$BQ$143,$L42,FALSE))</f>
        <v>0</v>
      </c>
      <c r="U42" s="31">
        <f>IF(U39=0,0,VLOOKUP(U39,FAC_TOTALS_APTA!$A$4:$BQ$143,$L42,FALSE))</f>
        <v>0</v>
      </c>
      <c r="V42" s="31">
        <f>IF(V39=0,0,VLOOKUP(V39,FAC_TOTALS_APTA!$A$4:$BQ$143,$L42,FALSE))</f>
        <v>0</v>
      </c>
      <c r="W42" s="31">
        <f>IF(W39=0,0,VLOOKUP(W39,FAC_TOTALS_APTA!$A$4:$BQ$143,$L42,FALSE))</f>
        <v>0</v>
      </c>
      <c r="X42" s="31">
        <f>IF(X39=0,0,VLOOKUP(X39,FAC_TOTALS_APTA!$A$4:$BQ$143,$L42,FALSE))</f>
        <v>0</v>
      </c>
      <c r="Y42" s="31">
        <f>IF(Y39=0,0,VLOOKUP(Y39,FAC_TOTALS_APTA!$A$4:$BQ$143,$L42,FALSE))</f>
        <v>0</v>
      </c>
      <c r="Z42" s="31">
        <f>IF(Z39=0,0,VLOOKUP(Z39,FAC_TOTALS_APTA!$A$4:$BQ$143,$L42,FALSE))</f>
        <v>0</v>
      </c>
      <c r="AA42" s="31">
        <f>IF(AA39=0,0,VLOOKUP(AA39,FAC_TOTALS_APTA!$A$4:$BQ$143,$L42,FALSE))</f>
        <v>0</v>
      </c>
      <c r="AB42" s="31">
        <f>IF(AB39=0,0,VLOOKUP(AB39,FAC_TOTALS_APTA!$A$4:$BQ$143,$L42,FALSE))</f>
        <v>0</v>
      </c>
      <c r="AC42" s="34">
        <f t="shared" ref="AC42:AC53" si="10">SUM(M42:AB42)</f>
        <v>17922727.55045367</v>
      </c>
      <c r="AD42" s="35">
        <f>AC42/G56</f>
        <v>0.20833486870408607</v>
      </c>
    </row>
    <row r="43" spans="2:30" ht="15" x14ac:dyDescent="0.2">
      <c r="B43" s="28" t="s">
        <v>56</v>
      </c>
      <c r="C43" s="30" t="s">
        <v>24</v>
      </c>
      <c r="D43" s="9" t="s">
        <v>9</v>
      </c>
      <c r="E43" s="57">
        <v>0.37669999999999998</v>
      </c>
      <c r="F43" s="9">
        <f>MATCH($D43,FAC_TOTALS_APTA!$A$2:$BQ$2,)</f>
        <v>13</v>
      </c>
      <c r="G43" s="31">
        <f>VLOOKUP(G39,FAC_TOTALS_APTA!$A$4:$BQ$143,$F43,FALSE)</f>
        <v>2851080.6311976798</v>
      </c>
      <c r="H43" s="31">
        <f>VLOOKUP(H39,FAC_TOTALS_APTA!$A$4:$BQ$143,$F43,FALSE)</f>
        <v>3015744.4941639798</v>
      </c>
      <c r="I43" s="32">
        <f t="shared" si="7"/>
        <v>5.7754895166584053E-2</v>
      </c>
      <c r="J43" s="33" t="str">
        <f t="shared" si="8"/>
        <v>_log</v>
      </c>
      <c r="K43" s="33" t="str">
        <f t="shared" si="9"/>
        <v>POP_EMP_log_FAC</v>
      </c>
      <c r="L43" s="9">
        <f>MATCH($K43,FAC_TOTALS_APTA!$A$2:$BO$2,)</f>
        <v>26</v>
      </c>
      <c r="M43" s="31">
        <f>IF(M39=0,0,VLOOKUP(M39,FAC_TOTALS_APTA!$A$4:$BQ$143,$L43,FALSE))</f>
        <v>135310.72448972499</v>
      </c>
      <c r="N43" s="31">
        <f>IF(N39=0,0,VLOOKUP(N39,FAC_TOTALS_APTA!$A$4:$BQ$143,$L43,FALSE))</f>
        <v>116096.570080579</v>
      </c>
      <c r="O43" s="31">
        <f>IF(O39=0,0,VLOOKUP(O39,FAC_TOTALS_APTA!$A$4:$BQ$143,$L43,FALSE))</f>
        <v>128066.379964056</v>
      </c>
      <c r="P43" s="31">
        <f>IF(P39=0,0,VLOOKUP(P39,FAC_TOTALS_APTA!$A$4:$BQ$143,$L43,FALSE))</f>
        <v>112253.01441708</v>
      </c>
      <c r="Q43" s="31">
        <f>IF(Q39=0,0,VLOOKUP(Q39,FAC_TOTALS_APTA!$A$4:$BQ$143,$L43,FALSE))</f>
        <v>116683.503471</v>
      </c>
      <c r="R43" s="31">
        <f>IF(R39=0,0,VLOOKUP(R39,FAC_TOTALS_APTA!$A$4:$BQ$143,$L43,FALSE))</f>
        <v>104184.014013548</v>
      </c>
      <c r="S43" s="31">
        <f>IF(S39=0,0,VLOOKUP(S39,FAC_TOTALS_APTA!$A$4:$BQ$143,$L43,FALSE))</f>
        <v>0</v>
      </c>
      <c r="T43" s="31">
        <f>IF(T39=0,0,VLOOKUP(T39,FAC_TOTALS_APTA!$A$4:$BQ$143,$L43,FALSE))</f>
        <v>0</v>
      </c>
      <c r="U43" s="31">
        <f>IF(U39=0,0,VLOOKUP(U39,FAC_TOTALS_APTA!$A$4:$BQ$143,$L43,FALSE))</f>
        <v>0</v>
      </c>
      <c r="V43" s="31">
        <f>IF(V39=0,0,VLOOKUP(V39,FAC_TOTALS_APTA!$A$4:$BQ$143,$L43,FALSE))</f>
        <v>0</v>
      </c>
      <c r="W43" s="31">
        <f>IF(W39=0,0,VLOOKUP(W39,FAC_TOTALS_APTA!$A$4:$BQ$143,$L43,FALSE))</f>
        <v>0</v>
      </c>
      <c r="X43" s="31">
        <f>IF(X39=0,0,VLOOKUP(X39,FAC_TOTALS_APTA!$A$4:$BQ$143,$L43,FALSE))</f>
        <v>0</v>
      </c>
      <c r="Y43" s="31">
        <f>IF(Y39=0,0,VLOOKUP(Y39,FAC_TOTALS_APTA!$A$4:$BQ$143,$L43,FALSE))</f>
        <v>0</v>
      </c>
      <c r="Z43" s="31">
        <f>IF(Z39=0,0,VLOOKUP(Z39,FAC_TOTALS_APTA!$A$4:$BQ$143,$L43,FALSE))</f>
        <v>0</v>
      </c>
      <c r="AA43" s="31">
        <f>IF(AA39=0,0,VLOOKUP(AA39,FAC_TOTALS_APTA!$A$4:$BQ$143,$L43,FALSE))</f>
        <v>0</v>
      </c>
      <c r="AB43" s="31">
        <f>IF(AB39=0,0,VLOOKUP(AB39,FAC_TOTALS_APTA!$A$4:$BQ$143,$L43,FALSE))</f>
        <v>0</v>
      </c>
      <c r="AC43" s="34">
        <f t="shared" si="10"/>
        <v>712594.20643598808</v>
      </c>
      <c r="AD43" s="35">
        <f>AC43/G56</f>
        <v>8.2832381410259236E-3</v>
      </c>
    </row>
    <row r="44" spans="2:30" ht="15" x14ac:dyDescent="0.2">
      <c r="B44" s="28" t="s">
        <v>72</v>
      </c>
      <c r="C44" s="30" t="s">
        <v>24</v>
      </c>
      <c r="D44" s="9" t="s">
        <v>80</v>
      </c>
      <c r="E44" s="57">
        <v>5.4999999999999997E-3</v>
      </c>
      <c r="F44" s="9">
        <f>MATCH($D44,FAC_TOTALS_APTA!$A$2:$BQ$2,)</f>
        <v>17</v>
      </c>
      <c r="G44" s="56">
        <f>VLOOKUP(G39,FAC_TOTALS_APTA!$A$4:$BQ$143,$F44,FALSE)</f>
        <v>3660.9014958767102</v>
      </c>
      <c r="H44" s="56">
        <f>VLOOKUP(H39,FAC_TOTALS_APTA!$A$4:$BQ$143,$F44,FALSE)</f>
        <v>3689.0853171654599</v>
      </c>
      <c r="I44" s="32">
        <f t="shared" si="7"/>
        <v>7.6986013746869197E-3</v>
      </c>
      <c r="J44" s="33" t="str">
        <f t="shared" si="8"/>
        <v>_log</v>
      </c>
      <c r="K44" s="33" t="str">
        <f t="shared" si="9"/>
        <v>WEIGHTED_POP_DENSITY_log_FAC</v>
      </c>
      <c r="L44" s="9">
        <f>MATCH($K44,FAC_TOTALS_APTA!$A$2:$BO$2,)</f>
        <v>30</v>
      </c>
      <c r="M44" s="31">
        <f>IF(M39=0,0,VLOOKUP(M39,FAC_TOTALS_APTA!$A$4:$BQ$143,$L44,FALSE))</f>
        <v>373027.08140423999</v>
      </c>
      <c r="N44" s="31">
        <f>IF(N39=0,0,VLOOKUP(N39,FAC_TOTALS_APTA!$A$4:$BQ$143,$L44,FALSE))</f>
        <v>548830.56301240902</v>
      </c>
      <c r="O44" s="31">
        <f>IF(O39=0,0,VLOOKUP(O39,FAC_TOTALS_APTA!$A$4:$BQ$143,$L44,FALSE))</f>
        <v>578596.81193635496</v>
      </c>
      <c r="P44" s="31">
        <f>IF(P39=0,0,VLOOKUP(P39,FAC_TOTALS_APTA!$A$4:$BQ$143,$L44,FALSE))</f>
        <v>444690.97053945297</v>
      </c>
      <c r="Q44" s="31">
        <f>IF(Q39=0,0,VLOOKUP(Q39,FAC_TOTALS_APTA!$A$4:$BQ$143,$L44,FALSE))</f>
        <v>393193.96121838101</v>
      </c>
      <c r="R44" s="31">
        <f>IF(R39=0,0,VLOOKUP(R39,FAC_TOTALS_APTA!$A$4:$BQ$143,$L44,FALSE))</f>
        <v>740712.17194017698</v>
      </c>
      <c r="S44" s="31">
        <f>IF(S39=0,0,VLOOKUP(S39,FAC_TOTALS_APTA!$A$4:$BQ$143,$L44,FALSE))</f>
        <v>0</v>
      </c>
      <c r="T44" s="31">
        <f>IF(T39=0,0,VLOOKUP(T39,FAC_TOTALS_APTA!$A$4:$BQ$143,$L44,FALSE))</f>
        <v>0</v>
      </c>
      <c r="U44" s="31">
        <f>IF(U39=0,0,VLOOKUP(U39,FAC_TOTALS_APTA!$A$4:$BQ$143,$L44,FALSE))</f>
        <v>0</v>
      </c>
      <c r="V44" s="31">
        <f>IF(V39=0,0,VLOOKUP(V39,FAC_TOTALS_APTA!$A$4:$BQ$143,$L44,FALSE))</f>
        <v>0</v>
      </c>
      <c r="W44" s="31">
        <f>IF(W39=0,0,VLOOKUP(W39,FAC_TOTALS_APTA!$A$4:$BQ$143,$L44,FALSE))</f>
        <v>0</v>
      </c>
      <c r="X44" s="31">
        <f>IF(X39=0,0,VLOOKUP(X39,FAC_TOTALS_APTA!$A$4:$BQ$143,$L44,FALSE))</f>
        <v>0</v>
      </c>
      <c r="Y44" s="31">
        <f>IF(Y39=0,0,VLOOKUP(Y39,FAC_TOTALS_APTA!$A$4:$BQ$143,$L44,FALSE))</f>
        <v>0</v>
      </c>
      <c r="Z44" s="31">
        <f>IF(Z39=0,0,VLOOKUP(Z39,FAC_TOTALS_APTA!$A$4:$BQ$143,$L44,FALSE))</f>
        <v>0</v>
      </c>
      <c r="AA44" s="31">
        <f>IF(AA39=0,0,VLOOKUP(AA39,FAC_TOTALS_APTA!$A$4:$BQ$143,$L44,FALSE))</f>
        <v>0</v>
      </c>
      <c r="AB44" s="31">
        <f>IF(AB39=0,0,VLOOKUP(AB39,FAC_TOTALS_APTA!$A$4:$BQ$143,$L44,FALSE))</f>
        <v>0</v>
      </c>
      <c r="AC44" s="34">
        <f t="shared" si="10"/>
        <v>3079051.5600510146</v>
      </c>
      <c r="AD44" s="35">
        <f>AC44/G56</f>
        <v>3.5791081501995052E-2</v>
      </c>
    </row>
    <row r="45" spans="2:30" ht="15" x14ac:dyDescent="0.2">
      <c r="B45" s="28" t="s">
        <v>57</v>
      </c>
      <c r="C45" s="30" t="s">
        <v>24</v>
      </c>
      <c r="D45" s="37" t="s">
        <v>17</v>
      </c>
      <c r="E45" s="57">
        <v>0.1762</v>
      </c>
      <c r="F45" s="9">
        <f>MATCH($D45,FAC_TOTALS_APTA!$A$2:$BQ$2,)</f>
        <v>14</v>
      </c>
      <c r="G45" s="36">
        <f>VLOOKUP(G39,FAC_TOTALS_APTA!$A$4:$BQ$143,$F45,FALSE)</f>
        <v>4.0069159149387801</v>
      </c>
      <c r="H45" s="36">
        <f>VLOOKUP(H39,FAC_TOTALS_APTA!$A$4:$BQ$143,$F45,FALSE)</f>
        <v>2.8728320563110699</v>
      </c>
      <c r="I45" s="32">
        <f t="shared" si="7"/>
        <v>-0.28303160902367908</v>
      </c>
      <c r="J45" s="33" t="str">
        <f t="shared" si="8"/>
        <v>_log</v>
      </c>
      <c r="K45" s="33" t="str">
        <f t="shared" si="9"/>
        <v>GAS_PRICE_2018_log_FAC</v>
      </c>
      <c r="L45" s="9">
        <f>MATCH($K45,FAC_TOTALS_APTA!$A$2:$BO$2,)</f>
        <v>27</v>
      </c>
      <c r="M45" s="31">
        <f>IF(M39=0,0,VLOOKUP(M39,FAC_TOTALS_APTA!$A$4:$BQ$143,$L45,FALSE))</f>
        <v>-634842.79667308205</v>
      </c>
      <c r="N45" s="31">
        <f>IF(N39=0,0,VLOOKUP(N39,FAC_TOTALS_APTA!$A$4:$BQ$143,$L45,FALSE))</f>
        <v>-948085.72138586501</v>
      </c>
      <c r="O45" s="31">
        <f>IF(O39=0,0,VLOOKUP(O39,FAC_TOTALS_APTA!$A$4:$BQ$143,$L45,FALSE))</f>
        <v>-4997210.9944263203</v>
      </c>
      <c r="P45" s="31">
        <f>IF(P39=0,0,VLOOKUP(P39,FAC_TOTALS_APTA!$A$4:$BQ$143,$L45,FALSE))</f>
        <v>-1860906.5637051901</v>
      </c>
      <c r="Q45" s="31">
        <f>IF(Q39=0,0,VLOOKUP(Q39,FAC_TOTALS_APTA!$A$4:$BQ$143,$L45,FALSE))</f>
        <v>1358767.7202262699</v>
      </c>
      <c r="R45" s="31">
        <f>IF(R39=0,0,VLOOKUP(R39,FAC_TOTALS_APTA!$A$4:$BQ$143,$L45,FALSE))</f>
        <v>1692265.0785298401</v>
      </c>
      <c r="S45" s="31">
        <f>IF(S39=0,0,VLOOKUP(S39,FAC_TOTALS_APTA!$A$4:$BQ$143,$L45,FALSE))</f>
        <v>0</v>
      </c>
      <c r="T45" s="31">
        <f>IF(T39=0,0,VLOOKUP(T39,FAC_TOTALS_APTA!$A$4:$BQ$143,$L45,FALSE))</f>
        <v>0</v>
      </c>
      <c r="U45" s="31">
        <f>IF(U39=0,0,VLOOKUP(U39,FAC_TOTALS_APTA!$A$4:$BQ$143,$L45,FALSE))</f>
        <v>0</v>
      </c>
      <c r="V45" s="31">
        <f>IF(V39=0,0,VLOOKUP(V39,FAC_TOTALS_APTA!$A$4:$BQ$143,$L45,FALSE))</f>
        <v>0</v>
      </c>
      <c r="W45" s="31">
        <f>IF(W39=0,0,VLOOKUP(W39,FAC_TOTALS_APTA!$A$4:$BQ$143,$L45,FALSE))</f>
        <v>0</v>
      </c>
      <c r="X45" s="31">
        <f>IF(X39=0,0,VLOOKUP(X39,FAC_TOTALS_APTA!$A$4:$BQ$143,$L45,FALSE))</f>
        <v>0</v>
      </c>
      <c r="Y45" s="31">
        <f>IF(Y39=0,0,VLOOKUP(Y39,FAC_TOTALS_APTA!$A$4:$BQ$143,$L45,FALSE))</f>
        <v>0</v>
      </c>
      <c r="Z45" s="31">
        <f>IF(Z39=0,0,VLOOKUP(Z39,FAC_TOTALS_APTA!$A$4:$BQ$143,$L45,FALSE))</f>
        <v>0</v>
      </c>
      <c r="AA45" s="31">
        <f>IF(AA39=0,0,VLOOKUP(AA39,FAC_TOTALS_APTA!$A$4:$BQ$143,$L45,FALSE))</f>
        <v>0</v>
      </c>
      <c r="AB45" s="31">
        <f>IF(AB39=0,0,VLOOKUP(AB39,FAC_TOTALS_APTA!$A$4:$BQ$143,$L45,FALSE))</f>
        <v>0</v>
      </c>
      <c r="AC45" s="34">
        <f t="shared" si="10"/>
        <v>-5390013.2774343463</v>
      </c>
      <c r="AD45" s="35">
        <f>AC45/G56</f>
        <v>-6.2653840231987515E-2</v>
      </c>
    </row>
    <row r="46" spans="2:30" ht="15" x14ac:dyDescent="0.2">
      <c r="B46" s="28" t="s">
        <v>54</v>
      </c>
      <c r="C46" s="30" t="s">
        <v>24</v>
      </c>
      <c r="D46" s="9" t="s">
        <v>16</v>
      </c>
      <c r="E46" s="57">
        <v>-0.27529999999999999</v>
      </c>
      <c r="F46" s="9">
        <f>MATCH($D46,FAC_TOTALS_APTA!$A$2:$BQ$2,)</f>
        <v>15</v>
      </c>
      <c r="G46" s="56">
        <f>VLOOKUP(G39,FAC_TOTALS_APTA!$A$4:$BQ$143,$F46,FALSE)</f>
        <v>29030.290235902899</v>
      </c>
      <c r="H46" s="56">
        <f>VLOOKUP(H39,FAC_TOTALS_APTA!$A$4:$BQ$143,$F46,FALSE)</f>
        <v>31758.584871931998</v>
      </c>
      <c r="I46" s="32">
        <f t="shared" si="7"/>
        <v>9.3980963120200212E-2</v>
      </c>
      <c r="J46" s="33" t="str">
        <f t="shared" si="8"/>
        <v>_log</v>
      </c>
      <c r="K46" s="33" t="str">
        <f t="shared" si="9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-637204.78325842903</v>
      </c>
      <c r="N46" s="31">
        <f>IF(N39=0,0,VLOOKUP(N39,FAC_TOTALS_APTA!$A$4:$BQ$143,$L46,FALSE))</f>
        <v>-70295.516035886001</v>
      </c>
      <c r="O46" s="31">
        <f>IF(O39=0,0,VLOOKUP(O39,FAC_TOTALS_APTA!$A$4:$BQ$143,$L46,FALSE))</f>
        <v>-1611587.79811213</v>
      </c>
      <c r="P46" s="31">
        <f>IF(P39=0,0,VLOOKUP(P39,FAC_TOTALS_APTA!$A$4:$BQ$143,$L46,FALSE))</f>
        <v>-639111.15640332503</v>
      </c>
      <c r="Q46" s="31">
        <f>IF(Q39=0,0,VLOOKUP(Q39,FAC_TOTALS_APTA!$A$4:$BQ$143,$L46,FALSE))</f>
        <v>125939.665282983</v>
      </c>
      <c r="R46" s="31">
        <f>IF(R39=0,0,VLOOKUP(R39,FAC_TOTALS_APTA!$A$4:$BQ$143,$L46,FALSE))</f>
        <v>-185355.73257385101</v>
      </c>
      <c r="S46" s="31">
        <f>IF(S39=0,0,VLOOKUP(S39,FAC_TOTALS_APTA!$A$4:$BQ$143,$L46,FALSE))</f>
        <v>0</v>
      </c>
      <c r="T46" s="31">
        <f>IF(T39=0,0,VLOOKUP(T39,FAC_TOTALS_APTA!$A$4:$BQ$143,$L46,FALSE))</f>
        <v>0</v>
      </c>
      <c r="U46" s="31">
        <f>IF(U39=0,0,VLOOKUP(U39,FAC_TOTALS_APTA!$A$4:$BQ$143,$L46,FALSE))</f>
        <v>0</v>
      </c>
      <c r="V46" s="31">
        <f>IF(V39=0,0,VLOOKUP(V39,FAC_TOTALS_APTA!$A$4:$BQ$143,$L46,FALSE))</f>
        <v>0</v>
      </c>
      <c r="W46" s="31">
        <f>IF(W39=0,0,VLOOKUP(W39,FAC_TOTALS_APTA!$A$4:$BQ$143,$L46,FALSE))</f>
        <v>0</v>
      </c>
      <c r="X46" s="31">
        <f>IF(X39=0,0,VLOOKUP(X39,FAC_TOTALS_APTA!$A$4:$BQ$143,$L46,FALSE))</f>
        <v>0</v>
      </c>
      <c r="Y46" s="31">
        <f>IF(Y39=0,0,VLOOKUP(Y39,FAC_TOTALS_APTA!$A$4:$BQ$143,$L46,FALSE))</f>
        <v>0</v>
      </c>
      <c r="Z46" s="31">
        <f>IF(Z39=0,0,VLOOKUP(Z39,FAC_TOTALS_APTA!$A$4:$BQ$143,$L46,FALSE))</f>
        <v>0</v>
      </c>
      <c r="AA46" s="31">
        <f>IF(AA39=0,0,VLOOKUP(AA39,FAC_TOTALS_APTA!$A$4:$BQ$143,$L46,FALSE))</f>
        <v>0</v>
      </c>
      <c r="AB46" s="31">
        <f>IF(AB39=0,0,VLOOKUP(AB39,FAC_TOTALS_APTA!$A$4:$BQ$143,$L46,FALSE))</f>
        <v>0</v>
      </c>
      <c r="AC46" s="34">
        <f t="shared" si="10"/>
        <v>-3017615.3211006382</v>
      </c>
      <c r="AD46" s="35">
        <f>AC46/G56</f>
        <v>-3.5076942945831177E-2</v>
      </c>
    </row>
    <row r="47" spans="2:30" ht="15" x14ac:dyDescent="0.2">
      <c r="B47" s="28" t="s">
        <v>73</v>
      </c>
      <c r="C47" s="30"/>
      <c r="D47" s="9" t="s">
        <v>10</v>
      </c>
      <c r="E47" s="57">
        <v>6.8999999999999999E-3</v>
      </c>
      <c r="F47" s="9">
        <f>MATCH($D47,FAC_TOTALS_APTA!$A$2:$BQ$2,)</f>
        <v>16</v>
      </c>
      <c r="G47" s="31">
        <f>VLOOKUP(G39,FAC_TOTALS_APTA!$A$4:$BQ$143,$F47,FALSE)</f>
        <v>8.3433745771335595</v>
      </c>
      <c r="H47" s="31">
        <f>VLOOKUP(H39,FAC_TOTALS_APTA!$A$4:$BQ$143,$F47,FALSE)</f>
        <v>7.0949716059104304</v>
      </c>
      <c r="I47" s="32">
        <f t="shared" si="7"/>
        <v>-0.14962806232439696</v>
      </c>
      <c r="J47" s="33" t="str">
        <f t="shared" si="8"/>
        <v/>
      </c>
      <c r="K47" s="33" t="str">
        <f t="shared" si="9"/>
        <v>PCT_HH_NO_VEH_FAC</v>
      </c>
      <c r="L47" s="9">
        <f>MATCH($K47,FAC_TOTALS_APTA!$A$2:$BO$2,)</f>
        <v>29</v>
      </c>
      <c r="M47" s="31">
        <f>IF(M39=0,0,VLOOKUP(M39,FAC_TOTALS_APTA!$A$4:$BQ$143,$L47,FALSE))</f>
        <v>-103877.792292219</v>
      </c>
      <c r="N47" s="31">
        <f>IF(N39=0,0,VLOOKUP(N39,FAC_TOTALS_APTA!$A$4:$BQ$143,$L47,FALSE))</f>
        <v>-5616.8659127467199</v>
      </c>
      <c r="O47" s="31">
        <f>IF(O39=0,0,VLOOKUP(O39,FAC_TOTALS_APTA!$A$4:$BQ$143,$L47,FALSE))</f>
        <v>-142491.786821655</v>
      </c>
      <c r="P47" s="31">
        <f>IF(P39=0,0,VLOOKUP(P39,FAC_TOTALS_APTA!$A$4:$BQ$143,$L47,FALSE))</f>
        <v>-205986.398029448</v>
      </c>
      <c r="Q47" s="31">
        <f>IF(Q39=0,0,VLOOKUP(Q39,FAC_TOTALS_APTA!$A$4:$BQ$143,$L47,FALSE))</f>
        <v>-161471.47392321599</v>
      </c>
      <c r="R47" s="31">
        <f>IF(R39=0,0,VLOOKUP(R39,FAC_TOTALS_APTA!$A$4:$BQ$143,$L47,FALSE))</f>
        <v>-171376.01622980199</v>
      </c>
      <c r="S47" s="31">
        <f>IF(S39=0,0,VLOOKUP(S39,FAC_TOTALS_APTA!$A$4:$BQ$143,$L47,FALSE))</f>
        <v>0</v>
      </c>
      <c r="T47" s="31">
        <f>IF(T39=0,0,VLOOKUP(T39,FAC_TOTALS_APTA!$A$4:$BQ$143,$L47,FALSE))</f>
        <v>0</v>
      </c>
      <c r="U47" s="31">
        <f>IF(U39=0,0,VLOOKUP(U39,FAC_TOTALS_APTA!$A$4:$BQ$143,$L47,FALSE))</f>
        <v>0</v>
      </c>
      <c r="V47" s="31">
        <f>IF(V39=0,0,VLOOKUP(V39,FAC_TOTALS_APTA!$A$4:$BQ$143,$L47,FALSE))</f>
        <v>0</v>
      </c>
      <c r="W47" s="31">
        <f>IF(W39=0,0,VLOOKUP(W39,FAC_TOTALS_APTA!$A$4:$BQ$143,$L47,FALSE))</f>
        <v>0</v>
      </c>
      <c r="X47" s="31">
        <f>IF(X39=0,0,VLOOKUP(X39,FAC_TOTALS_APTA!$A$4:$BQ$143,$L47,FALSE))</f>
        <v>0</v>
      </c>
      <c r="Y47" s="31">
        <f>IF(Y39=0,0,VLOOKUP(Y39,FAC_TOTALS_APTA!$A$4:$BQ$143,$L47,FALSE))</f>
        <v>0</v>
      </c>
      <c r="Z47" s="31">
        <f>IF(Z39=0,0,VLOOKUP(Z39,FAC_TOTALS_APTA!$A$4:$BQ$143,$L47,FALSE))</f>
        <v>0</v>
      </c>
      <c r="AA47" s="31">
        <f>IF(AA39=0,0,VLOOKUP(AA39,FAC_TOTALS_APTA!$A$4:$BQ$143,$L47,FALSE))</f>
        <v>0</v>
      </c>
      <c r="AB47" s="31">
        <f>IF(AB39=0,0,VLOOKUP(AB39,FAC_TOTALS_APTA!$A$4:$BQ$143,$L47,FALSE))</f>
        <v>0</v>
      </c>
      <c r="AC47" s="34">
        <f t="shared" si="10"/>
        <v>-790820.33320908668</v>
      </c>
      <c r="AD47" s="35">
        <f>AC47/G56</f>
        <v>-9.1925433684041172E-3</v>
      </c>
    </row>
    <row r="48" spans="2:30" ht="15" x14ac:dyDescent="0.2">
      <c r="B48" s="28" t="s">
        <v>55</v>
      </c>
      <c r="C48" s="30"/>
      <c r="D48" s="9" t="s">
        <v>32</v>
      </c>
      <c r="E48" s="57">
        <v>-3.0000000000000001E-3</v>
      </c>
      <c r="F48" s="9">
        <f>MATCH($D48,FAC_TOTALS_APTA!$A$2:$BQ$2,)</f>
        <v>18</v>
      </c>
      <c r="G48" s="36">
        <f>VLOOKUP(G39,FAC_TOTALS_APTA!$A$4:$BQ$143,$F48,FALSE)</f>
        <v>4.4038903254470103</v>
      </c>
      <c r="H48" s="36">
        <f>VLOOKUP(H39,FAC_TOTALS_APTA!$A$4:$BQ$143,$F48,FALSE)</f>
        <v>5.79903350338535</v>
      </c>
      <c r="I48" s="32">
        <f t="shared" si="7"/>
        <v>0.31679789341636888</v>
      </c>
      <c r="J48" s="33" t="str">
        <f t="shared" si="8"/>
        <v/>
      </c>
      <c r="K48" s="33" t="str">
        <f t="shared" si="9"/>
        <v>JTW_HOME_PCT_FAC</v>
      </c>
      <c r="L48" s="9">
        <f>MATCH($K48,FAC_TOTALS_APTA!$A$2:$BO$2,)</f>
        <v>31</v>
      </c>
      <c r="M48" s="31">
        <f>IF(M39=0,0,VLOOKUP(M39,FAC_TOTALS_APTA!$A$4:$BQ$143,$L48,FALSE))</f>
        <v>-1132.5130368263499</v>
      </c>
      <c r="N48" s="31">
        <f>IF(N39=0,0,VLOOKUP(N39,FAC_TOTALS_APTA!$A$4:$BQ$143,$L48,FALSE))</f>
        <v>-4593.0063332619902</v>
      </c>
      <c r="O48" s="31">
        <f>IF(O39=0,0,VLOOKUP(O39,FAC_TOTALS_APTA!$A$4:$BQ$143,$L48,FALSE))</f>
        <v>-11972.099519510501</v>
      </c>
      <c r="P48" s="31">
        <f>IF(P39=0,0,VLOOKUP(P39,FAC_TOTALS_APTA!$A$4:$BQ$143,$L48,FALSE))</f>
        <v>-45447.071808553701</v>
      </c>
      <c r="Q48" s="31">
        <f>IF(Q39=0,0,VLOOKUP(Q39,FAC_TOTALS_APTA!$A$4:$BQ$143,$L48,FALSE))</f>
        <v>-21437.908983829901</v>
      </c>
      <c r="R48" s="31">
        <f>IF(R39=0,0,VLOOKUP(R39,FAC_TOTALS_APTA!$A$4:$BQ$143,$L48,FALSE))</f>
        <v>-26928.486036321101</v>
      </c>
      <c r="S48" s="31">
        <f>IF(S39=0,0,VLOOKUP(S39,FAC_TOTALS_APTA!$A$4:$BQ$143,$L48,FALSE))</f>
        <v>0</v>
      </c>
      <c r="T48" s="31">
        <f>IF(T39=0,0,VLOOKUP(T39,FAC_TOTALS_APTA!$A$4:$BQ$143,$L48,FALSE))</f>
        <v>0</v>
      </c>
      <c r="U48" s="31">
        <f>IF(U39=0,0,VLOOKUP(U39,FAC_TOTALS_APTA!$A$4:$BQ$143,$L48,FALSE))</f>
        <v>0</v>
      </c>
      <c r="V48" s="31">
        <f>IF(V39=0,0,VLOOKUP(V39,FAC_TOTALS_APTA!$A$4:$BQ$143,$L48,FALSE))</f>
        <v>0</v>
      </c>
      <c r="W48" s="31">
        <f>IF(W39=0,0,VLOOKUP(W39,FAC_TOTALS_APTA!$A$4:$BQ$143,$L48,FALSE))</f>
        <v>0</v>
      </c>
      <c r="X48" s="31">
        <f>IF(X39=0,0,VLOOKUP(X39,FAC_TOTALS_APTA!$A$4:$BQ$143,$L48,FALSE))</f>
        <v>0</v>
      </c>
      <c r="Y48" s="31">
        <f>IF(Y39=0,0,VLOOKUP(Y39,FAC_TOTALS_APTA!$A$4:$BQ$143,$L48,FALSE))</f>
        <v>0</v>
      </c>
      <c r="Z48" s="31">
        <f>IF(Z39=0,0,VLOOKUP(Z39,FAC_TOTALS_APTA!$A$4:$BQ$143,$L48,FALSE))</f>
        <v>0</v>
      </c>
      <c r="AA48" s="31">
        <f>IF(AA39=0,0,VLOOKUP(AA39,FAC_TOTALS_APTA!$A$4:$BQ$143,$L48,FALSE))</f>
        <v>0</v>
      </c>
      <c r="AB48" s="31">
        <f>IF(AB39=0,0,VLOOKUP(AB39,FAC_TOTALS_APTA!$A$4:$BQ$143,$L48,FALSE))</f>
        <v>0</v>
      </c>
      <c r="AC48" s="34">
        <f t="shared" si="10"/>
        <v>-111511.08571830354</v>
      </c>
      <c r="AD48" s="35">
        <f>AC48/G56</f>
        <v>-1.296211602657811E-3</v>
      </c>
    </row>
    <row r="49" spans="1:31" ht="15" x14ac:dyDescent="0.2">
      <c r="B49" s="28" t="s">
        <v>74</v>
      </c>
      <c r="C49" s="30"/>
      <c r="D49" s="14" t="s">
        <v>81</v>
      </c>
      <c r="E49" s="57">
        <v>-1.29E-2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0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0</v>
      </c>
      <c r="O49" s="31">
        <f>IF(O39=0,0,VLOOKUP(O39,FAC_TOTALS_APTA!$A$4:$BQ$143,$L49,FALSE))</f>
        <v>0</v>
      </c>
      <c r="P49" s="31">
        <f>IF(P39=0,0,VLOOKUP(P39,FAC_TOTALS_APTA!$A$4:$BQ$143,$L49,FALSE))</f>
        <v>0</v>
      </c>
      <c r="Q49" s="31">
        <f>IF(Q39=0,0,VLOOKUP(Q39,FAC_TOTALS_APTA!$A$4:$BQ$143,$L49,FALSE))</f>
        <v>0</v>
      </c>
      <c r="R49" s="31">
        <f>IF(R39=0,0,VLOOKUP(R39,FAC_TOTALS_APTA!$A$4:$BQ$143,$L49,FALSE))</f>
        <v>0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0</v>
      </c>
      <c r="Y49" s="31">
        <f>IF(Y39=0,0,VLOOKUP(Y39,FAC_TOTALS_APTA!$A$4:$BQ$143,$L49,FALSE))</f>
        <v>0</v>
      </c>
      <c r="Z49" s="31">
        <f>IF(Z39=0,0,VLOOKUP(Z39,FAC_TOTALS_APTA!$A$4:$BQ$143,$L49,FALSE))</f>
        <v>0</v>
      </c>
      <c r="AA49" s="31">
        <f>IF(AA39=0,0,VLOOKUP(AA39,FAC_TOTALS_APTA!$A$4:$BQ$143,$L49,FALSE))</f>
        <v>0</v>
      </c>
      <c r="AB49" s="31">
        <f>IF(AB39=0,0,VLOOKUP(AB39,FAC_TOTALS_APTA!$A$4:$BQ$143,$L49,FALSE))</f>
        <v>0</v>
      </c>
      <c r="AC49" s="34">
        <f t="shared" si="10"/>
        <v>0</v>
      </c>
      <c r="AD49" s="35">
        <f>AC49/G56</f>
        <v>0</v>
      </c>
    </row>
    <row r="50" spans="1:31" ht="15" x14ac:dyDescent="0.2">
      <c r="B50" s="28" t="s">
        <v>74</v>
      </c>
      <c r="C50" s="30"/>
      <c r="D50" s="14" t="s">
        <v>86</v>
      </c>
      <c r="E50" s="57">
        <v>-2.7400000000000001E-2</v>
      </c>
      <c r="F50" s="9">
        <f>MATCH($D50,FAC_TOTALS_APTA!$A$2:$BQ$2,)</f>
        <v>21</v>
      </c>
      <c r="G50" s="36">
        <f>VLOOKUP(G39,FAC_TOTALS_APTA!$A$4:$BQ$143,$F50,FALSE)</f>
        <v>0</v>
      </c>
      <c r="H50" s="36">
        <f>VLOOKUP(H39,FAC_TOTALS_APTA!$A$4:$BQ$143,$F50,FALSE)</f>
        <v>0</v>
      </c>
      <c r="I50" s="32" t="str">
        <f t="shared" si="7"/>
        <v>-</v>
      </c>
      <c r="J50" s="33" t="str">
        <f t="shared" si="8"/>
        <v/>
      </c>
      <c r="K50" s="33" t="str">
        <f t="shared" si="9"/>
        <v>YEARS_SINCE_TNC_BUS_SQRD_FAC</v>
      </c>
      <c r="L50" s="9">
        <f>MATCH($K50,FAC_TOTALS_APTA!$A$2:$BO$2,)</f>
        <v>34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0"/>
        <v>0</v>
      </c>
      <c r="AD50" s="35">
        <f>AC50/G56</f>
        <v>0</v>
      </c>
    </row>
    <row r="51" spans="1:31" ht="15" x14ac:dyDescent="0.2">
      <c r="B51" s="28" t="s">
        <v>74</v>
      </c>
      <c r="C51" s="30"/>
      <c r="D51" s="14" t="s">
        <v>82</v>
      </c>
      <c r="E51" s="57">
        <v>-2.5999999999999999E-3</v>
      </c>
      <c r="F51" s="9">
        <f>MATCH($D51,FAC_TOTALS_APTA!$A$2:$BQ$2,)</f>
        <v>20</v>
      </c>
      <c r="G51" s="36">
        <f>VLOOKUP(G39,FAC_TOTALS_APTA!$A$4:$BQ$143,$F51,FALSE)</f>
        <v>0</v>
      </c>
      <c r="H51" s="36">
        <f>VLOOKUP(H39,FAC_TOTALS_APTA!$A$4:$BQ$143,$F51,FALSE)</f>
        <v>4.21441295951408</v>
      </c>
      <c r="I51" s="32" t="str">
        <f t="shared" si="7"/>
        <v>-</v>
      </c>
      <c r="J51" s="33" t="str">
        <f t="shared" si="8"/>
        <v/>
      </c>
      <c r="K51" s="33" t="str">
        <f t="shared" si="9"/>
        <v>YEARS_SINCE_TNC_RAIL_FAC</v>
      </c>
      <c r="L51" s="9">
        <f>MATCH($K51,FAC_TOTALS_APTA!$A$2:$BO$2,)</f>
        <v>33</v>
      </c>
      <c r="M51" s="31">
        <f>IF(M39=0,0,VLOOKUP(M39,FAC_TOTALS_APTA!$A$4:$BQ$143,$L51,FALSE))</f>
        <v>0</v>
      </c>
      <c r="N51" s="31">
        <f>IF(N39=0,0,VLOOKUP(N39,FAC_TOTALS_APTA!$A$4:$BQ$143,$L51,FALSE))</f>
        <v>-213865.03059437399</v>
      </c>
      <c r="O51" s="31">
        <f>IF(O39=0,0,VLOOKUP(O39,FAC_TOTALS_APTA!$A$4:$BQ$143,$L51,FALSE))</f>
        <v>-860481.801472408</v>
      </c>
      <c r="P51" s="31">
        <f>IF(P39=0,0,VLOOKUP(P39,FAC_TOTALS_APTA!$A$4:$BQ$143,$L51,FALSE))</f>
        <v>-947763.26691245695</v>
      </c>
      <c r="Q51" s="31">
        <f>IF(Q39=0,0,VLOOKUP(Q39,FAC_TOTALS_APTA!$A$4:$BQ$143,$L51,FALSE))</f>
        <v>-931379.94174313196</v>
      </c>
      <c r="R51" s="31">
        <f>IF(R39=0,0,VLOOKUP(R39,FAC_TOTALS_APTA!$A$4:$BQ$143,$L51,FALSE))</f>
        <v>-927276.51265617798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0</v>
      </c>
      <c r="Y51" s="31">
        <f>IF(Y39=0,0,VLOOKUP(Y39,FAC_TOTALS_APTA!$A$4:$BQ$143,$L51,FALSE))</f>
        <v>0</v>
      </c>
      <c r="Z51" s="31">
        <f>IF(Z39=0,0,VLOOKUP(Z39,FAC_TOTALS_APTA!$A$4:$BQ$143,$L51,FALSE))</f>
        <v>0</v>
      </c>
      <c r="AA51" s="31">
        <f>IF(AA39=0,0,VLOOKUP(AA39,FAC_TOTALS_APTA!$A$4:$BQ$143,$L51,FALSE))</f>
        <v>0</v>
      </c>
      <c r="AB51" s="31">
        <f>IF(AB39=0,0,VLOOKUP(AB39,FAC_TOTALS_APTA!$A$4:$BQ$143,$L51,FALSE))</f>
        <v>0</v>
      </c>
      <c r="AC51" s="34">
        <f t="shared" si="10"/>
        <v>-3880766.5533785489</v>
      </c>
      <c r="AD51" s="35">
        <f>AC51/G56</f>
        <v>-4.5110265058337248E-2</v>
      </c>
    </row>
    <row r="52" spans="1:31" ht="15" x14ac:dyDescent="0.2">
      <c r="B52" s="28" t="s">
        <v>75</v>
      </c>
      <c r="C52" s="30"/>
      <c r="D52" s="9" t="s">
        <v>49</v>
      </c>
      <c r="E52" s="57">
        <v>1.46E-2</v>
      </c>
      <c r="F52" s="9">
        <f>MATCH($D52,FAC_TOTALS_APTA!$A$2:$BQ$2,)</f>
        <v>22</v>
      </c>
      <c r="G52" s="36">
        <f>VLOOKUP(G39,FAC_TOTALS_APTA!$A$4:$BQ$143,$F52,FALSE)</f>
        <v>0.33500335652262098</v>
      </c>
      <c r="H52" s="36">
        <f>VLOOKUP(H39,FAC_TOTALS_APTA!$A$4:$BQ$143,$F52,FALSE)</f>
        <v>0.84257587959054803</v>
      </c>
      <c r="I52" s="32">
        <f t="shared" si="7"/>
        <v>1.5151266791371789</v>
      </c>
      <c r="J52" s="33" t="str">
        <f t="shared" si="8"/>
        <v/>
      </c>
      <c r="K52" s="33" t="str">
        <f t="shared" si="9"/>
        <v>BIKE_SHARE_FAC</v>
      </c>
      <c r="L52" s="9">
        <f>MATCH($K52,FAC_TOTALS_APTA!$A$2:$BO$2,)</f>
        <v>35</v>
      </c>
      <c r="M52" s="31">
        <f>IF(M39=0,0,VLOOKUP(M39,FAC_TOTALS_APTA!$A$4:$BQ$143,$L52,FALSE))</f>
        <v>107823.53050207499</v>
      </c>
      <c r="N52" s="31">
        <f>IF(N39=0,0,VLOOKUP(N39,FAC_TOTALS_APTA!$A$4:$BQ$143,$L52,FALSE))</f>
        <v>1626.64457053928</v>
      </c>
      <c r="O52" s="31">
        <f>IF(O39=0,0,VLOOKUP(O39,FAC_TOTALS_APTA!$A$4:$BQ$143,$L52,FALSE))</f>
        <v>56342.6468970153</v>
      </c>
      <c r="P52" s="31">
        <f>IF(P39=0,0,VLOOKUP(P39,FAC_TOTALS_APTA!$A$4:$BQ$143,$L52,FALSE))</f>
        <v>41784.993697601101</v>
      </c>
      <c r="Q52" s="31">
        <f>IF(Q39=0,0,VLOOKUP(Q39,FAC_TOTALS_APTA!$A$4:$BQ$143,$L52,FALSE))</f>
        <v>55751.952630101303</v>
      </c>
      <c r="R52" s="31">
        <f>IF(R39=0,0,VLOOKUP(R39,FAC_TOTALS_APTA!$A$4:$BQ$143,$L52,FALSE))</f>
        <v>11907.7290197656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0</v>
      </c>
      <c r="V52" s="31">
        <f>IF(V39=0,0,VLOOKUP(V39,FAC_TOTALS_APTA!$A$4:$BQ$143,$L52,FALSE))</f>
        <v>0</v>
      </c>
      <c r="W52" s="31">
        <f>IF(W39=0,0,VLOOKUP(W39,FAC_TOTALS_APTA!$A$4:$BQ$143,$L52,FALSE))</f>
        <v>0</v>
      </c>
      <c r="X52" s="31">
        <f>IF(X39=0,0,VLOOKUP(X39,FAC_TOTALS_APTA!$A$4:$BQ$143,$L52,FALSE))</f>
        <v>0</v>
      </c>
      <c r="Y52" s="31">
        <f>IF(Y39=0,0,VLOOKUP(Y39,FAC_TOTALS_APTA!$A$4:$BQ$143,$L52,FALSE))</f>
        <v>0</v>
      </c>
      <c r="Z52" s="31">
        <f>IF(Z39=0,0,VLOOKUP(Z39,FAC_TOTALS_APTA!$A$4:$BQ$143,$L52,FALSE))</f>
        <v>0</v>
      </c>
      <c r="AA52" s="31">
        <f>IF(AA39=0,0,VLOOKUP(AA39,FAC_TOTALS_APTA!$A$4:$BQ$143,$L52,FALSE))</f>
        <v>0</v>
      </c>
      <c r="AB52" s="31">
        <f>IF(AB39=0,0,VLOOKUP(AB39,FAC_TOTALS_APTA!$A$4:$BQ$143,$L52,FALSE))</f>
        <v>0</v>
      </c>
      <c r="AC52" s="34">
        <f t="shared" si="10"/>
        <v>275237.49731709762</v>
      </c>
      <c r="AD52" s="35">
        <f>AC52/G56</f>
        <v>3.1993773104332722E-3</v>
      </c>
    </row>
    <row r="53" spans="1:31" ht="15" x14ac:dyDescent="0.2">
      <c r="B53" s="11" t="s">
        <v>76</v>
      </c>
      <c r="C53" s="29"/>
      <c r="D53" s="10" t="s">
        <v>50</v>
      </c>
      <c r="E53" s="58">
        <v>-4.8399999999999999E-2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0.54244263891990796</v>
      </c>
      <c r="I53" s="39" t="str">
        <f t="shared" si="7"/>
        <v>-</v>
      </c>
      <c r="J53" s="40" t="str">
        <f t="shared" si="8"/>
        <v/>
      </c>
      <c r="K53" s="40" t="str">
        <f t="shared" si="9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-2696638.3929182002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0</v>
      </c>
      <c r="AC53" s="42">
        <f t="shared" si="10"/>
        <v>-2696638.3929182002</v>
      </c>
      <c r="AD53" s="43">
        <f>AC53/$G$28</f>
        <v>-1.6010340389603663E-3</v>
      </c>
    </row>
    <row r="54" spans="1:31" ht="15" x14ac:dyDescent="0.2"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9"/>
        <v>New_Reporter_FAC</v>
      </c>
      <c r="L54" s="47">
        <f>MATCH($K54,FAC_TOTALS_APTA!$A$2:$BO$2,)</f>
        <v>40</v>
      </c>
      <c r="M54" s="48">
        <f>IF(M39=0,0,VLOOKUP(M39,FAC_TOTALS_APTA!$A$4:$BQ$143,$L54,FALSE))</f>
        <v>0</v>
      </c>
      <c r="N54" s="48">
        <f>IF(N39=0,0,VLOOKUP(N39,FAC_TOTALS_APTA!$A$4:$BQ$143,$L54,FALSE))</f>
        <v>0</v>
      </c>
      <c r="O54" s="48">
        <f>IF(O39=0,0,VLOOKUP(O39,FAC_TOTALS_APTA!$A$4:$BQ$143,$L54,FALSE))</f>
        <v>1955601.15419999</v>
      </c>
      <c r="P54" s="48">
        <f>IF(P39=0,0,VLOOKUP(P39,FAC_TOTALS_APTA!$A$4:$BQ$143,$L54,FALSE))</f>
        <v>0</v>
      </c>
      <c r="Q54" s="48">
        <f>IF(Q39=0,0,VLOOKUP(Q39,FAC_TOTALS_APTA!$A$4:$BQ$143,$L54,FALSE))</f>
        <v>2057323</v>
      </c>
      <c r="R54" s="48">
        <f>IF(R39=0,0,VLOOKUP(R39,FAC_TOTALS_APTA!$A$4:$BQ$143,$L54,FALSE))</f>
        <v>67552.984799999904</v>
      </c>
      <c r="S54" s="48">
        <f>IF(S39=0,0,VLOOKUP(S39,FAC_TOTALS_APTA!$A$4:$BQ$143,$L54,FALSE))</f>
        <v>0</v>
      </c>
      <c r="T54" s="48">
        <f>IF(T39=0,0,VLOOKUP(T39,FAC_TOTALS_APTA!$A$4:$BQ$143,$L54,FALSE))</f>
        <v>0</v>
      </c>
      <c r="U54" s="48">
        <f>IF(U39=0,0,VLOOKUP(U39,FAC_TOTALS_APTA!$A$4:$BQ$143,$L54,FALSE))</f>
        <v>0</v>
      </c>
      <c r="V54" s="48">
        <f>IF(V39=0,0,VLOOKUP(V39,FAC_TOTALS_APTA!$A$4:$BQ$143,$L54,FALSE))</f>
        <v>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0</v>
      </c>
      <c r="Z54" s="48">
        <f>IF(Z39=0,0,VLOOKUP(Z39,FAC_TOTALS_APTA!$A$4:$BQ$143,$L54,FALSE))</f>
        <v>0</v>
      </c>
      <c r="AA54" s="48">
        <f>IF(AA39=0,0,VLOOKUP(AA39,FAC_TOTALS_APTA!$A$4:$BQ$143,$L54,FALSE))</f>
        <v>0</v>
      </c>
      <c r="AB54" s="48">
        <f>IF(AB39=0,0,VLOOKUP(AB39,FAC_TOTALS_APTA!$A$4:$BQ$143,$L54,FALSE))</f>
        <v>0</v>
      </c>
      <c r="AC54" s="51">
        <f>SUM(M54:AB54)</f>
        <v>4080477.1389999897</v>
      </c>
      <c r="AD54" s="52">
        <f>AC54/G56</f>
        <v>4.743171298065451E-2</v>
      </c>
    </row>
    <row r="55" spans="1:31" s="16" customFormat="1" ht="15" x14ac:dyDescent="0.2">
      <c r="A55" s="9"/>
      <c r="B55" s="28" t="s">
        <v>77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92263586.905719995</v>
      </c>
      <c r="H55" s="76">
        <f>VLOOKUP(H39,FAC_TOTALS_APTA!$A$4:$BO$143,$F55,FALSE)</f>
        <v>101900327.397715</v>
      </c>
      <c r="I55" s="78">
        <f t="shared" ref="I55:I56" si="11">H55/G55-1</f>
        <v>0.104447928106701</v>
      </c>
      <c r="J55" s="33"/>
      <c r="K55" s="33"/>
      <c r="L55" s="9"/>
      <c r="M55" s="31">
        <f>SUM(M41:M46)</f>
        <v>6440257.1067258436</v>
      </c>
      <c r="N55" s="31">
        <f>SUM(N41:N46)</f>
        <v>1726519.0874265372</v>
      </c>
      <c r="O55" s="31">
        <f>SUM(O41:O46)</f>
        <v>-5647125.2358125411</v>
      </c>
      <c r="P55" s="31">
        <f>SUM(P41:P46)</f>
        <v>1753205.7240091576</v>
      </c>
      <c r="Q55" s="31">
        <f>SUM(Q41:Q46)</f>
        <v>2387861.6299929344</v>
      </c>
      <c r="R55" s="31">
        <f>SUM(R41:R46)</f>
        <v>5917901.3369406443</v>
      </c>
      <c r="S55" s="31">
        <f>SUM(S41:S46)</f>
        <v>0</v>
      </c>
      <c r="T55" s="31">
        <f>SUM(T41:T46)</f>
        <v>0</v>
      </c>
      <c r="U55" s="31">
        <f>SUM(U41:U46)</f>
        <v>0</v>
      </c>
      <c r="V55" s="31">
        <f>SUM(V41:V46)</f>
        <v>0</v>
      </c>
      <c r="W55" s="31">
        <f>SUM(W41:W46)</f>
        <v>0</v>
      </c>
      <c r="X55" s="31">
        <f>SUM(X41:X46)</f>
        <v>0</v>
      </c>
      <c r="Y55" s="31">
        <f>SUM(Y41:Y46)</f>
        <v>0</v>
      </c>
      <c r="Z55" s="31">
        <f>SUM(Z41:Z46)</f>
        <v>0</v>
      </c>
      <c r="AA55" s="31">
        <f>SUM(AA41:AA46)</f>
        <v>0</v>
      </c>
      <c r="AB55" s="31">
        <f>SUM(AB41:AB46)</f>
        <v>0</v>
      </c>
      <c r="AC55" s="34">
        <f>H55-G55</f>
        <v>9636740.4919950068</v>
      </c>
      <c r="AD55" s="35">
        <f>I55</f>
        <v>0.104447928106701</v>
      </c>
      <c r="AE55" s="9"/>
    </row>
    <row r="56" spans="1:31" s="16" customFormat="1" ht="16" thickBot="1" x14ac:dyDescent="0.25">
      <c r="A56" s="9"/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86028458.231399998</v>
      </c>
      <c r="H56" s="77">
        <f>VLOOKUP(H39,FAC_TOTALS_APTA!$A$4:$BO$143,$F56,FALSE)</f>
        <v>86796528.468199894</v>
      </c>
      <c r="I56" s="79">
        <f t="shared" si="11"/>
        <v>8.9280948722099129E-3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768070.23679989576</v>
      </c>
      <c r="AD56" s="55">
        <f>I56</f>
        <v>8.9280948722099129E-3</v>
      </c>
      <c r="AE56" s="9"/>
    </row>
    <row r="57" spans="1:31" s="75" customFormat="1" ht="17" thickTop="1" thickBot="1" x14ac:dyDescent="0.25">
      <c r="A57" s="74"/>
      <c r="B57" s="59" t="s">
        <v>78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-9.5519833234491092E-2</v>
      </c>
      <c r="AE57" s="74"/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1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2:31" ht="15" thickTop="1" x14ac:dyDescent="0.2">
      <c r="B65" s="63"/>
      <c r="C65" s="64"/>
      <c r="D65" s="64"/>
      <c r="E65" s="64"/>
      <c r="F65" s="64"/>
      <c r="G65" s="84" t="s">
        <v>59</v>
      </c>
      <c r="H65" s="84"/>
      <c r="I65" s="84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4" t="s">
        <v>63</v>
      </c>
      <c r="AD65" s="84"/>
    </row>
    <row r="66" spans="2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2012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2:31" ht="13" customHeight="1" x14ac:dyDescent="0.2"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</row>
    <row r="68" spans="2:31" ht="13" customHeight="1" x14ac:dyDescent="0.2">
      <c r="B68" s="28"/>
      <c r="C68" s="30"/>
      <c r="D68" s="9"/>
      <c r="E68" s="9"/>
      <c r="F68" s="9"/>
      <c r="G68" s="9" t="str">
        <f>CONCATENATE($C63,"_",$C64,"_",G66)</f>
        <v>1_3_2012</v>
      </c>
      <c r="H68" s="9" t="str">
        <f>CONCATENATE($C63,"_",$C64,"_",H66)</f>
        <v>1_3_2018</v>
      </c>
      <c r="I68" s="30"/>
      <c r="J68" s="9"/>
      <c r="K68" s="9"/>
      <c r="L68" s="9"/>
      <c r="M68" s="9" t="str">
        <f>IF($G66+M67&gt;$H66,0,CONCATENATE($C63,"_",$C64,"_",$G66+M67))</f>
        <v>1_3_2013</v>
      </c>
      <c r="N68" s="9" t="str">
        <f t="shared" ref="N68:AB68" si="12">IF($G66+N67&gt;$H66,0,CONCATENATE($C63,"_",$C64,"_",$G66+N67))</f>
        <v>1_3_2014</v>
      </c>
      <c r="O68" s="9" t="str">
        <f t="shared" si="12"/>
        <v>1_3_2015</v>
      </c>
      <c r="P68" s="9" t="str">
        <f t="shared" si="12"/>
        <v>1_3_2016</v>
      </c>
      <c r="Q68" s="9" t="str">
        <f t="shared" si="12"/>
        <v>1_3_2017</v>
      </c>
      <c r="R68" s="9" t="str">
        <f t="shared" si="12"/>
        <v>1_3_2018</v>
      </c>
      <c r="S68" s="9">
        <f t="shared" si="12"/>
        <v>0</v>
      </c>
      <c r="T68" s="9">
        <f t="shared" si="12"/>
        <v>0</v>
      </c>
      <c r="U68" s="9">
        <f t="shared" si="12"/>
        <v>0</v>
      </c>
      <c r="V68" s="9">
        <f t="shared" si="12"/>
        <v>0</v>
      </c>
      <c r="W68" s="9">
        <f t="shared" si="12"/>
        <v>0</v>
      </c>
      <c r="X68" s="9">
        <f t="shared" si="12"/>
        <v>0</v>
      </c>
      <c r="Y68" s="9">
        <f t="shared" si="12"/>
        <v>0</v>
      </c>
      <c r="Z68" s="9">
        <f t="shared" si="12"/>
        <v>0</v>
      </c>
      <c r="AA68" s="9">
        <f t="shared" si="12"/>
        <v>0</v>
      </c>
      <c r="AB68" s="9">
        <f t="shared" si="12"/>
        <v>0</v>
      </c>
      <c r="AC68" s="9"/>
      <c r="AD68" s="9"/>
    </row>
    <row r="69" spans="2:31" ht="13" customHeight="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2:31" ht="15" x14ac:dyDescent="0.2">
      <c r="B70" s="28" t="s">
        <v>37</v>
      </c>
      <c r="C70" s="30" t="s">
        <v>24</v>
      </c>
      <c r="D70" s="9" t="s">
        <v>8</v>
      </c>
      <c r="E70" s="57">
        <v>0.83279999999999998</v>
      </c>
      <c r="F70" s="9">
        <f>MATCH($D70,FAC_TOTALS_APTA!$A$2:$BQ$2,)</f>
        <v>11</v>
      </c>
      <c r="G70" s="31">
        <f>VLOOKUP(G68,FAC_TOTALS_APTA!$A$4:$BQ$143,$F70,FALSE)</f>
        <v>23893.9934768577</v>
      </c>
      <c r="H70" s="31">
        <f>VLOOKUP(H68,FAC_TOTALS_APTA!$A$4:$BQ$143,$F70,FALSE)</f>
        <v>25700.075049190898</v>
      </c>
      <c r="I70" s="32">
        <f>IFERROR(H70/G70-1,"-")</f>
        <v>7.5587263137175453E-2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-19919.5441292123</v>
      </c>
      <c r="N70" s="31">
        <f>IF(N68=0,0,VLOOKUP(N68,FAC_TOTALS_APTA!$A$4:$BQ$143,$L70,FALSE))</f>
        <v>-3965.2003312657898</v>
      </c>
      <c r="O70" s="31">
        <f>IF(O68=0,0,VLOOKUP(O68,FAC_TOTALS_APTA!$A$4:$BQ$143,$L70,FALSE))</f>
        <v>25142.7285509391</v>
      </c>
      <c r="P70" s="31">
        <f>IF(P68=0,0,VLOOKUP(P68,FAC_TOTALS_APTA!$A$4:$BQ$143,$L70,FALSE))</f>
        <v>-30764.216545604901</v>
      </c>
      <c r="Q70" s="31">
        <f>IF(Q68=0,0,VLOOKUP(Q68,FAC_TOTALS_APTA!$A$4:$BQ$143,$L70,FALSE))</f>
        <v>32917.044529005798</v>
      </c>
      <c r="R70" s="31">
        <f>IF(R68=0,0,VLOOKUP(R68,FAC_TOTALS_APTA!$A$4:$BQ$143,$L70,FALSE))</f>
        <v>-12873.9096909414</v>
      </c>
      <c r="S70" s="31">
        <f>IF(S68=0,0,VLOOKUP(S68,FAC_TOTALS_APTA!$A$4:$BQ$143,$L70,FALSE))</f>
        <v>0</v>
      </c>
      <c r="T70" s="31">
        <f>IF(T68=0,0,VLOOKUP(T68,FAC_TOTALS_APTA!$A$4:$BQ$143,$L70,FALSE))</f>
        <v>0</v>
      </c>
      <c r="U70" s="31">
        <f>IF(U68=0,0,VLOOKUP(U68,FAC_TOTALS_APTA!$A$4:$BQ$143,$L70,FALSE))</f>
        <v>0</v>
      </c>
      <c r="V70" s="31">
        <f>IF(V68=0,0,VLOOKUP(V68,FAC_TOTALS_APTA!$A$4:$BQ$143,$L70,FALSE))</f>
        <v>0</v>
      </c>
      <c r="W70" s="31">
        <f>IF(W68=0,0,VLOOKUP(W68,FAC_TOTALS_APTA!$A$4:$BQ$143,$L70,FALSE))</f>
        <v>0</v>
      </c>
      <c r="X70" s="31">
        <f>IF(X68=0,0,VLOOKUP(X68,FAC_TOTALS_APTA!$A$4:$BQ$143,$L70,FALSE))</f>
        <v>0</v>
      </c>
      <c r="Y70" s="31">
        <f>IF(Y68=0,0,VLOOKUP(Y68,FAC_TOTALS_APTA!$A$4:$BQ$143,$L70,FALSE))</f>
        <v>0</v>
      </c>
      <c r="Z70" s="31">
        <f>IF(Z68=0,0,VLOOKUP(Z68,FAC_TOTALS_APTA!$A$4:$BQ$143,$L70,FALSE))</f>
        <v>0</v>
      </c>
      <c r="AA70" s="31">
        <f>IF(AA68=0,0,VLOOKUP(AA68,FAC_TOTALS_APTA!$A$4:$BQ$143,$L70,FALSE))</f>
        <v>0</v>
      </c>
      <c r="AB70" s="31">
        <f>IF(AB68=0,0,VLOOKUP(AB68,FAC_TOTALS_APTA!$A$4:$BQ$143,$L70,FALSE))</f>
        <v>0</v>
      </c>
      <c r="AC70" s="34">
        <f>SUM(M70:AB70)</f>
        <v>-9463.0976170794929</v>
      </c>
      <c r="AD70" s="35">
        <f>AC70/G85</f>
        <v>-1.6825428017688049E-2</v>
      </c>
      <c r="AE70" s="81" t="e">
        <f>AC70/G88</f>
        <v>#REF!</v>
      </c>
    </row>
    <row r="71" spans="2:31" ht="15" x14ac:dyDescent="0.2">
      <c r="B71" s="28" t="s">
        <v>60</v>
      </c>
      <c r="C71" s="30" t="s">
        <v>24</v>
      </c>
      <c r="D71" s="9" t="s">
        <v>18</v>
      </c>
      <c r="E71" s="57">
        <v>-0.59099999999999997</v>
      </c>
      <c r="F71" s="9">
        <f>MATCH($D71,FAC_TOTALS_APTA!$A$2:$BQ$2,)</f>
        <v>12</v>
      </c>
      <c r="G71" s="56">
        <f>VLOOKUP(G68,FAC_TOTALS_APTA!$A$4:$BQ$143,$F71,FALSE)</f>
        <v>4.2334004323775396</v>
      </c>
      <c r="H71" s="56">
        <f>VLOOKUP(H68,FAC_TOTALS_APTA!$A$4:$BQ$143,$F71,FALSE)</f>
        <v>4.63398847896757</v>
      </c>
      <c r="I71" s="32">
        <f t="shared" ref="I71:I82" si="13">IFERROR(H71/G71-1,"-")</f>
        <v>9.4625597788077442E-2</v>
      </c>
      <c r="J71" s="33" t="str">
        <f t="shared" ref="J71:J82" si="14">IF(C71="Log","_log","")</f>
        <v>_log</v>
      </c>
      <c r="K71" s="33" t="str">
        <f t="shared" ref="K71:K83" si="15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12872.8773403862</v>
      </c>
      <c r="N71" s="31">
        <f>IF(N68=0,0,VLOOKUP(N68,FAC_TOTALS_APTA!$A$4:$BQ$143,$L71,FALSE))</f>
        <v>-21417.709862432501</v>
      </c>
      <c r="O71" s="31">
        <f>IF(O68=0,0,VLOOKUP(O68,FAC_TOTALS_APTA!$A$4:$BQ$143,$L71,FALSE))</f>
        <v>11477.0370804548</v>
      </c>
      <c r="P71" s="31">
        <f>IF(P68=0,0,VLOOKUP(P68,FAC_TOTALS_APTA!$A$4:$BQ$143,$L71,FALSE))</f>
        <v>8659.1033665995292</v>
      </c>
      <c r="Q71" s="31">
        <f>IF(Q68=0,0,VLOOKUP(Q68,FAC_TOTALS_APTA!$A$4:$BQ$143,$L71,FALSE))</f>
        <v>27402.4144788179</v>
      </c>
      <c r="R71" s="31">
        <f>IF(R68=0,0,VLOOKUP(R68,FAC_TOTALS_APTA!$A$4:$BQ$143,$L71,FALSE))</f>
        <v>6218.5331793556898</v>
      </c>
      <c r="S71" s="31">
        <f>IF(S68=0,0,VLOOKUP(S68,FAC_TOTALS_APTA!$A$4:$BQ$143,$L71,FALSE))</f>
        <v>0</v>
      </c>
      <c r="T71" s="31">
        <f>IF(T68=0,0,VLOOKUP(T68,FAC_TOTALS_APTA!$A$4:$BQ$143,$L71,FALSE))</f>
        <v>0</v>
      </c>
      <c r="U71" s="31">
        <f>IF(U68=0,0,VLOOKUP(U68,FAC_TOTALS_APTA!$A$4:$BQ$143,$L71,FALSE))</f>
        <v>0</v>
      </c>
      <c r="V71" s="31">
        <f>IF(V68=0,0,VLOOKUP(V68,FAC_TOTALS_APTA!$A$4:$BQ$143,$L71,FALSE))</f>
        <v>0</v>
      </c>
      <c r="W71" s="31">
        <f>IF(W68=0,0,VLOOKUP(W68,FAC_TOTALS_APTA!$A$4:$BQ$143,$L71,FALSE))</f>
        <v>0</v>
      </c>
      <c r="X71" s="31">
        <f>IF(X68=0,0,VLOOKUP(X68,FAC_TOTALS_APTA!$A$4:$BQ$143,$L71,FALSE))</f>
        <v>0</v>
      </c>
      <c r="Y71" s="31">
        <f>IF(Y68=0,0,VLOOKUP(Y68,FAC_TOTALS_APTA!$A$4:$BQ$143,$L71,FALSE))</f>
        <v>0</v>
      </c>
      <c r="Z71" s="31">
        <f>IF(Z68=0,0,VLOOKUP(Z68,FAC_TOTALS_APTA!$A$4:$BQ$143,$L71,FALSE))</f>
        <v>0</v>
      </c>
      <c r="AA71" s="31">
        <f>IF(AA68=0,0,VLOOKUP(AA68,FAC_TOTALS_APTA!$A$4:$BQ$143,$L71,FALSE))</f>
        <v>0</v>
      </c>
      <c r="AB71" s="31">
        <f>IF(AB68=0,0,VLOOKUP(AB68,FAC_TOTALS_APTA!$A$4:$BQ$143,$L71,FALSE))</f>
        <v>0</v>
      </c>
      <c r="AC71" s="34">
        <f t="shared" ref="AC71:AC82" si="16">SUM(M71:AB71)</f>
        <v>45212.255583181621</v>
      </c>
      <c r="AD71" s="35">
        <f>AC71/G85</f>
        <v>8.0387583708230778E-2</v>
      </c>
      <c r="AE71" s="81" t="e">
        <f>AC71/G88</f>
        <v>#REF!</v>
      </c>
    </row>
    <row r="72" spans="2:31" ht="15" x14ac:dyDescent="0.2">
      <c r="B72" s="28" t="s">
        <v>56</v>
      </c>
      <c r="C72" s="30" t="s">
        <v>24</v>
      </c>
      <c r="D72" s="9" t="s">
        <v>9</v>
      </c>
      <c r="E72" s="57">
        <v>0.37669999999999998</v>
      </c>
      <c r="F72" s="9">
        <f>MATCH($D72,FAC_TOTALS_APTA!$A$2:$BQ$2,)</f>
        <v>13</v>
      </c>
      <c r="G72" s="31">
        <f>VLOOKUP(G68,FAC_TOTALS_APTA!$A$4:$BQ$143,$F72,FALSE)</f>
        <v>776885.71285653603</v>
      </c>
      <c r="H72" s="31">
        <f>VLOOKUP(H68,FAC_TOTALS_APTA!$A$4:$BQ$143,$F72,FALSE)</f>
        <v>813487.90422204102</v>
      </c>
      <c r="I72" s="32">
        <f t="shared" si="13"/>
        <v>4.7113997284004894E-2</v>
      </c>
      <c r="J72" s="33" t="str">
        <f t="shared" si="14"/>
        <v>_log</v>
      </c>
      <c r="K72" s="33" t="str">
        <f t="shared" si="15"/>
        <v>POP_EMP_log_FAC</v>
      </c>
      <c r="L72" s="9">
        <f>MATCH($K72,FAC_TOTALS_APTA!$A$2:$BO$2,)</f>
        <v>26</v>
      </c>
      <c r="M72" s="31">
        <f>IF(M68=0,0,VLOOKUP(M68,FAC_TOTALS_APTA!$A$4:$BQ$143,$L72,FALSE))</f>
        <v>-199.353597541418</v>
      </c>
      <c r="N72" s="31">
        <f>IF(N68=0,0,VLOOKUP(N68,FAC_TOTALS_APTA!$A$4:$BQ$143,$L72,FALSE))</f>
        <v>-132.122903820766</v>
      </c>
      <c r="O72" s="31">
        <f>IF(O68=0,0,VLOOKUP(O68,FAC_TOTALS_APTA!$A$4:$BQ$143,$L72,FALSE))</f>
        <v>597.06416781206701</v>
      </c>
      <c r="P72" s="31">
        <f>IF(P68=0,0,VLOOKUP(P68,FAC_TOTALS_APTA!$A$4:$BQ$143,$L72,FALSE))</f>
        <v>896.79436197752204</v>
      </c>
      <c r="Q72" s="31">
        <f>IF(Q68=0,0,VLOOKUP(Q68,FAC_TOTALS_APTA!$A$4:$BQ$143,$L72,FALSE))</f>
        <v>893.34314296243201</v>
      </c>
      <c r="R72" s="31">
        <f>IF(R68=0,0,VLOOKUP(R68,FAC_TOTALS_APTA!$A$4:$BQ$143,$L72,FALSE))</f>
        <v>815.90285586263894</v>
      </c>
      <c r="S72" s="31">
        <f>IF(S68=0,0,VLOOKUP(S68,FAC_TOTALS_APTA!$A$4:$BQ$143,$L72,FALSE))</f>
        <v>0</v>
      </c>
      <c r="T72" s="31">
        <f>IF(T68=0,0,VLOOKUP(T68,FAC_TOTALS_APTA!$A$4:$BQ$143,$L72,FALSE))</f>
        <v>0</v>
      </c>
      <c r="U72" s="31">
        <f>IF(U68=0,0,VLOOKUP(U68,FAC_TOTALS_APTA!$A$4:$BQ$143,$L72,FALSE))</f>
        <v>0</v>
      </c>
      <c r="V72" s="31">
        <f>IF(V68=0,0,VLOOKUP(V68,FAC_TOTALS_APTA!$A$4:$BQ$143,$L72,FALSE))</f>
        <v>0</v>
      </c>
      <c r="W72" s="31">
        <f>IF(W68=0,0,VLOOKUP(W68,FAC_TOTALS_APTA!$A$4:$BQ$143,$L72,FALSE))</f>
        <v>0</v>
      </c>
      <c r="X72" s="31">
        <f>IF(X68=0,0,VLOOKUP(X68,FAC_TOTALS_APTA!$A$4:$BQ$143,$L72,FALSE))</f>
        <v>0</v>
      </c>
      <c r="Y72" s="31">
        <f>IF(Y68=0,0,VLOOKUP(Y68,FAC_TOTALS_APTA!$A$4:$BQ$143,$L72,FALSE))</f>
        <v>0</v>
      </c>
      <c r="Z72" s="31">
        <f>IF(Z68=0,0,VLOOKUP(Z68,FAC_TOTALS_APTA!$A$4:$BQ$143,$L72,FALSE))</f>
        <v>0</v>
      </c>
      <c r="AA72" s="31">
        <f>IF(AA68=0,0,VLOOKUP(AA68,FAC_TOTALS_APTA!$A$4:$BQ$143,$L72,FALSE))</f>
        <v>0</v>
      </c>
      <c r="AB72" s="31">
        <f>IF(AB68=0,0,VLOOKUP(AB68,FAC_TOTALS_APTA!$A$4:$BQ$143,$L72,FALSE))</f>
        <v>0</v>
      </c>
      <c r="AC72" s="34">
        <f t="shared" si="16"/>
        <v>2871.6280272524764</v>
      </c>
      <c r="AD72" s="35">
        <f>AC72/G85</f>
        <v>5.1057669085974727E-3</v>
      </c>
    </row>
    <row r="73" spans="2:31" ht="15" x14ac:dyDescent="0.2">
      <c r="B73" s="28" t="s">
        <v>72</v>
      </c>
      <c r="C73" s="30" t="s">
        <v>24</v>
      </c>
      <c r="D73" s="9" t="s">
        <v>80</v>
      </c>
      <c r="E73" s="57">
        <v>5.4999999999999997E-3</v>
      </c>
      <c r="F73" s="9">
        <f>MATCH($D73,FAC_TOTALS_APTA!$A$2:$BQ$2,)</f>
        <v>17</v>
      </c>
      <c r="G73" s="56">
        <f>VLOOKUP(G68,FAC_TOTALS_APTA!$A$4:$BQ$143,$F73,FALSE)</f>
        <v>1220.5726059875999</v>
      </c>
      <c r="H73" s="56">
        <f>VLOOKUP(H68,FAC_TOTALS_APTA!$A$4:$BQ$143,$F73,FALSE)</f>
        <v>1267.1769366660001</v>
      </c>
      <c r="I73" s="32">
        <f t="shared" si="13"/>
        <v>3.818235019349081E-2</v>
      </c>
      <c r="J73" s="33" t="str">
        <f t="shared" si="14"/>
        <v>_log</v>
      </c>
      <c r="K73" s="33" t="str">
        <f t="shared" si="15"/>
        <v>WEIGHTED_POP_DENSITY_log_FAC</v>
      </c>
      <c r="L73" s="9">
        <f>MATCH($K73,FAC_TOTALS_APTA!$A$2:$BO$2,)</f>
        <v>30</v>
      </c>
      <c r="M73" s="31">
        <f>IF(M68=0,0,VLOOKUP(M68,FAC_TOTALS_APTA!$A$4:$BQ$143,$L73,FALSE))</f>
        <v>2194.42819987546</v>
      </c>
      <c r="N73" s="31">
        <f>IF(N68=0,0,VLOOKUP(N68,FAC_TOTALS_APTA!$A$4:$BQ$143,$L73,FALSE))</f>
        <v>8439.19912879601</v>
      </c>
      <c r="O73" s="31">
        <f>IF(O68=0,0,VLOOKUP(O68,FAC_TOTALS_APTA!$A$4:$BQ$143,$L73,FALSE))</f>
        <v>5334.0721649904099</v>
      </c>
      <c r="P73" s="31">
        <f>IF(P68=0,0,VLOOKUP(P68,FAC_TOTALS_APTA!$A$4:$BQ$143,$L73,FALSE))</f>
        <v>6483.4785141124503</v>
      </c>
      <c r="Q73" s="31">
        <f>IF(Q68=0,0,VLOOKUP(Q68,FAC_TOTALS_APTA!$A$4:$BQ$143,$L73,FALSE))</f>
        <v>896.83973105669395</v>
      </c>
      <c r="R73" s="31">
        <f>IF(R68=0,0,VLOOKUP(R68,FAC_TOTALS_APTA!$A$4:$BQ$143,$L73,FALSE))</f>
        <v>5488.6757360763704</v>
      </c>
      <c r="S73" s="31">
        <f>IF(S68=0,0,VLOOKUP(S68,FAC_TOTALS_APTA!$A$4:$BQ$143,$L73,FALSE))</f>
        <v>0</v>
      </c>
      <c r="T73" s="31">
        <f>IF(T68=0,0,VLOOKUP(T68,FAC_TOTALS_APTA!$A$4:$BQ$143,$L73,FALSE))</f>
        <v>0</v>
      </c>
      <c r="U73" s="31">
        <f>IF(U68=0,0,VLOOKUP(U68,FAC_TOTALS_APTA!$A$4:$BQ$143,$L73,FALSE))</f>
        <v>0</v>
      </c>
      <c r="V73" s="31">
        <f>IF(V68=0,0,VLOOKUP(V68,FAC_TOTALS_APTA!$A$4:$BQ$143,$L73,FALSE))</f>
        <v>0</v>
      </c>
      <c r="W73" s="31">
        <f>IF(W68=0,0,VLOOKUP(W68,FAC_TOTALS_APTA!$A$4:$BQ$143,$L73,FALSE))</f>
        <v>0</v>
      </c>
      <c r="X73" s="31">
        <f>IF(X68=0,0,VLOOKUP(X68,FAC_TOTALS_APTA!$A$4:$BQ$143,$L73,FALSE))</f>
        <v>0</v>
      </c>
      <c r="Y73" s="31">
        <f>IF(Y68=0,0,VLOOKUP(Y68,FAC_TOTALS_APTA!$A$4:$BQ$143,$L73,FALSE))</f>
        <v>0</v>
      </c>
      <c r="Z73" s="31">
        <f>IF(Z68=0,0,VLOOKUP(Z68,FAC_TOTALS_APTA!$A$4:$BQ$143,$L73,FALSE))</f>
        <v>0</v>
      </c>
      <c r="AA73" s="31">
        <f>IF(AA68=0,0,VLOOKUP(AA68,FAC_TOTALS_APTA!$A$4:$BQ$143,$L73,FALSE))</f>
        <v>0</v>
      </c>
      <c r="AB73" s="31">
        <f>IF(AB68=0,0,VLOOKUP(AB68,FAC_TOTALS_APTA!$A$4:$BQ$143,$L73,FALSE))</f>
        <v>0</v>
      </c>
      <c r="AC73" s="34">
        <f t="shared" si="16"/>
        <v>28836.693474907395</v>
      </c>
      <c r="AD73" s="35">
        <f>AC73/G85</f>
        <v>5.1271764274574673E-2</v>
      </c>
    </row>
    <row r="74" spans="2:31" ht="15" x14ac:dyDescent="0.2">
      <c r="B74" s="28" t="s">
        <v>57</v>
      </c>
      <c r="C74" s="30" t="s">
        <v>24</v>
      </c>
      <c r="D74" s="37" t="s">
        <v>17</v>
      </c>
      <c r="E74" s="57">
        <v>0.1762</v>
      </c>
      <c r="F74" s="9">
        <f>MATCH($D74,FAC_TOTALS_APTA!$A$2:$BQ$2,)</f>
        <v>14</v>
      </c>
      <c r="G74" s="36">
        <f>VLOOKUP(G68,FAC_TOTALS_APTA!$A$4:$BQ$143,$F74,FALSE)</f>
        <v>3.9305142316606201</v>
      </c>
      <c r="H74" s="36">
        <f>VLOOKUP(H68,FAC_TOTALS_APTA!$A$4:$BQ$143,$F74,FALSE)</f>
        <v>2.70281490365615</v>
      </c>
      <c r="I74" s="32">
        <f t="shared" si="13"/>
        <v>-0.31235081611338522</v>
      </c>
      <c r="J74" s="33" t="str">
        <f t="shared" si="14"/>
        <v>_log</v>
      </c>
      <c r="K74" s="33" t="str">
        <f t="shared" si="15"/>
        <v>GAS_PRICE_2018_log_FAC</v>
      </c>
      <c r="L74" s="9">
        <f>MATCH($K74,FAC_TOTALS_APTA!$A$2:$BO$2,)</f>
        <v>27</v>
      </c>
      <c r="M74" s="31">
        <f>IF(M68=0,0,VLOOKUP(M68,FAC_TOTALS_APTA!$A$4:$BQ$143,$L74,FALSE))</f>
        <v>-4051.7899932926298</v>
      </c>
      <c r="N74" s="31">
        <f>IF(N68=0,0,VLOOKUP(N68,FAC_TOTALS_APTA!$A$4:$BQ$143,$L74,FALSE))</f>
        <v>-5680.7951865595796</v>
      </c>
      <c r="O74" s="31">
        <f>IF(O68=0,0,VLOOKUP(O68,FAC_TOTALS_APTA!$A$4:$BQ$143,$L74,FALSE))</f>
        <v>-34182.858394413597</v>
      </c>
      <c r="P74" s="31">
        <f>IF(P68=0,0,VLOOKUP(P68,FAC_TOTALS_APTA!$A$4:$BQ$143,$L74,FALSE))</f>
        <v>-9982.9539214123197</v>
      </c>
      <c r="Q74" s="31">
        <f>IF(Q68=0,0,VLOOKUP(Q68,FAC_TOTALS_APTA!$A$4:$BQ$143,$L74,FALSE))</f>
        <v>8545.4820213075309</v>
      </c>
      <c r="R74" s="31">
        <f>IF(R68=0,0,VLOOKUP(R68,FAC_TOTALS_APTA!$A$4:$BQ$143,$L74,FALSE))</f>
        <v>9145.6189955324407</v>
      </c>
      <c r="S74" s="31">
        <f>IF(S68=0,0,VLOOKUP(S68,FAC_TOTALS_APTA!$A$4:$BQ$143,$L74,FALSE))</f>
        <v>0</v>
      </c>
      <c r="T74" s="31">
        <f>IF(T68=0,0,VLOOKUP(T68,FAC_TOTALS_APTA!$A$4:$BQ$143,$L74,FALSE))</f>
        <v>0</v>
      </c>
      <c r="U74" s="31">
        <f>IF(U68=0,0,VLOOKUP(U68,FAC_TOTALS_APTA!$A$4:$BQ$143,$L74,FALSE))</f>
        <v>0</v>
      </c>
      <c r="V74" s="31">
        <f>IF(V68=0,0,VLOOKUP(V68,FAC_TOTALS_APTA!$A$4:$BQ$143,$L74,FALSE))</f>
        <v>0</v>
      </c>
      <c r="W74" s="31">
        <f>IF(W68=0,0,VLOOKUP(W68,FAC_TOTALS_APTA!$A$4:$BQ$143,$L74,FALSE))</f>
        <v>0</v>
      </c>
      <c r="X74" s="31">
        <f>IF(X68=0,0,VLOOKUP(X68,FAC_TOTALS_APTA!$A$4:$BQ$143,$L74,FALSE))</f>
        <v>0</v>
      </c>
      <c r="Y74" s="31">
        <f>IF(Y68=0,0,VLOOKUP(Y68,FAC_TOTALS_APTA!$A$4:$BQ$143,$L74,FALSE))</f>
        <v>0</v>
      </c>
      <c r="Z74" s="31">
        <f>IF(Z68=0,0,VLOOKUP(Z68,FAC_TOTALS_APTA!$A$4:$BQ$143,$L74,FALSE))</f>
        <v>0</v>
      </c>
      <c r="AA74" s="31">
        <f>IF(AA68=0,0,VLOOKUP(AA68,FAC_TOTALS_APTA!$A$4:$BQ$143,$L74,FALSE))</f>
        <v>0</v>
      </c>
      <c r="AB74" s="31">
        <f>IF(AB68=0,0,VLOOKUP(AB68,FAC_TOTALS_APTA!$A$4:$BQ$143,$L74,FALSE))</f>
        <v>0</v>
      </c>
      <c r="AC74" s="34">
        <f t="shared" si="16"/>
        <v>-36207.296478838165</v>
      </c>
      <c r="AD74" s="35">
        <f>AC74/G85</f>
        <v>-6.4376727924718824E-2</v>
      </c>
    </row>
    <row r="75" spans="2:31" ht="15" x14ac:dyDescent="0.2">
      <c r="B75" s="28" t="s">
        <v>54</v>
      </c>
      <c r="C75" s="30" t="s">
        <v>24</v>
      </c>
      <c r="D75" s="9" t="s">
        <v>16</v>
      </c>
      <c r="E75" s="57">
        <v>-0.27529999999999999</v>
      </c>
      <c r="F75" s="9">
        <f>MATCH($D75,FAC_TOTALS_APTA!$A$2:$BQ$2,)</f>
        <v>15</v>
      </c>
      <c r="G75" s="56">
        <f>VLOOKUP(G68,FAC_TOTALS_APTA!$A$4:$BQ$143,$F75,FALSE)</f>
        <v>25251.2568444272</v>
      </c>
      <c r="H75" s="56">
        <f>VLOOKUP(H68,FAC_TOTALS_APTA!$A$4:$BQ$143,$F75,FALSE)</f>
        <v>28384.050607585399</v>
      </c>
      <c r="I75" s="32">
        <f t="shared" si="13"/>
        <v>0.12406486467027422</v>
      </c>
      <c r="J75" s="33" t="str">
        <f t="shared" si="14"/>
        <v>_log</v>
      </c>
      <c r="K75" s="33" t="str">
        <f t="shared" si="15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-535.21856184645503</v>
      </c>
      <c r="N75" s="31">
        <f>IF(N68=0,0,VLOOKUP(N68,FAC_TOTALS_APTA!$A$4:$BQ$143,$L75,FALSE))</f>
        <v>-874.25971296828197</v>
      </c>
      <c r="O75" s="31">
        <f>IF(O68=0,0,VLOOKUP(O68,FAC_TOTALS_APTA!$A$4:$BQ$143,$L75,FALSE))</f>
        <v>-7762.00614296197</v>
      </c>
      <c r="P75" s="31">
        <f>IF(P68=0,0,VLOOKUP(P68,FAC_TOTALS_APTA!$A$4:$BQ$143,$L75,FALSE))</f>
        <v>-5226.5833359671497</v>
      </c>
      <c r="Q75" s="31">
        <f>IF(Q68=0,0,VLOOKUP(Q68,FAC_TOTALS_APTA!$A$4:$BQ$143,$L75,FALSE))</f>
        <v>-5935.7610403250401</v>
      </c>
      <c r="R75" s="31">
        <f>IF(R68=0,0,VLOOKUP(R68,FAC_TOTALS_APTA!$A$4:$BQ$143,$L75,FALSE))</f>
        <v>-6333.9853573467399</v>
      </c>
      <c r="S75" s="31">
        <f>IF(S68=0,0,VLOOKUP(S68,FAC_TOTALS_APTA!$A$4:$BQ$143,$L75,FALSE))</f>
        <v>0</v>
      </c>
      <c r="T75" s="31">
        <f>IF(T68=0,0,VLOOKUP(T68,FAC_TOTALS_APTA!$A$4:$BQ$143,$L75,FALSE))</f>
        <v>0</v>
      </c>
      <c r="U75" s="31">
        <f>IF(U68=0,0,VLOOKUP(U68,FAC_TOTALS_APTA!$A$4:$BQ$143,$L75,FALSE))</f>
        <v>0</v>
      </c>
      <c r="V75" s="31">
        <f>IF(V68=0,0,VLOOKUP(V68,FAC_TOTALS_APTA!$A$4:$BQ$143,$L75,FALSE))</f>
        <v>0</v>
      </c>
      <c r="W75" s="31">
        <f>IF(W68=0,0,VLOOKUP(W68,FAC_TOTALS_APTA!$A$4:$BQ$143,$L75,FALSE))</f>
        <v>0</v>
      </c>
      <c r="X75" s="31">
        <f>IF(X68=0,0,VLOOKUP(X68,FAC_TOTALS_APTA!$A$4:$BQ$143,$L75,FALSE))</f>
        <v>0</v>
      </c>
      <c r="Y75" s="31">
        <f>IF(Y68=0,0,VLOOKUP(Y68,FAC_TOTALS_APTA!$A$4:$BQ$143,$L75,FALSE))</f>
        <v>0</v>
      </c>
      <c r="Z75" s="31">
        <f>IF(Z68=0,0,VLOOKUP(Z68,FAC_TOTALS_APTA!$A$4:$BQ$143,$L75,FALSE))</f>
        <v>0</v>
      </c>
      <c r="AA75" s="31">
        <f>IF(AA68=0,0,VLOOKUP(AA68,FAC_TOTALS_APTA!$A$4:$BQ$143,$L75,FALSE))</f>
        <v>0</v>
      </c>
      <c r="AB75" s="31">
        <f>IF(AB68=0,0,VLOOKUP(AB68,FAC_TOTALS_APTA!$A$4:$BQ$143,$L75,FALSE))</f>
        <v>0</v>
      </c>
      <c r="AC75" s="34">
        <f t="shared" si="16"/>
        <v>-26667.814151415638</v>
      </c>
      <c r="AD75" s="35">
        <f>AC75/G85</f>
        <v>-4.7415487565498009E-2</v>
      </c>
    </row>
    <row r="76" spans="2:31" ht="15" x14ac:dyDescent="0.2">
      <c r="B76" s="28" t="s">
        <v>73</v>
      </c>
      <c r="C76" s="30"/>
      <c r="D76" s="9" t="s">
        <v>10</v>
      </c>
      <c r="E76" s="57">
        <v>6.8999999999999999E-3</v>
      </c>
      <c r="F76" s="9">
        <f>MATCH($D76,FAC_TOTALS_APTA!$A$2:$BQ$2,)</f>
        <v>16</v>
      </c>
      <c r="G76" s="31">
        <f>VLOOKUP(G68,FAC_TOTALS_APTA!$A$4:$BQ$143,$F76,FALSE)</f>
        <v>7.3568172461703298</v>
      </c>
      <c r="H76" s="31">
        <f>VLOOKUP(H68,FAC_TOTALS_APTA!$A$4:$BQ$143,$F76,FALSE)</f>
        <v>5.74293740486819</v>
      </c>
      <c r="I76" s="32">
        <f t="shared" si="13"/>
        <v>-0.21937201744983703</v>
      </c>
      <c r="J76" s="33" t="str">
        <f t="shared" si="14"/>
        <v/>
      </c>
      <c r="K76" s="33" t="str">
        <f t="shared" si="15"/>
        <v>PCT_HH_NO_VEH_FAC</v>
      </c>
      <c r="L76" s="9">
        <f>MATCH($K76,FAC_TOTALS_APTA!$A$2:$BO$2,)</f>
        <v>29</v>
      </c>
      <c r="M76" s="31">
        <f>IF(M68=0,0,VLOOKUP(M68,FAC_TOTALS_APTA!$A$4:$BQ$143,$L76,FALSE))</f>
        <v>-1330.1413448368301</v>
      </c>
      <c r="N76" s="31">
        <f>IF(N68=0,0,VLOOKUP(N68,FAC_TOTALS_APTA!$A$4:$BQ$143,$L76,FALSE))</f>
        <v>-516.84314549257601</v>
      </c>
      <c r="O76" s="31">
        <f>IF(O68=0,0,VLOOKUP(O68,FAC_TOTALS_APTA!$A$4:$BQ$143,$L76,FALSE))</f>
        <v>480.04747204388099</v>
      </c>
      <c r="P76" s="31">
        <f>IF(P68=0,0,VLOOKUP(P68,FAC_TOTALS_APTA!$A$4:$BQ$143,$L76,FALSE))</f>
        <v>-2263.8298423636302</v>
      </c>
      <c r="Q76" s="31">
        <f>IF(Q68=0,0,VLOOKUP(Q68,FAC_TOTALS_APTA!$A$4:$BQ$143,$L76,FALSE))</f>
        <v>-1363.83946795885</v>
      </c>
      <c r="R76" s="31">
        <f>IF(R68=0,0,VLOOKUP(R68,FAC_TOTALS_APTA!$A$4:$BQ$143,$L76,FALSE))</f>
        <v>-1769.07281223105</v>
      </c>
      <c r="S76" s="31">
        <f>IF(S68=0,0,VLOOKUP(S68,FAC_TOTALS_APTA!$A$4:$BQ$143,$L76,FALSE))</f>
        <v>0</v>
      </c>
      <c r="T76" s="31">
        <f>IF(T68=0,0,VLOOKUP(T68,FAC_TOTALS_APTA!$A$4:$BQ$143,$L76,FALSE))</f>
        <v>0</v>
      </c>
      <c r="U76" s="31">
        <f>IF(U68=0,0,VLOOKUP(U68,FAC_TOTALS_APTA!$A$4:$BQ$143,$L76,FALSE))</f>
        <v>0</v>
      </c>
      <c r="V76" s="31">
        <f>IF(V68=0,0,VLOOKUP(V68,FAC_TOTALS_APTA!$A$4:$BQ$143,$L76,FALSE))</f>
        <v>0</v>
      </c>
      <c r="W76" s="31">
        <f>IF(W68=0,0,VLOOKUP(W68,FAC_TOTALS_APTA!$A$4:$BQ$143,$L76,FALSE))</f>
        <v>0</v>
      </c>
      <c r="X76" s="31">
        <f>IF(X68=0,0,VLOOKUP(X68,FAC_TOTALS_APTA!$A$4:$BQ$143,$L76,FALSE))</f>
        <v>0</v>
      </c>
      <c r="Y76" s="31">
        <f>IF(Y68=0,0,VLOOKUP(Y68,FAC_TOTALS_APTA!$A$4:$BQ$143,$L76,FALSE))</f>
        <v>0</v>
      </c>
      <c r="Z76" s="31">
        <f>IF(Z68=0,0,VLOOKUP(Z68,FAC_TOTALS_APTA!$A$4:$BQ$143,$L76,FALSE))</f>
        <v>0</v>
      </c>
      <c r="AA76" s="31">
        <f>IF(AA68=0,0,VLOOKUP(AA68,FAC_TOTALS_APTA!$A$4:$BQ$143,$L76,FALSE))</f>
        <v>0</v>
      </c>
      <c r="AB76" s="31">
        <f>IF(AB68=0,0,VLOOKUP(AB68,FAC_TOTALS_APTA!$A$4:$BQ$143,$L76,FALSE))</f>
        <v>0</v>
      </c>
      <c r="AC76" s="34">
        <f t="shared" si="16"/>
        <v>-6763.6791408390554</v>
      </c>
      <c r="AD76" s="35">
        <f>AC76/G85</f>
        <v>-1.2025850426981779E-2</v>
      </c>
    </row>
    <row r="77" spans="2:31" ht="15" x14ac:dyDescent="0.2">
      <c r="B77" s="28" t="s">
        <v>55</v>
      </c>
      <c r="C77" s="30"/>
      <c r="D77" s="9" t="s">
        <v>32</v>
      </c>
      <c r="E77" s="57">
        <v>-3.0000000000000001E-3</v>
      </c>
      <c r="F77" s="9">
        <f>MATCH($D77,FAC_TOTALS_APTA!$A$2:$BQ$2,)</f>
        <v>18</v>
      </c>
      <c r="G77" s="36">
        <f>VLOOKUP(G68,FAC_TOTALS_APTA!$A$4:$BQ$143,$F77,FALSE)</f>
        <v>3.2896517646030801</v>
      </c>
      <c r="H77" s="36">
        <f>VLOOKUP(H68,FAC_TOTALS_APTA!$A$4:$BQ$143,$F77,FALSE)</f>
        <v>5.7151181503316604</v>
      </c>
      <c r="I77" s="32">
        <f t="shared" si="13"/>
        <v>0.73730186636372741</v>
      </c>
      <c r="J77" s="33" t="str">
        <f t="shared" si="14"/>
        <v/>
      </c>
      <c r="K77" s="33" t="str">
        <f t="shared" si="15"/>
        <v>JTW_HOME_PCT_FAC</v>
      </c>
      <c r="L77" s="9">
        <f>MATCH($K77,FAC_TOTALS_APTA!$A$2:$BO$2,)</f>
        <v>31</v>
      </c>
      <c r="M77" s="31">
        <f>IF(M68=0,0,VLOOKUP(M68,FAC_TOTALS_APTA!$A$4:$BQ$143,$L77,FALSE))</f>
        <v>-237.921166484651</v>
      </c>
      <c r="N77" s="31">
        <f>IF(N68=0,0,VLOOKUP(N68,FAC_TOTALS_APTA!$A$4:$BQ$143,$L77,FALSE))</f>
        <v>141.34897950759199</v>
      </c>
      <c r="O77" s="31">
        <f>IF(O68=0,0,VLOOKUP(O68,FAC_TOTALS_APTA!$A$4:$BQ$143,$L77,FALSE))</f>
        <v>-145.29311828728001</v>
      </c>
      <c r="P77" s="31">
        <f>IF(P68=0,0,VLOOKUP(P68,FAC_TOTALS_APTA!$A$4:$BQ$143,$L77,FALSE))</f>
        <v>31.4303804727206</v>
      </c>
      <c r="Q77" s="31">
        <f>IF(Q68=0,0,VLOOKUP(Q68,FAC_TOTALS_APTA!$A$4:$BQ$143,$L77,FALSE))</f>
        <v>-519.28980928426301</v>
      </c>
      <c r="R77" s="31">
        <f>IF(R68=0,0,VLOOKUP(R68,FAC_TOTALS_APTA!$A$4:$BQ$143,$L77,FALSE))</f>
        <v>-402.022153448621</v>
      </c>
      <c r="S77" s="31">
        <f>IF(S68=0,0,VLOOKUP(S68,FAC_TOTALS_APTA!$A$4:$BQ$143,$L77,FALSE))</f>
        <v>0</v>
      </c>
      <c r="T77" s="31">
        <f>IF(T68=0,0,VLOOKUP(T68,FAC_TOTALS_APTA!$A$4:$BQ$143,$L77,FALSE))</f>
        <v>0</v>
      </c>
      <c r="U77" s="31">
        <f>IF(U68=0,0,VLOOKUP(U68,FAC_TOTALS_APTA!$A$4:$BQ$143,$L77,FALSE))</f>
        <v>0</v>
      </c>
      <c r="V77" s="31">
        <f>IF(V68=0,0,VLOOKUP(V68,FAC_TOTALS_APTA!$A$4:$BQ$143,$L77,FALSE))</f>
        <v>0</v>
      </c>
      <c r="W77" s="31">
        <f>IF(W68=0,0,VLOOKUP(W68,FAC_TOTALS_APTA!$A$4:$BQ$143,$L77,FALSE))</f>
        <v>0</v>
      </c>
      <c r="X77" s="31">
        <f>IF(X68=0,0,VLOOKUP(X68,FAC_TOTALS_APTA!$A$4:$BQ$143,$L77,FALSE))</f>
        <v>0</v>
      </c>
      <c r="Y77" s="31">
        <f>IF(Y68=0,0,VLOOKUP(Y68,FAC_TOTALS_APTA!$A$4:$BQ$143,$L77,FALSE))</f>
        <v>0</v>
      </c>
      <c r="Z77" s="31">
        <f>IF(Z68=0,0,VLOOKUP(Z68,FAC_TOTALS_APTA!$A$4:$BQ$143,$L77,FALSE))</f>
        <v>0</v>
      </c>
      <c r="AA77" s="31">
        <f>IF(AA68=0,0,VLOOKUP(AA68,FAC_TOTALS_APTA!$A$4:$BQ$143,$L77,FALSE))</f>
        <v>0</v>
      </c>
      <c r="AB77" s="31">
        <f>IF(AB68=0,0,VLOOKUP(AB68,FAC_TOTALS_APTA!$A$4:$BQ$143,$L77,FALSE))</f>
        <v>0</v>
      </c>
      <c r="AC77" s="34">
        <f t="shared" si="16"/>
        <v>-1131.7468875245024</v>
      </c>
      <c r="AD77" s="35">
        <f>AC77/G85</f>
        <v>-2.0122508042100069E-3</v>
      </c>
    </row>
    <row r="78" spans="2:31" ht="15" customHeight="1" x14ac:dyDescent="0.2">
      <c r="B78" s="28" t="s">
        <v>74</v>
      </c>
      <c r="C78" s="30"/>
      <c r="D78" s="14" t="s">
        <v>81</v>
      </c>
      <c r="E78" s="57">
        <v>-1.29E-2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0</v>
      </c>
      <c r="I78" s="32" t="str">
        <f t="shared" si="13"/>
        <v>-</v>
      </c>
      <c r="J78" s="33" t="str">
        <f t="shared" si="14"/>
        <v/>
      </c>
      <c r="K78" s="33" t="str">
        <f t="shared" si="15"/>
        <v>YEARS_SINCE_TNC_BUS_FAC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6"/>
        <v>0</v>
      </c>
      <c r="AD78" s="35">
        <f>AC78/G85</f>
        <v>0</v>
      </c>
    </row>
    <row r="79" spans="2:31" ht="15" x14ac:dyDescent="0.2">
      <c r="B79" s="28" t="s">
        <v>74</v>
      </c>
      <c r="C79" s="30"/>
      <c r="D79" s="14" t="s">
        <v>86</v>
      </c>
      <c r="E79" s="57">
        <v>-2.7400000000000001E-2</v>
      </c>
      <c r="F79" s="9">
        <f>MATCH($D79,FAC_TOTALS_APTA!$A$2:$BQ$2,)</f>
        <v>21</v>
      </c>
      <c r="G79" s="36">
        <f>VLOOKUP(G68,FAC_TOTALS_APTA!$A$4:$BQ$143,$F79,FALSE)</f>
        <v>0</v>
      </c>
      <c r="H79" s="36">
        <f>VLOOKUP(H68,FAC_TOTALS_APTA!$A$4:$BQ$143,$F79,FALSE)</f>
        <v>0</v>
      </c>
      <c r="I79" s="32" t="str">
        <f t="shared" si="13"/>
        <v>-</v>
      </c>
      <c r="J79" s="33" t="str">
        <f t="shared" si="14"/>
        <v/>
      </c>
      <c r="K79" s="33" t="str">
        <f t="shared" si="15"/>
        <v>YEARS_SINCE_TNC_BUS_SQRD_FAC</v>
      </c>
      <c r="L79" s="9">
        <f>MATCH($K79,FAC_TOTALS_APTA!$A$2:$BO$2,)</f>
        <v>34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0</v>
      </c>
      <c r="P79" s="31">
        <f>IF(P68=0,0,VLOOKUP(P68,FAC_TOTALS_APTA!$A$4:$BQ$143,$L79,FALSE))</f>
        <v>0</v>
      </c>
      <c r="Q79" s="31">
        <f>IF(Q68=0,0,VLOOKUP(Q68,FAC_TOTALS_APTA!$A$4:$BQ$143,$L79,FALSE))</f>
        <v>0</v>
      </c>
      <c r="R79" s="31">
        <f>IF(R68=0,0,VLOOKUP(R68,FAC_TOTALS_APTA!$A$4:$BQ$143,$L79,FALSE))</f>
        <v>0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0</v>
      </c>
      <c r="Z79" s="31">
        <f>IF(Z68=0,0,VLOOKUP(Z68,FAC_TOTALS_APTA!$A$4:$BQ$143,$L79,FALSE))</f>
        <v>0</v>
      </c>
      <c r="AA79" s="31">
        <f>IF(AA68=0,0,VLOOKUP(AA68,FAC_TOTALS_APTA!$A$4:$BQ$143,$L79,FALSE))</f>
        <v>0</v>
      </c>
      <c r="AB79" s="31">
        <f>IF(AB68=0,0,VLOOKUP(AB68,FAC_TOTALS_APTA!$A$4:$BQ$143,$L79,FALSE))</f>
        <v>0</v>
      </c>
      <c r="AC79" s="34">
        <f t="shared" si="16"/>
        <v>0</v>
      </c>
      <c r="AD79" s="35">
        <f>AC79/G85</f>
        <v>0</v>
      </c>
    </row>
    <row r="80" spans="2:31" ht="15" customHeight="1" x14ac:dyDescent="0.2">
      <c r="B80" s="28" t="s">
        <v>74</v>
      </c>
      <c r="C80" s="30"/>
      <c r="D80" s="14" t="s">
        <v>82</v>
      </c>
      <c r="E80" s="57">
        <v>-2.5999999999999999E-3</v>
      </c>
      <c r="F80" s="9">
        <f>MATCH($D80,FAC_TOTALS_APTA!$A$2:$BQ$2,)</f>
        <v>20</v>
      </c>
      <c r="G80" s="36">
        <f>VLOOKUP(G68,FAC_TOTALS_APTA!$A$4:$BQ$143,$F80,FALSE)</f>
        <v>0</v>
      </c>
      <c r="H80" s="36">
        <f>VLOOKUP(H68,FAC_TOTALS_APTA!$A$4:$BQ$143,$F80,FALSE)</f>
        <v>3.7720485221839302</v>
      </c>
      <c r="I80" s="32" t="str">
        <f t="shared" si="13"/>
        <v>-</v>
      </c>
      <c r="J80" s="33" t="str">
        <f t="shared" si="14"/>
        <v/>
      </c>
      <c r="K80" s="33" t="str">
        <f t="shared" si="15"/>
        <v>YEARS_SINCE_TNC_RAIL_FAC</v>
      </c>
      <c r="L80" s="9">
        <f>MATCH($K80,FAC_TOTALS_APTA!$A$2:$BO$2,)</f>
        <v>33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-5260.3034324114496</v>
      </c>
      <c r="P80" s="31">
        <f>IF(P68=0,0,VLOOKUP(P68,FAC_TOTALS_APTA!$A$4:$BQ$143,$L80,FALSE))</f>
        <v>-5653.4213316356499</v>
      </c>
      <c r="Q80" s="31">
        <f>IF(Q68=0,0,VLOOKUP(Q68,FAC_TOTALS_APTA!$A$4:$BQ$143,$L80,FALSE))</f>
        <v>-6299.4666247355599</v>
      </c>
      <c r="R80" s="31">
        <f>IF(R68=0,0,VLOOKUP(R68,FAC_TOTALS_APTA!$A$4:$BQ$143,$L80,FALSE))</f>
        <v>-6791.9802128872097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0</v>
      </c>
      <c r="Z80" s="31">
        <f>IF(Z68=0,0,VLOOKUP(Z68,FAC_TOTALS_APTA!$A$4:$BQ$143,$L80,FALSE))</f>
        <v>0</v>
      </c>
      <c r="AA80" s="31">
        <f>IF(AA68=0,0,VLOOKUP(AA68,FAC_TOTALS_APTA!$A$4:$BQ$143,$L80,FALSE))</f>
        <v>0</v>
      </c>
      <c r="AB80" s="31">
        <f>IF(AB68=0,0,VLOOKUP(AB68,FAC_TOTALS_APTA!$A$4:$BQ$143,$L80,FALSE))</f>
        <v>0</v>
      </c>
      <c r="AC80" s="34">
        <f t="shared" si="16"/>
        <v>-24005.17160166987</v>
      </c>
      <c r="AD80" s="35">
        <f>AC80/G85</f>
        <v>-4.2681297729315483E-2</v>
      </c>
    </row>
    <row r="81" spans="1:31" ht="30" customHeight="1" x14ac:dyDescent="0.2">
      <c r="B81" s="28" t="s">
        <v>75</v>
      </c>
      <c r="C81" s="30"/>
      <c r="D81" s="9" t="s">
        <v>49</v>
      </c>
      <c r="E81" s="57">
        <v>1.46E-2</v>
      </c>
      <c r="F81" s="9">
        <f>MATCH($D81,FAC_TOTALS_APTA!$A$2:$BQ$2,)</f>
        <v>22</v>
      </c>
      <c r="G81" s="36">
        <f>VLOOKUP(G68,FAC_TOTALS_APTA!$A$4:$BQ$143,$F81,FALSE)</f>
        <v>0.64663963405710301</v>
      </c>
      <c r="H81" s="36">
        <f>VLOOKUP(H68,FAC_TOTALS_APTA!$A$4:$BQ$143,$F81,FALSE)</f>
        <v>0.64663963405710301</v>
      </c>
      <c r="I81" s="32">
        <f t="shared" si="13"/>
        <v>0</v>
      </c>
      <c r="J81" s="33" t="str">
        <f t="shared" si="14"/>
        <v/>
      </c>
      <c r="K81" s="33" t="str">
        <f t="shared" si="15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0</v>
      </c>
      <c r="O81" s="31">
        <f>IF(O68=0,0,VLOOKUP(O68,FAC_TOTALS_APTA!$A$4:$BQ$143,$L81,FALSE))</f>
        <v>0</v>
      </c>
      <c r="P81" s="31">
        <f>IF(P68=0,0,VLOOKUP(P68,FAC_TOTALS_APTA!$A$4:$BQ$143,$L81,FALSE))</f>
        <v>0</v>
      </c>
      <c r="Q81" s="31">
        <f>IF(Q68=0,0,VLOOKUP(Q68,FAC_TOTALS_APTA!$A$4:$BQ$143,$L81,FALSE))</f>
        <v>0</v>
      </c>
      <c r="R81" s="31">
        <f>IF(R68=0,0,VLOOKUP(R68,FAC_TOTALS_APTA!$A$4:$BQ$143,$L81,FALSE))</f>
        <v>0</v>
      </c>
      <c r="S81" s="31">
        <f>IF(S68=0,0,VLOOKUP(S68,FAC_TOTALS_APTA!$A$4:$BQ$143,$L81,FALSE))</f>
        <v>0</v>
      </c>
      <c r="T81" s="31">
        <f>IF(T68=0,0,VLOOKUP(T68,FAC_TOTALS_APTA!$A$4:$BQ$143,$L81,FALSE))</f>
        <v>0</v>
      </c>
      <c r="U81" s="31">
        <f>IF(U68=0,0,VLOOKUP(U68,FAC_TOTALS_APTA!$A$4:$BQ$143,$L81,FALSE))</f>
        <v>0</v>
      </c>
      <c r="V81" s="31">
        <f>IF(V68=0,0,VLOOKUP(V68,FAC_TOTALS_APTA!$A$4:$BQ$143,$L81,FALSE))</f>
        <v>0</v>
      </c>
      <c r="W81" s="31">
        <f>IF(W68=0,0,VLOOKUP(W68,FAC_TOTALS_APTA!$A$4:$BQ$143,$L81,FALSE))</f>
        <v>0</v>
      </c>
      <c r="X81" s="31">
        <f>IF(X68=0,0,VLOOKUP(X68,FAC_TOTALS_APTA!$A$4:$BQ$143,$L81,FALSE))</f>
        <v>0</v>
      </c>
      <c r="Y81" s="31">
        <f>IF(Y68=0,0,VLOOKUP(Y68,FAC_TOTALS_APTA!$A$4:$BQ$143,$L81,FALSE))</f>
        <v>0</v>
      </c>
      <c r="Z81" s="31">
        <f>IF(Z68=0,0,VLOOKUP(Z68,FAC_TOTALS_APTA!$A$4:$BQ$143,$L81,FALSE))</f>
        <v>0</v>
      </c>
      <c r="AA81" s="31">
        <f>IF(AA68=0,0,VLOOKUP(AA68,FAC_TOTALS_APTA!$A$4:$BQ$143,$L81,FALSE))</f>
        <v>0</v>
      </c>
      <c r="AB81" s="31">
        <f>IF(AB68=0,0,VLOOKUP(AB68,FAC_TOTALS_APTA!$A$4:$BQ$143,$L81,FALSE))</f>
        <v>0</v>
      </c>
      <c r="AC81" s="34">
        <f t="shared" si="16"/>
        <v>0</v>
      </c>
      <c r="AD81" s="35">
        <f>AC81/G85</f>
        <v>0</v>
      </c>
    </row>
    <row r="82" spans="1:31" ht="15" x14ac:dyDescent="0.2">
      <c r="B82" s="11" t="s">
        <v>76</v>
      </c>
      <c r="C82" s="29"/>
      <c r="D82" s="10" t="s">
        <v>50</v>
      </c>
      <c r="E82" s="58">
        <v>-4.8399999999999999E-2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0.23938462703486399</v>
      </c>
      <c r="I82" s="39" t="str">
        <f t="shared" si="13"/>
        <v>-</v>
      </c>
      <c r="J82" s="40" t="str">
        <f t="shared" si="14"/>
        <v/>
      </c>
      <c r="K82" s="40" t="str">
        <f t="shared" si="15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-5108.5141556221797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0</v>
      </c>
      <c r="AC82" s="42">
        <f t="shared" si="16"/>
        <v>-5108.5141556221797</v>
      </c>
      <c r="AD82" s="43">
        <f>AC82/$G$28</f>
        <v>-3.0330002988688009E-6</v>
      </c>
    </row>
    <row r="83" spans="1:31" ht="15" x14ac:dyDescent="0.2"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5"/>
        <v>New_Reporter_FAC</v>
      </c>
      <c r="L83" s="47">
        <f>MATCH($K83,FAC_TOTALS_APTA!$A$2:$BO$2,)</f>
        <v>40</v>
      </c>
      <c r="M83" s="48">
        <f>IF(M68=0,0,VLOOKUP(M68,FAC_TOTALS_APTA!$A$4:$BQ$143,$L83,FALSE))</f>
        <v>0</v>
      </c>
      <c r="N83" s="48">
        <f>IF(N68=0,0,VLOOKUP(N68,FAC_TOTALS_APTA!$A$4:$BQ$143,$L83,FALSE))</f>
        <v>0</v>
      </c>
      <c r="O83" s="48">
        <f>IF(O68=0,0,VLOOKUP(O68,FAC_TOTALS_APTA!$A$4:$BQ$143,$L83,FALSE))</f>
        <v>0</v>
      </c>
      <c r="P83" s="48">
        <f>IF(P68=0,0,VLOOKUP(P68,FAC_TOTALS_APTA!$A$4:$BQ$143,$L83,FALSE))</f>
        <v>0</v>
      </c>
      <c r="Q83" s="48">
        <f>IF(Q68=0,0,VLOOKUP(Q68,FAC_TOTALS_APTA!$A$4:$BQ$143,$L83,FALSE))</f>
        <v>0</v>
      </c>
      <c r="R83" s="48">
        <f>IF(R68=0,0,VLOOKUP(R68,FAC_TOTALS_APTA!$A$4:$BQ$143,$L83,FALSE))</f>
        <v>0</v>
      </c>
      <c r="S83" s="48">
        <f>IF(S68=0,0,VLOOKUP(S68,FAC_TOTALS_APTA!$A$4:$BQ$143,$L83,FALSE))</f>
        <v>0</v>
      </c>
      <c r="T83" s="48">
        <f>IF(T68=0,0,VLOOKUP(T68,FAC_TOTALS_APTA!$A$4:$BQ$143,$L83,FALSE))</f>
        <v>0</v>
      </c>
      <c r="U83" s="48">
        <f>IF(U68=0,0,VLOOKUP(U68,FAC_TOTALS_APTA!$A$4:$BQ$143,$L83,FALSE))</f>
        <v>0</v>
      </c>
      <c r="V83" s="48">
        <f>IF(V68=0,0,VLOOKUP(V68,FAC_TOTALS_APTA!$A$4:$BQ$143,$L83,FALSE))</f>
        <v>0</v>
      </c>
      <c r="W83" s="48">
        <f>IF(W68=0,0,VLOOKUP(W68,FAC_TOTALS_APTA!$A$4:$BQ$143,$L83,FALSE))</f>
        <v>0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0</v>
      </c>
      <c r="AD83" s="52">
        <f>AC83/G85</f>
        <v>0</v>
      </c>
    </row>
    <row r="84" spans="1:31" s="16" customFormat="1" ht="15" x14ac:dyDescent="0.2">
      <c r="A84" s="9"/>
      <c r="B84" s="28" t="s">
        <v>77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654355.15578561905</v>
      </c>
      <c r="H84" s="76">
        <f>VLOOKUP(H68,FAC_TOTALS_APTA!$A$4:$BO$143,$F84,FALSE)</f>
        <v>612332.47530298599</v>
      </c>
      <c r="I84" s="78">
        <f t="shared" ref="I84:I85" si="17">H84/G84-1</f>
        <v>-6.4219988352014479E-2</v>
      </c>
      <c r="J84" s="33"/>
      <c r="K84" s="33"/>
      <c r="L84" s="9"/>
      <c r="M84" s="31">
        <f>SUM(M70:M75)</f>
        <v>-9638.600741631144</v>
      </c>
      <c r="N84" s="31">
        <f>SUM(N70:N75)</f>
        <v>-23630.88886825091</v>
      </c>
      <c r="O84" s="31">
        <f>SUM(O70:O75)</f>
        <v>606.03742682080792</v>
      </c>
      <c r="P84" s="31">
        <f>SUM(P70:P75)</f>
        <v>-29934.377560294866</v>
      </c>
      <c r="Q84" s="31">
        <f>SUM(Q70:Q75)</f>
        <v>64719.362862825306</v>
      </c>
      <c r="R84" s="31">
        <f>SUM(R70:R75)</f>
        <v>2460.8357185389987</v>
      </c>
      <c r="S84" s="31">
        <f>SUM(S70:S75)</f>
        <v>0</v>
      </c>
      <c r="T84" s="31">
        <f>SUM(T70:T75)</f>
        <v>0</v>
      </c>
      <c r="U84" s="31">
        <f>SUM(U70:U75)</f>
        <v>0</v>
      </c>
      <c r="V84" s="31">
        <f>SUM(V70:V75)</f>
        <v>0</v>
      </c>
      <c r="W84" s="31">
        <f>SUM(W70:W75)</f>
        <v>0</v>
      </c>
      <c r="X84" s="31">
        <f>SUM(X70:X75)</f>
        <v>0</v>
      </c>
      <c r="Y84" s="31">
        <f>SUM(Y70:Y75)</f>
        <v>0</v>
      </c>
      <c r="Z84" s="31">
        <f>SUM(Z70:Z75)</f>
        <v>0</v>
      </c>
      <c r="AA84" s="31">
        <f>SUM(AA70:AA75)</f>
        <v>0</v>
      </c>
      <c r="AB84" s="31">
        <f>SUM(AB70:AB75)</f>
        <v>0</v>
      </c>
      <c r="AC84" s="34">
        <f>H84-G84</f>
        <v>-42022.680482633063</v>
      </c>
      <c r="AD84" s="35">
        <f>I84</f>
        <v>-6.4219988352014479E-2</v>
      </c>
      <c r="AE84" s="9"/>
    </row>
    <row r="85" spans="1:31" s="16" customFormat="1" ht="16" thickBot="1" x14ac:dyDescent="0.25">
      <c r="A85" s="9"/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562428.34400000004</v>
      </c>
      <c r="H85" s="77">
        <f>VLOOKUP(H68,FAC_TOTALS_APTA!$A$4:$BO$143,$F85,FALSE)</f>
        <v>581062.38399999996</v>
      </c>
      <c r="I85" s="79">
        <f t="shared" si="17"/>
        <v>3.3131402780084418E-2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18634.039999999921</v>
      </c>
      <c r="AD85" s="55">
        <f>I85</f>
        <v>3.3131402780084418E-2</v>
      </c>
      <c r="AE85" s="9"/>
    </row>
    <row r="86" spans="1:31" s="75" customFormat="1" ht="17" thickTop="1" thickBot="1" x14ac:dyDescent="0.25">
      <c r="A86" s="74"/>
      <c r="B86" s="59" t="s">
        <v>78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9.7351391132098897E-2</v>
      </c>
      <c r="AE86" s="74"/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1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4" t="s">
        <v>59</v>
      </c>
      <c r="H94" s="84"/>
      <c r="I94" s="84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4" t="s">
        <v>63</v>
      </c>
      <c r="AD94" s="84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2012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ht="13" customHeight="1" x14ac:dyDescent="0.2"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</row>
    <row r="97" spans="2:30" ht="13" customHeight="1" x14ac:dyDescent="0.2">
      <c r="B97" s="28"/>
      <c r="C97" s="30"/>
      <c r="D97" s="9"/>
      <c r="E97" s="9"/>
      <c r="F97" s="9"/>
      <c r="G97" s="9" t="str">
        <f>CONCATENATE($C92,"_",$C93,"_",G95)</f>
        <v>1_10_2012</v>
      </c>
      <c r="H97" s="9" t="str">
        <f>CONCATENATE($C92,"_",$C93,"_",H95)</f>
        <v>1_10_2018</v>
      </c>
      <c r="I97" s="30"/>
      <c r="J97" s="9"/>
      <c r="K97" s="9"/>
      <c r="L97" s="9"/>
      <c r="M97" s="9" t="str">
        <f>IF($G95+M96&gt;$H95,0,CONCATENATE($C92,"_",$C93,"_",$G95+M96))</f>
        <v>1_10_2013</v>
      </c>
      <c r="N97" s="9" t="str">
        <f t="shared" ref="N97:AB97" si="18">IF($G95+N96&gt;$H95,0,CONCATENATE($C92,"_",$C93,"_",$G95+N96))</f>
        <v>1_10_2014</v>
      </c>
      <c r="O97" s="9" t="str">
        <f t="shared" si="18"/>
        <v>1_10_2015</v>
      </c>
      <c r="P97" s="9" t="str">
        <f t="shared" si="18"/>
        <v>1_10_2016</v>
      </c>
      <c r="Q97" s="9" t="str">
        <f t="shared" si="18"/>
        <v>1_10_2017</v>
      </c>
      <c r="R97" s="9" t="str">
        <f t="shared" si="18"/>
        <v>1_10_2018</v>
      </c>
      <c r="S97" s="9">
        <f t="shared" si="18"/>
        <v>0</v>
      </c>
      <c r="T97" s="9">
        <f t="shared" si="18"/>
        <v>0</v>
      </c>
      <c r="U97" s="9">
        <f t="shared" si="18"/>
        <v>0</v>
      </c>
      <c r="V97" s="9">
        <f t="shared" si="18"/>
        <v>0</v>
      </c>
      <c r="W97" s="9">
        <f t="shared" si="18"/>
        <v>0</v>
      </c>
      <c r="X97" s="9">
        <f t="shared" si="18"/>
        <v>0</v>
      </c>
      <c r="Y97" s="9">
        <f t="shared" si="18"/>
        <v>0</v>
      </c>
      <c r="Z97" s="9">
        <f t="shared" si="18"/>
        <v>0</v>
      </c>
      <c r="AA97" s="9">
        <f t="shared" si="18"/>
        <v>0</v>
      </c>
      <c r="AB97" s="9">
        <f t="shared" si="18"/>
        <v>0</v>
      </c>
      <c r="AC97" s="9"/>
      <c r="AD97" s="9"/>
    </row>
    <row r="98" spans="2:30" ht="13" customHeight="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2:30" ht="15" x14ac:dyDescent="0.2">
      <c r="B99" s="28" t="s">
        <v>37</v>
      </c>
      <c r="C99" s="30" t="s">
        <v>24</v>
      </c>
      <c r="D99" s="9" t="s">
        <v>8</v>
      </c>
      <c r="E99" s="57">
        <v>0.83279999999999998</v>
      </c>
      <c r="F99" s="9">
        <f>MATCH($D99,FAC_TOTALS_APTA!$A$2:$BQ$2,)</f>
        <v>11</v>
      </c>
      <c r="G99" s="31">
        <f>VLOOKUP(G97,FAC_TOTALS_APTA!$A$4:$BQ$143,$F99,FALSE)</f>
        <v>542311539.39999902</v>
      </c>
      <c r="H99" s="31">
        <f>VLOOKUP(H97,FAC_TOTALS_APTA!$A$4:$BQ$143,$F99,FALSE)</f>
        <v>560645667.79999995</v>
      </c>
      <c r="I99" s="32">
        <f>IFERROR(H99/G99-1,"-")</f>
        <v>3.3807372825378934E-2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-42739843.101013497</v>
      </c>
      <c r="N99" s="31">
        <f>IF(N97=0,0,VLOOKUP(N97,FAC_TOTALS_APTA!$A$4:$BQ$143,$L99,FALSE))</f>
        <v>6587430.0120559698</v>
      </c>
      <c r="O99" s="31">
        <f>IF(O97=0,0,VLOOKUP(O97,FAC_TOTALS_APTA!$A$4:$BQ$143,$L99,FALSE))</f>
        <v>-97234828.160111502</v>
      </c>
      <c r="P99" s="31">
        <f>IF(P97=0,0,VLOOKUP(P97,FAC_TOTALS_APTA!$A$4:$BQ$143,$L99,FALSE))</f>
        <v>-6780328.9141629897</v>
      </c>
      <c r="Q99" s="31">
        <f>IF(Q97=0,0,VLOOKUP(Q97,FAC_TOTALS_APTA!$A$4:$BQ$143,$L99,FALSE))</f>
        <v>-2733432.1713302298</v>
      </c>
      <c r="R99" s="31">
        <f>IF(R97=0,0,VLOOKUP(R97,FAC_TOTALS_APTA!$A$4:$BQ$143,$L99,FALSE))</f>
        <v>-39659922.625170901</v>
      </c>
      <c r="S99" s="31">
        <f>IF(S97=0,0,VLOOKUP(S97,FAC_TOTALS_APTA!$A$4:$BQ$143,$L99,FALSE))</f>
        <v>0</v>
      </c>
      <c r="T99" s="31">
        <f>IF(T97=0,0,VLOOKUP(T97,FAC_TOTALS_APTA!$A$4:$BQ$143,$L99,FALSE))</f>
        <v>0</v>
      </c>
      <c r="U99" s="31">
        <f>IF(U97=0,0,VLOOKUP(U97,FAC_TOTALS_APTA!$A$4:$BQ$143,$L99,FALSE))</f>
        <v>0</v>
      </c>
      <c r="V99" s="31">
        <f>IF(V97=0,0,VLOOKUP(V97,FAC_TOTALS_APTA!$A$4:$BQ$143,$L99,FALSE))</f>
        <v>0</v>
      </c>
      <c r="W99" s="31">
        <f>IF(W97=0,0,VLOOKUP(W97,FAC_TOTALS_APTA!$A$4:$BQ$143,$L99,FALSE))</f>
        <v>0</v>
      </c>
      <c r="X99" s="31">
        <f>IF(X97=0,0,VLOOKUP(X97,FAC_TOTALS_APTA!$A$4:$BQ$143,$L99,FALSE))</f>
        <v>0</v>
      </c>
      <c r="Y99" s="31">
        <f>IF(Y97=0,0,VLOOKUP(Y97,FAC_TOTALS_APTA!$A$4:$BQ$143,$L99,FALSE))</f>
        <v>0</v>
      </c>
      <c r="Z99" s="31">
        <f>IF(Z97=0,0,VLOOKUP(Z97,FAC_TOTALS_APTA!$A$4:$BQ$143,$L99,FALSE))</f>
        <v>0</v>
      </c>
      <c r="AA99" s="31">
        <f>IF(AA97=0,0,VLOOKUP(AA97,FAC_TOTALS_APTA!$A$4:$BQ$143,$L99,FALSE))</f>
        <v>0</v>
      </c>
      <c r="AB99" s="31">
        <f>IF(AB97=0,0,VLOOKUP(AB97,FAC_TOTALS_APTA!$A$4:$BQ$143,$L99,FALSE))</f>
        <v>0</v>
      </c>
      <c r="AC99" s="34">
        <f>SUM(M99:AB99)</f>
        <v>-182560924.95973319</v>
      </c>
      <c r="AD99" s="35">
        <f>AC99/G114</f>
        <v>-6.2318097607641218E-2</v>
      </c>
    </row>
    <row r="100" spans="2:30" ht="15" x14ac:dyDescent="0.2">
      <c r="B100" s="28" t="s">
        <v>60</v>
      </c>
      <c r="C100" s="30" t="s">
        <v>24</v>
      </c>
      <c r="D100" s="9" t="s">
        <v>18</v>
      </c>
      <c r="E100" s="57">
        <v>-0.59099999999999997</v>
      </c>
      <c r="F100" s="9">
        <f>MATCH($D100,FAC_TOTALS_APTA!$A$2:$BQ$2,)</f>
        <v>12</v>
      </c>
      <c r="G100" s="56">
        <f>VLOOKUP(G97,FAC_TOTALS_APTA!$A$4:$BQ$143,$F100,FALSE)</f>
        <v>1.6964752679999999</v>
      </c>
      <c r="H100" s="56">
        <f>VLOOKUP(H97,FAC_TOTALS_APTA!$A$4:$BQ$143,$F100,FALSE)</f>
        <v>1.9555512669999999</v>
      </c>
      <c r="I100" s="32">
        <f t="shared" ref="I100:I111" si="19">IFERROR(H100/G100-1,"-")</f>
        <v>0.15271427994669717</v>
      </c>
      <c r="J100" s="33" t="str">
        <f t="shared" ref="J100:J111" si="20">IF(C100="Log","_log","")</f>
        <v>_log</v>
      </c>
      <c r="K100" s="33" t="str">
        <f t="shared" ref="K100:K112" si="21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52556402.600247197</v>
      </c>
      <c r="N100" s="31">
        <f>IF(N97=0,0,VLOOKUP(N97,FAC_TOTALS_APTA!$A$4:$BQ$143,$L100,FALSE))</f>
        <v>30450861.951731499</v>
      </c>
      <c r="O100" s="31">
        <f>IF(O97=0,0,VLOOKUP(O97,FAC_TOTALS_APTA!$A$4:$BQ$143,$L100,FALSE))</f>
        <v>5375143.84207955</v>
      </c>
      <c r="P100" s="31">
        <f>IF(P97=0,0,VLOOKUP(P97,FAC_TOTALS_APTA!$A$4:$BQ$143,$L100,FALSE))</f>
        <v>-2280596.5855863201</v>
      </c>
      <c r="Q100" s="31">
        <f>IF(Q97=0,0,VLOOKUP(Q97,FAC_TOTALS_APTA!$A$4:$BQ$143,$L100,FALSE))</f>
        <v>14226622.7059312</v>
      </c>
      <c r="R100" s="31">
        <f>IF(R97=0,0,VLOOKUP(R97,FAC_TOTALS_APTA!$A$4:$BQ$143,$L100,FALSE))</f>
        <v>-20318030.4539757</v>
      </c>
      <c r="S100" s="31">
        <f>IF(S97=0,0,VLOOKUP(S97,FAC_TOTALS_APTA!$A$4:$BQ$143,$L100,FALSE))</f>
        <v>0</v>
      </c>
      <c r="T100" s="31">
        <f>IF(T97=0,0,VLOOKUP(T97,FAC_TOTALS_APTA!$A$4:$BQ$143,$L100,FALSE))</f>
        <v>0</v>
      </c>
      <c r="U100" s="31">
        <f>IF(U97=0,0,VLOOKUP(U97,FAC_TOTALS_APTA!$A$4:$BQ$143,$L100,FALSE))</f>
        <v>0</v>
      </c>
      <c r="V100" s="31">
        <f>IF(V97=0,0,VLOOKUP(V97,FAC_TOTALS_APTA!$A$4:$BQ$143,$L100,FALSE))</f>
        <v>0</v>
      </c>
      <c r="W100" s="31">
        <f>IF(W97=0,0,VLOOKUP(W97,FAC_TOTALS_APTA!$A$4:$BQ$143,$L100,FALSE))</f>
        <v>0</v>
      </c>
      <c r="X100" s="31">
        <f>IF(X97=0,0,VLOOKUP(X97,FAC_TOTALS_APTA!$A$4:$BQ$143,$L100,FALSE))</f>
        <v>0</v>
      </c>
      <c r="Y100" s="31">
        <f>IF(Y97=0,0,VLOOKUP(Y97,FAC_TOTALS_APTA!$A$4:$BQ$143,$L100,FALSE))</f>
        <v>0</v>
      </c>
      <c r="Z100" s="31">
        <f>IF(Z97=0,0,VLOOKUP(Z97,FAC_TOTALS_APTA!$A$4:$BQ$143,$L100,FALSE))</f>
        <v>0</v>
      </c>
      <c r="AA100" s="31">
        <f>IF(AA97=0,0,VLOOKUP(AA97,FAC_TOTALS_APTA!$A$4:$BQ$143,$L100,FALSE))</f>
        <v>0</v>
      </c>
      <c r="AB100" s="31">
        <f>IF(AB97=0,0,VLOOKUP(AB97,FAC_TOTALS_APTA!$A$4:$BQ$143,$L100,FALSE))</f>
        <v>0</v>
      </c>
      <c r="AC100" s="34">
        <f t="shared" ref="AC100:AC111" si="22">SUM(M100:AB100)</f>
        <v>80010404.060427427</v>
      </c>
      <c r="AD100" s="35">
        <f>AC100/G114</f>
        <v>2.7311957205323621E-2</v>
      </c>
    </row>
    <row r="101" spans="2:30" ht="15" x14ac:dyDescent="0.2">
      <c r="B101" s="28" t="s">
        <v>56</v>
      </c>
      <c r="C101" s="30" t="s">
        <v>24</v>
      </c>
      <c r="D101" s="9" t="s">
        <v>9</v>
      </c>
      <c r="E101" s="57">
        <v>0.37669999999999998</v>
      </c>
      <c r="F101" s="9">
        <f>MATCH($D101,FAC_TOTALS_APTA!$A$2:$BQ$2,)</f>
        <v>13</v>
      </c>
      <c r="G101" s="31">
        <f>VLOOKUP(G97,FAC_TOTALS_APTA!$A$4:$BQ$143,$F101,FALSE)</f>
        <v>27909105.420000002</v>
      </c>
      <c r="H101" s="31">
        <f>VLOOKUP(H97,FAC_TOTALS_APTA!$A$4:$BQ$143,$F101,FALSE)</f>
        <v>29807700.839999899</v>
      </c>
      <c r="I101" s="32">
        <f t="shared" si="19"/>
        <v>6.8027813555046501E-2</v>
      </c>
      <c r="J101" s="33" t="str">
        <f t="shared" si="20"/>
        <v>_log</v>
      </c>
      <c r="K101" s="33" t="str">
        <f t="shared" si="21"/>
        <v>POP_EMP_log_FAC</v>
      </c>
      <c r="L101" s="9">
        <f>MATCH($K101,FAC_TOTALS_APTA!$A$2:$BO$2,)</f>
        <v>26</v>
      </c>
      <c r="M101" s="31">
        <f>IF(M97=0,0,VLOOKUP(M97,FAC_TOTALS_APTA!$A$4:$BQ$143,$L101,FALSE))</f>
        <v>11259757.689254301</v>
      </c>
      <c r="N101" s="31">
        <f>IF(N97=0,0,VLOOKUP(N97,FAC_TOTALS_APTA!$A$4:$BQ$143,$L101,FALSE))</f>
        <v>3664138.8245648299</v>
      </c>
      <c r="O101" s="31">
        <f>IF(O97=0,0,VLOOKUP(O97,FAC_TOTALS_APTA!$A$4:$BQ$143,$L101,FALSE))</f>
        <v>3439629.6130787898</v>
      </c>
      <c r="P101" s="31">
        <f>IF(P97=0,0,VLOOKUP(P97,FAC_TOTALS_APTA!$A$4:$BQ$143,$L101,FALSE))</f>
        <v>737243.45469781698</v>
      </c>
      <c r="Q101" s="31">
        <f>IF(Q97=0,0,VLOOKUP(Q97,FAC_TOTALS_APTA!$A$4:$BQ$143,$L101,FALSE))</f>
        <v>2872136.3133757799</v>
      </c>
      <c r="R101" s="31">
        <f>IF(R97=0,0,VLOOKUP(R97,FAC_TOTALS_APTA!$A$4:$BQ$143,$L101,FALSE))</f>
        <v>1734988.5631520399</v>
      </c>
      <c r="S101" s="31">
        <f>IF(S97=0,0,VLOOKUP(S97,FAC_TOTALS_APTA!$A$4:$BQ$143,$L101,FALSE))</f>
        <v>0</v>
      </c>
      <c r="T101" s="31">
        <f>IF(T97=0,0,VLOOKUP(T97,FAC_TOTALS_APTA!$A$4:$BQ$143,$L101,FALSE))</f>
        <v>0</v>
      </c>
      <c r="U101" s="31">
        <f>IF(U97=0,0,VLOOKUP(U97,FAC_TOTALS_APTA!$A$4:$BQ$143,$L101,FALSE))</f>
        <v>0</v>
      </c>
      <c r="V101" s="31">
        <f>IF(V97=0,0,VLOOKUP(V97,FAC_TOTALS_APTA!$A$4:$BQ$143,$L101,FALSE))</f>
        <v>0</v>
      </c>
      <c r="W101" s="31">
        <f>IF(W97=0,0,VLOOKUP(W97,FAC_TOTALS_APTA!$A$4:$BQ$143,$L101,FALSE))</f>
        <v>0</v>
      </c>
      <c r="X101" s="31">
        <f>IF(X97=0,0,VLOOKUP(X97,FAC_TOTALS_APTA!$A$4:$BQ$143,$L101,FALSE))</f>
        <v>0</v>
      </c>
      <c r="Y101" s="31">
        <f>IF(Y97=0,0,VLOOKUP(Y97,FAC_TOTALS_APTA!$A$4:$BQ$143,$L101,FALSE))</f>
        <v>0</v>
      </c>
      <c r="Z101" s="31">
        <f>IF(Z97=0,0,VLOOKUP(Z97,FAC_TOTALS_APTA!$A$4:$BQ$143,$L101,FALSE))</f>
        <v>0</v>
      </c>
      <c r="AA101" s="31">
        <f>IF(AA97=0,0,VLOOKUP(AA97,FAC_TOTALS_APTA!$A$4:$BQ$143,$L101,FALSE))</f>
        <v>0</v>
      </c>
      <c r="AB101" s="31">
        <f>IF(AB97=0,0,VLOOKUP(AB97,FAC_TOTALS_APTA!$A$4:$BQ$143,$L101,FALSE))</f>
        <v>0</v>
      </c>
      <c r="AC101" s="34">
        <f t="shared" si="22"/>
        <v>23707894.458123557</v>
      </c>
      <c r="AD101" s="35">
        <f>AC101/G114</f>
        <v>8.0928100098028744E-3</v>
      </c>
    </row>
    <row r="102" spans="2:30" ht="15" x14ac:dyDescent="0.2">
      <c r="B102" s="28" t="s">
        <v>72</v>
      </c>
      <c r="C102" s="30" t="s">
        <v>24</v>
      </c>
      <c r="D102" s="9" t="s">
        <v>80</v>
      </c>
      <c r="E102" s="57">
        <v>5.4999999999999997E-3</v>
      </c>
      <c r="F102" s="9">
        <f>MATCH($D102,FAC_TOTALS_APTA!$A$2:$BQ$2,)</f>
        <v>17</v>
      </c>
      <c r="G102" s="56">
        <f>VLOOKUP(G97,FAC_TOTALS_APTA!$A$4:$BQ$143,$F102,FALSE)</f>
        <v>31315.14242</v>
      </c>
      <c r="H102" s="56">
        <f>VLOOKUP(H97,FAC_TOTALS_APTA!$A$4:$BQ$143,$F102,FALSE)</f>
        <v>33405.500979999997</v>
      </c>
      <c r="I102" s="32">
        <f t="shared" si="19"/>
        <v>6.6752324864566281E-2</v>
      </c>
      <c r="J102" s="33" t="str">
        <f t="shared" si="20"/>
        <v>_log</v>
      </c>
      <c r="K102" s="33" t="str">
        <f t="shared" si="21"/>
        <v>WEIGHTED_POP_DENSITY_log_FAC</v>
      </c>
      <c r="L102" s="9">
        <f>MATCH($K102,FAC_TOTALS_APTA!$A$2:$BO$2,)</f>
        <v>30</v>
      </c>
      <c r="M102" s="31">
        <f>IF(M97=0,0,VLOOKUP(M97,FAC_TOTALS_APTA!$A$4:$BQ$143,$L102,FALSE))</f>
        <v>18399717.690991402</v>
      </c>
      <c r="N102" s="31">
        <f>IF(N97=0,0,VLOOKUP(N97,FAC_TOTALS_APTA!$A$4:$BQ$143,$L102,FALSE))</f>
        <v>42378396.330125898</v>
      </c>
      <c r="O102" s="31">
        <f>IF(O97=0,0,VLOOKUP(O97,FAC_TOTALS_APTA!$A$4:$BQ$143,$L102,FALSE))</f>
        <v>38540799.549027599</v>
      </c>
      <c r="P102" s="31">
        <f>IF(P97=0,0,VLOOKUP(P97,FAC_TOTALS_APTA!$A$4:$BQ$143,$L102,FALSE))</f>
        <v>19957632.595143698</v>
      </c>
      <c r="Q102" s="31">
        <f>IF(Q97=0,0,VLOOKUP(Q97,FAC_TOTALS_APTA!$A$4:$BQ$143,$L102,FALSE))</f>
        <v>43588172.695166104</v>
      </c>
      <c r="R102" s="31">
        <f>IF(R97=0,0,VLOOKUP(R97,FAC_TOTALS_APTA!$A$4:$BQ$143,$L102,FALSE))</f>
        <v>48242757.613616601</v>
      </c>
      <c r="S102" s="31">
        <f>IF(S97=0,0,VLOOKUP(S97,FAC_TOTALS_APTA!$A$4:$BQ$143,$L102,FALSE))</f>
        <v>0</v>
      </c>
      <c r="T102" s="31">
        <f>IF(T97=0,0,VLOOKUP(T97,FAC_TOTALS_APTA!$A$4:$BQ$143,$L102,FALSE))</f>
        <v>0</v>
      </c>
      <c r="U102" s="31">
        <f>IF(U97=0,0,VLOOKUP(U97,FAC_TOTALS_APTA!$A$4:$BQ$143,$L102,FALSE))</f>
        <v>0</v>
      </c>
      <c r="V102" s="31">
        <f>IF(V97=0,0,VLOOKUP(V97,FAC_TOTALS_APTA!$A$4:$BQ$143,$L102,FALSE))</f>
        <v>0</v>
      </c>
      <c r="W102" s="31">
        <f>IF(W97=0,0,VLOOKUP(W97,FAC_TOTALS_APTA!$A$4:$BQ$143,$L102,FALSE))</f>
        <v>0</v>
      </c>
      <c r="X102" s="31">
        <f>IF(X97=0,0,VLOOKUP(X97,FAC_TOTALS_APTA!$A$4:$BQ$143,$L102,FALSE))</f>
        <v>0</v>
      </c>
      <c r="Y102" s="31">
        <f>IF(Y97=0,0,VLOOKUP(Y97,FAC_TOTALS_APTA!$A$4:$BQ$143,$L102,FALSE))</f>
        <v>0</v>
      </c>
      <c r="Z102" s="31">
        <f>IF(Z97=0,0,VLOOKUP(Z97,FAC_TOTALS_APTA!$A$4:$BQ$143,$L102,FALSE))</f>
        <v>0</v>
      </c>
      <c r="AA102" s="31">
        <f>IF(AA97=0,0,VLOOKUP(AA97,FAC_TOTALS_APTA!$A$4:$BQ$143,$L102,FALSE))</f>
        <v>0</v>
      </c>
      <c r="AB102" s="31">
        <f>IF(AB97=0,0,VLOOKUP(AB97,FAC_TOTALS_APTA!$A$4:$BQ$143,$L102,FALSE))</f>
        <v>0</v>
      </c>
      <c r="AC102" s="34">
        <f t="shared" si="22"/>
        <v>211107476.47407132</v>
      </c>
      <c r="AD102" s="35">
        <f>AC102/G114</f>
        <v>7.2062607743227258E-2</v>
      </c>
    </row>
    <row r="103" spans="2:30" ht="15" x14ac:dyDescent="0.2">
      <c r="B103" s="28" t="s">
        <v>57</v>
      </c>
      <c r="C103" s="30" t="s">
        <v>24</v>
      </c>
      <c r="D103" s="37" t="s">
        <v>17</v>
      </c>
      <c r="E103" s="57">
        <v>0.1762</v>
      </c>
      <c r="F103" s="9">
        <f>MATCH($D103,FAC_TOTALS_APTA!$A$2:$BQ$2,)</f>
        <v>14</v>
      </c>
      <c r="G103" s="36">
        <f>VLOOKUP(G97,FAC_TOTALS_APTA!$A$4:$BQ$143,$F103,FALSE)</f>
        <v>4.1093000000000002</v>
      </c>
      <c r="H103" s="36">
        <f>VLOOKUP(H97,FAC_TOTALS_APTA!$A$4:$BQ$143,$F103,FALSE)</f>
        <v>2.9199999999999902</v>
      </c>
      <c r="I103" s="32">
        <f t="shared" si="19"/>
        <v>-0.28941668897379358</v>
      </c>
      <c r="J103" s="33" t="str">
        <f t="shared" si="20"/>
        <v>_log</v>
      </c>
      <c r="K103" s="33" t="str">
        <f t="shared" si="21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-23694450.174334399</v>
      </c>
      <c r="N103" s="31">
        <f>IF(N97=0,0,VLOOKUP(N97,FAC_TOTALS_APTA!$A$4:$BQ$143,$L103,FALSE))</f>
        <v>-28765006.122361898</v>
      </c>
      <c r="O103" s="31">
        <f>IF(O97=0,0,VLOOKUP(O97,FAC_TOTALS_APTA!$A$4:$BQ$143,$L103,FALSE))</f>
        <v>-185255764.66355199</v>
      </c>
      <c r="P103" s="31">
        <f>IF(P97=0,0,VLOOKUP(P97,FAC_TOTALS_APTA!$A$4:$BQ$143,$L103,FALSE))</f>
        <v>-57406805.3931152</v>
      </c>
      <c r="Q103" s="31">
        <f>IF(Q97=0,0,VLOOKUP(Q97,FAC_TOTALS_APTA!$A$4:$BQ$143,$L103,FALSE))</f>
        <v>56831011.841332898</v>
      </c>
      <c r="R103" s="31">
        <f>IF(R97=0,0,VLOOKUP(R97,FAC_TOTALS_APTA!$A$4:$BQ$143,$L103,FALSE))</f>
        <v>45382456.937146202</v>
      </c>
      <c r="S103" s="31">
        <f>IF(S97=0,0,VLOOKUP(S97,FAC_TOTALS_APTA!$A$4:$BQ$143,$L103,FALSE))</f>
        <v>0</v>
      </c>
      <c r="T103" s="31">
        <f>IF(T97=0,0,VLOOKUP(T97,FAC_TOTALS_APTA!$A$4:$BQ$143,$L103,FALSE))</f>
        <v>0</v>
      </c>
      <c r="U103" s="31">
        <f>IF(U97=0,0,VLOOKUP(U97,FAC_TOTALS_APTA!$A$4:$BQ$143,$L103,FALSE))</f>
        <v>0</v>
      </c>
      <c r="V103" s="31">
        <f>IF(V97=0,0,VLOOKUP(V97,FAC_TOTALS_APTA!$A$4:$BQ$143,$L103,FALSE))</f>
        <v>0</v>
      </c>
      <c r="W103" s="31">
        <f>IF(W97=0,0,VLOOKUP(W97,FAC_TOTALS_APTA!$A$4:$BQ$143,$L103,FALSE))</f>
        <v>0</v>
      </c>
      <c r="X103" s="31">
        <f>IF(X97=0,0,VLOOKUP(X97,FAC_TOTALS_APTA!$A$4:$BQ$143,$L103,FALSE))</f>
        <v>0</v>
      </c>
      <c r="Y103" s="31">
        <f>IF(Y97=0,0,VLOOKUP(Y97,FAC_TOTALS_APTA!$A$4:$BQ$143,$L103,FALSE))</f>
        <v>0</v>
      </c>
      <c r="Z103" s="31">
        <f>IF(Z97=0,0,VLOOKUP(Z97,FAC_TOTALS_APTA!$A$4:$BQ$143,$L103,FALSE))</f>
        <v>0</v>
      </c>
      <c r="AA103" s="31">
        <f>IF(AA97=0,0,VLOOKUP(AA97,FAC_TOTALS_APTA!$A$4:$BQ$143,$L103,FALSE))</f>
        <v>0</v>
      </c>
      <c r="AB103" s="31">
        <f>IF(AB97=0,0,VLOOKUP(AB97,FAC_TOTALS_APTA!$A$4:$BQ$143,$L103,FALSE))</f>
        <v>0</v>
      </c>
      <c r="AC103" s="34">
        <f t="shared" si="22"/>
        <v>-192908557.57488441</v>
      </c>
      <c r="AD103" s="35">
        <f>AC103/G114</f>
        <v>-6.5850314479686742E-2</v>
      </c>
    </row>
    <row r="104" spans="2:30" ht="15" x14ac:dyDescent="0.2">
      <c r="B104" s="28" t="s">
        <v>54</v>
      </c>
      <c r="C104" s="30" t="s">
        <v>24</v>
      </c>
      <c r="D104" s="9" t="s">
        <v>16</v>
      </c>
      <c r="E104" s="57">
        <v>-0.27529999999999999</v>
      </c>
      <c r="F104" s="9">
        <f>MATCH($D104,FAC_TOTALS_APTA!$A$2:$BQ$2,)</f>
        <v>15</v>
      </c>
      <c r="G104" s="56">
        <f>VLOOKUP(G97,FAC_TOTALS_APTA!$A$4:$BQ$143,$F104,FALSE)</f>
        <v>33963.31</v>
      </c>
      <c r="H104" s="56">
        <f>VLOOKUP(H97,FAC_TOTALS_APTA!$A$4:$BQ$143,$F104,FALSE)</f>
        <v>36801.5</v>
      </c>
      <c r="I104" s="32">
        <f t="shared" si="19"/>
        <v>8.3566354398319831E-2</v>
      </c>
      <c r="J104" s="33" t="str">
        <f t="shared" si="20"/>
        <v>_log</v>
      </c>
      <c r="K104" s="33" t="str">
        <f t="shared" si="21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8145730.4231326198</v>
      </c>
      <c r="N104" s="31">
        <f>IF(N97=0,0,VLOOKUP(N97,FAC_TOTALS_APTA!$A$4:$BQ$143,$L104,FALSE))</f>
        <v>3846194.9962511999</v>
      </c>
      <c r="O104" s="31">
        <f>IF(O97=0,0,VLOOKUP(O97,FAC_TOTALS_APTA!$A$4:$BQ$143,$L104,FALSE))</f>
        <v>-19541223.3627152</v>
      </c>
      <c r="P104" s="31">
        <f>IF(P97=0,0,VLOOKUP(P97,FAC_TOTALS_APTA!$A$4:$BQ$143,$L104,FALSE))</f>
        <v>-35197849.8902582</v>
      </c>
      <c r="Q104" s="31">
        <f>IF(Q97=0,0,VLOOKUP(Q97,FAC_TOTALS_APTA!$A$4:$BQ$143,$L104,FALSE))</f>
        <v>-19769168.3960426</v>
      </c>
      <c r="R104" s="31">
        <f>IF(R97=0,0,VLOOKUP(R97,FAC_TOTALS_APTA!$A$4:$BQ$143,$L104,FALSE))</f>
        <v>-25886069.958957799</v>
      </c>
      <c r="S104" s="31">
        <f>IF(S97=0,0,VLOOKUP(S97,FAC_TOTALS_APTA!$A$4:$BQ$143,$L104,FALSE))</f>
        <v>0</v>
      </c>
      <c r="T104" s="31">
        <f>IF(T97=0,0,VLOOKUP(T97,FAC_TOTALS_APTA!$A$4:$BQ$143,$L104,FALSE))</f>
        <v>0</v>
      </c>
      <c r="U104" s="31">
        <f>IF(U97=0,0,VLOOKUP(U97,FAC_TOTALS_APTA!$A$4:$BQ$143,$L104,FALSE))</f>
        <v>0</v>
      </c>
      <c r="V104" s="31">
        <f>IF(V97=0,0,VLOOKUP(V97,FAC_TOTALS_APTA!$A$4:$BQ$143,$L104,FALSE))</f>
        <v>0</v>
      </c>
      <c r="W104" s="31">
        <f>IF(W97=0,0,VLOOKUP(W97,FAC_TOTALS_APTA!$A$4:$BQ$143,$L104,FALSE))</f>
        <v>0</v>
      </c>
      <c r="X104" s="31">
        <f>IF(X97=0,0,VLOOKUP(X97,FAC_TOTALS_APTA!$A$4:$BQ$143,$L104,FALSE))</f>
        <v>0</v>
      </c>
      <c r="Y104" s="31">
        <f>IF(Y97=0,0,VLOOKUP(Y97,FAC_TOTALS_APTA!$A$4:$BQ$143,$L104,FALSE))</f>
        <v>0</v>
      </c>
      <c r="Z104" s="31">
        <f>IF(Z97=0,0,VLOOKUP(Z97,FAC_TOTALS_APTA!$A$4:$BQ$143,$L104,FALSE))</f>
        <v>0</v>
      </c>
      <c r="AA104" s="31">
        <f>IF(AA97=0,0,VLOOKUP(AA97,FAC_TOTALS_APTA!$A$4:$BQ$143,$L104,FALSE))</f>
        <v>0</v>
      </c>
      <c r="AB104" s="31">
        <f>IF(AB97=0,0,VLOOKUP(AB97,FAC_TOTALS_APTA!$A$4:$BQ$143,$L104,FALSE))</f>
        <v>0</v>
      </c>
      <c r="AC104" s="34">
        <f t="shared" si="22"/>
        <v>-88402386.18858999</v>
      </c>
      <c r="AD104" s="35">
        <f>AC104/G114</f>
        <v>-3.0176602865394444E-2</v>
      </c>
    </row>
    <row r="105" spans="2:30" ht="15" x14ac:dyDescent="0.2">
      <c r="B105" s="28" t="s">
        <v>73</v>
      </c>
      <c r="C105" s="30"/>
      <c r="D105" s="9" t="s">
        <v>10</v>
      </c>
      <c r="E105" s="57">
        <v>6.8999999999999999E-3</v>
      </c>
      <c r="F105" s="9">
        <f>MATCH($D105,FAC_TOTALS_APTA!$A$2:$BQ$2,)</f>
        <v>16</v>
      </c>
      <c r="G105" s="31">
        <f>VLOOKUP(G97,FAC_TOTALS_APTA!$A$4:$BQ$143,$F105,FALSE)</f>
        <v>31.51</v>
      </c>
      <c r="H105" s="31">
        <f>VLOOKUP(H97,FAC_TOTALS_APTA!$A$4:$BQ$143,$F105,FALSE)</f>
        <v>30.01</v>
      </c>
      <c r="I105" s="32">
        <f t="shared" si="19"/>
        <v>-4.7603935258648034E-2</v>
      </c>
      <c r="J105" s="33" t="str">
        <f t="shared" si="20"/>
        <v/>
      </c>
      <c r="K105" s="33" t="str">
        <f t="shared" si="21"/>
        <v>PCT_HH_NO_VEH_FAC</v>
      </c>
      <c r="L105" s="9">
        <f>MATCH($K105,FAC_TOTALS_APTA!$A$2:$BO$2,)</f>
        <v>29</v>
      </c>
      <c r="M105" s="31">
        <f>IF(M97=0,0,VLOOKUP(M97,FAC_TOTALS_APTA!$A$4:$BQ$143,$L105,FALSE))</f>
        <v>-33769198.6245097</v>
      </c>
      <c r="N105" s="31">
        <f>IF(N97=0,0,VLOOKUP(N97,FAC_TOTALS_APTA!$A$4:$BQ$143,$L105,FALSE))</f>
        <v>6006757.3256045301</v>
      </c>
      <c r="O105" s="31">
        <f>IF(O97=0,0,VLOOKUP(O97,FAC_TOTALS_APTA!$A$4:$BQ$143,$L105,FALSE))</f>
        <v>-690599.70592816896</v>
      </c>
      <c r="P105" s="31">
        <f>IF(P97=0,0,VLOOKUP(P97,FAC_TOTALS_APTA!$A$4:$BQ$143,$L105,FALSE))</f>
        <v>-6483632.0928501496</v>
      </c>
      <c r="Q105" s="31">
        <f>IF(Q97=0,0,VLOOKUP(Q97,FAC_TOTALS_APTA!$A$4:$BQ$143,$L105,FALSE))</f>
        <v>2706628.5049307998</v>
      </c>
      <c r="R105" s="31">
        <f>IF(R97=0,0,VLOOKUP(R97,FAC_TOTALS_APTA!$A$4:$BQ$143,$L105,FALSE))</f>
        <v>227001.30905514801</v>
      </c>
      <c r="S105" s="31">
        <f>IF(S97=0,0,VLOOKUP(S97,FAC_TOTALS_APTA!$A$4:$BQ$143,$L105,FALSE))</f>
        <v>0</v>
      </c>
      <c r="T105" s="31">
        <f>IF(T97=0,0,VLOOKUP(T97,FAC_TOTALS_APTA!$A$4:$BQ$143,$L105,FALSE))</f>
        <v>0</v>
      </c>
      <c r="U105" s="31">
        <f>IF(U97=0,0,VLOOKUP(U97,FAC_TOTALS_APTA!$A$4:$BQ$143,$L105,FALSE))</f>
        <v>0</v>
      </c>
      <c r="V105" s="31">
        <f>IF(V97=0,0,VLOOKUP(V97,FAC_TOTALS_APTA!$A$4:$BQ$143,$L105,FALSE))</f>
        <v>0</v>
      </c>
      <c r="W105" s="31">
        <f>IF(W97=0,0,VLOOKUP(W97,FAC_TOTALS_APTA!$A$4:$BQ$143,$L105,FALSE))</f>
        <v>0</v>
      </c>
      <c r="X105" s="31">
        <f>IF(X97=0,0,VLOOKUP(X97,FAC_TOTALS_APTA!$A$4:$BQ$143,$L105,FALSE))</f>
        <v>0</v>
      </c>
      <c r="Y105" s="31">
        <f>IF(Y97=0,0,VLOOKUP(Y97,FAC_TOTALS_APTA!$A$4:$BQ$143,$L105,FALSE))</f>
        <v>0</v>
      </c>
      <c r="Z105" s="31">
        <f>IF(Z97=0,0,VLOOKUP(Z97,FAC_TOTALS_APTA!$A$4:$BQ$143,$L105,FALSE))</f>
        <v>0</v>
      </c>
      <c r="AA105" s="31">
        <f>IF(AA97=0,0,VLOOKUP(AA97,FAC_TOTALS_APTA!$A$4:$BQ$143,$L105,FALSE))</f>
        <v>0</v>
      </c>
      <c r="AB105" s="31">
        <f>IF(AB97=0,0,VLOOKUP(AB97,FAC_TOTALS_APTA!$A$4:$BQ$143,$L105,FALSE))</f>
        <v>0</v>
      </c>
      <c r="AC105" s="34">
        <f t="shared" si="22"/>
        <v>-32003043.283697538</v>
      </c>
      <c r="AD105" s="35">
        <f>AC105/G114</f>
        <v>-1.0924401130937086E-2</v>
      </c>
    </row>
    <row r="106" spans="2:30" ht="15" x14ac:dyDescent="0.2">
      <c r="B106" s="28" t="s">
        <v>55</v>
      </c>
      <c r="C106" s="30"/>
      <c r="D106" s="9" t="s">
        <v>32</v>
      </c>
      <c r="E106" s="57">
        <v>-3.0000000000000001E-3</v>
      </c>
      <c r="F106" s="9">
        <f>MATCH($D106,FAC_TOTALS_APTA!$A$2:$BQ$2,)</f>
        <v>18</v>
      </c>
      <c r="G106" s="36">
        <f>VLOOKUP(G97,FAC_TOTALS_APTA!$A$4:$BQ$143,$F106,FALSE)</f>
        <v>4.0999999999999996</v>
      </c>
      <c r="H106" s="36">
        <f>VLOOKUP(H97,FAC_TOTALS_APTA!$A$4:$BQ$143,$F106,FALSE)</f>
        <v>4.5999999999999996</v>
      </c>
      <c r="I106" s="32">
        <f t="shared" si="19"/>
        <v>0.12195121951219523</v>
      </c>
      <c r="J106" s="33" t="str">
        <f t="shared" si="20"/>
        <v/>
      </c>
      <c r="K106" s="33" t="str">
        <f t="shared" si="21"/>
        <v>JTW_HOME_PCT_FAC</v>
      </c>
      <c r="L106" s="9">
        <f>MATCH($K106,FAC_TOTALS_APTA!$A$2:$BO$2,)</f>
        <v>31</v>
      </c>
      <c r="M106" s="31">
        <f>IF(M97=0,0,VLOOKUP(M97,FAC_TOTALS_APTA!$A$4:$BQ$143,$L106,FALSE))</f>
        <v>-222176.477514689</v>
      </c>
      <c r="N106" s="31">
        <f>IF(N97=0,0,VLOOKUP(N97,FAC_TOTALS_APTA!$A$4:$BQ$143,$L106,FALSE))</f>
        <v>0</v>
      </c>
      <c r="O106" s="31">
        <f>IF(O97=0,0,VLOOKUP(O97,FAC_TOTALS_APTA!$A$4:$BQ$143,$L106,FALSE))</f>
        <v>237960.60264054101</v>
      </c>
      <c r="P106" s="31">
        <f>IF(P97=0,0,VLOOKUP(P97,FAC_TOTALS_APTA!$A$4:$BQ$143,$L106,FALSE))</f>
        <v>-925150.00286461494</v>
      </c>
      <c r="Q106" s="31">
        <f>IF(Q97=0,0,VLOOKUP(Q97,FAC_TOTALS_APTA!$A$4:$BQ$143,$L106,FALSE))</f>
        <v>0</v>
      </c>
      <c r="R106" s="31">
        <f>IF(R97=0,0,VLOOKUP(R97,FAC_TOTALS_APTA!$A$4:$BQ$143,$L106,FALSE))</f>
        <v>-234601.94664555299</v>
      </c>
      <c r="S106" s="31">
        <f>IF(S97=0,0,VLOOKUP(S97,FAC_TOTALS_APTA!$A$4:$BQ$143,$L106,FALSE))</f>
        <v>0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0</v>
      </c>
      <c r="W106" s="31">
        <f>IF(W97=0,0,VLOOKUP(W97,FAC_TOTALS_APTA!$A$4:$BQ$143,$L106,FALSE))</f>
        <v>0</v>
      </c>
      <c r="X106" s="31">
        <f>IF(X97=0,0,VLOOKUP(X97,FAC_TOTALS_APTA!$A$4:$BQ$143,$L106,FALSE))</f>
        <v>0</v>
      </c>
      <c r="Y106" s="31">
        <f>IF(Y97=0,0,VLOOKUP(Y97,FAC_TOTALS_APTA!$A$4:$BQ$143,$L106,FALSE))</f>
        <v>0</v>
      </c>
      <c r="Z106" s="31">
        <f>IF(Z97=0,0,VLOOKUP(Z97,FAC_TOTALS_APTA!$A$4:$BQ$143,$L106,FALSE))</f>
        <v>0</v>
      </c>
      <c r="AA106" s="31">
        <f>IF(AA97=0,0,VLOOKUP(AA97,FAC_TOTALS_APTA!$A$4:$BQ$143,$L106,FALSE))</f>
        <v>0</v>
      </c>
      <c r="AB106" s="31">
        <f>IF(AB97=0,0,VLOOKUP(AB97,FAC_TOTALS_APTA!$A$4:$BQ$143,$L106,FALSE))</f>
        <v>0</v>
      </c>
      <c r="AC106" s="34">
        <f t="shared" si="22"/>
        <v>-1143967.8243843159</v>
      </c>
      <c r="AD106" s="35">
        <f>AC106/G114</f>
        <v>-3.9049921857980789E-4</v>
      </c>
    </row>
    <row r="107" spans="2:30" ht="15" x14ac:dyDescent="0.2">
      <c r="B107" s="28" t="s">
        <v>74</v>
      </c>
      <c r="C107" s="30"/>
      <c r="D107" s="14" t="s">
        <v>81</v>
      </c>
      <c r="E107" s="57">
        <v>-1.29E-2</v>
      </c>
      <c r="F107" s="9">
        <f>MATCH($D107,FAC_TOTALS_APTA!$A$2:$BQ$2,)</f>
        <v>19</v>
      </c>
      <c r="G107" s="36">
        <f>VLOOKUP(G97,FAC_TOTALS_APTA!$A$4:$BQ$143,$F107,FALSE)</f>
        <v>0</v>
      </c>
      <c r="H107" s="36">
        <f>VLOOKUP(H97,FAC_TOTALS_APTA!$A$4:$BQ$143,$F107,FALSE)</f>
        <v>0</v>
      </c>
      <c r="I107" s="32" t="str">
        <f t="shared" si="19"/>
        <v>-</v>
      </c>
      <c r="J107" s="33" t="str">
        <f t="shared" si="20"/>
        <v/>
      </c>
      <c r="K107" s="33" t="str">
        <f t="shared" si="21"/>
        <v>YEARS_SINCE_TNC_BUS_FAC</v>
      </c>
      <c r="L107" s="9">
        <f>MATCH($K107,FAC_TOTALS_APTA!$A$2:$BO$2,)</f>
        <v>32</v>
      </c>
      <c r="M107" s="31">
        <f>IF(M97=0,0,VLOOKUP(M97,FAC_TOTALS_APTA!$A$4:$BQ$143,$L107,FALSE))</f>
        <v>0</v>
      </c>
      <c r="N107" s="31">
        <f>IF(N97=0,0,VLOOKUP(N97,FAC_TOTALS_APTA!$A$4:$BQ$143,$L107,FALSE))</f>
        <v>0</v>
      </c>
      <c r="O107" s="31">
        <f>IF(O97=0,0,VLOOKUP(O97,FAC_TOTALS_APTA!$A$4:$BQ$143,$L107,FALSE))</f>
        <v>0</v>
      </c>
      <c r="P107" s="31">
        <f>IF(P97=0,0,VLOOKUP(P97,FAC_TOTALS_APTA!$A$4:$BQ$143,$L107,FALSE))</f>
        <v>0</v>
      </c>
      <c r="Q107" s="31">
        <f>IF(Q97=0,0,VLOOKUP(Q97,FAC_TOTALS_APTA!$A$4:$BQ$143,$L107,FALSE))</f>
        <v>0</v>
      </c>
      <c r="R107" s="31">
        <f>IF(R97=0,0,VLOOKUP(R97,FAC_TOTALS_APTA!$A$4:$BQ$143,$L107,FALSE))</f>
        <v>0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0</v>
      </c>
      <c r="W107" s="31">
        <f>IF(W97=0,0,VLOOKUP(W97,FAC_TOTALS_APTA!$A$4:$BQ$143,$L107,FALSE))</f>
        <v>0</v>
      </c>
      <c r="X107" s="31">
        <f>IF(X97=0,0,VLOOKUP(X97,FAC_TOTALS_APTA!$A$4:$BQ$143,$L107,FALSE))</f>
        <v>0</v>
      </c>
      <c r="Y107" s="31">
        <f>IF(Y97=0,0,VLOOKUP(Y97,FAC_TOTALS_APTA!$A$4:$BQ$143,$L107,FALSE))</f>
        <v>0</v>
      </c>
      <c r="Z107" s="31">
        <f>IF(Z97=0,0,VLOOKUP(Z97,FAC_TOTALS_APTA!$A$4:$BQ$143,$L107,FALSE))</f>
        <v>0</v>
      </c>
      <c r="AA107" s="31">
        <f>IF(AA97=0,0,VLOOKUP(AA97,FAC_TOTALS_APTA!$A$4:$BQ$143,$L107,FALSE))</f>
        <v>0</v>
      </c>
      <c r="AB107" s="31">
        <f>IF(AB97=0,0,VLOOKUP(AB97,FAC_TOTALS_APTA!$A$4:$BQ$143,$L107,FALSE))</f>
        <v>0</v>
      </c>
      <c r="AC107" s="34">
        <f t="shared" si="22"/>
        <v>0</v>
      </c>
      <c r="AD107" s="35">
        <f>AC107/G114</f>
        <v>0</v>
      </c>
    </row>
    <row r="108" spans="2:30" ht="30" customHeight="1" x14ac:dyDescent="0.2">
      <c r="B108" s="28" t="s">
        <v>74</v>
      </c>
      <c r="C108" s="30"/>
      <c r="D108" s="14" t="s">
        <v>86</v>
      </c>
      <c r="E108" s="57">
        <v>-2.7400000000000001E-2</v>
      </c>
      <c r="F108" s="9">
        <f>MATCH($D108,FAC_TOTALS_APTA!$A$2:$BQ$2,)</f>
        <v>21</v>
      </c>
      <c r="G108" s="36">
        <f>VLOOKUP(G97,FAC_TOTALS_APTA!$A$4:$BQ$143,$F108,FALSE)</f>
        <v>0</v>
      </c>
      <c r="H108" s="36">
        <f>VLOOKUP(H97,FAC_TOTALS_APTA!$A$4:$BQ$143,$F108,FALSE)</f>
        <v>0</v>
      </c>
      <c r="I108" s="32" t="str">
        <f t="shared" si="19"/>
        <v>-</v>
      </c>
      <c r="J108" s="33" t="str">
        <f t="shared" si="20"/>
        <v/>
      </c>
      <c r="K108" s="33" t="str">
        <f t="shared" si="21"/>
        <v>YEARS_SINCE_TNC_BUS_SQRD_FAC</v>
      </c>
      <c r="L108" s="9">
        <f>MATCH($K108,FAC_TOTALS_APTA!$A$2:$BO$2,)</f>
        <v>34</v>
      </c>
      <c r="M108" s="31">
        <f>IF(M97=0,0,VLOOKUP(M97,FAC_TOTALS_APTA!$A$4:$BQ$143,$L108,FALSE))</f>
        <v>0</v>
      </c>
      <c r="N108" s="31">
        <f>IF(N97=0,0,VLOOKUP(N97,FAC_TOTALS_APTA!$A$4:$BQ$143,$L108,FALSE))</f>
        <v>0</v>
      </c>
      <c r="O108" s="31">
        <f>IF(O97=0,0,VLOOKUP(O97,FAC_TOTALS_APTA!$A$4:$BQ$143,$L108,FALSE))</f>
        <v>0</v>
      </c>
      <c r="P108" s="31">
        <f>IF(P97=0,0,VLOOKUP(P97,FAC_TOTALS_APTA!$A$4:$BQ$143,$L108,FALSE))</f>
        <v>0</v>
      </c>
      <c r="Q108" s="31">
        <f>IF(Q97=0,0,VLOOKUP(Q97,FAC_TOTALS_APTA!$A$4:$BQ$143,$L108,FALSE))</f>
        <v>0</v>
      </c>
      <c r="R108" s="31">
        <f>IF(R97=0,0,VLOOKUP(R97,FAC_TOTALS_APTA!$A$4:$BQ$143,$L108,FALSE))</f>
        <v>0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0</v>
      </c>
      <c r="W108" s="31">
        <f>IF(W97=0,0,VLOOKUP(W97,FAC_TOTALS_APTA!$A$4:$BQ$143,$L108,FALSE))</f>
        <v>0</v>
      </c>
      <c r="X108" s="31">
        <f>IF(X97=0,0,VLOOKUP(X97,FAC_TOTALS_APTA!$A$4:$BQ$143,$L108,FALSE))</f>
        <v>0</v>
      </c>
      <c r="Y108" s="31">
        <f>IF(Y97=0,0,VLOOKUP(Y97,FAC_TOTALS_APTA!$A$4:$BQ$143,$L108,FALSE))</f>
        <v>0</v>
      </c>
      <c r="Z108" s="31">
        <f>IF(Z97=0,0,VLOOKUP(Z97,FAC_TOTALS_APTA!$A$4:$BQ$143,$L108,FALSE))</f>
        <v>0</v>
      </c>
      <c r="AA108" s="31">
        <f>IF(AA97=0,0,VLOOKUP(AA97,FAC_TOTALS_APTA!$A$4:$BQ$143,$L108,FALSE))</f>
        <v>0</v>
      </c>
      <c r="AB108" s="31">
        <f>IF(AB97=0,0,VLOOKUP(AB97,FAC_TOTALS_APTA!$A$4:$BQ$143,$L108,FALSE))</f>
        <v>0</v>
      </c>
      <c r="AC108" s="34">
        <f t="shared" si="22"/>
        <v>0</v>
      </c>
      <c r="AD108" s="35">
        <f>AC108/G114</f>
        <v>0</v>
      </c>
    </row>
    <row r="109" spans="2:30" ht="15" customHeight="1" x14ac:dyDescent="0.2">
      <c r="B109" s="28" t="s">
        <v>74</v>
      </c>
      <c r="C109" s="30"/>
      <c r="D109" s="14" t="s">
        <v>82</v>
      </c>
      <c r="E109" s="57">
        <v>-2.5999999999999999E-3</v>
      </c>
      <c r="F109" s="9">
        <f>MATCH($D109,FAC_TOTALS_APTA!$A$2:$BQ$2,)</f>
        <v>20</v>
      </c>
      <c r="G109" s="36">
        <f>VLOOKUP(G97,FAC_TOTALS_APTA!$A$4:$BQ$143,$F109,FALSE)</f>
        <v>1</v>
      </c>
      <c r="H109" s="36">
        <f>VLOOKUP(H97,FAC_TOTALS_APTA!$A$4:$BQ$143,$F109,FALSE)</f>
        <v>7</v>
      </c>
      <c r="I109" s="32">
        <f t="shared" si="19"/>
        <v>6</v>
      </c>
      <c r="J109" s="33" t="str">
        <f t="shared" si="20"/>
        <v/>
      </c>
      <c r="K109" s="33" t="str">
        <f t="shared" si="21"/>
        <v>YEARS_SINCE_TNC_RAIL_FAC</v>
      </c>
      <c r="L109" s="9">
        <f>MATCH($K109,FAC_TOTALS_APTA!$A$2:$BO$2,)</f>
        <v>33</v>
      </c>
      <c r="M109" s="31">
        <f>IF(M97=0,0,VLOOKUP(M97,FAC_TOTALS_APTA!$A$4:$BQ$143,$L109,FALSE))</f>
        <v>-30874219.237287398</v>
      </c>
      <c r="N109" s="31">
        <f>IF(N97=0,0,VLOOKUP(N97,FAC_TOTALS_APTA!$A$4:$BQ$143,$L109,FALSE))</f>
        <v>-31920016.7117716</v>
      </c>
      <c r="O109" s="31">
        <f>IF(O97=0,0,VLOOKUP(O97,FAC_TOTALS_APTA!$A$4:$BQ$143,$L109,FALSE))</f>
        <v>-33065114.296345498</v>
      </c>
      <c r="P109" s="31">
        <f>IF(P97=0,0,VLOOKUP(P97,FAC_TOTALS_APTA!$A$4:$BQ$143,$L109,FALSE))</f>
        <v>-32143967.203074899</v>
      </c>
      <c r="Q109" s="31">
        <f>IF(Q97=0,0,VLOOKUP(Q97,FAC_TOTALS_APTA!$A$4:$BQ$143,$L109,FALSE))</f>
        <v>-32379733.3423266</v>
      </c>
      <c r="R109" s="31">
        <f>IF(R97=0,0,VLOOKUP(R97,FAC_TOTALS_APTA!$A$4:$BQ$143,$L109,FALSE))</f>
        <v>-32600894.636788499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0</v>
      </c>
      <c r="W109" s="31">
        <f>IF(W97=0,0,VLOOKUP(W97,FAC_TOTALS_APTA!$A$4:$BQ$143,$L109,FALSE))</f>
        <v>0</v>
      </c>
      <c r="X109" s="31">
        <f>IF(X97=0,0,VLOOKUP(X97,FAC_TOTALS_APTA!$A$4:$BQ$143,$L109,FALSE))</f>
        <v>0</v>
      </c>
      <c r="Y109" s="31">
        <f>IF(Y97=0,0,VLOOKUP(Y97,FAC_TOTALS_APTA!$A$4:$BQ$143,$L109,FALSE))</f>
        <v>0</v>
      </c>
      <c r="Z109" s="31">
        <f>IF(Z97=0,0,VLOOKUP(Z97,FAC_TOTALS_APTA!$A$4:$BQ$143,$L109,FALSE))</f>
        <v>0</v>
      </c>
      <c r="AA109" s="31">
        <f>IF(AA97=0,0,VLOOKUP(AA97,FAC_TOTALS_APTA!$A$4:$BQ$143,$L109,FALSE))</f>
        <v>0</v>
      </c>
      <c r="AB109" s="31">
        <f>IF(AB97=0,0,VLOOKUP(AB97,FAC_TOTALS_APTA!$A$4:$BQ$143,$L109,FALSE))</f>
        <v>0</v>
      </c>
      <c r="AC109" s="34">
        <f t="shared" si="22"/>
        <v>-192983945.42759448</v>
      </c>
      <c r="AD109" s="35">
        <f>AC109/G114</f>
        <v>-6.5876048505544973E-2</v>
      </c>
    </row>
    <row r="110" spans="2:30" ht="30" customHeight="1" x14ac:dyDescent="0.2">
      <c r="B110" s="28" t="s">
        <v>75</v>
      </c>
      <c r="C110" s="30"/>
      <c r="D110" s="9" t="s">
        <v>49</v>
      </c>
      <c r="E110" s="57">
        <v>1.46E-2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19"/>
        <v>-</v>
      </c>
      <c r="J110" s="33" t="str">
        <f t="shared" si="20"/>
        <v/>
      </c>
      <c r="K110" s="33" t="str">
        <f t="shared" si="21"/>
        <v>BIKE_SHARE_FAC</v>
      </c>
      <c r="L110" s="9">
        <f>MATCH($K110,FAC_TOTALS_APTA!$A$2:$BO$2,)</f>
        <v>35</v>
      </c>
      <c r="M110" s="31">
        <f>IF(M97=0,0,VLOOKUP(M97,FAC_TOTALS_APTA!$A$4:$BQ$143,$L110,FALSE))</f>
        <v>16059234.940184301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0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2"/>
        <v>16059234.940184301</v>
      </c>
      <c r="AD110" s="35">
        <f>AC110/G114</f>
        <v>5.4819012925530815E-3</v>
      </c>
    </row>
    <row r="111" spans="2:30" ht="15" x14ac:dyDescent="0.2">
      <c r="B111" s="11" t="s">
        <v>76</v>
      </c>
      <c r="C111" s="29"/>
      <c r="D111" s="10" t="s">
        <v>50</v>
      </c>
      <c r="E111" s="58">
        <v>-4.8399999999999999E-2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19"/>
        <v>-</v>
      </c>
      <c r="J111" s="40" t="str">
        <f t="shared" si="20"/>
        <v/>
      </c>
      <c r="K111" s="40" t="str">
        <f t="shared" si="21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-166134208.19488001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0</v>
      </c>
      <c r="AC111" s="42">
        <f t="shared" si="22"/>
        <v>-166134208.19488001</v>
      </c>
      <c r="AD111" s="43">
        <f>AC111/$G$28</f>
        <v>-9.8636332944844918E-2</v>
      </c>
    </row>
    <row r="112" spans="2:30" ht="15" x14ac:dyDescent="0.2"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1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</row>
    <row r="113" spans="1:31" s="16" customFormat="1" ht="15" x14ac:dyDescent="0.2">
      <c r="A113" s="9"/>
      <c r="B113" s="28" t="s">
        <v>77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2980210709.4765301</v>
      </c>
      <c r="H113" s="76">
        <f>VLOOKUP(H97,FAC_TOTALS_APTA!$A$4:$BO$143,$F113,FALSE)</f>
        <v>2501970195.3831601</v>
      </c>
      <c r="I113" s="78">
        <f t="shared" ref="I113:I114" si="23">H113/G113-1</f>
        <v>-0.16047204735311227</v>
      </c>
      <c r="J113" s="33"/>
      <c r="K113" s="33"/>
      <c r="L113" s="9"/>
      <c r="M113" s="31">
        <f>SUM(M99:M104)</f>
        <v>23927315.128277622</v>
      </c>
      <c r="N113" s="31">
        <f>SUM(N99:N104)</f>
        <v>58162015.992367499</v>
      </c>
      <c r="O113" s="31">
        <f>SUM(O99:O104)</f>
        <v>-254676243.18219274</v>
      </c>
      <c r="P113" s="31">
        <f>SUM(P99:P104)</f>
        <v>-80970704.733281195</v>
      </c>
      <c r="Q113" s="31">
        <f>SUM(Q99:Q104)</f>
        <v>95015342.988433152</v>
      </c>
      <c r="R113" s="31">
        <f>SUM(R99:R104)</f>
        <v>9496180.0758104399</v>
      </c>
      <c r="S113" s="31">
        <f>SUM(S99:S104)</f>
        <v>0</v>
      </c>
      <c r="T113" s="31">
        <f>SUM(T99:T104)</f>
        <v>0</v>
      </c>
      <c r="U113" s="31">
        <f>SUM(U99:U104)</f>
        <v>0</v>
      </c>
      <c r="V113" s="31">
        <f>SUM(V99:V104)</f>
        <v>0</v>
      </c>
      <c r="W113" s="31">
        <f>SUM(W99:W104)</f>
        <v>0</v>
      </c>
      <c r="X113" s="31">
        <f>SUM(X99:X104)</f>
        <v>0</v>
      </c>
      <c r="Y113" s="31">
        <f>SUM(Y99:Y104)</f>
        <v>0</v>
      </c>
      <c r="Z113" s="31">
        <f>SUM(Z99:Z104)</f>
        <v>0</v>
      </c>
      <c r="AA113" s="31">
        <f>SUM(AA99:AA104)</f>
        <v>0</v>
      </c>
      <c r="AB113" s="31">
        <f>SUM(AB99:AB104)</f>
        <v>0</v>
      </c>
      <c r="AC113" s="34">
        <f>H113-G113</f>
        <v>-478240514.09336996</v>
      </c>
      <c r="AD113" s="35">
        <f>I113</f>
        <v>-0.16047204735311227</v>
      </c>
      <c r="AE113" s="9"/>
    </row>
    <row r="114" spans="1:31" s="16" customFormat="1" ht="16" thickBot="1" x14ac:dyDescent="0.25">
      <c r="A114" s="9"/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2929500930.99999</v>
      </c>
      <c r="H114" s="77">
        <f>VLOOKUP(H97,FAC_TOTALS_APTA!$A$4:$BO$143,$F114,FALSE)</f>
        <v>3028681761</v>
      </c>
      <c r="I114" s="79">
        <f t="shared" si="23"/>
        <v>3.3855879324180549E-2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99180830.000010014</v>
      </c>
      <c r="AD114" s="55">
        <f>I114</f>
        <v>3.3855879324180549E-2</v>
      </c>
      <c r="AE114" s="9"/>
    </row>
    <row r="115" spans="1:31" s="75" customFormat="1" ht="17" thickTop="1" thickBot="1" x14ac:dyDescent="0.25">
      <c r="A115" s="74"/>
      <c r="B115" s="59" t="s">
        <v>78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0.19432792667729282</v>
      </c>
      <c r="AE115" s="74"/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43"/>
  <sheetViews>
    <sheetView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U2" sqref="U2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61" width="23" customWidth="1"/>
    <col min="62" max="62" width="15.33203125" style="2" bestFit="1" customWidth="1"/>
    <col min="63" max="66" width="25.1640625" style="2" customWidth="1"/>
    <col min="67" max="67" width="17.5" style="2" bestFit="1" customWidth="1"/>
  </cols>
  <sheetData>
    <row r="1" spans="1:71" s="6" customFormat="1" x14ac:dyDescent="0.2">
      <c r="C1" s="7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7"/>
      <c r="AU1" s="7"/>
      <c r="AV1" s="7"/>
      <c r="AW1" s="7"/>
      <c r="BJ1" s="73"/>
      <c r="BK1" s="73"/>
      <c r="BL1" s="73"/>
      <c r="BM1" s="73"/>
      <c r="BN1" s="73"/>
      <c r="BO1" s="73"/>
    </row>
    <row r="2" spans="1:71" s="6" customFormat="1" ht="17" x14ac:dyDescent="0.2">
      <c r="B2" s="6" t="s">
        <v>0</v>
      </c>
      <c r="C2" s="6" t="s">
        <v>2</v>
      </c>
      <c r="D2" s="6" t="s">
        <v>1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80</v>
      </c>
      <c r="R2" t="s">
        <v>32</v>
      </c>
      <c r="S2" t="s">
        <v>81</v>
      </c>
      <c r="T2" t="s">
        <v>82</v>
      </c>
      <c r="U2" t="s">
        <v>86</v>
      </c>
      <c r="V2" t="s">
        <v>49</v>
      </c>
      <c r="W2" t="s">
        <v>50</v>
      </c>
      <c r="X2" t="s">
        <v>11</v>
      </c>
      <c r="Y2" t="s">
        <v>33</v>
      </c>
      <c r="Z2" t="s">
        <v>12</v>
      </c>
      <c r="AA2" t="s">
        <v>34</v>
      </c>
      <c r="AB2" t="s">
        <v>35</v>
      </c>
      <c r="AC2" t="s">
        <v>13</v>
      </c>
      <c r="AD2" t="s">
        <v>83</v>
      </c>
      <c r="AE2" t="s">
        <v>36</v>
      </c>
      <c r="AF2" t="s">
        <v>84</v>
      </c>
      <c r="AG2" t="s">
        <v>85</v>
      </c>
      <c r="AH2" t="s">
        <v>87</v>
      </c>
      <c r="AI2" t="s">
        <v>51</v>
      </c>
      <c r="AJ2" t="s">
        <v>52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  <c r="BK2" s="8"/>
      <c r="BL2" s="8"/>
      <c r="BM2" s="8"/>
      <c r="BN2" s="8"/>
      <c r="BO2" s="8"/>
    </row>
    <row r="3" spans="1:71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2217942122.3899899</v>
      </c>
      <c r="F4">
        <f>Sheet1!F3</f>
        <v>0</v>
      </c>
      <c r="G4">
        <f>Sheet1!G3</f>
        <v>2217942122.3899899</v>
      </c>
      <c r="H4">
        <f>Sheet1!H3</f>
        <v>0</v>
      </c>
      <c r="I4">
        <f>Sheet1!I3</f>
        <v>1990142671.6175301</v>
      </c>
      <c r="J4">
        <f>Sheet1!J3</f>
        <v>0</v>
      </c>
      <c r="K4">
        <f>Sheet1!K3</f>
        <v>69425793.985805601</v>
      </c>
      <c r="L4">
        <f>Sheet1!L3</f>
        <v>0.91030218199476698</v>
      </c>
      <c r="M4">
        <f>Sheet1!M3</f>
        <v>9573373.9250808805</v>
      </c>
      <c r="N4">
        <f>Sheet1!N3</f>
        <v>1.9989110857789401</v>
      </c>
      <c r="O4">
        <f>Sheet1!O3</f>
        <v>39382.399822425701</v>
      </c>
      <c r="P4">
        <f>Sheet1!P3</f>
        <v>9.9177819874271105</v>
      </c>
      <c r="Q4">
        <f>Sheet1!Q3</f>
        <v>8293.5298683101191</v>
      </c>
      <c r="R4">
        <f>Sheet1!R3</f>
        <v>3.9439076288082102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Sheet1!Y3</f>
        <v>0</v>
      </c>
      <c r="Y4">
        <f>Sheet1!X3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2217942122.3899899</v>
      </c>
      <c r="AO4">
        <f>Sheet1!AO3</f>
        <v>2217942122.3899899</v>
      </c>
      <c r="BJ4"/>
      <c r="BK4"/>
      <c r="BL4"/>
      <c r="BM4"/>
      <c r="BN4"/>
      <c r="BO4"/>
    </row>
    <row r="5" spans="1:71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2217942122.3899899</v>
      </c>
      <c r="F5">
        <f>Sheet1!F4</f>
        <v>2217942122.3899899</v>
      </c>
      <c r="G5">
        <f>Sheet1!G4</f>
        <v>2150862965.5</v>
      </c>
      <c r="H5">
        <f>Sheet1!H4</f>
        <v>-67079156.889998399</v>
      </c>
      <c r="I5">
        <f>Sheet1!I4</f>
        <v>2063618760.3584001</v>
      </c>
      <c r="J5">
        <f>Sheet1!J4</f>
        <v>73476088.740865201</v>
      </c>
      <c r="K5">
        <f>Sheet1!K4</f>
        <v>69469690.080231398</v>
      </c>
      <c r="L5">
        <f>Sheet1!L4</f>
        <v>0.90543922972033897</v>
      </c>
      <c r="M5">
        <f>Sheet1!M4</f>
        <v>9715519.6487390306</v>
      </c>
      <c r="N5">
        <f>Sheet1!N4</f>
        <v>2.3076908828741498</v>
      </c>
      <c r="O5">
        <f>Sheet1!O4</f>
        <v>38482.403286893903</v>
      </c>
      <c r="P5">
        <f>Sheet1!P4</f>
        <v>9.8267191103104299</v>
      </c>
      <c r="Q5">
        <f>Sheet1!Q4</f>
        <v>8293.4030964244794</v>
      </c>
      <c r="R5">
        <f>Sheet1!R4</f>
        <v>3.9439076288082102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Sheet1!Y4</f>
        <v>7477213.5875143604</v>
      </c>
      <c r="Y5">
        <f>Sheet1!X4</f>
        <v>-2296760.1194087001</v>
      </c>
      <c r="Z5">
        <f>Sheet1!Z4</f>
        <v>4581964.9201293597</v>
      </c>
      <c r="AA5">
        <f>Sheet1!AA4</f>
        <v>53204844.911351897</v>
      </c>
      <c r="AB5">
        <f>Sheet1!AB4</f>
        <v>17544514.085434999</v>
      </c>
      <c r="AC5">
        <f>Sheet1!AC4</f>
        <v>-1479187.27952014</v>
      </c>
      <c r="AD5">
        <f>Sheet1!AD4</f>
        <v>-38895.532057157303</v>
      </c>
      <c r="AE5">
        <f>Sheet1!AE4</f>
        <v>0</v>
      </c>
      <c r="AF5">
        <f>Sheet1!AF4</f>
        <v>0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78993694.573444694</v>
      </c>
      <c r="AL5">
        <f>Sheet1!AL4</f>
        <v>81082118.226828605</v>
      </c>
      <c r="AM5">
        <f>Sheet1!AM4</f>
        <v>-148161275.11682701</v>
      </c>
      <c r="AN5">
        <f>Sheet1!AN4</f>
        <v>0</v>
      </c>
      <c r="AO5">
        <f>Sheet1!AO4</f>
        <v>-67079156.889998399</v>
      </c>
      <c r="AP5" s="3"/>
      <c r="AR5" s="3"/>
      <c r="AT5" s="3"/>
      <c r="AV5" s="3"/>
      <c r="AX5" s="3"/>
      <c r="AZ5" s="3"/>
      <c r="BB5" s="3"/>
      <c r="BE5" s="3"/>
      <c r="BG5" s="3"/>
      <c r="BI5" s="3"/>
      <c r="BJ5"/>
      <c r="BK5"/>
      <c r="BL5"/>
      <c r="BM5"/>
      <c r="BN5"/>
      <c r="BO5"/>
    </row>
    <row r="6" spans="1:71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2217942122.3899899</v>
      </c>
      <c r="F6">
        <f>Sheet1!F5</f>
        <v>2150862965.5</v>
      </c>
      <c r="G6">
        <f>Sheet1!G5</f>
        <v>2410970009.3499899</v>
      </c>
      <c r="H6">
        <f>Sheet1!H5</f>
        <v>260107043.84999901</v>
      </c>
      <c r="I6">
        <f>Sheet1!I5</f>
        <v>2333296232.9067798</v>
      </c>
      <c r="J6">
        <f>Sheet1!J5</f>
        <v>269677472.54838002</v>
      </c>
      <c r="K6">
        <f>Sheet1!K5</f>
        <v>71833060.851415902</v>
      </c>
      <c r="L6">
        <f>Sheet1!L5</f>
        <v>0.88260829119094597</v>
      </c>
      <c r="M6">
        <f>Sheet1!M5</f>
        <v>9898787.4578955192</v>
      </c>
      <c r="N6">
        <f>Sheet1!N5</f>
        <v>2.6193220905132399</v>
      </c>
      <c r="O6">
        <f>Sheet1!O5</f>
        <v>37269.326950110997</v>
      </c>
      <c r="P6">
        <f>Sheet1!P5</f>
        <v>9.7382907287836193</v>
      </c>
      <c r="Q6">
        <f>Sheet1!Q5</f>
        <v>8293.5057259211499</v>
      </c>
      <c r="R6">
        <f>Sheet1!R5</f>
        <v>3.9439076288082102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Sheet1!Y5</f>
        <v>17458054.804049801</v>
      </c>
      <c r="Y6">
        <f>Sheet1!X5</f>
        <v>63353970.307002299</v>
      </c>
      <c r="Z6">
        <f>Sheet1!Z5</f>
        <v>5440232.67381154</v>
      </c>
      <c r="AA6">
        <f>Sheet1!AA5</f>
        <v>48030746.160615698</v>
      </c>
      <c r="AB6">
        <f>Sheet1!AB5</f>
        <v>23948272.108298</v>
      </c>
      <c r="AC6">
        <f>Sheet1!AC5</f>
        <v>-1411230.9763360401</v>
      </c>
      <c r="AD6">
        <f>Sheet1!AD5</f>
        <v>30554.558391372098</v>
      </c>
      <c r="AE6">
        <f>Sheet1!AE5</f>
        <v>0</v>
      </c>
      <c r="AF6">
        <f>Sheet1!AF5</f>
        <v>0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156850599.63583201</v>
      </c>
      <c r="AL6">
        <f>Sheet1!AL5</f>
        <v>161075130.861994</v>
      </c>
      <c r="AM6">
        <f>Sheet1!AM5</f>
        <v>99031912.988005295</v>
      </c>
      <c r="AN6">
        <f>Sheet1!AN5</f>
        <v>0</v>
      </c>
      <c r="AO6">
        <f>Sheet1!AO5</f>
        <v>260107043.84999901</v>
      </c>
      <c r="AP6" s="3"/>
      <c r="AR6" s="3"/>
      <c r="AT6" s="3"/>
      <c r="AV6" s="3"/>
      <c r="AX6" s="3"/>
      <c r="AZ6" s="3"/>
      <c r="BB6" s="3"/>
      <c r="BE6" s="3"/>
      <c r="BG6" s="3"/>
      <c r="BI6" s="3"/>
      <c r="BJ6"/>
      <c r="BK6"/>
      <c r="BL6"/>
      <c r="BM6"/>
      <c r="BN6"/>
      <c r="BO6"/>
    </row>
    <row r="7" spans="1:71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2343609205.7899899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2554407872.07371</v>
      </c>
      <c r="J7">
        <f>Sheet1!J6</f>
        <v>53208980.694403701</v>
      </c>
      <c r="K7">
        <f>Sheet1!K6</f>
        <v>71354507.718192995</v>
      </c>
      <c r="L7">
        <f>Sheet1!L6</f>
        <v>0.90650855938720198</v>
      </c>
      <c r="M7">
        <f>Sheet1!M6</f>
        <v>9805374.7820556704</v>
      </c>
      <c r="N7">
        <f>Sheet1!N6</f>
        <v>3.0702442742546601</v>
      </c>
      <c r="O7">
        <f>Sheet1!O6</f>
        <v>36363.4867346311</v>
      </c>
      <c r="P7">
        <f>Sheet1!P6</f>
        <v>9.5440517075920894</v>
      </c>
      <c r="Q7">
        <f>Sheet1!Q6</f>
        <v>8101.2194142539502</v>
      </c>
      <c r="R7">
        <f>Sheet1!R6</f>
        <v>3.9737259561197802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Sheet1!Y6</f>
        <v>-12286985.5090173</v>
      </c>
      <c r="Y7">
        <f>Sheet1!X6</f>
        <v>-32180661.834380701</v>
      </c>
      <c r="Z7">
        <f>Sheet1!Z6</f>
        <v>6276848.8731772704</v>
      </c>
      <c r="AA7">
        <f>Sheet1!AA6</f>
        <v>70132744.001433596</v>
      </c>
      <c r="AB7">
        <f>Sheet1!AB6</f>
        <v>23118721.321875699</v>
      </c>
      <c r="AC7">
        <f>Sheet1!AC6</f>
        <v>-2102492.13703909</v>
      </c>
      <c r="AD7">
        <f>Sheet1!AD6</f>
        <v>100966.28785050299</v>
      </c>
      <c r="AE7">
        <f>Sheet1!AE6</f>
        <v>0</v>
      </c>
      <c r="AF7">
        <f>Sheet1!AF6</f>
        <v>0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53059141.003899902</v>
      </c>
      <c r="AL7">
        <f>Sheet1!AL6</f>
        <v>52216623.424694002</v>
      </c>
      <c r="AM7">
        <f>Sheet1!AM6</f>
        <v>-20100211.814695299</v>
      </c>
      <c r="AN7">
        <f>Sheet1!AN6</f>
        <v>125667083.39999899</v>
      </c>
      <c r="AO7">
        <f>Sheet1!AO6</f>
        <v>157783495.00999799</v>
      </c>
      <c r="AP7" s="3"/>
      <c r="AR7" s="3"/>
      <c r="AT7" s="3"/>
      <c r="AV7" s="3"/>
      <c r="AX7" s="3"/>
      <c r="AZ7" s="3"/>
      <c r="BB7" s="3"/>
      <c r="BE7" s="3"/>
      <c r="BG7" s="3"/>
      <c r="BI7" s="3"/>
      <c r="BJ7"/>
      <c r="BK7"/>
      <c r="BL7"/>
      <c r="BM7"/>
      <c r="BN7"/>
      <c r="BO7"/>
    </row>
    <row r="8" spans="1:71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2343609205.7899899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2648653879.3973198</v>
      </c>
      <c r="J8">
        <f>Sheet1!J7</f>
        <v>94246007.323611602</v>
      </c>
      <c r="K8">
        <f>Sheet1!K7</f>
        <v>71180597.506184995</v>
      </c>
      <c r="L8">
        <f>Sheet1!L7</f>
        <v>0.88503560322808805</v>
      </c>
      <c r="M8">
        <f>Sheet1!M7</f>
        <v>10051613.909526501</v>
      </c>
      <c r="N8">
        <f>Sheet1!N7</f>
        <v>3.3647209778419498</v>
      </c>
      <c r="O8">
        <f>Sheet1!O7</f>
        <v>34831.465633858599</v>
      </c>
      <c r="P8">
        <f>Sheet1!P7</f>
        <v>9.4391798419881798</v>
      </c>
      <c r="Q8">
        <f>Sheet1!Q7</f>
        <v>8100.2326630328498</v>
      </c>
      <c r="R8">
        <f>Sheet1!R7</f>
        <v>4.3169487047711996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Sheet1!Y7</f>
        <v>18561939.287841201</v>
      </c>
      <c r="Y8">
        <f>Sheet1!X7</f>
        <v>-7500966.5886474401</v>
      </c>
      <c r="Z8">
        <f>Sheet1!Z7</f>
        <v>8500710.8128199596</v>
      </c>
      <c r="AA8">
        <f>Sheet1!AA7</f>
        <v>44014671.800381601</v>
      </c>
      <c r="AB8">
        <f>Sheet1!AB7</f>
        <v>37478854.5430374</v>
      </c>
      <c r="AC8">
        <f>Sheet1!AC7</f>
        <v>-2346815.7684761202</v>
      </c>
      <c r="AD8">
        <f>Sheet1!AD7</f>
        <v>-432484.98826451</v>
      </c>
      <c r="AE8">
        <f>Sheet1!AE7</f>
        <v>-612315.42973171803</v>
      </c>
      <c r="AF8">
        <f>Sheet1!AF7</f>
        <v>0</v>
      </c>
      <c r="AG8">
        <f>Sheet1!AG7</f>
        <v>0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97663593.668960407</v>
      </c>
      <c r="AL8">
        <f>Sheet1!AL7</f>
        <v>98575454.117120296</v>
      </c>
      <c r="AM8">
        <f>Sheet1!AM7</f>
        <v>-68220142.057118103</v>
      </c>
      <c r="AN8">
        <f>Sheet1!AN7</f>
        <v>0</v>
      </c>
      <c r="AO8">
        <f>Sheet1!AO7</f>
        <v>30355312.0600021</v>
      </c>
      <c r="AP8" s="3"/>
      <c r="AR8" s="3"/>
      <c r="AT8" s="3"/>
      <c r="AV8" s="3"/>
      <c r="AX8" s="3"/>
      <c r="AZ8" s="3"/>
      <c r="BB8" s="3"/>
      <c r="BE8" s="3"/>
      <c r="BG8" s="3"/>
      <c r="BI8" s="3"/>
      <c r="BJ8"/>
      <c r="BK8"/>
      <c r="BL8"/>
      <c r="BM8"/>
      <c r="BN8"/>
      <c r="BO8"/>
    </row>
    <row r="9" spans="1:71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2343609205.7899899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2658750089.6532998</v>
      </c>
      <c r="J9">
        <f>Sheet1!J8</f>
        <v>10096210.2559707</v>
      </c>
      <c r="K9">
        <f>Sheet1!K8</f>
        <v>71864024.855891794</v>
      </c>
      <c r="L9">
        <f>Sheet1!L8</f>
        <v>0.92129967486601805</v>
      </c>
      <c r="M9">
        <f>Sheet1!M8</f>
        <v>10100716.830613701</v>
      </c>
      <c r="N9">
        <f>Sheet1!N8</f>
        <v>3.5428551376135098</v>
      </c>
      <c r="O9">
        <f>Sheet1!O8</f>
        <v>35315.737379528298</v>
      </c>
      <c r="P9">
        <f>Sheet1!P8</f>
        <v>9.2758160165876706</v>
      </c>
      <c r="Q9">
        <f>Sheet1!Q8</f>
        <v>8102.4807148256496</v>
      </c>
      <c r="R9">
        <f>Sheet1!R8</f>
        <v>4.4295884406899697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Sheet1!Y8</f>
        <v>-30376634.611228101</v>
      </c>
      <c r="Y9">
        <f>Sheet1!X8</f>
        <v>34757418.900751099</v>
      </c>
      <c r="Z9">
        <f>Sheet1!Z8</f>
        <v>2344900.8018618198</v>
      </c>
      <c r="AA9">
        <f>Sheet1!AA8</f>
        <v>25111453.080576502</v>
      </c>
      <c r="AB9">
        <f>Sheet1!AB8</f>
        <v>-12893947.7173048</v>
      </c>
      <c r="AC9">
        <f>Sheet1!AC8</f>
        <v>-3118074.9125926699</v>
      </c>
      <c r="AD9">
        <f>Sheet1!AD8</f>
        <v>971763.35022048198</v>
      </c>
      <c r="AE9">
        <f>Sheet1!AE8</f>
        <v>-263730.135766764</v>
      </c>
      <c r="AF9">
        <f>Sheet1!AF8</f>
        <v>0</v>
      </c>
      <c r="AG9">
        <f>Sheet1!AG8</f>
        <v>0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16533148.7565175</v>
      </c>
      <c r="AL9">
        <f>Sheet1!AL8</f>
        <v>15999769.720150501</v>
      </c>
      <c r="AM9">
        <f>Sheet1!AM8</f>
        <v>-6244445.6001514699</v>
      </c>
      <c r="AN9">
        <f>Sheet1!AN8</f>
        <v>0</v>
      </c>
      <c r="AO9">
        <f>Sheet1!AO8</f>
        <v>9755324.11999912</v>
      </c>
      <c r="AP9" s="3"/>
      <c r="AR9" s="3"/>
      <c r="AT9" s="3"/>
      <c r="AV9" s="3"/>
      <c r="AX9" s="3"/>
      <c r="AZ9" s="3"/>
      <c r="BB9" s="3"/>
      <c r="BE9" s="3"/>
      <c r="BG9" s="3"/>
      <c r="BI9" s="3"/>
      <c r="BJ9"/>
      <c r="BK9"/>
      <c r="BL9"/>
      <c r="BM9"/>
      <c r="BN9"/>
      <c r="BO9"/>
    </row>
    <row r="10" spans="1:71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2343609205.7899899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2757683203.4013901</v>
      </c>
      <c r="J10">
        <f>Sheet1!J9</f>
        <v>98933113.748098299</v>
      </c>
      <c r="K10">
        <f>Sheet1!K9</f>
        <v>72097724.367789</v>
      </c>
      <c r="L10">
        <f>Sheet1!L9</f>
        <v>0.90362653280368799</v>
      </c>
      <c r="M10">
        <f>Sheet1!M9</f>
        <v>10119006.050673099</v>
      </c>
      <c r="N10">
        <f>Sheet1!N9</f>
        <v>3.96267107223699</v>
      </c>
      <c r="O10">
        <f>Sheet1!O9</f>
        <v>35340.614543232499</v>
      </c>
      <c r="P10">
        <f>Sheet1!P9</f>
        <v>9.4627547210824403</v>
      </c>
      <c r="Q10">
        <f>Sheet1!Q9</f>
        <v>8099.9428656718501</v>
      </c>
      <c r="R10">
        <f>Sheet1!R9</f>
        <v>4.5017767961658004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8.2155761943722704E-5</v>
      </c>
      <c r="W10">
        <f>Sheet1!W9</f>
        <v>0</v>
      </c>
      <c r="X10">
        <f>Sheet1!Y9</f>
        <v>16600910.995091099</v>
      </c>
      <c r="Y10">
        <f>Sheet1!X9</f>
        <v>16618743.577576101</v>
      </c>
      <c r="Z10">
        <f>Sheet1!Z9</f>
        <v>1550662.84040585</v>
      </c>
      <c r="AA10">
        <f>Sheet1!AA9</f>
        <v>57670328.854249202</v>
      </c>
      <c r="AB10">
        <f>Sheet1!AB9</f>
        <v>1232468.1026386099</v>
      </c>
      <c r="AC10">
        <f>Sheet1!AC9</f>
        <v>3080589.00822258</v>
      </c>
      <c r="AD10">
        <f>Sheet1!AD9</f>
        <v>-1101843.5691822199</v>
      </c>
      <c r="AE10">
        <f>Sheet1!AE9</f>
        <v>-160134.32262562</v>
      </c>
      <c r="AF10">
        <f>Sheet1!AF9</f>
        <v>0</v>
      </c>
      <c r="AG10">
        <f>Sheet1!AG9</f>
        <v>0</v>
      </c>
      <c r="AH10">
        <f>Sheet1!AH9</f>
        <v>0</v>
      </c>
      <c r="AI10">
        <f>Sheet1!AI9</f>
        <v>992604.97643604001</v>
      </c>
      <c r="AJ10">
        <f>Sheet1!AJ9</f>
        <v>0</v>
      </c>
      <c r="AK10">
        <f>Sheet1!AK9</f>
        <v>96484330.462811694</v>
      </c>
      <c r="AL10">
        <f>Sheet1!AL9</f>
        <v>97873139.431370899</v>
      </c>
      <c r="AM10">
        <f>Sheet1!AM9</f>
        <v>-14428931.171370801</v>
      </c>
      <c r="AN10">
        <f>Sheet1!AN9</f>
        <v>0</v>
      </c>
      <c r="AO10">
        <f>Sheet1!AO9</f>
        <v>83444208.260000005</v>
      </c>
      <c r="AP10" s="3"/>
      <c r="AR10" s="3"/>
      <c r="AT10" s="3"/>
      <c r="AV10" s="3"/>
      <c r="AX10" s="3"/>
      <c r="AZ10" s="3"/>
      <c r="BB10" s="3"/>
      <c r="BE10" s="3"/>
      <c r="BG10" s="3"/>
      <c r="BI10" s="3"/>
      <c r="BJ10"/>
      <c r="BK10"/>
      <c r="BL10"/>
      <c r="BM10"/>
      <c r="BN10"/>
      <c r="BO10"/>
    </row>
    <row r="11" spans="1:71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2343609205.7899899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2551081743.2575202</v>
      </c>
      <c r="J11">
        <f>Sheet1!J10</f>
        <v>-206601460.14387301</v>
      </c>
      <c r="K11">
        <f>Sheet1!K10</f>
        <v>71142776.425222799</v>
      </c>
      <c r="L11">
        <f>Sheet1!L10</f>
        <v>0.99572041702216796</v>
      </c>
      <c r="M11">
        <f>Sheet1!M10</f>
        <v>10030424.125455599</v>
      </c>
      <c r="N11">
        <f>Sheet1!N10</f>
        <v>2.9215137193990302</v>
      </c>
      <c r="O11">
        <f>Sheet1!O10</f>
        <v>33595.648007738302</v>
      </c>
      <c r="P11">
        <f>Sheet1!P10</f>
        <v>9.5455153167277391</v>
      </c>
      <c r="Q11">
        <f>Sheet1!Q10</f>
        <v>8102.2171386570899</v>
      </c>
      <c r="R11">
        <f>Sheet1!R10</f>
        <v>4.7360965088006104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8.2155761943722704E-5</v>
      </c>
      <c r="W11">
        <f>Sheet1!W10</f>
        <v>0</v>
      </c>
      <c r="X11">
        <f>Sheet1!Y10</f>
        <v>-81592369.574152797</v>
      </c>
      <c r="Y11">
        <f>Sheet1!X10</f>
        <v>-21856144.280641999</v>
      </c>
      <c r="Z11">
        <f>Sheet1!Z10</f>
        <v>-1469929.98435095</v>
      </c>
      <c r="AA11">
        <f>Sheet1!AA10</f>
        <v>-151400037.22640401</v>
      </c>
      <c r="AB11">
        <f>Sheet1!AB10</f>
        <v>48150720.839238398</v>
      </c>
      <c r="AC11">
        <f>Sheet1!AC10</f>
        <v>2189124.3361486299</v>
      </c>
      <c r="AD11">
        <f>Sheet1!AD10</f>
        <v>745836.90742744994</v>
      </c>
      <c r="AE11">
        <f>Sheet1!AE10</f>
        <v>-430284.393678775</v>
      </c>
      <c r="AF11">
        <f>Sheet1!AF10</f>
        <v>0</v>
      </c>
      <c r="AG11">
        <f>Sheet1!AG10</f>
        <v>0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-205663083.376414</v>
      </c>
      <c r="AL11">
        <f>Sheet1!AL10</f>
        <v>-203763097.65322599</v>
      </c>
      <c r="AM11">
        <f>Sheet1!AM10</f>
        <v>75565970.363225594</v>
      </c>
      <c r="AN11">
        <f>Sheet1!AN10</f>
        <v>0</v>
      </c>
      <c r="AO11">
        <f>Sheet1!AO10</f>
        <v>-128197127.29000001</v>
      </c>
      <c r="AP11" s="3"/>
      <c r="AR11" s="3"/>
      <c r="AT11" s="3"/>
      <c r="AV11" s="3"/>
      <c r="AX11" s="3"/>
      <c r="AZ11" s="3"/>
      <c r="BB11" s="3"/>
      <c r="BE11" s="3"/>
      <c r="BG11" s="3"/>
      <c r="BI11" s="3"/>
      <c r="BJ11"/>
      <c r="BK11"/>
      <c r="BL11"/>
      <c r="BM11"/>
      <c r="BN11"/>
      <c r="BO11"/>
    </row>
    <row r="12" spans="1:71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2343609205.7899899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2540258064.0174599</v>
      </c>
      <c r="J12">
        <f>Sheet1!J11</f>
        <v>-10823679.2400639</v>
      </c>
      <c r="K12">
        <f>Sheet1!K11</f>
        <v>66984278.084927797</v>
      </c>
      <c r="L12">
        <f>Sheet1!L11</f>
        <v>1.0145631694083601</v>
      </c>
      <c r="M12">
        <f>Sheet1!M11</f>
        <v>9997355.9891370498</v>
      </c>
      <c r="N12">
        <f>Sheet1!N11</f>
        <v>3.3736869227456698</v>
      </c>
      <c r="O12">
        <f>Sheet1!O11</f>
        <v>32730.247843463301</v>
      </c>
      <c r="P12">
        <f>Sheet1!P11</f>
        <v>9.7722501870846301</v>
      </c>
      <c r="Q12">
        <f>Sheet1!Q11</f>
        <v>8126.21224842222</v>
      </c>
      <c r="R12">
        <f>Sheet1!R11</f>
        <v>4.9516347323747603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6.10477283825877E-2</v>
      </c>
      <c r="W12">
        <f>Sheet1!W11</f>
        <v>0</v>
      </c>
      <c r="X12">
        <f>Sheet1!Y11</f>
        <v>-14367313.5237363</v>
      </c>
      <c r="Y12">
        <f>Sheet1!X11</f>
        <v>-95544960.230493605</v>
      </c>
      <c r="Z12">
        <f>Sheet1!Z11</f>
        <v>165787.41079618499</v>
      </c>
      <c r="AA12">
        <f>Sheet1!AA11</f>
        <v>69479412.4722258</v>
      </c>
      <c r="AB12">
        <f>Sheet1!AB11</f>
        <v>22876261.3298009</v>
      </c>
      <c r="AC12">
        <f>Sheet1!AC11</f>
        <v>4082319.7002705</v>
      </c>
      <c r="AD12">
        <f>Sheet1!AD11</f>
        <v>9602685.7405544594</v>
      </c>
      <c r="AE12">
        <f>Sheet1!AE11</f>
        <v>-444919.32669724198</v>
      </c>
      <c r="AF12">
        <f>Sheet1!AF11</f>
        <v>0</v>
      </c>
      <c r="AG12">
        <f>Sheet1!AG11</f>
        <v>0</v>
      </c>
      <c r="AH12">
        <f>Sheet1!AH11</f>
        <v>0</v>
      </c>
      <c r="AI12">
        <f>Sheet1!AI11</f>
        <v>846449.24873374903</v>
      </c>
      <c r="AJ12">
        <f>Sheet1!AJ11</f>
        <v>0</v>
      </c>
      <c r="AK12">
        <f>Sheet1!AK11</f>
        <v>-3304277.1785455002</v>
      </c>
      <c r="AL12">
        <f>Sheet1!AL11</f>
        <v>-5561858.35612424</v>
      </c>
      <c r="AM12">
        <f>Sheet1!AM11</f>
        <v>-81179874.203873903</v>
      </c>
      <c r="AN12">
        <f>Sheet1!AN11</f>
        <v>0</v>
      </c>
      <c r="AO12">
        <f>Sheet1!AO11</f>
        <v>-86741732.559998095</v>
      </c>
      <c r="AP12" s="3"/>
      <c r="AR12" s="3"/>
      <c r="AT12" s="3"/>
      <c r="AV12" s="3"/>
      <c r="AX12" s="3"/>
      <c r="AZ12" s="3"/>
      <c r="BB12" s="3"/>
      <c r="BE12" s="3"/>
      <c r="BG12" s="3"/>
      <c r="BI12" s="3"/>
      <c r="BJ12"/>
      <c r="BK12"/>
      <c r="BL12"/>
      <c r="BM12"/>
      <c r="BN12"/>
      <c r="BO12"/>
    </row>
    <row r="13" spans="1:71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2343609205.7899899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2559708635.5499802</v>
      </c>
      <c r="J13">
        <f>Sheet1!J12</f>
        <v>19450571.532524701</v>
      </c>
      <c r="K13">
        <f>Sheet1!K12</f>
        <v>64160286.680504501</v>
      </c>
      <c r="L13">
        <f>Sheet1!L12</f>
        <v>1.02690100441826</v>
      </c>
      <c r="M13">
        <f>Sheet1!M12</f>
        <v>10086446.8837827</v>
      </c>
      <c r="N13">
        <f>Sheet1!N12</f>
        <v>4.1035169797905704</v>
      </c>
      <c r="O13">
        <f>Sheet1!O12</f>
        <v>32037.281396698701</v>
      </c>
      <c r="P13">
        <f>Sheet1!P12</f>
        <v>10.0276536503227</v>
      </c>
      <c r="Q13">
        <f>Sheet1!Q12</f>
        <v>8092.8082765173103</v>
      </c>
      <c r="R13">
        <f>Sheet1!R12</f>
        <v>4.9175752369811603</v>
      </c>
      <c r="S13">
        <f>Sheet1!S12</f>
        <v>0.13451252364138699</v>
      </c>
      <c r="T13">
        <f>Sheet1!T12</f>
        <v>0</v>
      </c>
      <c r="U13">
        <f>Sheet1!U12</f>
        <v>0.13451252364138699</v>
      </c>
      <c r="V13">
        <f>Sheet1!V12</f>
        <v>0.105165342080536</v>
      </c>
      <c r="W13">
        <f>Sheet1!W12</f>
        <v>0</v>
      </c>
      <c r="X13">
        <f>Sheet1!Y12</f>
        <v>-15963707.872321799</v>
      </c>
      <c r="Y13">
        <f>Sheet1!X12</f>
        <v>-64034419.954208001</v>
      </c>
      <c r="Z13">
        <f>Sheet1!Z12</f>
        <v>3099284.9913682402</v>
      </c>
      <c r="AA13">
        <f>Sheet1!AA12</f>
        <v>95629134.550038397</v>
      </c>
      <c r="AB13">
        <f>Sheet1!AB12</f>
        <v>17815875.936043799</v>
      </c>
      <c r="AC13">
        <f>Sheet1!AC12</f>
        <v>5309750.6658685403</v>
      </c>
      <c r="AD13">
        <f>Sheet1!AD12</f>
        <v>-13993648.073028</v>
      </c>
      <c r="AE13">
        <f>Sheet1!AE12</f>
        <v>104948.03088512</v>
      </c>
      <c r="AF13">
        <f>Sheet1!AF12</f>
        <v>-4371092.0026226602</v>
      </c>
      <c r="AG13">
        <f>Sheet1!AG12</f>
        <v>0</v>
      </c>
      <c r="AH13">
        <f>Sheet1!AH12</f>
        <v>-520932.37864332303</v>
      </c>
      <c r="AI13">
        <f>Sheet1!AI12</f>
        <v>586049.205263293</v>
      </c>
      <c r="AJ13">
        <f>Sheet1!AJ12</f>
        <v>0</v>
      </c>
      <c r="AK13">
        <f>Sheet1!AK12</f>
        <v>23661243.098643601</v>
      </c>
      <c r="AL13">
        <f>Sheet1!AL12</f>
        <v>20527978.7249474</v>
      </c>
      <c r="AM13">
        <f>Sheet1!AM12</f>
        <v>10014036.395052699</v>
      </c>
      <c r="AN13">
        <f>Sheet1!AN12</f>
        <v>0</v>
      </c>
      <c r="AO13">
        <f>Sheet1!AO12</f>
        <v>30542015.120000102</v>
      </c>
      <c r="AP13" s="3"/>
      <c r="AR13" s="3"/>
      <c r="AT13" s="3"/>
      <c r="AV13" s="3"/>
      <c r="AX13" s="3"/>
      <c r="AZ13" s="3"/>
      <c r="BB13" s="3"/>
      <c r="BE13" s="3"/>
      <c r="BG13" s="3"/>
      <c r="BI13" s="3"/>
      <c r="BJ13"/>
      <c r="BK13"/>
      <c r="BL13"/>
      <c r="BM13"/>
      <c r="BN13"/>
      <c r="BO13"/>
    </row>
    <row r="14" spans="1:71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2343609205.7899899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2553626628.8025498</v>
      </c>
      <c r="J14">
        <f>Sheet1!J13</f>
        <v>-6082006.7474328596</v>
      </c>
      <c r="K14">
        <f>Sheet1!K13</f>
        <v>63085771.140276298</v>
      </c>
      <c r="L14">
        <f>Sheet1!L13</f>
        <v>1.02861049898273</v>
      </c>
      <c r="M14">
        <f>Sheet1!M13</f>
        <v>10203922.0559735</v>
      </c>
      <c r="N14">
        <f>Sheet1!N13</f>
        <v>4.1550659252956903</v>
      </c>
      <c r="O14">
        <f>Sheet1!O13</f>
        <v>31961.890930849298</v>
      </c>
      <c r="P14">
        <f>Sheet1!P13</f>
        <v>9.9275389331294406</v>
      </c>
      <c r="Q14">
        <f>Sheet1!Q13</f>
        <v>8152.69366354866</v>
      </c>
      <c r="R14">
        <f>Sheet1!R13</f>
        <v>4.9863910146042203</v>
      </c>
      <c r="S14">
        <f>Sheet1!S13</f>
        <v>0.46718360343311799</v>
      </c>
      <c r="T14">
        <f>Sheet1!T13</f>
        <v>0</v>
      </c>
      <c r="U14">
        <f>Sheet1!U13</f>
        <v>0.73620865071589203</v>
      </c>
      <c r="V14">
        <f>Sheet1!V13</f>
        <v>0.14511544885119099</v>
      </c>
      <c r="W14">
        <f>Sheet1!W13</f>
        <v>0</v>
      </c>
      <c r="X14">
        <f>Sheet1!Y13</f>
        <v>646600.09463607694</v>
      </c>
      <c r="Y14">
        <f>Sheet1!X13</f>
        <v>-24786152.818363</v>
      </c>
      <c r="Z14">
        <f>Sheet1!Z13</f>
        <v>3914413.3805947299</v>
      </c>
      <c r="AA14">
        <f>Sheet1!AA13</f>
        <v>5456635.4257754805</v>
      </c>
      <c r="AB14">
        <f>Sheet1!AB13</f>
        <v>5384681.2074028105</v>
      </c>
      <c r="AC14">
        <f>Sheet1!AC13</f>
        <v>-2023025.78813817</v>
      </c>
      <c r="AD14">
        <f>Sheet1!AD13</f>
        <v>25062904.745510299</v>
      </c>
      <c r="AE14">
        <f>Sheet1!AE13</f>
        <v>-196390.49894748701</v>
      </c>
      <c r="AF14">
        <f>Sheet1!AF13</f>
        <v>-15237564.9245263</v>
      </c>
      <c r="AG14">
        <f>Sheet1!AG13</f>
        <v>0</v>
      </c>
      <c r="AH14">
        <f>Sheet1!AH13</f>
        <v>-2863977.2752884501</v>
      </c>
      <c r="AI14">
        <f>Sheet1!AI13</f>
        <v>366570.781500293</v>
      </c>
      <c r="AJ14">
        <f>Sheet1!AJ13</f>
        <v>0</v>
      </c>
      <c r="AK14">
        <f>Sheet1!AK13</f>
        <v>-4275305.6698437296</v>
      </c>
      <c r="AL14">
        <f>Sheet1!AL13</f>
        <v>-4351111.0380354803</v>
      </c>
      <c r="AM14">
        <f>Sheet1!AM13</f>
        <v>37496638.428034604</v>
      </c>
      <c r="AN14">
        <f>Sheet1!AN13</f>
        <v>0</v>
      </c>
      <c r="AO14">
        <f>Sheet1!AO13</f>
        <v>33145527.389999099</v>
      </c>
      <c r="AP14" s="3"/>
      <c r="AR14" s="3"/>
      <c r="AT14" s="3"/>
      <c r="AV14" s="3"/>
      <c r="AX14" s="3"/>
      <c r="AZ14" s="3"/>
      <c r="BB14" s="3"/>
      <c r="BE14" s="3"/>
      <c r="BG14" s="3"/>
      <c r="BI14" s="3"/>
      <c r="BJ14"/>
      <c r="BK14"/>
      <c r="BL14"/>
      <c r="BM14"/>
      <c r="BN14"/>
      <c r="BO14"/>
    </row>
    <row r="15" spans="1:71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2343609205.7899899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2522954579.54564</v>
      </c>
      <c r="J15">
        <f>Sheet1!J14</f>
        <v>-30672049.256903902</v>
      </c>
      <c r="K15">
        <f>Sheet1!K14</f>
        <v>63773720.658952199</v>
      </c>
      <c r="L15">
        <f>Sheet1!L14</f>
        <v>1.0456450344508299</v>
      </c>
      <c r="M15">
        <f>Sheet1!M14</f>
        <v>10311464.565676499</v>
      </c>
      <c r="N15">
        <f>Sheet1!N14</f>
        <v>3.97714709022181</v>
      </c>
      <c r="O15">
        <f>Sheet1!O14</f>
        <v>32194.009193920399</v>
      </c>
      <c r="P15">
        <f>Sheet1!P14</f>
        <v>9.6711525964837506</v>
      </c>
      <c r="Q15">
        <f>Sheet1!Q14</f>
        <v>8213.1331878146393</v>
      </c>
      <c r="R15">
        <f>Sheet1!R14</f>
        <v>4.9892661956558904</v>
      </c>
      <c r="S15">
        <f>Sheet1!S14</f>
        <v>1.2619157491630799</v>
      </c>
      <c r="T15">
        <f>Sheet1!T14</f>
        <v>0</v>
      </c>
      <c r="U15">
        <f>Sheet1!U14</f>
        <v>2.46530800331209</v>
      </c>
      <c r="V15">
        <f>Sheet1!V14</f>
        <v>0.14511544885119099</v>
      </c>
      <c r="W15">
        <f>Sheet1!W14</f>
        <v>0</v>
      </c>
      <c r="X15">
        <f>Sheet1!Y14</f>
        <v>-13693874.0558329</v>
      </c>
      <c r="Y15">
        <f>Sheet1!X14</f>
        <v>27586185.111889299</v>
      </c>
      <c r="Z15">
        <f>Sheet1!Z14</f>
        <v>3662765.9508680198</v>
      </c>
      <c r="AA15">
        <f>Sheet1!AA14</f>
        <v>-21126128.3079689</v>
      </c>
      <c r="AB15">
        <f>Sheet1!AB14</f>
        <v>-5307833.7137408201</v>
      </c>
      <c r="AC15">
        <f>Sheet1!AC14</f>
        <v>-4738039.2928621201</v>
      </c>
      <c r="AD15">
        <f>Sheet1!AD14</f>
        <v>26543335.100559499</v>
      </c>
      <c r="AE15">
        <f>Sheet1!AE14</f>
        <v>-3170.2502819166698</v>
      </c>
      <c r="AF15">
        <f>Sheet1!AF14</f>
        <v>-33309514.005515002</v>
      </c>
      <c r="AG15">
        <f>Sheet1!AG14</f>
        <v>0</v>
      </c>
      <c r="AH15">
        <f>Sheet1!AH14</f>
        <v>-8702034.8867853992</v>
      </c>
      <c r="AI15">
        <f>Sheet1!AI14</f>
        <v>0</v>
      </c>
      <c r="AJ15">
        <f>Sheet1!AJ14</f>
        <v>0</v>
      </c>
      <c r="AK15">
        <f>Sheet1!AK14</f>
        <v>-29088308.349670399</v>
      </c>
      <c r="AL15">
        <f>Sheet1!AL14</f>
        <v>-29205129.817941099</v>
      </c>
      <c r="AM15">
        <f>Sheet1!AM14</f>
        <v>26715648.0979404</v>
      </c>
      <c r="AN15">
        <f>Sheet1!AN14</f>
        <v>0</v>
      </c>
      <c r="AO15">
        <f>Sheet1!AO14</f>
        <v>-2489481.7200006898</v>
      </c>
      <c r="AP15" s="3"/>
      <c r="AR15" s="3"/>
      <c r="AT15" s="3"/>
      <c r="AV15" s="3"/>
      <c r="AX15" s="3"/>
      <c r="AZ15" s="3"/>
      <c r="BB15" s="3"/>
      <c r="BE15" s="3"/>
      <c r="BG15" s="3"/>
      <c r="BI15" s="3"/>
      <c r="BJ15"/>
      <c r="BK15"/>
      <c r="BL15"/>
      <c r="BM15"/>
      <c r="BN15"/>
      <c r="BO15"/>
    </row>
    <row r="16" spans="1:71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2343609205.7899899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2475642779.2938399</v>
      </c>
      <c r="J16">
        <f>Sheet1!J15</f>
        <v>-47311800.251803897</v>
      </c>
      <c r="K16">
        <f>Sheet1!K15</f>
        <v>63820102.630738199</v>
      </c>
      <c r="L16">
        <f>Sheet1!L15</f>
        <v>1.0470341351127801</v>
      </c>
      <c r="M16">
        <f>Sheet1!M15</f>
        <v>10454115.4801029</v>
      </c>
      <c r="N16">
        <f>Sheet1!N15</f>
        <v>3.7685585642589801</v>
      </c>
      <c r="O16">
        <f>Sheet1!O15</f>
        <v>32542.0796210724</v>
      </c>
      <c r="P16">
        <f>Sheet1!P15</f>
        <v>9.6370579633437696</v>
      </c>
      <c r="Q16">
        <f>Sheet1!Q15</f>
        <v>8292.8981523648399</v>
      </c>
      <c r="R16">
        <f>Sheet1!R15</f>
        <v>5.1463151047183198</v>
      </c>
      <c r="S16">
        <f>Sheet1!S15</f>
        <v>2.1209643517356098</v>
      </c>
      <c r="T16">
        <f>Sheet1!T15</f>
        <v>0</v>
      </c>
      <c r="U16">
        <f>Sheet1!U15</f>
        <v>5.8481881042107897</v>
      </c>
      <c r="V16">
        <f>Sheet1!V15</f>
        <v>0.43179816230875301</v>
      </c>
      <c r="W16">
        <f>Sheet1!W15</f>
        <v>0</v>
      </c>
      <c r="X16">
        <f>Sheet1!Y15</f>
        <v>-3811561.56468547</v>
      </c>
      <c r="Y16">
        <f>Sheet1!X15</f>
        <v>5096695.1535448497</v>
      </c>
      <c r="Z16">
        <f>Sheet1!Z15</f>
        <v>4347044.62337007</v>
      </c>
      <c r="AA16">
        <f>Sheet1!AA15</f>
        <v>-26325914.491842601</v>
      </c>
      <c r="AB16">
        <f>Sheet1!AB15</f>
        <v>-7719823.7371147797</v>
      </c>
      <c r="AC16">
        <f>Sheet1!AC15</f>
        <v>-1168024.1114282601</v>
      </c>
      <c r="AD16">
        <f>Sheet1!AD15</f>
        <v>31150635.867880002</v>
      </c>
      <c r="AE16">
        <f>Sheet1!AE15</f>
        <v>-312109.924064263</v>
      </c>
      <c r="AF16">
        <f>Sheet1!AF15</f>
        <v>-35654252.336049102</v>
      </c>
      <c r="AG16">
        <f>Sheet1!AG15</f>
        <v>0</v>
      </c>
      <c r="AH16">
        <f>Sheet1!AH15</f>
        <v>-16831466.895700399</v>
      </c>
      <c r="AI16">
        <f>Sheet1!AI15</f>
        <v>3962968.3682809798</v>
      </c>
      <c r="AJ16">
        <f>Sheet1!AJ15</f>
        <v>0</v>
      </c>
      <c r="AK16">
        <f>Sheet1!AK15</f>
        <v>-47265809.047809102</v>
      </c>
      <c r="AL16">
        <f>Sheet1!AL15</f>
        <v>-47290770.244027697</v>
      </c>
      <c r="AM16">
        <f>Sheet1!AM15</f>
        <v>19646706.794027802</v>
      </c>
      <c r="AN16">
        <f>Sheet1!AN15</f>
        <v>0</v>
      </c>
      <c r="AO16">
        <f>Sheet1!AO15</f>
        <v>-27644063.449999802</v>
      </c>
      <c r="AP16" s="3"/>
      <c r="AR16" s="3"/>
      <c r="AT16" s="3"/>
      <c r="AV16" s="3"/>
      <c r="AX16" s="3"/>
      <c r="AZ16" s="3"/>
      <c r="BB16" s="3"/>
      <c r="BE16" s="3"/>
      <c r="BG16" s="3"/>
      <c r="BI16" s="3"/>
      <c r="BJ16"/>
      <c r="BK16"/>
      <c r="BL16"/>
      <c r="BM16"/>
      <c r="BN16"/>
      <c r="BO16"/>
    </row>
    <row r="17" spans="1:67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2343609205.7899899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2300096916.85882</v>
      </c>
      <c r="J17">
        <f>Sheet1!J16</f>
        <v>-175545862.43501601</v>
      </c>
      <c r="K17">
        <f>Sheet1!K16</f>
        <v>64711785.338932298</v>
      </c>
      <c r="L17">
        <f>Sheet1!L16</f>
        <v>1.0699448499050801</v>
      </c>
      <c r="M17">
        <f>Sheet1!M16</f>
        <v>10569667.2235143</v>
      </c>
      <c r="N17">
        <f>Sheet1!N16</f>
        <v>2.8808185232590402</v>
      </c>
      <c r="O17">
        <f>Sheet1!O16</f>
        <v>33732.328530223996</v>
      </c>
      <c r="P17">
        <f>Sheet1!P16</f>
        <v>9.4685522184892292</v>
      </c>
      <c r="Q17">
        <f>Sheet1!Q16</f>
        <v>8370.4662083333405</v>
      </c>
      <c r="R17">
        <f>Sheet1!R16</f>
        <v>5.29829576570482</v>
      </c>
      <c r="S17">
        <f>Sheet1!S16</f>
        <v>3.1209643517356098</v>
      </c>
      <c r="T17">
        <f>Sheet1!T16</f>
        <v>0</v>
      </c>
      <c r="U17">
        <f>Sheet1!U16</f>
        <v>11.090116807682</v>
      </c>
      <c r="V17">
        <f>Sheet1!V16</f>
        <v>0.70251818222612294</v>
      </c>
      <c r="W17">
        <f>Sheet1!W16</f>
        <v>0</v>
      </c>
      <c r="X17">
        <f>Sheet1!Y16</f>
        <v>-22646119.053711899</v>
      </c>
      <c r="Y17">
        <f>Sheet1!X16</f>
        <v>29115936.366550099</v>
      </c>
      <c r="Z17">
        <f>Sheet1!Z16</f>
        <v>3752414.5400328301</v>
      </c>
      <c r="AA17">
        <f>Sheet1!AA16</f>
        <v>-126709599.532721</v>
      </c>
      <c r="AB17">
        <f>Sheet1!AB16</f>
        <v>-29813708.123133801</v>
      </c>
      <c r="AC17">
        <f>Sheet1!AC16</f>
        <v>-2337109.2439716002</v>
      </c>
      <c r="AD17">
        <f>Sheet1!AD16</f>
        <v>29808810.737303801</v>
      </c>
      <c r="AE17">
        <f>Sheet1!AE16</f>
        <v>-256349.95225271099</v>
      </c>
      <c r="AF17">
        <f>Sheet1!AF16</f>
        <v>-40290943.514614001</v>
      </c>
      <c r="AG17">
        <f>Sheet1!AG16</f>
        <v>0</v>
      </c>
      <c r="AH17">
        <f>Sheet1!AH16</f>
        <v>-25491534.4528629</v>
      </c>
      <c r="AI17">
        <f>Sheet1!AI16</f>
        <v>3389619.9519656799</v>
      </c>
      <c r="AJ17">
        <f>Sheet1!AJ16</f>
        <v>0</v>
      </c>
      <c r="AK17">
        <f>Sheet1!AK16</f>
        <v>-181478582.27741599</v>
      </c>
      <c r="AL17">
        <f>Sheet1!AL16</f>
        <v>-179185861.07198301</v>
      </c>
      <c r="AM17">
        <f>Sheet1!AM16</f>
        <v>113950491.691984</v>
      </c>
      <c r="AN17">
        <f>Sheet1!AN16</f>
        <v>0</v>
      </c>
      <c r="AO17">
        <f>Sheet1!AO16</f>
        <v>-65235369.379999399</v>
      </c>
      <c r="AP17" s="3"/>
      <c r="AR17" s="3"/>
      <c r="AT17" s="3"/>
      <c r="AV17" s="3"/>
      <c r="AX17" s="3"/>
      <c r="AZ17" s="3"/>
      <c r="BB17" s="3"/>
      <c r="BE17" s="3"/>
      <c r="BG17" s="3"/>
      <c r="BI17" s="3"/>
      <c r="BJ17"/>
      <c r="BK17"/>
      <c r="BL17"/>
      <c r="BM17"/>
      <c r="BN17"/>
      <c r="BO17"/>
    </row>
    <row r="18" spans="1:67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2343609205.7899899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2191318176.6053801</v>
      </c>
      <c r="J18">
        <f>Sheet1!J17</f>
        <v>-108778740.25343999</v>
      </c>
      <c r="K18">
        <f>Sheet1!K17</f>
        <v>65562722.746784396</v>
      </c>
      <c r="L18">
        <f>Sheet1!L17</f>
        <v>1.09285617601382</v>
      </c>
      <c r="M18">
        <f>Sheet1!M17</f>
        <v>10650570.694897899</v>
      </c>
      <c r="N18">
        <f>Sheet1!N17</f>
        <v>2.5337028326360298</v>
      </c>
      <c r="O18">
        <f>Sheet1!O17</f>
        <v>34524.7871843475</v>
      </c>
      <c r="P18">
        <f>Sheet1!P17</f>
        <v>9.3225335732380703</v>
      </c>
      <c r="Q18">
        <f>Sheet1!Q17</f>
        <v>8410.7904429072696</v>
      </c>
      <c r="R18">
        <f>Sheet1!R17</f>
        <v>5.7169910055177304</v>
      </c>
      <c r="S18">
        <f>Sheet1!S17</f>
        <v>4.1209643517356103</v>
      </c>
      <c r="T18">
        <f>Sheet1!T17</f>
        <v>0</v>
      </c>
      <c r="U18">
        <f>Sheet1!U17</f>
        <v>18.332045511153201</v>
      </c>
      <c r="V18">
        <f>Sheet1!V17</f>
        <v>0.98145878092958205</v>
      </c>
      <c r="W18">
        <f>Sheet1!W17</f>
        <v>0</v>
      </c>
      <c r="X18">
        <f>Sheet1!Y17</f>
        <v>-17991409.158251502</v>
      </c>
      <c r="Y18">
        <f>Sheet1!X17</f>
        <v>27904034.070837401</v>
      </c>
      <c r="Z18">
        <f>Sheet1!Z17</f>
        <v>2829070.7136991699</v>
      </c>
      <c r="AA18">
        <f>Sheet1!AA17</f>
        <v>-53539603.644769996</v>
      </c>
      <c r="AB18">
        <f>Sheet1!AB17</f>
        <v>-19189437.7746392</v>
      </c>
      <c r="AC18">
        <f>Sheet1!AC17</f>
        <v>-2358568.055036</v>
      </c>
      <c r="AD18">
        <f>Sheet1!AD17</f>
        <v>16732730.3141049</v>
      </c>
      <c r="AE18">
        <f>Sheet1!AE17</f>
        <v>-805608.89524814102</v>
      </c>
      <c r="AF18">
        <f>Sheet1!AF17</f>
        <v>-39244159.493836001</v>
      </c>
      <c r="AG18">
        <f>Sheet1!AG17</f>
        <v>0</v>
      </c>
      <c r="AH18">
        <f>Sheet1!AH17</f>
        <v>-34149378.606541798</v>
      </c>
      <c r="AI18">
        <f>Sheet1!AI17</f>
        <v>3288159.0583936502</v>
      </c>
      <c r="AJ18">
        <f>Sheet1!AJ17</f>
        <v>0</v>
      </c>
      <c r="AK18">
        <f>Sheet1!AK17</f>
        <v>-116524171.471287</v>
      </c>
      <c r="AL18">
        <f>Sheet1!AL17</f>
        <v>-115008134.671984</v>
      </c>
      <c r="AM18">
        <f>Sheet1!AM17</f>
        <v>-7173100.8780157398</v>
      </c>
      <c r="AN18">
        <f>Sheet1!AN17</f>
        <v>0</v>
      </c>
      <c r="AO18">
        <f>Sheet1!AO17</f>
        <v>-122181235.55</v>
      </c>
      <c r="AP18" s="3"/>
      <c r="AR18" s="3"/>
      <c r="AT18" s="3"/>
      <c r="AV18" s="3"/>
      <c r="AX18" s="3"/>
      <c r="AZ18" s="3"/>
      <c r="BB18" s="3"/>
      <c r="BE18" s="3"/>
      <c r="BG18" s="3"/>
      <c r="BI18" s="3"/>
      <c r="BJ18"/>
      <c r="BK18"/>
      <c r="BL18"/>
      <c r="BM18"/>
      <c r="BN18"/>
      <c r="BO18"/>
    </row>
    <row r="19" spans="1:67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2343609205.7899899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2194875429.3443198</v>
      </c>
      <c r="J19">
        <f>Sheet1!J18</f>
        <v>3557252.73893914</v>
      </c>
      <c r="K19">
        <f>Sheet1!K18</f>
        <v>65759262.893413603</v>
      </c>
      <c r="L19">
        <f>Sheet1!L18</f>
        <v>1.0576880907299999</v>
      </c>
      <c r="M19">
        <f>Sheet1!M18</f>
        <v>10755315.1763843</v>
      </c>
      <c r="N19">
        <f>Sheet1!N18</f>
        <v>2.7568195859303701</v>
      </c>
      <c r="O19">
        <f>Sheet1!O18</f>
        <v>35266.145915163499</v>
      </c>
      <c r="P19">
        <f>Sheet1!P18</f>
        <v>9.2107918922561005</v>
      </c>
      <c r="Q19">
        <f>Sheet1!Q18</f>
        <v>8479.2421879901394</v>
      </c>
      <c r="R19">
        <f>Sheet1!R18</f>
        <v>5.87559457589657</v>
      </c>
      <c r="S19">
        <f>Sheet1!S18</f>
        <v>5.1209643517356103</v>
      </c>
      <c r="T19">
        <f>Sheet1!T18</f>
        <v>0</v>
      </c>
      <c r="U19">
        <f>Sheet1!U18</f>
        <v>27.5739742146244</v>
      </c>
      <c r="V19">
        <f>Sheet1!V18</f>
        <v>0.98145878092958205</v>
      </c>
      <c r="W19">
        <f>Sheet1!W18</f>
        <v>0</v>
      </c>
      <c r="X19">
        <f>Sheet1!Y18</f>
        <v>27622740.499058999</v>
      </c>
      <c r="Y19">
        <f>Sheet1!X18</f>
        <v>14285751.7251889</v>
      </c>
      <c r="Z19">
        <f>Sheet1!Z18</f>
        <v>3284447.7052708301</v>
      </c>
      <c r="AA19">
        <f>Sheet1!AA18</f>
        <v>34853808.151132599</v>
      </c>
      <c r="AB19">
        <f>Sheet1!AB18</f>
        <v>-18976276.861605201</v>
      </c>
      <c r="AC19">
        <f>Sheet1!AC18</f>
        <v>-2462057.11372753</v>
      </c>
      <c r="AD19">
        <f>Sheet1!AD18</f>
        <v>23669208.113272801</v>
      </c>
      <c r="AE19">
        <f>Sheet1!AE18</f>
        <v>-297082.851628348</v>
      </c>
      <c r="AF19">
        <f>Sheet1!AF18</f>
        <v>-37283607.017040104</v>
      </c>
      <c r="AG19">
        <f>Sheet1!AG18</f>
        <v>0</v>
      </c>
      <c r="AH19">
        <f>Sheet1!AH18</f>
        <v>-41312808.816185199</v>
      </c>
      <c r="AI19">
        <f>Sheet1!AI18</f>
        <v>0</v>
      </c>
      <c r="AJ19">
        <f>Sheet1!AJ18</f>
        <v>0</v>
      </c>
      <c r="AK19">
        <f>Sheet1!AK18</f>
        <v>3384123.5337376501</v>
      </c>
      <c r="AL19">
        <f>Sheet1!AL18</f>
        <v>2267079.36191436</v>
      </c>
      <c r="AM19">
        <f>Sheet1!AM18</f>
        <v>-94971862.301912799</v>
      </c>
      <c r="AN19">
        <f>Sheet1!AN18</f>
        <v>0</v>
      </c>
      <c r="AO19">
        <f>Sheet1!AO18</f>
        <v>-92704782.939998493</v>
      </c>
      <c r="AP19" s="3"/>
      <c r="AR19" s="3"/>
      <c r="AT19" s="3"/>
      <c r="AV19" s="3"/>
      <c r="AX19" s="3"/>
      <c r="AZ19" s="3"/>
      <c r="BB19" s="3"/>
      <c r="BE19" s="3"/>
      <c r="BG19" s="3"/>
      <c r="BI19" s="3"/>
      <c r="BJ19"/>
      <c r="BK19"/>
      <c r="BL19"/>
      <c r="BM19"/>
      <c r="BN19"/>
      <c r="BO19"/>
    </row>
    <row r="20" spans="1:67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2343609205.7899899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2130259812.82197</v>
      </c>
      <c r="J20">
        <f>Sheet1!J19</f>
        <v>-64615616.522353798</v>
      </c>
      <c r="K20">
        <f>Sheet1!K19</f>
        <v>65881301.870431103</v>
      </c>
      <c r="L20">
        <f>Sheet1!L19</f>
        <v>1.0269456277795199</v>
      </c>
      <c r="M20">
        <f>Sheet1!M19</f>
        <v>10831877.010582101</v>
      </c>
      <c r="N20">
        <f>Sheet1!N19</f>
        <v>3.0717382596775198</v>
      </c>
      <c r="O20">
        <f>Sheet1!O19</f>
        <v>36109.529790914799</v>
      </c>
      <c r="P20">
        <f>Sheet1!P19</f>
        <v>9.0960022520675992</v>
      </c>
      <c r="Q20">
        <f>Sheet1!Q19</f>
        <v>8566.0605880396197</v>
      </c>
      <c r="R20">
        <f>Sheet1!R19</f>
        <v>6.0992210636339204</v>
      </c>
      <c r="S20">
        <f>Sheet1!S19</f>
        <v>6.1209643517356103</v>
      </c>
      <c r="T20">
        <f>Sheet1!T19</f>
        <v>0</v>
      </c>
      <c r="U20">
        <f>Sheet1!U19</f>
        <v>38.815902918095702</v>
      </c>
      <c r="V20">
        <f>Sheet1!V19</f>
        <v>1</v>
      </c>
      <c r="W20">
        <f>Sheet1!W19</f>
        <v>0.50036079538897105</v>
      </c>
      <c r="X20">
        <f>Sheet1!Y19</f>
        <v>22691368.354105901</v>
      </c>
      <c r="Y20">
        <f>Sheet1!X19</f>
        <v>10971404.004380099</v>
      </c>
      <c r="Z20">
        <f>Sheet1!Z19</f>
        <v>2542981.1196866198</v>
      </c>
      <c r="AA20">
        <f>Sheet1!AA19</f>
        <v>42821116.356744103</v>
      </c>
      <c r="AB20">
        <f>Sheet1!AB19</f>
        <v>-19296218.039846599</v>
      </c>
      <c r="AC20">
        <f>Sheet1!AC19</f>
        <v>-2247860.64795527</v>
      </c>
      <c r="AD20">
        <f>Sheet1!AD19</f>
        <v>28169178.593266599</v>
      </c>
      <c r="AE20">
        <f>Sheet1!AE19</f>
        <v>-399226.61863542697</v>
      </c>
      <c r="AF20">
        <f>Sheet1!AF19</f>
        <v>-35796041.508427598</v>
      </c>
      <c r="AG20">
        <f>Sheet1!AG19</f>
        <v>0</v>
      </c>
      <c r="AH20">
        <f>Sheet1!AH19</f>
        <v>-48129679.370585799</v>
      </c>
      <c r="AI20">
        <f>Sheet1!AI19</f>
        <v>157984.36978162301</v>
      </c>
      <c r="AJ20">
        <f>Sheet1!AJ19</f>
        <v>-67983272.473590299</v>
      </c>
      <c r="AK20">
        <f>Sheet1!AK19</f>
        <v>-66498265.861076199</v>
      </c>
      <c r="AL20">
        <f>Sheet1!AL19</f>
        <v>-68278213.409932896</v>
      </c>
      <c r="AM20">
        <f>Sheet1!AM19</f>
        <v>13862717.5499311</v>
      </c>
      <c r="AN20">
        <f>Sheet1!AN19</f>
        <v>0</v>
      </c>
      <c r="AO20">
        <f>Sheet1!AO19</f>
        <v>-54415495.860001698</v>
      </c>
      <c r="AP20" s="3"/>
      <c r="AR20" s="3"/>
      <c r="AT20" s="3"/>
      <c r="AV20" s="3"/>
      <c r="AX20" s="3"/>
      <c r="AZ20" s="3"/>
      <c r="BB20" s="3"/>
      <c r="BE20" s="3"/>
      <c r="BG20" s="3"/>
      <c r="BI20" s="3"/>
      <c r="BJ20"/>
      <c r="BK20"/>
      <c r="BL20"/>
      <c r="BM20"/>
      <c r="BN20"/>
      <c r="BO20"/>
    </row>
    <row r="21" spans="1:67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674260945.35999894</v>
      </c>
      <c r="F21">
        <f>Sheet1!F20</f>
        <v>0</v>
      </c>
      <c r="G21">
        <f>Sheet1!G20</f>
        <v>674260945.35999894</v>
      </c>
      <c r="H21">
        <f>Sheet1!H20</f>
        <v>0</v>
      </c>
      <c r="I21">
        <f>Sheet1!I20</f>
        <v>640596290.85893798</v>
      </c>
      <c r="J21">
        <f>Sheet1!J20</f>
        <v>0</v>
      </c>
      <c r="K21">
        <f>Sheet1!K20</f>
        <v>12298795.930712299</v>
      </c>
      <c r="L21">
        <f>Sheet1!L20</f>
        <v>0.92331548562210097</v>
      </c>
      <c r="M21">
        <f>Sheet1!M20</f>
        <v>2339285.09696656</v>
      </c>
      <c r="N21">
        <f>Sheet1!N20</f>
        <v>1.9494380990215501</v>
      </c>
      <c r="O21">
        <f>Sheet1!O20</f>
        <v>35597.433175418097</v>
      </c>
      <c r="P21">
        <f>Sheet1!P20</f>
        <v>7.4648443721367199</v>
      </c>
      <c r="Q21">
        <f>Sheet1!Q20</f>
        <v>3596.4947644218801</v>
      </c>
      <c r="R21">
        <f>Sheet1!R20</f>
        <v>3.3255614214014599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4.8703606854267202E-2</v>
      </c>
      <c r="W21">
        <f>Sheet1!W20</f>
        <v>0</v>
      </c>
      <c r="X21">
        <f>Sheet1!Y20</f>
        <v>0</v>
      </c>
      <c r="Y21">
        <f>Sheet1!X20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674260945.35999894</v>
      </c>
      <c r="AO21">
        <f>Sheet1!AO20</f>
        <v>674260945.35999894</v>
      </c>
      <c r="AP21" s="3"/>
      <c r="AR21" s="3"/>
      <c r="AT21" s="3"/>
      <c r="AV21" s="3"/>
      <c r="AX21" s="3"/>
      <c r="AZ21" s="3"/>
      <c r="BB21" s="3"/>
      <c r="BE21" s="3"/>
      <c r="BG21" s="3"/>
      <c r="BI21" s="3"/>
      <c r="BJ21"/>
      <c r="BK21"/>
      <c r="BL21"/>
      <c r="BM21"/>
      <c r="BN21"/>
      <c r="BO21"/>
    </row>
    <row r="22" spans="1:67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709267130.35999894</v>
      </c>
      <c r="F22">
        <f>Sheet1!F21</f>
        <v>674260945.35999894</v>
      </c>
      <c r="G22">
        <f>Sheet1!G21</f>
        <v>725430146.02999997</v>
      </c>
      <c r="H22">
        <f>Sheet1!H21</f>
        <v>16163015.669999899</v>
      </c>
      <c r="I22">
        <f>Sheet1!I21</f>
        <v>707387281.58624101</v>
      </c>
      <c r="J22">
        <f>Sheet1!J21</f>
        <v>32882754.189451501</v>
      </c>
      <c r="K22">
        <f>Sheet1!K21</f>
        <v>12509046.8749745</v>
      </c>
      <c r="L22">
        <f>Sheet1!L21</f>
        <v>0.88571504762998099</v>
      </c>
      <c r="M22">
        <f>Sheet1!M21</f>
        <v>2370118.4079501601</v>
      </c>
      <c r="N22">
        <f>Sheet1!N21</f>
        <v>2.2113140564589999</v>
      </c>
      <c r="O22">
        <f>Sheet1!O21</f>
        <v>34987.079425811397</v>
      </c>
      <c r="P22">
        <f>Sheet1!P21</f>
        <v>7.3982259474449101</v>
      </c>
      <c r="Q22">
        <f>Sheet1!Q21</f>
        <v>3573.7102683131902</v>
      </c>
      <c r="R22">
        <f>Sheet1!R21</f>
        <v>3.40820405933649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4.6299819340749698E-2</v>
      </c>
      <c r="W22">
        <f>Sheet1!W21</f>
        <v>0</v>
      </c>
      <c r="X22">
        <f>Sheet1!Y21</f>
        <v>-1447019.1023480999</v>
      </c>
      <c r="Y22">
        <f>Sheet1!X21</f>
        <v>90674171.163285494</v>
      </c>
      <c r="Z22">
        <f>Sheet1!Z21</f>
        <v>2135843.3996918001</v>
      </c>
      <c r="AA22">
        <f>Sheet1!AA21</f>
        <v>14438541.7253455</v>
      </c>
      <c r="AB22">
        <f>Sheet1!AB21</f>
        <v>5111527.1461206404</v>
      </c>
      <c r="AC22">
        <f>Sheet1!AC21</f>
        <v>-76508.238695784195</v>
      </c>
      <c r="AD22">
        <f>Sheet1!AD21</f>
        <v>2833.51295584429</v>
      </c>
      <c r="AE22">
        <f>Sheet1!AE21</f>
        <v>0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110839389.606355</v>
      </c>
      <c r="AL22">
        <f>Sheet1!AL21</f>
        <v>107996763.15589</v>
      </c>
      <c r="AM22">
        <f>Sheet1!AM21</f>
        <v>-91833747.485890299</v>
      </c>
      <c r="AN22">
        <f>Sheet1!AN21</f>
        <v>35006185</v>
      </c>
      <c r="AO22">
        <f>Sheet1!AO21</f>
        <v>51169200.669999897</v>
      </c>
      <c r="AP22" s="3"/>
      <c r="AR22" s="3"/>
      <c r="AT22" s="3"/>
      <c r="AV22" s="3"/>
      <c r="AX22" s="3"/>
      <c r="AZ22" s="3"/>
      <c r="BB22" s="3"/>
      <c r="BE22" s="3"/>
      <c r="BG22" s="3"/>
      <c r="BI22" s="3"/>
      <c r="BJ22"/>
      <c r="BK22"/>
      <c r="BL22"/>
      <c r="BM22"/>
      <c r="BN22"/>
      <c r="BO22"/>
    </row>
    <row r="23" spans="1:67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736842324.33599997</v>
      </c>
      <c r="F23">
        <f>Sheet1!F22</f>
        <v>725430146.02999997</v>
      </c>
      <c r="G23">
        <f>Sheet1!G22</f>
        <v>767702315.424999</v>
      </c>
      <c r="H23">
        <f>Sheet1!H22</f>
        <v>14696975.418999899</v>
      </c>
      <c r="I23">
        <f>Sheet1!I22</f>
        <v>764231836.32465303</v>
      </c>
      <c r="J23">
        <f>Sheet1!J22</f>
        <v>32601779.815350302</v>
      </c>
      <c r="K23">
        <f>Sheet1!K22</f>
        <v>11992429.793737</v>
      </c>
      <c r="L23">
        <f>Sheet1!L22</f>
        <v>0.86519093149090498</v>
      </c>
      <c r="M23">
        <f>Sheet1!M22</f>
        <v>2375074.5034157801</v>
      </c>
      <c r="N23">
        <f>Sheet1!N22</f>
        <v>2.5347267034494201</v>
      </c>
      <c r="O23">
        <f>Sheet1!O22</f>
        <v>34011.280170616403</v>
      </c>
      <c r="P23">
        <f>Sheet1!P22</f>
        <v>7.3121074224626899</v>
      </c>
      <c r="Q23">
        <f>Sheet1!Q22</f>
        <v>3590.5491128889798</v>
      </c>
      <c r="R23">
        <f>Sheet1!R22</f>
        <v>3.4379856250924798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4.4567119606752401E-2</v>
      </c>
      <c r="W23">
        <f>Sheet1!W22</f>
        <v>0</v>
      </c>
      <c r="X23">
        <f>Sheet1!Y22</f>
        <v>6432036.3082797397</v>
      </c>
      <c r="Y23">
        <f>Sheet1!X22</f>
        <v>-543969.84034276905</v>
      </c>
      <c r="Z23">
        <f>Sheet1!Z22</f>
        <v>2604163.8010269599</v>
      </c>
      <c r="AA23">
        <f>Sheet1!AA22</f>
        <v>16884208.319460802</v>
      </c>
      <c r="AB23">
        <f>Sheet1!AB22</f>
        <v>8072687.7676652102</v>
      </c>
      <c r="AC23">
        <f>Sheet1!AC22</f>
        <v>-202951.34916713199</v>
      </c>
      <c r="AD23">
        <f>Sheet1!AD22</f>
        <v>20020.377267026099</v>
      </c>
      <c r="AE23">
        <f>Sheet1!AE22</f>
        <v>0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33266195.3841899</v>
      </c>
      <c r="AL23">
        <f>Sheet1!AL22</f>
        <v>33611032.304514199</v>
      </c>
      <c r="AM23">
        <f>Sheet1!AM22</f>
        <v>-18914056.8855143</v>
      </c>
      <c r="AN23">
        <f>Sheet1!AN22</f>
        <v>27575193.976</v>
      </c>
      <c r="AO23">
        <f>Sheet1!AO22</f>
        <v>42272169.394999899</v>
      </c>
      <c r="AP23" s="3"/>
      <c r="AR23" s="3"/>
      <c r="AT23" s="3"/>
      <c r="AV23" s="3"/>
      <c r="AX23" s="3"/>
      <c r="AZ23" s="3"/>
      <c r="BB23" s="3"/>
      <c r="BE23" s="3"/>
      <c r="BG23" s="3"/>
      <c r="BI23" s="3"/>
      <c r="BJ23"/>
      <c r="BK23"/>
      <c r="BL23"/>
      <c r="BM23"/>
      <c r="BN23"/>
      <c r="BO23"/>
    </row>
    <row r="24" spans="1:67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750740416.33599997</v>
      </c>
      <c r="F24">
        <f>Sheet1!F23</f>
        <v>767702315.424999</v>
      </c>
      <c r="G24">
        <f>Sheet1!G23</f>
        <v>810479331.84699905</v>
      </c>
      <c r="H24">
        <f>Sheet1!H23</f>
        <v>28878924.4220003</v>
      </c>
      <c r="I24">
        <f>Sheet1!I23</f>
        <v>819416668.93450904</v>
      </c>
      <c r="J24">
        <f>Sheet1!J23</f>
        <v>40298079.399202503</v>
      </c>
      <c r="K24">
        <f>Sheet1!K23</f>
        <v>11853625.628571499</v>
      </c>
      <c r="L24">
        <f>Sheet1!L23</f>
        <v>0.865593348760756</v>
      </c>
      <c r="M24">
        <f>Sheet1!M23</f>
        <v>2445539.5046130698</v>
      </c>
      <c r="N24">
        <f>Sheet1!N23</f>
        <v>2.9926741447803602</v>
      </c>
      <c r="O24">
        <f>Sheet1!O23</f>
        <v>33066.4475260498</v>
      </c>
      <c r="P24">
        <f>Sheet1!P23</f>
        <v>7.2615637140306699</v>
      </c>
      <c r="Q24">
        <f>Sheet1!Q23</f>
        <v>3567.3537585528502</v>
      </c>
      <c r="R24">
        <f>Sheet1!R23</f>
        <v>3.4465386723882698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4.3742070208862498E-2</v>
      </c>
      <c r="W24">
        <f>Sheet1!W23</f>
        <v>0</v>
      </c>
      <c r="X24">
        <f>Sheet1!Y23</f>
        <v>-265704.79933101498</v>
      </c>
      <c r="Y24">
        <f>Sheet1!X23</f>
        <v>2916847.5676557301</v>
      </c>
      <c r="Z24">
        <f>Sheet1!Z23</f>
        <v>2704414.11950194</v>
      </c>
      <c r="AA24">
        <f>Sheet1!AA23</f>
        <v>23294253.307965402</v>
      </c>
      <c r="AB24">
        <f>Sheet1!AB23</f>
        <v>7858299.25106527</v>
      </c>
      <c r="AC24">
        <f>Sheet1!AC23</f>
        <v>-152422.22369565599</v>
      </c>
      <c r="AD24">
        <f>Sheet1!AD23</f>
        <v>-49185.3447484879</v>
      </c>
      <c r="AE24">
        <f>Sheet1!AE23</f>
        <v>0</v>
      </c>
      <c r="AF24">
        <f>Sheet1!AF23</f>
        <v>0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36306501.8784132</v>
      </c>
      <c r="AL24">
        <f>Sheet1!AL23</f>
        <v>36655031.753741302</v>
      </c>
      <c r="AM24">
        <f>Sheet1!AM23</f>
        <v>-7776107.3317410098</v>
      </c>
      <c r="AN24">
        <f>Sheet1!AN23</f>
        <v>13898091.999999899</v>
      </c>
      <c r="AO24">
        <f>Sheet1!AO23</f>
        <v>42777016.422000296</v>
      </c>
      <c r="AP24" s="3"/>
      <c r="AR24" s="3"/>
      <c r="AT24" s="3"/>
      <c r="AV24" s="3"/>
      <c r="AX24" s="3"/>
      <c r="AZ24" s="3"/>
      <c r="BB24" s="3"/>
      <c r="BE24" s="3"/>
      <c r="BG24" s="3"/>
      <c r="BI24" s="3"/>
      <c r="BJ24"/>
      <c r="BK24"/>
      <c r="BL24"/>
      <c r="BM24"/>
      <c r="BN24"/>
      <c r="BO24"/>
    </row>
    <row r="25" spans="1:67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766487680.33599997</v>
      </c>
      <c r="F25">
        <f>Sheet1!F24</f>
        <v>810479331.84699905</v>
      </c>
      <c r="G25">
        <f>Sheet1!G24</f>
        <v>870033225.71099997</v>
      </c>
      <c r="H25">
        <f>Sheet1!H24</f>
        <v>43806629.863999799</v>
      </c>
      <c r="I25">
        <f>Sheet1!I24</f>
        <v>880926932.373739</v>
      </c>
      <c r="J25">
        <f>Sheet1!J24</f>
        <v>44491066.590132698</v>
      </c>
      <c r="K25">
        <f>Sheet1!K24</f>
        <v>11826504.497719901</v>
      </c>
      <c r="L25">
        <f>Sheet1!L24</f>
        <v>0.85530549068614004</v>
      </c>
      <c r="M25">
        <f>Sheet1!M24</f>
        <v>2503665.38962872</v>
      </c>
      <c r="N25">
        <f>Sheet1!N24</f>
        <v>3.2755580783176699</v>
      </c>
      <c r="O25">
        <f>Sheet1!O24</f>
        <v>31598.405610027799</v>
      </c>
      <c r="P25">
        <f>Sheet1!P24</f>
        <v>7.2859233774796603</v>
      </c>
      <c r="Q25">
        <f>Sheet1!Q24</f>
        <v>3548.3528427408601</v>
      </c>
      <c r="R25">
        <f>Sheet1!R24</f>
        <v>3.6430767145026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4.2843402239165301E-2</v>
      </c>
      <c r="W25">
        <f>Sheet1!W24</f>
        <v>0</v>
      </c>
      <c r="X25">
        <f>Sheet1!Y24</f>
        <v>7138064.8323992696</v>
      </c>
      <c r="Y25">
        <f>Sheet1!X24</f>
        <v>6479415.4641543403</v>
      </c>
      <c r="Z25">
        <f>Sheet1!Z24</f>
        <v>3248443.71437999</v>
      </c>
      <c r="AA25">
        <f>Sheet1!AA24</f>
        <v>13755853.9983194</v>
      </c>
      <c r="AB25">
        <f>Sheet1!AB24</f>
        <v>13175729.8010017</v>
      </c>
      <c r="AC25">
        <f>Sheet1!AC24</f>
        <v>-9173.5631875701492</v>
      </c>
      <c r="AD25">
        <f>Sheet1!AD24</f>
        <v>129458.893848691</v>
      </c>
      <c r="AE25">
        <f>Sheet1!AE24</f>
        <v>-138851.00432207799</v>
      </c>
      <c r="AF25">
        <f>Sheet1!AF24</f>
        <v>0</v>
      </c>
      <c r="AG25">
        <f>Sheet1!AG24</f>
        <v>0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43778942.136593699</v>
      </c>
      <c r="AL25">
        <f>Sheet1!AL24</f>
        <v>45360468.5805429</v>
      </c>
      <c r="AM25">
        <f>Sheet1!AM24</f>
        <v>-1553838.7165431101</v>
      </c>
      <c r="AN25">
        <f>Sheet1!AN24</f>
        <v>15747264</v>
      </c>
      <c r="AO25">
        <f>Sheet1!AO24</f>
        <v>59553893.863999799</v>
      </c>
      <c r="AP25" s="3"/>
      <c r="AR25" s="3"/>
      <c r="AT25" s="3"/>
      <c r="AV25" s="3"/>
      <c r="AX25" s="3"/>
      <c r="AZ25" s="3"/>
      <c r="BB25" s="3"/>
      <c r="BE25" s="3"/>
      <c r="BG25" s="3"/>
      <c r="BI25" s="3"/>
      <c r="BJ25"/>
      <c r="BK25"/>
      <c r="BL25"/>
      <c r="BM25"/>
      <c r="BN25"/>
      <c r="BO25"/>
    </row>
    <row r="26" spans="1:67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775175948.33500004</v>
      </c>
      <c r="F26">
        <f>Sheet1!F25</f>
        <v>870033225.71099997</v>
      </c>
      <c r="G26">
        <f>Sheet1!G25</f>
        <v>885259382.30599904</v>
      </c>
      <c r="H26">
        <f>Sheet1!H25</f>
        <v>6537888.5959999496</v>
      </c>
      <c r="I26">
        <f>Sheet1!I25</f>
        <v>888249276.32845604</v>
      </c>
      <c r="J26">
        <f>Sheet1!J25</f>
        <v>-1199956.9807386501</v>
      </c>
      <c r="K26">
        <f>Sheet1!K25</f>
        <v>11803100.918584799</v>
      </c>
      <c r="L26">
        <f>Sheet1!L25</f>
        <v>0.88571585124769003</v>
      </c>
      <c r="M26">
        <f>Sheet1!M25</f>
        <v>2518539.2376958602</v>
      </c>
      <c r="N26">
        <f>Sheet1!N25</f>
        <v>3.4596631296120499</v>
      </c>
      <c r="O26">
        <f>Sheet1!O25</f>
        <v>31909.856972240399</v>
      </c>
      <c r="P26">
        <f>Sheet1!P25</f>
        <v>7.2123055745098803</v>
      </c>
      <c r="Q26">
        <f>Sheet1!Q25</f>
        <v>3556.0499390621499</v>
      </c>
      <c r="R26">
        <f>Sheet1!R25</f>
        <v>3.80673300013656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4.2363208082674297E-2</v>
      </c>
      <c r="W26">
        <f>Sheet1!W25</f>
        <v>0</v>
      </c>
      <c r="X26">
        <f>Sheet1!Y25</f>
        <v>-11649461.0372614</v>
      </c>
      <c r="Y26">
        <f>Sheet1!X25</f>
        <v>8736529.4431625009</v>
      </c>
      <c r="Z26">
        <f>Sheet1!Z25</f>
        <v>1274095.2964444601</v>
      </c>
      <c r="AA26">
        <f>Sheet1!AA25</f>
        <v>8977430.6461773496</v>
      </c>
      <c r="AB26">
        <f>Sheet1!AB25</f>
        <v>-3822833.0420002099</v>
      </c>
      <c r="AC26">
        <f>Sheet1!AC25</f>
        <v>-425908.01394932502</v>
      </c>
      <c r="AD26">
        <f>Sheet1!AD25</f>
        <v>-71098.538590283293</v>
      </c>
      <c r="AE26">
        <f>Sheet1!AE25</f>
        <v>-122678.883577788</v>
      </c>
      <c r="AF26">
        <f>Sheet1!AF25</f>
        <v>0</v>
      </c>
      <c r="AG26">
        <f>Sheet1!AG25</f>
        <v>0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2896075.8704052302</v>
      </c>
      <c r="AL26">
        <f>Sheet1!AL25</f>
        <v>2837371.2043544399</v>
      </c>
      <c r="AM26">
        <f>Sheet1!AM25</f>
        <v>3700517.3916455102</v>
      </c>
      <c r="AN26">
        <f>Sheet1!AN25</f>
        <v>8688267.9989999998</v>
      </c>
      <c r="AO26">
        <f>Sheet1!AO25</f>
        <v>15226156.5949999</v>
      </c>
      <c r="AP26" s="3"/>
      <c r="AR26" s="3"/>
      <c r="AT26" s="3"/>
      <c r="AV26" s="3"/>
      <c r="AX26" s="3"/>
      <c r="AZ26" s="3"/>
      <c r="BB26" s="3"/>
      <c r="BE26" s="3"/>
      <c r="BG26" s="3"/>
      <c r="BI26" s="3"/>
      <c r="BJ26"/>
      <c r="BK26"/>
      <c r="BL26"/>
      <c r="BM26"/>
      <c r="BN26"/>
      <c r="BO26"/>
    </row>
    <row r="27" spans="1:67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775175948.33500004</v>
      </c>
      <c r="F27">
        <f>Sheet1!F26</f>
        <v>885259382.30599904</v>
      </c>
      <c r="G27">
        <f>Sheet1!G26</f>
        <v>949307503.07599998</v>
      </c>
      <c r="H27">
        <f>Sheet1!H26</f>
        <v>64048120.770000301</v>
      </c>
      <c r="I27">
        <f>Sheet1!I26</f>
        <v>927640366.61567402</v>
      </c>
      <c r="J27">
        <f>Sheet1!J26</f>
        <v>39391090.287217602</v>
      </c>
      <c r="K27">
        <f>Sheet1!K26</f>
        <v>11990769.0779054</v>
      </c>
      <c r="L27">
        <f>Sheet1!L26</f>
        <v>0.88510893588294204</v>
      </c>
      <c r="M27">
        <f>Sheet1!M26</f>
        <v>2524515.6391758001</v>
      </c>
      <c r="N27">
        <f>Sheet1!N26</f>
        <v>3.87254242696988</v>
      </c>
      <c r="O27">
        <f>Sheet1!O26</f>
        <v>31686.704638310101</v>
      </c>
      <c r="P27">
        <f>Sheet1!P26</f>
        <v>7.4487178792293696</v>
      </c>
      <c r="Q27">
        <f>Sheet1!Q26</f>
        <v>3555.3631834829298</v>
      </c>
      <c r="R27">
        <f>Sheet1!R26</f>
        <v>3.8813452381020501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4.2363208082674297E-2</v>
      </c>
      <c r="W27">
        <f>Sheet1!W26</f>
        <v>0</v>
      </c>
      <c r="X27">
        <f>Sheet1!Y26</f>
        <v>1983751.3132170599</v>
      </c>
      <c r="Y27">
        <f>Sheet1!X26</f>
        <v>13547511.845188901</v>
      </c>
      <c r="Z27">
        <f>Sheet1!Z26</f>
        <v>616491.25531073601</v>
      </c>
      <c r="AA27">
        <f>Sheet1!AA26</f>
        <v>19480809.586110301</v>
      </c>
      <c r="AB27">
        <f>Sheet1!AB26</f>
        <v>2385350.3665762399</v>
      </c>
      <c r="AC27">
        <f>Sheet1!AC26</f>
        <v>1462908.1537113499</v>
      </c>
      <c r="AD27">
        <f>Sheet1!AD26</f>
        <v>-148532.34370405</v>
      </c>
      <c r="AE27">
        <f>Sheet1!AE26</f>
        <v>-25910.019034722001</v>
      </c>
      <c r="AF27">
        <f>Sheet1!AF26</f>
        <v>0</v>
      </c>
      <c r="AG27">
        <f>Sheet1!AG26</f>
        <v>0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39302380.157375902</v>
      </c>
      <c r="AL27">
        <f>Sheet1!AL26</f>
        <v>40280693.3315503</v>
      </c>
      <c r="AM27">
        <f>Sheet1!AM26</f>
        <v>23767427.438450001</v>
      </c>
      <c r="AN27">
        <f>Sheet1!AN26</f>
        <v>0</v>
      </c>
      <c r="AO27">
        <f>Sheet1!AO26</f>
        <v>64048120.770000301</v>
      </c>
      <c r="AP27" s="3"/>
      <c r="AR27" s="3"/>
      <c r="AT27" s="3"/>
      <c r="AV27" s="3"/>
      <c r="AX27" s="3"/>
      <c r="AZ27" s="3"/>
      <c r="BB27" s="3"/>
      <c r="BE27" s="3"/>
      <c r="BG27" s="3"/>
      <c r="BI27" s="3"/>
      <c r="BJ27"/>
      <c r="BK27"/>
      <c r="BL27"/>
      <c r="BM27"/>
      <c r="BN27"/>
      <c r="BO27"/>
    </row>
    <row r="28" spans="1:67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775175948.33500004</v>
      </c>
      <c r="F28">
        <f>Sheet1!F27</f>
        <v>949307503.07599998</v>
      </c>
      <c r="G28">
        <f>Sheet1!G27</f>
        <v>873899031.60299897</v>
      </c>
      <c r="H28">
        <f>Sheet1!H27</f>
        <v>-75408471.473000601</v>
      </c>
      <c r="I28">
        <f>Sheet1!I27</f>
        <v>845818629.50821805</v>
      </c>
      <c r="J28">
        <f>Sheet1!J27</f>
        <v>-81821737.107455805</v>
      </c>
      <c r="K28">
        <f>Sheet1!K27</f>
        <v>11652351.168357899</v>
      </c>
      <c r="L28">
        <f>Sheet1!L27</f>
        <v>1.00970324039434</v>
      </c>
      <c r="M28">
        <f>Sheet1!M27</f>
        <v>2506071.6673826599</v>
      </c>
      <c r="N28">
        <f>Sheet1!N27</f>
        <v>2.8180487917262398</v>
      </c>
      <c r="O28">
        <f>Sheet1!O27</f>
        <v>30076.983072993498</v>
      </c>
      <c r="P28">
        <f>Sheet1!P27</f>
        <v>7.5244101989603802</v>
      </c>
      <c r="Q28">
        <f>Sheet1!Q27</f>
        <v>3560.8509176451998</v>
      </c>
      <c r="R28">
        <f>Sheet1!R27</f>
        <v>4.0851410579336997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4.2363208082674297E-2</v>
      </c>
      <c r="W28">
        <f>Sheet1!W27</f>
        <v>0</v>
      </c>
      <c r="X28">
        <f>Sheet1!Y27</f>
        <v>-37990077.760025501</v>
      </c>
      <c r="Y28">
        <f>Sheet1!X27</f>
        <v>-10831666.5992967</v>
      </c>
      <c r="Z28">
        <f>Sheet1!Z27</f>
        <v>-532946.58536046103</v>
      </c>
      <c r="AA28">
        <f>Sheet1!AA27</f>
        <v>-54835730.910186499</v>
      </c>
      <c r="AB28">
        <f>Sheet1!AB27</f>
        <v>17497057.847116601</v>
      </c>
      <c r="AC28">
        <f>Sheet1!AC27</f>
        <v>429405.545006792</v>
      </c>
      <c r="AD28">
        <f>Sheet1!AD27</f>
        <v>1048063.00323129</v>
      </c>
      <c r="AE28">
        <f>Sheet1!AE27</f>
        <v>-155672.24246013199</v>
      </c>
      <c r="AF28">
        <f>Sheet1!AF27</f>
        <v>0</v>
      </c>
      <c r="AG28">
        <f>Sheet1!AG27</f>
        <v>0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-85371567.701974794</v>
      </c>
      <c r="AL28">
        <f>Sheet1!AL27</f>
        <v>-83363747.782689497</v>
      </c>
      <c r="AM28">
        <f>Sheet1!AM27</f>
        <v>7955276.3096889704</v>
      </c>
      <c r="AN28">
        <f>Sheet1!AN27</f>
        <v>0</v>
      </c>
      <c r="AO28">
        <f>Sheet1!AO27</f>
        <v>-75408471.473000601</v>
      </c>
      <c r="AP28" s="3"/>
      <c r="AR28" s="3"/>
      <c r="AT28" s="3"/>
      <c r="AV28" s="3"/>
      <c r="AX28" s="3"/>
      <c r="AZ28" s="3"/>
      <c r="BB28" s="3"/>
      <c r="BE28" s="3"/>
      <c r="BG28" s="3"/>
      <c r="BI28" s="3"/>
      <c r="BJ28"/>
      <c r="BK28"/>
      <c r="BL28"/>
      <c r="BM28"/>
      <c r="BN28"/>
      <c r="BO28"/>
    </row>
    <row r="29" spans="1:67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775175948.33500004</v>
      </c>
      <c r="F29">
        <f>Sheet1!F28</f>
        <v>873899031.60299897</v>
      </c>
      <c r="G29">
        <f>Sheet1!G28</f>
        <v>863582743.12199903</v>
      </c>
      <c r="H29">
        <f>Sheet1!H28</f>
        <v>-10316288.4809996</v>
      </c>
      <c r="I29">
        <f>Sheet1!I28</f>
        <v>869436098.56257296</v>
      </c>
      <c r="J29">
        <f>Sheet1!J28</f>
        <v>23617469.054355498</v>
      </c>
      <c r="K29">
        <f>Sheet1!K28</f>
        <v>11402112.1592</v>
      </c>
      <c r="L29">
        <f>Sheet1!L28</f>
        <v>1.00857738019136</v>
      </c>
      <c r="M29">
        <f>Sheet1!M28</f>
        <v>2525060.0599148101</v>
      </c>
      <c r="N29">
        <f>Sheet1!N28</f>
        <v>3.2766467522681899</v>
      </c>
      <c r="O29">
        <f>Sheet1!O28</f>
        <v>29582.618535540001</v>
      </c>
      <c r="P29">
        <f>Sheet1!P28</f>
        <v>7.7373517996320702</v>
      </c>
      <c r="Q29">
        <f>Sheet1!Q28</f>
        <v>3558.31143290403</v>
      </c>
      <c r="R29">
        <f>Sheet1!R28</f>
        <v>4.0943064690558497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4.2363208082674297E-2</v>
      </c>
      <c r="W29">
        <f>Sheet1!W28</f>
        <v>0</v>
      </c>
      <c r="X29">
        <f>Sheet1!Y28</f>
        <v>1555084.8316480899</v>
      </c>
      <c r="Y29">
        <f>Sheet1!X28</f>
        <v>-9318182.3553196192</v>
      </c>
      <c r="Z29">
        <f>Sheet1!Z28</f>
        <v>1035796.61501473</v>
      </c>
      <c r="AA29">
        <f>Sheet1!AA28</f>
        <v>24446675.068257701</v>
      </c>
      <c r="AB29">
        <f>Sheet1!AB28</f>
        <v>5080720.41979797</v>
      </c>
      <c r="AC29">
        <f>Sheet1!AC28</f>
        <v>1629171.9893742099</v>
      </c>
      <c r="AD29">
        <f>Sheet1!AD28</f>
        <v>362537.423277347</v>
      </c>
      <c r="AE29">
        <f>Sheet1!AE28</f>
        <v>6992.21112904455</v>
      </c>
      <c r="AF29">
        <f>Sheet1!AF28</f>
        <v>0</v>
      </c>
      <c r="AG29">
        <f>Sheet1!AG28</f>
        <v>0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24798796.203179501</v>
      </c>
      <c r="AL29">
        <f>Sheet1!AL28</f>
        <v>25375989.4252734</v>
      </c>
      <c r="AM29">
        <f>Sheet1!AM28</f>
        <v>-35692277.906273097</v>
      </c>
      <c r="AN29">
        <f>Sheet1!AN28</f>
        <v>0</v>
      </c>
      <c r="AO29">
        <f>Sheet1!AO28</f>
        <v>-10316288.4809996</v>
      </c>
      <c r="AP29" s="3"/>
      <c r="AR29" s="3"/>
      <c r="AT29" s="3"/>
      <c r="AV29" s="3"/>
      <c r="AX29" s="3"/>
      <c r="AZ29" s="3"/>
      <c r="BB29" s="3"/>
      <c r="BE29" s="3"/>
      <c r="BG29" s="3"/>
      <c r="BI29" s="3"/>
      <c r="BJ29"/>
      <c r="BK29"/>
      <c r="BL29"/>
      <c r="BM29"/>
      <c r="BN29"/>
      <c r="BO29"/>
    </row>
    <row r="30" spans="1:67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775175948.33500004</v>
      </c>
      <c r="F30">
        <f>Sheet1!F29</f>
        <v>863582743.12199903</v>
      </c>
      <c r="G30">
        <f>Sheet1!G29</f>
        <v>900330012.94000006</v>
      </c>
      <c r="H30">
        <f>Sheet1!H29</f>
        <v>36747269.817999899</v>
      </c>
      <c r="I30">
        <f>Sheet1!I29</f>
        <v>909267173.32456696</v>
      </c>
      <c r="J30">
        <f>Sheet1!J29</f>
        <v>39831074.761993699</v>
      </c>
      <c r="K30">
        <f>Sheet1!K29</f>
        <v>11216496.1127399</v>
      </c>
      <c r="L30">
        <f>Sheet1!L29</f>
        <v>0.99059085302774497</v>
      </c>
      <c r="M30">
        <f>Sheet1!M29</f>
        <v>2545345.65903477</v>
      </c>
      <c r="N30">
        <f>Sheet1!N29</f>
        <v>4.0160869281929497</v>
      </c>
      <c r="O30">
        <f>Sheet1!O29</f>
        <v>28997.761706933801</v>
      </c>
      <c r="P30">
        <f>Sheet1!P29</f>
        <v>7.9540233023117404</v>
      </c>
      <c r="Q30">
        <f>Sheet1!Q29</f>
        <v>3568.7456516564498</v>
      </c>
      <c r="R30">
        <f>Sheet1!R29</f>
        <v>4.1803631452570196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5.6283948300657097E-2</v>
      </c>
      <c r="W30">
        <f>Sheet1!W29</f>
        <v>0</v>
      </c>
      <c r="X30">
        <f>Sheet1!Y29</f>
        <v>4306770.5944906697</v>
      </c>
      <c r="Y30">
        <f>Sheet1!X29</f>
        <v>-9204370.9305092804</v>
      </c>
      <c r="Z30">
        <f>Sheet1!Z29</f>
        <v>826527.87146370998</v>
      </c>
      <c r="AA30">
        <f>Sheet1!AA29</f>
        <v>34252705.068067797</v>
      </c>
      <c r="AB30">
        <f>Sheet1!AB29</f>
        <v>6233226.8505958496</v>
      </c>
      <c r="AC30">
        <f>Sheet1!AC29</f>
        <v>1357757.13935475</v>
      </c>
      <c r="AD30">
        <f>Sheet1!AD29</f>
        <v>1698723.1580018301</v>
      </c>
      <c r="AE30">
        <f>Sheet1!AE29</f>
        <v>-78631.239725898806</v>
      </c>
      <c r="AF30">
        <f>Sheet1!AF29</f>
        <v>0</v>
      </c>
      <c r="AG30">
        <f>Sheet1!AG29</f>
        <v>0</v>
      </c>
      <c r="AH30">
        <f>Sheet1!AH29</f>
        <v>0</v>
      </c>
      <c r="AI30">
        <f>Sheet1!AI29</f>
        <v>74482.702499944702</v>
      </c>
      <c r="AJ30">
        <f>Sheet1!AJ29</f>
        <v>0</v>
      </c>
      <c r="AK30">
        <f>Sheet1!AK29</f>
        <v>39467191.214239404</v>
      </c>
      <c r="AL30">
        <f>Sheet1!AL29</f>
        <v>39427077.331331</v>
      </c>
      <c r="AM30">
        <f>Sheet1!AM29</f>
        <v>-2679807.5133311301</v>
      </c>
      <c r="AN30">
        <f>Sheet1!AN29</f>
        <v>0</v>
      </c>
      <c r="AO30">
        <f>Sheet1!AO29</f>
        <v>36747269.817999899</v>
      </c>
      <c r="AP30" s="3"/>
      <c r="AR30" s="3"/>
      <c r="AT30" s="3"/>
      <c r="AV30" s="3"/>
      <c r="AX30" s="3"/>
      <c r="AZ30" s="3"/>
      <c r="BB30" s="3"/>
      <c r="BE30" s="3"/>
      <c r="BG30" s="3"/>
      <c r="BI30" s="3"/>
      <c r="BJ30"/>
      <c r="BK30"/>
      <c r="BL30"/>
      <c r="BM30"/>
      <c r="BN30"/>
      <c r="BO30"/>
    </row>
    <row r="31" spans="1:67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775175948.33500004</v>
      </c>
      <c r="F31">
        <f>Sheet1!F30</f>
        <v>900330012.94000006</v>
      </c>
      <c r="G31">
        <f>Sheet1!G30</f>
        <v>924998751.34399998</v>
      </c>
      <c r="H31">
        <f>Sheet1!H30</f>
        <v>24668738.403999701</v>
      </c>
      <c r="I31">
        <f>Sheet1!I30</f>
        <v>910354917.48901904</v>
      </c>
      <c r="J31">
        <f>Sheet1!J30</f>
        <v>1087744.1644526001</v>
      </c>
      <c r="K31">
        <f>Sheet1!K30</f>
        <v>10989630.6519417</v>
      </c>
      <c r="L31">
        <f>Sheet1!L30</f>
        <v>0.98725304276916004</v>
      </c>
      <c r="M31">
        <f>Sheet1!M30</f>
        <v>2572905.8684102199</v>
      </c>
      <c r="N31">
        <f>Sheet1!N30</f>
        <v>4.0333011705785804</v>
      </c>
      <c r="O31">
        <f>Sheet1!O30</f>
        <v>28718.186125593402</v>
      </c>
      <c r="P31">
        <f>Sheet1!P30</f>
        <v>8.0076317765982701</v>
      </c>
      <c r="Q31">
        <f>Sheet1!Q30</f>
        <v>3575.8000936405801</v>
      </c>
      <c r="R31">
        <f>Sheet1!R30</f>
        <v>4.2063880939601299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9.6175395831271604E-2</v>
      </c>
      <c r="W31">
        <f>Sheet1!W30</f>
        <v>0</v>
      </c>
      <c r="X31">
        <f>Sheet1!Y30</f>
        <v>-845287.45886337396</v>
      </c>
      <c r="Y31">
        <f>Sheet1!X30</f>
        <v>-6424600.2863983102</v>
      </c>
      <c r="Z31">
        <f>Sheet1!Z30</f>
        <v>1141643.55759863</v>
      </c>
      <c r="AA31">
        <f>Sheet1!AA30</f>
        <v>766000.58462662494</v>
      </c>
      <c r="AB31">
        <f>Sheet1!AB30</f>
        <v>3592618.01353881</v>
      </c>
      <c r="AC31">
        <f>Sheet1!AC30</f>
        <v>277538.346729888</v>
      </c>
      <c r="AD31">
        <f>Sheet1!AD30</f>
        <v>2498920.7367046699</v>
      </c>
      <c r="AE31">
        <f>Sheet1!AE30</f>
        <v>-6438.0917950025896</v>
      </c>
      <c r="AF31">
        <f>Sheet1!AF30</f>
        <v>0</v>
      </c>
      <c r="AG31">
        <f>Sheet1!AG30</f>
        <v>0</v>
      </c>
      <c r="AH31">
        <f>Sheet1!AH30</f>
        <v>0</v>
      </c>
      <c r="AI31">
        <f>Sheet1!AI30</f>
        <v>213858.93513531299</v>
      </c>
      <c r="AJ31">
        <f>Sheet1!AJ30</f>
        <v>0</v>
      </c>
      <c r="AK31">
        <f>Sheet1!AK30</f>
        <v>1214254.3372772599</v>
      </c>
      <c r="AL31">
        <f>Sheet1!AL30</f>
        <v>1379142.0486747499</v>
      </c>
      <c r="AM31">
        <f>Sheet1!AM30</f>
        <v>23289596.355324998</v>
      </c>
      <c r="AN31">
        <f>Sheet1!AN30</f>
        <v>0</v>
      </c>
      <c r="AO31">
        <f>Sheet1!AO30</f>
        <v>24668738.403999701</v>
      </c>
      <c r="AP31" s="3"/>
      <c r="AR31" s="3"/>
      <c r="AT31" s="3"/>
      <c r="AV31" s="3"/>
      <c r="AX31" s="3"/>
      <c r="AZ31" s="3"/>
      <c r="BB31" s="3"/>
      <c r="BE31" s="3"/>
      <c r="BG31" s="3"/>
      <c r="BI31" s="3"/>
      <c r="BJ31"/>
      <c r="BK31"/>
      <c r="BL31"/>
      <c r="BM31"/>
      <c r="BN31"/>
      <c r="BO31"/>
    </row>
    <row r="32" spans="1:67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775175948.33500004</v>
      </c>
      <c r="F32">
        <f>Sheet1!F31</f>
        <v>924998751.34399998</v>
      </c>
      <c r="G32">
        <f>Sheet1!G31</f>
        <v>901293466.89699996</v>
      </c>
      <c r="H32">
        <f>Sheet1!H31</f>
        <v>-14705768.0779997</v>
      </c>
      <c r="I32">
        <f>Sheet1!I31</f>
        <v>893421509.69605303</v>
      </c>
      <c r="J32">
        <f>Sheet1!J31</f>
        <v>-6166901.8268016996</v>
      </c>
      <c r="K32">
        <f>Sheet1!K31</f>
        <v>10974008.557176599</v>
      </c>
      <c r="L32">
        <f>Sheet1!L31</f>
        <v>1.0012309524552701</v>
      </c>
      <c r="M32">
        <f>Sheet1!M31</f>
        <v>2604001.6821166398</v>
      </c>
      <c r="N32">
        <f>Sheet1!N31</f>
        <v>3.8448609384878201</v>
      </c>
      <c r="O32">
        <f>Sheet1!O31</f>
        <v>28694.584507299998</v>
      </c>
      <c r="P32">
        <f>Sheet1!P31</f>
        <v>7.82212800017441</v>
      </c>
      <c r="Q32">
        <f>Sheet1!Q31</f>
        <v>3535.0718698082701</v>
      </c>
      <c r="R32">
        <f>Sheet1!R31</f>
        <v>4.2344136820606897</v>
      </c>
      <c r="S32">
        <f>Sheet1!S31</f>
        <v>0</v>
      </c>
      <c r="T32">
        <f>Sheet1!T31</f>
        <v>0</v>
      </c>
      <c r="U32">
        <f>Sheet1!U31</f>
        <v>0</v>
      </c>
      <c r="V32">
        <f>Sheet1!V31</f>
        <v>0.16141851909719501</v>
      </c>
      <c r="W32">
        <f>Sheet1!W31</f>
        <v>0</v>
      </c>
      <c r="X32">
        <f>Sheet1!Y31</f>
        <v>-7587602.90729874</v>
      </c>
      <c r="Y32">
        <f>Sheet1!X31</f>
        <v>5684360.8334136698</v>
      </c>
      <c r="Z32">
        <f>Sheet1!Z31</f>
        <v>1931992.6032579299</v>
      </c>
      <c r="AA32">
        <f>Sheet1!AA31</f>
        <v>-7114336.5610765796</v>
      </c>
      <c r="AB32">
        <f>Sheet1!AB31</f>
        <v>-1622525.2576371201</v>
      </c>
      <c r="AC32">
        <f>Sheet1!AC31</f>
        <v>-918967.74017324997</v>
      </c>
      <c r="AD32">
        <f>Sheet1!AD31</f>
        <v>3102616.2111099898</v>
      </c>
      <c r="AE32">
        <f>Sheet1!AE31</f>
        <v>-38816.293858312398</v>
      </c>
      <c r="AF32">
        <f>Sheet1!AF31</f>
        <v>0</v>
      </c>
      <c r="AG32">
        <f>Sheet1!AG31</f>
        <v>0</v>
      </c>
      <c r="AH32">
        <f>Sheet1!AH31</f>
        <v>0</v>
      </c>
      <c r="AI32">
        <f>Sheet1!AI31</f>
        <v>330006.20966710901</v>
      </c>
      <c r="AJ32">
        <f>Sheet1!AJ31</f>
        <v>0</v>
      </c>
      <c r="AK32">
        <f>Sheet1!AK31</f>
        <v>-6233272.9025953002</v>
      </c>
      <c r="AL32">
        <f>Sheet1!AL31</f>
        <v>-6210442.7250332804</v>
      </c>
      <c r="AM32">
        <f>Sheet1!AM31</f>
        <v>-8495325.3529664893</v>
      </c>
      <c r="AN32">
        <f>Sheet1!AN31</f>
        <v>0</v>
      </c>
      <c r="AO32">
        <f>Sheet1!AO31</f>
        <v>-14705768.0779997</v>
      </c>
      <c r="AP32" s="3"/>
      <c r="AR32" s="3"/>
      <c r="AT32" s="3"/>
      <c r="AV32" s="3"/>
      <c r="AX32" s="3"/>
      <c r="AZ32" s="3"/>
      <c r="BB32" s="3"/>
      <c r="BE32" s="3"/>
      <c r="BG32" s="3"/>
      <c r="BI32" s="3"/>
      <c r="BJ32"/>
      <c r="BK32"/>
      <c r="BL32"/>
      <c r="BM32"/>
      <c r="BN32"/>
      <c r="BO32"/>
    </row>
    <row r="33" spans="1:67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775175948.33500004</v>
      </c>
      <c r="F33">
        <f>Sheet1!F32</f>
        <v>901293466.89699996</v>
      </c>
      <c r="G33">
        <f>Sheet1!G32</f>
        <v>898301472.86099994</v>
      </c>
      <c r="H33">
        <f>Sheet1!H32</f>
        <v>-2991994.0359997698</v>
      </c>
      <c r="I33">
        <f>Sheet1!I32</f>
        <v>901628457.67781496</v>
      </c>
      <c r="J33">
        <f>Sheet1!J32</f>
        <v>8206947.9817623599</v>
      </c>
      <c r="K33">
        <f>Sheet1!K32</f>
        <v>11133178.653367501</v>
      </c>
      <c r="L33">
        <f>Sheet1!L32</f>
        <v>0.98321751685335601</v>
      </c>
      <c r="M33">
        <f>Sheet1!M32</f>
        <v>2638903.2912990199</v>
      </c>
      <c r="N33">
        <f>Sheet1!N32</f>
        <v>3.62764495121798</v>
      </c>
      <c r="O33">
        <f>Sheet1!O32</f>
        <v>28785.9701014233</v>
      </c>
      <c r="P33">
        <f>Sheet1!P32</f>
        <v>7.8399068014612903</v>
      </c>
      <c r="Q33">
        <f>Sheet1!Q32</f>
        <v>3551.0141955126101</v>
      </c>
      <c r="R33">
        <f>Sheet1!R32</f>
        <v>4.31157083527303</v>
      </c>
      <c r="S33">
        <f>Sheet1!S32</f>
        <v>0.174009511278988</v>
      </c>
      <c r="T33">
        <f>Sheet1!T32</f>
        <v>0</v>
      </c>
      <c r="U33">
        <f>Sheet1!U32</f>
        <v>0.174009511278988</v>
      </c>
      <c r="V33">
        <f>Sheet1!V32</f>
        <v>0.22216570314121001</v>
      </c>
      <c r="W33">
        <f>Sheet1!W32</f>
        <v>0</v>
      </c>
      <c r="X33">
        <f>Sheet1!Y32</f>
        <v>3677870.5435644099</v>
      </c>
      <c r="Y33">
        <f>Sheet1!X32</f>
        <v>11515230.3928556</v>
      </c>
      <c r="Z33">
        <f>Sheet1!Z32</f>
        <v>1450016.01616566</v>
      </c>
      <c r="AA33">
        <f>Sheet1!AA32</f>
        <v>-9966292.8984384593</v>
      </c>
      <c r="AB33">
        <f>Sheet1!AB32</f>
        <v>-1091162.76746374</v>
      </c>
      <c r="AC33">
        <f>Sheet1!AC32</f>
        <v>89337.710792699407</v>
      </c>
      <c r="AD33">
        <f>Sheet1!AD32</f>
        <v>5049279.4121032804</v>
      </c>
      <c r="AE33">
        <f>Sheet1!AE32</f>
        <v>-58126.680468270497</v>
      </c>
      <c r="AF33">
        <f>Sheet1!AF32</f>
        <v>-2262117.70444893</v>
      </c>
      <c r="AG33">
        <f>Sheet1!AG32</f>
        <v>0</v>
      </c>
      <c r="AH33">
        <f>Sheet1!AH32</f>
        <v>-269591.75323756802</v>
      </c>
      <c r="AI33">
        <f>Sheet1!AI32</f>
        <v>275214.54561821203</v>
      </c>
      <c r="AJ33">
        <f>Sheet1!AJ32</f>
        <v>0</v>
      </c>
      <c r="AK33">
        <f>Sheet1!AK32</f>
        <v>8409656.8170428891</v>
      </c>
      <c r="AL33">
        <f>Sheet1!AL32</f>
        <v>8305693.09549776</v>
      </c>
      <c r="AM33">
        <f>Sheet1!AM32</f>
        <v>-11297687.1314975</v>
      </c>
      <c r="AN33">
        <f>Sheet1!AN32</f>
        <v>0</v>
      </c>
      <c r="AO33">
        <f>Sheet1!AO32</f>
        <v>-2991994.0359997698</v>
      </c>
      <c r="AP33" s="3"/>
      <c r="AR33" s="3"/>
      <c r="AT33" s="3"/>
      <c r="AV33" s="3"/>
      <c r="AX33" s="3"/>
      <c r="AZ33" s="3"/>
      <c r="BB33" s="3"/>
      <c r="BE33" s="3"/>
      <c r="BG33" s="3"/>
      <c r="BI33" s="3"/>
      <c r="BJ33"/>
      <c r="BK33"/>
      <c r="BL33"/>
      <c r="BM33"/>
      <c r="BN33"/>
      <c r="BO33"/>
    </row>
    <row r="34" spans="1:67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775175948.33500004</v>
      </c>
      <c r="F34">
        <f>Sheet1!F33</f>
        <v>898301472.86099994</v>
      </c>
      <c r="G34">
        <f>Sheet1!G33</f>
        <v>874386371.77100003</v>
      </c>
      <c r="H34">
        <f>Sheet1!H33</f>
        <v>-23915101.09</v>
      </c>
      <c r="I34">
        <f>Sheet1!I33</f>
        <v>850333729.03701794</v>
      </c>
      <c r="J34">
        <f>Sheet1!J33</f>
        <v>-51294728.640796497</v>
      </c>
      <c r="K34">
        <f>Sheet1!K33</f>
        <v>11438945.188183</v>
      </c>
      <c r="L34">
        <f>Sheet1!L33</f>
        <v>0.99270475287368398</v>
      </c>
      <c r="M34">
        <f>Sheet1!M33</f>
        <v>2674970.8782925499</v>
      </c>
      <c r="N34">
        <f>Sheet1!N33</f>
        <v>2.67122973694245</v>
      </c>
      <c r="O34">
        <f>Sheet1!O33</f>
        <v>29920.840542581602</v>
      </c>
      <c r="P34">
        <f>Sheet1!P33</f>
        <v>7.6621974793553003</v>
      </c>
      <c r="Q34">
        <f>Sheet1!Q33</f>
        <v>3573.8683643589102</v>
      </c>
      <c r="R34">
        <f>Sheet1!R33</f>
        <v>4.4716025363999199</v>
      </c>
      <c r="S34">
        <f>Sheet1!S33</f>
        <v>1.0051284668732801</v>
      </c>
      <c r="T34">
        <f>Sheet1!T33</f>
        <v>0</v>
      </c>
      <c r="U34">
        <f>Sheet1!U33</f>
        <v>1.3531474894312501</v>
      </c>
      <c r="V34">
        <f>Sheet1!V33</f>
        <v>0.459779362031978</v>
      </c>
      <c r="W34">
        <f>Sheet1!W33</f>
        <v>0</v>
      </c>
      <c r="X34">
        <f>Sheet1!Y33</f>
        <v>-3211429.6591856699</v>
      </c>
      <c r="Y34">
        <f>Sheet1!X33</f>
        <v>21314169.812279999</v>
      </c>
      <c r="Z34">
        <f>Sheet1!Z33</f>
        <v>1430409.9631977601</v>
      </c>
      <c r="AA34">
        <f>Sheet1!AA33</f>
        <v>-49776938.654253699</v>
      </c>
      <c r="AB34">
        <f>Sheet1!AB33</f>
        <v>-12080211.441674</v>
      </c>
      <c r="AC34">
        <f>Sheet1!AC33</f>
        <v>-1298829.4408332801</v>
      </c>
      <c r="AD34">
        <f>Sheet1!AD33</f>
        <v>6738242.4056104496</v>
      </c>
      <c r="AE34">
        <f>Sheet1!AE33</f>
        <v>-106589.44544422301</v>
      </c>
      <c r="AF34">
        <f>Sheet1!AF33</f>
        <v>-11576086.2720247</v>
      </c>
      <c r="AG34">
        <f>Sheet1!AG33</f>
        <v>0</v>
      </c>
      <c r="AH34">
        <f>Sheet1!AH33</f>
        <v>-1903250.4935138801</v>
      </c>
      <c r="AI34">
        <f>Sheet1!AI33</f>
        <v>1103978.61533503</v>
      </c>
      <c r="AJ34">
        <f>Sheet1!AJ33</f>
        <v>0</v>
      </c>
      <c r="AK34">
        <f>Sheet1!AK33</f>
        <v>-49366534.610506102</v>
      </c>
      <c r="AL34">
        <f>Sheet1!AL33</f>
        <v>-49894586.540976703</v>
      </c>
      <c r="AM34">
        <f>Sheet1!AM33</f>
        <v>25979485.4509767</v>
      </c>
      <c r="AN34">
        <f>Sheet1!AN33</f>
        <v>0</v>
      </c>
      <c r="AO34">
        <f>Sheet1!AO33</f>
        <v>-23915101.09</v>
      </c>
      <c r="AP34" s="3"/>
      <c r="AR34" s="3"/>
      <c r="AT34" s="3"/>
      <c r="AV34" s="3"/>
      <c r="AX34" s="3"/>
      <c r="AZ34" s="3"/>
      <c r="BB34" s="3"/>
      <c r="BE34" s="3"/>
      <c r="BG34" s="3"/>
      <c r="BI34" s="3"/>
      <c r="BJ34"/>
      <c r="BK34"/>
      <c r="BL34"/>
      <c r="BM34"/>
      <c r="BN34"/>
      <c r="BO34"/>
    </row>
    <row r="35" spans="1:67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775175948.33500004</v>
      </c>
      <c r="F35">
        <f>Sheet1!F34</f>
        <v>874386371.77100003</v>
      </c>
      <c r="G35">
        <f>Sheet1!G34</f>
        <v>831101604.76499999</v>
      </c>
      <c r="H35">
        <f>Sheet1!H34</f>
        <v>-43284767.006000102</v>
      </c>
      <c r="I35">
        <f>Sheet1!I34</f>
        <v>830002565.57918</v>
      </c>
      <c r="J35">
        <f>Sheet1!J34</f>
        <v>-20331163.4578389</v>
      </c>
      <c r="K35">
        <f>Sheet1!K34</f>
        <v>11826026.435773799</v>
      </c>
      <c r="L35">
        <f>Sheet1!L34</f>
        <v>1.0152434784279001</v>
      </c>
      <c r="M35">
        <f>Sheet1!M34</f>
        <v>2709702.8414624399</v>
      </c>
      <c r="N35">
        <f>Sheet1!N34</f>
        <v>2.3662495991230101</v>
      </c>
      <c r="O35">
        <f>Sheet1!O34</f>
        <v>30761.736169879699</v>
      </c>
      <c r="P35">
        <f>Sheet1!P34</f>
        <v>7.45219367819226</v>
      </c>
      <c r="Q35">
        <f>Sheet1!Q34</f>
        <v>3593.3864979170698</v>
      </c>
      <c r="R35">
        <f>Sheet1!R34</f>
        <v>4.9950832739236901</v>
      </c>
      <c r="S35">
        <f>Sheet1!S34</f>
        <v>1.9350523657304599</v>
      </c>
      <c r="T35">
        <f>Sheet1!T34</f>
        <v>0</v>
      </c>
      <c r="U35">
        <f>Sheet1!U34</f>
        <v>4.2933283220350003</v>
      </c>
      <c r="V35">
        <f>Sheet1!V34</f>
        <v>0.61337811209090498</v>
      </c>
      <c r="W35">
        <f>Sheet1!W34</f>
        <v>0</v>
      </c>
      <c r="X35">
        <f>Sheet1!Y34</f>
        <v>-5622164.7937656399</v>
      </c>
      <c r="Y35">
        <f>Sheet1!X34</f>
        <v>21933978.750497598</v>
      </c>
      <c r="Z35">
        <f>Sheet1!Z34</f>
        <v>1336574.13701702</v>
      </c>
      <c r="AA35">
        <f>Sheet1!AA34</f>
        <v>-18065472.923066899</v>
      </c>
      <c r="AB35">
        <f>Sheet1!AB34</f>
        <v>-7835942.1444780901</v>
      </c>
      <c r="AC35">
        <f>Sheet1!AC34</f>
        <v>-934090.68181687302</v>
      </c>
      <c r="AD35">
        <f>Sheet1!AD34</f>
        <v>5599416.6341581596</v>
      </c>
      <c r="AE35">
        <f>Sheet1!AE34</f>
        <v>-342993.239099567</v>
      </c>
      <c r="AF35">
        <f>Sheet1!AF34</f>
        <v>-12879898.6511753</v>
      </c>
      <c r="AG35">
        <f>Sheet1!AG34</f>
        <v>0</v>
      </c>
      <c r="AH35">
        <f>Sheet1!AH34</f>
        <v>-4689621.7842500499</v>
      </c>
      <c r="AI35">
        <f>Sheet1!AI34</f>
        <v>712793.55716257205</v>
      </c>
      <c r="AJ35">
        <f>Sheet1!AJ34</f>
        <v>0</v>
      </c>
      <c r="AK35">
        <f>Sheet1!AK34</f>
        <v>-20787421.138817001</v>
      </c>
      <c r="AL35">
        <f>Sheet1!AL34</f>
        <v>-20927313.705946401</v>
      </c>
      <c r="AM35">
        <f>Sheet1!AM34</f>
        <v>-22357453.300053701</v>
      </c>
      <c r="AN35">
        <f>Sheet1!AN34</f>
        <v>0</v>
      </c>
      <c r="AO35">
        <f>Sheet1!AO34</f>
        <v>-43284767.006000102</v>
      </c>
      <c r="AP35" s="3"/>
      <c r="AR35" s="3"/>
      <c r="AT35" s="3"/>
      <c r="AV35" s="3"/>
      <c r="AX35" s="3"/>
      <c r="AZ35" s="3"/>
      <c r="BB35" s="3"/>
      <c r="BE35" s="3"/>
      <c r="BG35" s="3"/>
      <c r="BI35" s="3"/>
      <c r="BJ35"/>
      <c r="BK35"/>
      <c r="BL35"/>
      <c r="BM35"/>
      <c r="BN35"/>
      <c r="BO35"/>
    </row>
    <row r="36" spans="1:67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775175948.33500004</v>
      </c>
      <c r="F36">
        <f>Sheet1!F35</f>
        <v>831101604.76499999</v>
      </c>
      <c r="G36">
        <f>Sheet1!G35</f>
        <v>796946299.074</v>
      </c>
      <c r="H36">
        <f>Sheet1!H35</f>
        <v>-34155305.690999903</v>
      </c>
      <c r="I36">
        <f>Sheet1!I35</f>
        <v>838798407.94016802</v>
      </c>
      <c r="J36">
        <f>Sheet1!J35</f>
        <v>8795842.3609891497</v>
      </c>
      <c r="K36">
        <f>Sheet1!K35</f>
        <v>11978443.460959701</v>
      </c>
      <c r="L36">
        <f>Sheet1!L35</f>
        <v>1.0010605889681301</v>
      </c>
      <c r="M36">
        <f>Sheet1!M35</f>
        <v>2748222.91276713</v>
      </c>
      <c r="N36">
        <f>Sheet1!N35</f>
        <v>2.57644369482035</v>
      </c>
      <c r="O36">
        <f>Sheet1!O35</f>
        <v>30890.803533521601</v>
      </c>
      <c r="P36">
        <f>Sheet1!P35</f>
        <v>7.1956067726721198</v>
      </c>
      <c r="Q36">
        <f>Sheet1!Q35</f>
        <v>3611.83882213058</v>
      </c>
      <c r="R36">
        <f>Sheet1!R35</f>
        <v>5.1738730810595897</v>
      </c>
      <c r="S36">
        <f>Sheet1!S35</f>
        <v>2.8716101520825399</v>
      </c>
      <c r="T36">
        <f>Sheet1!T35</f>
        <v>0</v>
      </c>
      <c r="U36">
        <f>Sheet1!U35</f>
        <v>9.0999908398480098</v>
      </c>
      <c r="V36">
        <f>Sheet1!V35</f>
        <v>0.71453789367266296</v>
      </c>
      <c r="W36">
        <f>Sheet1!W35</f>
        <v>0</v>
      </c>
      <c r="X36">
        <f>Sheet1!Y35</f>
        <v>4859993.8613524502</v>
      </c>
      <c r="Y36">
        <f>Sheet1!X35</f>
        <v>7436029.9985176995</v>
      </c>
      <c r="Z36">
        <f>Sheet1!Z35</f>
        <v>1350086.49361932</v>
      </c>
      <c r="AA36">
        <f>Sheet1!AA35</f>
        <v>12419082.044529499</v>
      </c>
      <c r="AB36">
        <f>Sheet1!AB35</f>
        <v>-1514691.59126663</v>
      </c>
      <c r="AC36">
        <f>Sheet1!AC35</f>
        <v>-1701424.20157573</v>
      </c>
      <c r="AD36">
        <f>Sheet1!AD35</f>
        <v>5236692.94126816</v>
      </c>
      <c r="AE36">
        <f>Sheet1!AE35</f>
        <v>-128166.913085316</v>
      </c>
      <c r="AF36">
        <f>Sheet1!AF35</f>
        <v>-12315628.8989104</v>
      </c>
      <c r="AG36">
        <f>Sheet1!AG35</f>
        <v>0</v>
      </c>
      <c r="AH36">
        <f>Sheet1!AH35</f>
        <v>-7360839.9674019199</v>
      </c>
      <c r="AI36">
        <f>Sheet1!AI35</f>
        <v>514418.98644652398</v>
      </c>
      <c r="AJ36">
        <f>Sheet1!AJ35</f>
        <v>0</v>
      </c>
      <c r="AK36">
        <f>Sheet1!AK35</f>
        <v>8795552.7534936704</v>
      </c>
      <c r="AL36">
        <f>Sheet1!AL35</f>
        <v>8517604.1875370406</v>
      </c>
      <c r="AM36">
        <f>Sheet1!AM35</f>
        <v>-42672909.878536999</v>
      </c>
      <c r="AN36">
        <f>Sheet1!AN35</f>
        <v>0</v>
      </c>
      <c r="AO36">
        <f>Sheet1!AO35</f>
        <v>-34155305.690999903</v>
      </c>
      <c r="AP36" s="3"/>
      <c r="AR36" s="3"/>
      <c r="AT36" s="3"/>
      <c r="AV36" s="3"/>
      <c r="AX36" s="3"/>
      <c r="AZ36" s="3"/>
      <c r="BB36" s="3"/>
      <c r="BE36" s="3"/>
      <c r="BG36" s="3"/>
      <c r="BI36" s="3"/>
      <c r="BJ36"/>
      <c r="BK36"/>
      <c r="BL36"/>
      <c r="BM36"/>
      <c r="BN36"/>
      <c r="BO36"/>
    </row>
    <row r="37" spans="1:67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775175948.33500004</v>
      </c>
      <c r="F37">
        <f>Sheet1!F36</f>
        <v>796946299.074</v>
      </c>
      <c r="G37">
        <f>Sheet1!G36</f>
        <v>779101994.59799898</v>
      </c>
      <c r="H37">
        <f>Sheet1!H36</f>
        <v>-17844304.475999799</v>
      </c>
      <c r="I37">
        <f>Sheet1!I36</f>
        <v>836757945.09068894</v>
      </c>
      <c r="J37">
        <f>Sheet1!J36</f>
        <v>-2040462.84947988</v>
      </c>
      <c r="K37">
        <f>Sheet1!K36</f>
        <v>12322329.4230967</v>
      </c>
      <c r="L37">
        <f>Sheet1!L36</f>
        <v>0.98533916269850497</v>
      </c>
      <c r="M37">
        <f>Sheet1!M36</f>
        <v>2781939.65294956</v>
      </c>
      <c r="N37">
        <f>Sheet1!N36</f>
        <v>2.8552461162335998</v>
      </c>
      <c r="O37">
        <f>Sheet1!O36</f>
        <v>31293.679821101199</v>
      </c>
      <c r="P37">
        <f>Sheet1!P36</f>
        <v>6.9559527905738099</v>
      </c>
      <c r="Q37">
        <f>Sheet1!Q36</f>
        <v>3643.7721310097299</v>
      </c>
      <c r="R37">
        <f>Sheet1!R36</f>
        <v>5.4388356207924602</v>
      </c>
      <c r="S37">
        <f>Sheet1!S36</f>
        <v>3.85366182152754</v>
      </c>
      <c r="T37">
        <f>Sheet1!T36</f>
        <v>0</v>
      </c>
      <c r="U37">
        <f>Sheet1!U36</f>
        <v>15.825262813458099</v>
      </c>
      <c r="V37">
        <f>Sheet1!V36</f>
        <v>0.81557939193281104</v>
      </c>
      <c r="W37">
        <f>Sheet1!W36</f>
        <v>0.441898028354414</v>
      </c>
      <c r="X37">
        <f>Sheet1!Y36</f>
        <v>5721795.7501482898</v>
      </c>
      <c r="Y37">
        <f>Sheet1!X36</f>
        <v>12538959.745601401</v>
      </c>
      <c r="Z37">
        <f>Sheet1!Z36</f>
        <v>1181315.3602769901</v>
      </c>
      <c r="AA37">
        <f>Sheet1!AA36</f>
        <v>14500765.9087997</v>
      </c>
      <c r="AB37">
        <f>Sheet1!AB36</f>
        <v>-3612967.3694183598</v>
      </c>
      <c r="AC37">
        <f>Sheet1!AC36</f>
        <v>-1412940.6905020601</v>
      </c>
      <c r="AD37">
        <f>Sheet1!AD36</f>
        <v>7978911.2330018803</v>
      </c>
      <c r="AE37">
        <f>Sheet1!AE36</f>
        <v>-169771.636139337</v>
      </c>
      <c r="AF37">
        <f>Sheet1!AF36</f>
        <v>-12624698.898551</v>
      </c>
      <c r="AG37">
        <f>Sheet1!AG36</f>
        <v>0</v>
      </c>
      <c r="AH37">
        <f>Sheet1!AH36</f>
        <v>-9909755.8528323006</v>
      </c>
      <c r="AI37">
        <f>Sheet1!AI36</f>
        <v>492074.922638483</v>
      </c>
      <c r="AJ37">
        <f>Sheet1!AJ36</f>
        <v>-17218337.3793464</v>
      </c>
      <c r="AK37">
        <f>Sheet1!AK36</f>
        <v>-2534648.90632272</v>
      </c>
      <c r="AL37">
        <f>Sheet1!AL36</f>
        <v>-3136902.7689543301</v>
      </c>
      <c r="AM37">
        <f>Sheet1!AM36</f>
        <v>-14707401.707045499</v>
      </c>
      <c r="AN37">
        <f>Sheet1!AN36</f>
        <v>0</v>
      </c>
      <c r="AO37">
        <f>Sheet1!AO36</f>
        <v>-17844304.475999799</v>
      </c>
      <c r="AP37" s="3"/>
      <c r="AR37" s="3"/>
      <c r="AT37" s="3"/>
      <c r="AV37" s="3"/>
      <c r="AX37" s="3"/>
      <c r="AZ37" s="3"/>
      <c r="BB37" s="3"/>
      <c r="BE37" s="3"/>
      <c r="BG37" s="3"/>
      <c r="BI37" s="3"/>
      <c r="BJ37"/>
      <c r="BK37"/>
      <c r="BL37"/>
      <c r="BM37"/>
      <c r="BN37"/>
      <c r="BO37"/>
    </row>
    <row r="38" spans="1:67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102852225.8883</v>
      </c>
      <c r="F38">
        <f>Sheet1!F37</f>
        <v>0</v>
      </c>
      <c r="G38">
        <f>Sheet1!G37</f>
        <v>102852225.8883</v>
      </c>
      <c r="H38">
        <f>Sheet1!H37</f>
        <v>0</v>
      </c>
      <c r="I38">
        <f>Sheet1!I37</f>
        <v>97271352.346882194</v>
      </c>
      <c r="J38">
        <f>Sheet1!J37</f>
        <v>0</v>
      </c>
      <c r="K38">
        <f>Sheet1!K37</f>
        <v>2333532.5857476802</v>
      </c>
      <c r="L38">
        <f>Sheet1!L37</f>
        <v>0.88714904878723899</v>
      </c>
      <c r="M38">
        <f>Sheet1!M37</f>
        <v>603153.58803816303</v>
      </c>
      <c r="N38">
        <f>Sheet1!N37</f>
        <v>1.92769950466068</v>
      </c>
      <c r="O38">
        <f>Sheet1!O37</f>
        <v>33560.363321321798</v>
      </c>
      <c r="P38">
        <f>Sheet1!P37</f>
        <v>6.3177204151112996</v>
      </c>
      <c r="Q38">
        <f>Sheet1!Q37</f>
        <v>2431.66375045317</v>
      </c>
      <c r="R38">
        <f>Sheet1!R37</f>
        <v>3.3377334784743899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2.75700012859183E-2</v>
      </c>
      <c r="W38">
        <f>Sheet1!W37</f>
        <v>0</v>
      </c>
      <c r="X38">
        <f>Sheet1!Y37</f>
        <v>0</v>
      </c>
      <c r="Y38">
        <f>Sheet1!X37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102852225.8883</v>
      </c>
      <c r="AO38">
        <f>Sheet1!AO37</f>
        <v>102852225.8883</v>
      </c>
      <c r="AP38" s="3"/>
      <c r="AR38" s="3"/>
      <c r="AT38" s="3"/>
      <c r="AV38" s="3"/>
      <c r="AX38" s="3"/>
      <c r="AZ38" s="3"/>
      <c r="BB38" s="3"/>
      <c r="BE38" s="3"/>
      <c r="BG38" s="3"/>
      <c r="BI38" s="3"/>
      <c r="BJ38"/>
      <c r="BK38"/>
      <c r="BL38"/>
      <c r="BM38"/>
      <c r="BN38"/>
      <c r="BO38"/>
    </row>
    <row r="39" spans="1:67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123716227.4886</v>
      </c>
      <c r="F39">
        <f>Sheet1!F38</f>
        <v>102852225.8883</v>
      </c>
      <c r="G39">
        <f>Sheet1!G38</f>
        <v>128187371.3487</v>
      </c>
      <c r="H39">
        <f>Sheet1!H38</f>
        <v>4471143.8601000104</v>
      </c>
      <c r="I39">
        <f>Sheet1!I38</f>
        <v>124412064.575596</v>
      </c>
      <c r="J39">
        <f>Sheet1!J38</f>
        <v>7656690.5030840999</v>
      </c>
      <c r="K39">
        <f>Sheet1!K38</f>
        <v>2111545.3714053901</v>
      </c>
      <c r="L39">
        <f>Sheet1!L38</f>
        <v>0.82263540208610697</v>
      </c>
      <c r="M39">
        <f>Sheet1!M38</f>
        <v>569244.01112078805</v>
      </c>
      <c r="N39">
        <f>Sheet1!N38</f>
        <v>2.16772328097949</v>
      </c>
      <c r="O39">
        <f>Sheet1!O38</f>
        <v>32748.3344504079</v>
      </c>
      <c r="P39">
        <f>Sheet1!P38</f>
        <v>6.3227943148585002</v>
      </c>
      <c r="Q39">
        <f>Sheet1!Q38</f>
        <v>2401.3957594854201</v>
      </c>
      <c r="R39">
        <f>Sheet1!R38</f>
        <v>3.2444361461756999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2.2920485514006501E-2</v>
      </c>
      <c r="W39">
        <f>Sheet1!W38</f>
        <v>0</v>
      </c>
      <c r="X39">
        <f>Sheet1!Y38</f>
        <v>2038457.78804419</v>
      </c>
      <c r="Y39">
        <f>Sheet1!X38</f>
        <v>1778783.67990725</v>
      </c>
      <c r="Z39">
        <f>Sheet1!Z38</f>
        <v>376492.42568775598</v>
      </c>
      <c r="AA39">
        <f>Sheet1!AA38</f>
        <v>2048017.5607419701</v>
      </c>
      <c r="AB39">
        <f>Sheet1!AB38</f>
        <v>1152128.1204804</v>
      </c>
      <c r="AC39">
        <f>Sheet1!AC38</f>
        <v>123149.44792165</v>
      </c>
      <c r="AD39">
        <f>Sheet1!AD38</f>
        <v>1478.0163082869001</v>
      </c>
      <c r="AE39">
        <f>Sheet1!AE38</f>
        <v>0</v>
      </c>
      <c r="AF39">
        <f>Sheet1!AF38</f>
        <v>0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7518507.0390915098</v>
      </c>
      <c r="AL39">
        <f>Sheet1!AL38</f>
        <v>8016761.7000599904</v>
      </c>
      <c r="AM39">
        <f>Sheet1!AM38</f>
        <v>-3545617.8399599702</v>
      </c>
      <c r="AN39">
        <f>Sheet1!AN38</f>
        <v>20864001.600299899</v>
      </c>
      <c r="AO39">
        <f>Sheet1!AO38</f>
        <v>25335145.4604</v>
      </c>
      <c r="AP39" s="3"/>
      <c r="AR39" s="3"/>
      <c r="AT39" s="3"/>
      <c r="AV39" s="3"/>
      <c r="AX39" s="3"/>
      <c r="AZ39" s="3"/>
      <c r="BB39" s="3"/>
      <c r="BE39" s="3"/>
      <c r="BG39" s="3"/>
      <c r="BI39" s="3"/>
      <c r="BJ39"/>
      <c r="BK39"/>
      <c r="BL39"/>
      <c r="BM39"/>
      <c r="BN39"/>
      <c r="BO39"/>
    </row>
    <row r="40" spans="1:67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160122136.7958</v>
      </c>
      <c r="F40">
        <f>Sheet1!F39</f>
        <v>128187371.3487</v>
      </c>
      <c r="G40">
        <f>Sheet1!G39</f>
        <v>167462529.73980001</v>
      </c>
      <c r="H40">
        <f>Sheet1!H39</f>
        <v>2869249.0838999799</v>
      </c>
      <c r="I40">
        <f>Sheet1!I39</f>
        <v>168000839.79283801</v>
      </c>
      <c r="J40">
        <f>Sheet1!J39</f>
        <v>9636092.3149418291</v>
      </c>
      <c r="K40">
        <f>Sheet1!K39</f>
        <v>2202443.9487997801</v>
      </c>
      <c r="L40">
        <f>Sheet1!L39</f>
        <v>0.84543301670430904</v>
      </c>
      <c r="M40">
        <f>Sheet1!M39</f>
        <v>588390.19553966902</v>
      </c>
      <c r="N40">
        <f>Sheet1!N39</f>
        <v>2.4948619195655901</v>
      </c>
      <c r="O40">
        <f>Sheet1!O39</f>
        <v>30486.574695054402</v>
      </c>
      <c r="P40">
        <f>Sheet1!P39</f>
        <v>6.7794926592215301</v>
      </c>
      <c r="Q40">
        <f>Sheet1!Q39</f>
        <v>2443.3479618095598</v>
      </c>
      <c r="R40">
        <f>Sheet1!R39</f>
        <v>3.1387305167831898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1.7709206589069E-2</v>
      </c>
      <c r="W40">
        <f>Sheet1!W39</f>
        <v>0</v>
      </c>
      <c r="X40">
        <f>Sheet1!Y39</f>
        <v>-780252.65755991498</v>
      </c>
      <c r="Y40">
        <f>Sheet1!X39</f>
        <v>2166772.1644905801</v>
      </c>
      <c r="Z40">
        <f>Sheet1!Z39</f>
        <v>559866.71423215303</v>
      </c>
      <c r="AA40">
        <f>Sheet1!AA39</f>
        <v>3056265.3647229699</v>
      </c>
      <c r="AB40">
        <f>Sheet1!AB39</f>
        <v>2006833.6041506</v>
      </c>
      <c r="AC40">
        <f>Sheet1!AC39</f>
        <v>146833.25925578701</v>
      </c>
      <c r="AD40">
        <f>Sheet1!AD39</f>
        <v>2913.5507736263198</v>
      </c>
      <c r="AE40">
        <f>Sheet1!AE39</f>
        <v>0</v>
      </c>
      <c r="AF40">
        <f>Sheet1!AF39</f>
        <v>0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7159232.0000658203</v>
      </c>
      <c r="AL40">
        <f>Sheet1!AL39</f>
        <v>7572176.1569411</v>
      </c>
      <c r="AM40">
        <f>Sheet1!AM39</f>
        <v>-4702927.0730411103</v>
      </c>
      <c r="AN40">
        <f>Sheet1!AN39</f>
        <v>36405909.3072</v>
      </c>
      <c r="AO40">
        <f>Sheet1!AO39</f>
        <v>39275158.3910999</v>
      </c>
      <c r="AP40" s="3"/>
      <c r="AR40" s="3"/>
      <c r="AT40" s="3"/>
      <c r="AV40" s="3"/>
      <c r="AX40" s="3"/>
      <c r="AZ40" s="3"/>
      <c r="BB40" s="3"/>
      <c r="BE40" s="3"/>
      <c r="BG40" s="3"/>
      <c r="BI40" s="3"/>
      <c r="BJ40"/>
      <c r="BK40"/>
      <c r="BL40"/>
      <c r="BM40"/>
      <c r="BN40"/>
      <c r="BO40"/>
    </row>
    <row r="41" spans="1:67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182830167.34999999</v>
      </c>
      <c r="F41">
        <f>Sheet1!F40</f>
        <v>167462529.73980001</v>
      </c>
      <c r="G41">
        <f>Sheet1!G40</f>
        <v>193159928.45570001</v>
      </c>
      <c r="H41">
        <f>Sheet1!H40</f>
        <v>2989368.1617000001</v>
      </c>
      <c r="I41">
        <f>Sheet1!I40</f>
        <v>199618457.78615201</v>
      </c>
      <c r="J41">
        <f>Sheet1!J40</f>
        <v>8441020.3500813302</v>
      </c>
      <c r="K41">
        <f>Sheet1!K40</f>
        <v>2043216.72238343</v>
      </c>
      <c r="L41">
        <f>Sheet1!L40</f>
        <v>0.81055849619153797</v>
      </c>
      <c r="M41">
        <f>Sheet1!M40</f>
        <v>607534.11425218196</v>
      </c>
      <c r="N41">
        <f>Sheet1!N40</f>
        <v>2.9644755358270798</v>
      </c>
      <c r="O41">
        <f>Sheet1!O40</f>
        <v>29204.142558729902</v>
      </c>
      <c r="P41">
        <f>Sheet1!P40</f>
        <v>6.9376636540761201</v>
      </c>
      <c r="Q41">
        <f>Sheet1!Q40</f>
        <v>2349.6687492231299</v>
      </c>
      <c r="R41">
        <f>Sheet1!R40</f>
        <v>3.14478167819611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1.5509672397617E-2</v>
      </c>
      <c r="W41">
        <f>Sheet1!W40</f>
        <v>0</v>
      </c>
      <c r="X41">
        <f>Sheet1!Y40</f>
        <v>375313.10776814102</v>
      </c>
      <c r="Y41">
        <f>Sheet1!X40</f>
        <v>-808184.06279875198</v>
      </c>
      <c r="Z41">
        <f>Sheet1!Z40</f>
        <v>769271.71693791496</v>
      </c>
      <c r="AA41">
        <f>Sheet1!AA40</f>
        <v>5278832.1224397803</v>
      </c>
      <c r="AB41">
        <f>Sheet1!AB40</f>
        <v>2494804.3279164499</v>
      </c>
      <c r="AC41">
        <f>Sheet1!AC40</f>
        <v>240397.398256844</v>
      </c>
      <c r="AD41">
        <f>Sheet1!AD40</f>
        <v>-24283.4834985452</v>
      </c>
      <c r="AE41">
        <f>Sheet1!AE40</f>
        <v>0</v>
      </c>
      <c r="AF41">
        <f>Sheet1!AF40</f>
        <v>0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8326151.1270218398</v>
      </c>
      <c r="AL41">
        <f>Sheet1!AL40</f>
        <v>8939636.92262684</v>
      </c>
      <c r="AM41">
        <f>Sheet1!AM40</f>
        <v>-5950268.7609268297</v>
      </c>
      <c r="AN41">
        <f>Sheet1!AN40</f>
        <v>22708030.5541999</v>
      </c>
      <c r="AO41">
        <f>Sheet1!AO40</f>
        <v>25697398.7159</v>
      </c>
      <c r="AP41" s="3"/>
      <c r="AR41" s="3"/>
      <c r="AT41" s="3"/>
      <c r="AV41" s="3"/>
      <c r="AX41" s="3"/>
      <c r="AZ41" s="3"/>
      <c r="BB41" s="3"/>
      <c r="BE41" s="3"/>
      <c r="BG41" s="3"/>
      <c r="BI41" s="3"/>
      <c r="BJ41"/>
      <c r="BK41"/>
      <c r="BL41"/>
      <c r="BM41"/>
      <c r="BN41"/>
      <c r="BO41"/>
    </row>
    <row r="42" spans="1:67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212198754.3599</v>
      </c>
      <c r="F42">
        <f>Sheet1!F41</f>
        <v>193159928.45570001</v>
      </c>
      <c r="G42">
        <f>Sheet1!G41</f>
        <v>237101146.00529999</v>
      </c>
      <c r="H42">
        <f>Sheet1!H41</f>
        <v>15036240.5397</v>
      </c>
      <c r="I42">
        <f>Sheet1!I41</f>
        <v>247134817.32094899</v>
      </c>
      <c r="J42">
        <f>Sheet1!J41</f>
        <v>17451260.967661999</v>
      </c>
      <c r="K42">
        <f>Sheet1!K41</f>
        <v>1940857.1112156301</v>
      </c>
      <c r="L42">
        <f>Sheet1!L41</f>
        <v>0.83441966601123396</v>
      </c>
      <c r="M42">
        <f>Sheet1!M41</f>
        <v>607128.97113355203</v>
      </c>
      <c r="N42">
        <f>Sheet1!N41</f>
        <v>3.2493771200654402</v>
      </c>
      <c r="O42">
        <f>Sheet1!O41</f>
        <v>27652.318672021</v>
      </c>
      <c r="P42">
        <f>Sheet1!P41</f>
        <v>6.9432357721279301</v>
      </c>
      <c r="Q42">
        <f>Sheet1!Q41</f>
        <v>2317.4543701284101</v>
      </c>
      <c r="R42">
        <f>Sheet1!R41</f>
        <v>3.58241031644399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1.33631133158803E-2</v>
      </c>
      <c r="W42">
        <f>Sheet1!W41</f>
        <v>0</v>
      </c>
      <c r="X42">
        <f>Sheet1!Y41</f>
        <v>-193546.04398695301</v>
      </c>
      <c r="Y42">
        <f>Sheet1!X41</f>
        <v>7000743.2530847304</v>
      </c>
      <c r="Z42">
        <f>Sheet1!Z41</f>
        <v>943043.41361877206</v>
      </c>
      <c r="AA42">
        <f>Sheet1!AA41</f>
        <v>3271758.6354397102</v>
      </c>
      <c r="AB42">
        <f>Sheet1!AB41</f>
        <v>4134905.4771850901</v>
      </c>
      <c r="AC42">
        <f>Sheet1!AC41</f>
        <v>226468.55758614701</v>
      </c>
      <c r="AD42">
        <f>Sheet1!AD41</f>
        <v>58551.608685896601</v>
      </c>
      <c r="AE42">
        <f>Sheet1!AE41</f>
        <v>-51141.966017601</v>
      </c>
      <c r="AF42">
        <f>Sheet1!AF41</f>
        <v>0</v>
      </c>
      <c r="AG42">
        <f>Sheet1!AG41</f>
        <v>0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15390782.935595799</v>
      </c>
      <c r="AL42">
        <f>Sheet1!AL41</f>
        <v>16038498.125863601</v>
      </c>
      <c r="AM42">
        <f>Sheet1!AM41</f>
        <v>-1002257.58616364</v>
      </c>
      <c r="AN42">
        <f>Sheet1!AN41</f>
        <v>29368587.009899899</v>
      </c>
      <c r="AO42">
        <f>Sheet1!AO41</f>
        <v>44404827.549599998</v>
      </c>
      <c r="AP42" s="3"/>
      <c r="AR42" s="3"/>
      <c r="AT42" s="3"/>
      <c r="AV42" s="3"/>
      <c r="AX42" s="3"/>
      <c r="AZ42" s="3"/>
      <c r="BB42" s="3"/>
      <c r="BE42" s="3"/>
      <c r="BG42" s="3"/>
      <c r="BI42" s="3"/>
      <c r="BJ42"/>
      <c r="BK42"/>
      <c r="BL42"/>
      <c r="BM42"/>
      <c r="BN42"/>
      <c r="BO42"/>
    </row>
    <row r="43" spans="1:67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224382304.11320001</v>
      </c>
      <c r="F43">
        <f>Sheet1!F42</f>
        <v>237101146.00529999</v>
      </c>
      <c r="G43">
        <f>Sheet1!G42</f>
        <v>259434200.52419999</v>
      </c>
      <c r="H43">
        <f>Sheet1!H42</f>
        <v>9678740.7655999791</v>
      </c>
      <c r="I43">
        <f>Sheet1!I42</f>
        <v>269766239.56621802</v>
      </c>
      <c r="J43">
        <f>Sheet1!J42</f>
        <v>9348704.3395731803</v>
      </c>
      <c r="K43">
        <f>Sheet1!K42</f>
        <v>1960097.37857107</v>
      </c>
      <c r="L43">
        <f>Sheet1!L42</f>
        <v>0.84524490232604099</v>
      </c>
      <c r="M43">
        <f>Sheet1!M42</f>
        <v>606495.98669565003</v>
      </c>
      <c r="N43">
        <f>Sheet1!N42</f>
        <v>3.4350938224481098</v>
      </c>
      <c r="O43">
        <f>Sheet1!O42</f>
        <v>27961.720738617099</v>
      </c>
      <c r="P43">
        <f>Sheet1!P42</f>
        <v>7.09696715493574</v>
      </c>
      <c r="Q43">
        <f>Sheet1!Q42</f>
        <v>2316.0157985501601</v>
      </c>
      <c r="R43">
        <f>Sheet1!R42</f>
        <v>3.6679166818942699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1.26375206423115E-2</v>
      </c>
      <c r="W43">
        <f>Sheet1!W42</f>
        <v>0</v>
      </c>
      <c r="X43">
        <f>Sheet1!Y42</f>
        <v>171434.81612452501</v>
      </c>
      <c r="Y43">
        <f>Sheet1!X42</f>
        <v>6877167.2752845697</v>
      </c>
      <c r="Z43">
        <f>Sheet1!Z42</f>
        <v>392279.461750402</v>
      </c>
      <c r="AA43">
        <f>Sheet1!AA42</f>
        <v>2404403.1732246699</v>
      </c>
      <c r="AB43">
        <f>Sheet1!AB42</f>
        <v>-922619.36898760695</v>
      </c>
      <c r="AC43">
        <f>Sheet1!AC42</f>
        <v>134654.67336404999</v>
      </c>
      <c r="AD43">
        <f>Sheet1!AD42</f>
        <v>-99525.940597528097</v>
      </c>
      <c r="AE43">
        <f>Sheet1!AE42</f>
        <v>-19051.819912844599</v>
      </c>
      <c r="AF43">
        <f>Sheet1!AF42</f>
        <v>0</v>
      </c>
      <c r="AG43">
        <f>Sheet1!AG42</f>
        <v>0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8938742.2702502403</v>
      </c>
      <c r="AL43">
        <f>Sheet1!AL42</f>
        <v>8983617.8550439496</v>
      </c>
      <c r="AM43">
        <f>Sheet1!AM42</f>
        <v>695122.91055602801</v>
      </c>
      <c r="AN43">
        <f>Sheet1!AN42</f>
        <v>12183549.7533</v>
      </c>
      <c r="AO43">
        <f>Sheet1!AO42</f>
        <v>21862290.518899899</v>
      </c>
      <c r="AP43" s="3"/>
      <c r="AR43" s="3"/>
      <c r="AT43" s="3"/>
      <c r="AV43" s="3"/>
      <c r="AX43" s="3"/>
      <c r="AZ43" s="3"/>
      <c r="BB43" s="3"/>
      <c r="BE43" s="3"/>
      <c r="BG43" s="3"/>
      <c r="BI43" s="3"/>
      <c r="BJ43"/>
      <c r="BK43"/>
      <c r="BL43"/>
      <c r="BM43"/>
      <c r="BN43"/>
      <c r="BO43"/>
    </row>
    <row r="44" spans="1:67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224382304.11320001</v>
      </c>
      <c r="F44">
        <f>Sheet1!F43</f>
        <v>259434200.52419999</v>
      </c>
      <c r="G44">
        <f>Sheet1!G43</f>
        <v>279267294.39189899</v>
      </c>
      <c r="H44">
        <f>Sheet1!H43</f>
        <v>19833093.867699999</v>
      </c>
      <c r="I44">
        <f>Sheet1!I43</f>
        <v>280582408.65772098</v>
      </c>
      <c r="J44">
        <f>Sheet1!J43</f>
        <v>10816169.091502801</v>
      </c>
      <c r="K44">
        <f>Sheet1!K43</f>
        <v>1981005.5694478999</v>
      </c>
      <c r="L44">
        <f>Sheet1!L43</f>
        <v>0.83118123139408495</v>
      </c>
      <c r="M44">
        <f>Sheet1!M43</f>
        <v>609090.02586122695</v>
      </c>
      <c r="N44">
        <f>Sheet1!N43</f>
        <v>3.85607637335178</v>
      </c>
      <c r="O44">
        <f>Sheet1!O43</f>
        <v>28146.457964559599</v>
      </c>
      <c r="P44">
        <f>Sheet1!P43</f>
        <v>7.0838475956117799</v>
      </c>
      <c r="Q44">
        <f>Sheet1!Q43</f>
        <v>2315.9173239525899</v>
      </c>
      <c r="R44">
        <f>Sheet1!R43</f>
        <v>3.70503163559462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1.26375206423115E-2</v>
      </c>
      <c r="W44">
        <f>Sheet1!W43</f>
        <v>0</v>
      </c>
      <c r="X44">
        <f>Sheet1!Y43</f>
        <v>1592869.3045996099</v>
      </c>
      <c r="Y44">
        <f>Sheet1!X43</f>
        <v>2967803.7728894199</v>
      </c>
      <c r="Z44">
        <f>Sheet1!Z43</f>
        <v>147361.20141050601</v>
      </c>
      <c r="AA44">
        <f>Sheet1!AA43</f>
        <v>5802714.44184261</v>
      </c>
      <c r="AB44">
        <f>Sheet1!AB43</f>
        <v>-557927.80170622806</v>
      </c>
      <c r="AC44">
        <f>Sheet1!AC43</f>
        <v>8607.5958785891999</v>
      </c>
      <c r="AD44">
        <f>Sheet1!AD43</f>
        <v>-14361.772847579599</v>
      </c>
      <c r="AE44">
        <f>Sheet1!AE43</f>
        <v>-541.03851088636804</v>
      </c>
      <c r="AF44">
        <f>Sheet1!AF43</f>
        <v>0</v>
      </c>
      <c r="AG44">
        <f>Sheet1!AG43</f>
        <v>0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9946525.7035560403</v>
      </c>
      <c r="AL44">
        <f>Sheet1!AL43</f>
        <v>10244944.077204</v>
      </c>
      <c r="AM44">
        <f>Sheet1!AM43</f>
        <v>9588149.7904960103</v>
      </c>
      <c r="AN44">
        <f>Sheet1!AN43</f>
        <v>0</v>
      </c>
      <c r="AO44">
        <f>Sheet1!AO43</f>
        <v>19833093.867699999</v>
      </c>
      <c r="AP44" s="3"/>
      <c r="AR44" s="3"/>
      <c r="AT44" s="3"/>
      <c r="AV44" s="3"/>
      <c r="AX44" s="3"/>
      <c r="AZ44" s="3"/>
      <c r="BB44" s="3"/>
      <c r="BE44" s="3"/>
      <c r="BG44" s="3"/>
      <c r="BI44" s="3"/>
      <c r="BJ44"/>
      <c r="BK44"/>
      <c r="BL44"/>
      <c r="BM44"/>
      <c r="BN44"/>
      <c r="BO44"/>
    </row>
    <row r="45" spans="1:67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235672221.97319999</v>
      </c>
      <c r="F45">
        <f>Sheet1!F44</f>
        <v>279267294.39189899</v>
      </c>
      <c r="G45">
        <f>Sheet1!G44</f>
        <v>283924143.32739902</v>
      </c>
      <c r="H45">
        <f>Sheet1!H44</f>
        <v>-6107751.9245000202</v>
      </c>
      <c r="I45">
        <f>Sheet1!I44</f>
        <v>278996947.55549902</v>
      </c>
      <c r="J45">
        <f>Sheet1!J44</f>
        <v>-11144402.698142501</v>
      </c>
      <c r="K45">
        <f>Sheet1!K44</f>
        <v>1968125.95136289</v>
      </c>
      <c r="L45">
        <f>Sheet1!L44</f>
        <v>0.86708605072709699</v>
      </c>
      <c r="M45">
        <f>Sheet1!M44</f>
        <v>591260.08394359099</v>
      </c>
      <c r="N45">
        <f>Sheet1!N44</f>
        <v>2.78392585255208</v>
      </c>
      <c r="O45">
        <f>Sheet1!O44</f>
        <v>26476.987853431801</v>
      </c>
      <c r="P45">
        <f>Sheet1!P44</f>
        <v>7.1446270107732497</v>
      </c>
      <c r="Q45">
        <f>Sheet1!Q44</f>
        <v>2282.8178631474998</v>
      </c>
      <c r="R45">
        <f>Sheet1!R44</f>
        <v>3.69804786707369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1.2032118067450699E-2</v>
      </c>
      <c r="W45">
        <f>Sheet1!W44</f>
        <v>0</v>
      </c>
      <c r="X45">
        <f>Sheet1!Y44</f>
        <v>-4905779.4602785604</v>
      </c>
      <c r="Y45">
        <f>Sheet1!X44</f>
        <v>4974508.2028618203</v>
      </c>
      <c r="Z45">
        <f>Sheet1!Z44</f>
        <v>-120423.095662897</v>
      </c>
      <c r="AA45">
        <f>Sheet1!AA44</f>
        <v>-16372260.058672899</v>
      </c>
      <c r="AB45">
        <f>Sheet1!AB44</f>
        <v>5351989.5993553698</v>
      </c>
      <c r="AC45">
        <f>Sheet1!AC44</f>
        <v>156206.32614181799</v>
      </c>
      <c r="AD45">
        <f>Sheet1!AD44</f>
        <v>772225.77927844704</v>
      </c>
      <c r="AE45">
        <f>Sheet1!AE44</f>
        <v>9239.5894240280904</v>
      </c>
      <c r="AF45">
        <f>Sheet1!AF44</f>
        <v>0</v>
      </c>
      <c r="AG45">
        <f>Sheet1!AG44</f>
        <v>0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-10134293.1175528</v>
      </c>
      <c r="AL45">
        <f>Sheet1!AL44</f>
        <v>-10183900.111036001</v>
      </c>
      <c r="AM45">
        <f>Sheet1!AM44</f>
        <v>4076148.1865360602</v>
      </c>
      <c r="AN45">
        <f>Sheet1!AN44</f>
        <v>11289917.859999999</v>
      </c>
      <c r="AO45">
        <f>Sheet1!AO44</f>
        <v>5182165.9354999801</v>
      </c>
      <c r="AP45" s="3"/>
      <c r="AR45" s="3"/>
      <c r="AT45" s="3"/>
      <c r="AV45" s="3"/>
      <c r="AX45" s="3"/>
      <c r="AZ45" s="3"/>
      <c r="BB45" s="3"/>
      <c r="BE45" s="3"/>
      <c r="BG45" s="3"/>
      <c r="BI45" s="3"/>
      <c r="BJ45"/>
      <c r="BK45"/>
      <c r="BL45"/>
      <c r="BM45"/>
      <c r="BN45"/>
      <c r="BO45"/>
    </row>
    <row r="46" spans="1:67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236443202.97319999</v>
      </c>
      <c r="F46">
        <f>Sheet1!F45</f>
        <v>283924143.32739902</v>
      </c>
      <c r="G46">
        <f>Sheet1!G45</f>
        <v>287477942.9192</v>
      </c>
      <c r="H46">
        <f>Sheet1!H45</f>
        <v>3149786.5918000001</v>
      </c>
      <c r="I46">
        <f>Sheet1!I45</f>
        <v>287844120.09680599</v>
      </c>
      <c r="J46">
        <f>Sheet1!J45</f>
        <v>8757476.8866910096</v>
      </c>
      <c r="K46">
        <f>Sheet1!K45</f>
        <v>1932981.2884092799</v>
      </c>
      <c r="L46">
        <f>Sheet1!L45</f>
        <v>0.85513847914263497</v>
      </c>
      <c r="M46">
        <f>Sheet1!M45</f>
        <v>595881.81729993504</v>
      </c>
      <c r="N46">
        <f>Sheet1!N45</f>
        <v>3.2359010474339698</v>
      </c>
      <c r="O46">
        <f>Sheet1!O45</f>
        <v>26468.458416179099</v>
      </c>
      <c r="P46">
        <f>Sheet1!P45</f>
        <v>7.3410235015412004</v>
      </c>
      <c r="Q46">
        <f>Sheet1!Q45</f>
        <v>2267.72038025641</v>
      </c>
      <c r="R46">
        <f>Sheet1!R45</f>
        <v>4.0706216337414096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2.8510309940117301E-2</v>
      </c>
      <c r="W46">
        <f>Sheet1!W45</f>
        <v>0</v>
      </c>
      <c r="X46">
        <f>Sheet1!Y45</f>
        <v>1556836.34579008</v>
      </c>
      <c r="Y46">
        <f>Sheet1!X45</f>
        <v>1323554.1779725801</v>
      </c>
      <c r="Z46">
        <f>Sheet1!Z45</f>
        <v>310157.22587945301</v>
      </c>
      <c r="AA46">
        <f>Sheet1!AA45</f>
        <v>7994796.9846152999</v>
      </c>
      <c r="AB46">
        <f>Sheet1!AB45</f>
        <v>-363135.90524268098</v>
      </c>
      <c r="AC46">
        <f>Sheet1!AC45</f>
        <v>481194.10494380502</v>
      </c>
      <c r="AD46">
        <f>Sheet1!AD45</f>
        <v>-2187974.99034817</v>
      </c>
      <c r="AE46">
        <f>Sheet1!AE45</f>
        <v>-64203.602143902899</v>
      </c>
      <c r="AF46">
        <f>Sheet1!AF45</f>
        <v>0</v>
      </c>
      <c r="AG46">
        <f>Sheet1!AG45</f>
        <v>0</v>
      </c>
      <c r="AH46">
        <f>Sheet1!AH45</f>
        <v>0</v>
      </c>
      <c r="AI46">
        <f>Sheet1!AI45</f>
        <v>23090.2177601396</v>
      </c>
      <c r="AJ46">
        <f>Sheet1!AJ45</f>
        <v>0</v>
      </c>
      <c r="AK46">
        <f>Sheet1!AK45</f>
        <v>9074314.5592266191</v>
      </c>
      <c r="AL46">
        <f>Sheet1!AL45</f>
        <v>9092181.5171879306</v>
      </c>
      <c r="AM46">
        <f>Sheet1!AM45</f>
        <v>-5942394.9253879301</v>
      </c>
      <c r="AN46">
        <f>Sheet1!AN45</f>
        <v>770981</v>
      </c>
      <c r="AO46">
        <f>Sheet1!AO45</f>
        <v>3920767.5918000001</v>
      </c>
      <c r="AP46" s="3"/>
      <c r="AR46" s="3"/>
      <c r="AT46" s="3"/>
      <c r="AV46" s="3"/>
      <c r="AX46" s="3"/>
      <c r="AZ46" s="3"/>
      <c r="BB46" s="3"/>
      <c r="BE46" s="3"/>
      <c r="BG46" s="3"/>
      <c r="BI46" s="3"/>
      <c r="BJ46"/>
      <c r="BK46"/>
      <c r="BL46"/>
      <c r="BM46"/>
      <c r="BN46"/>
      <c r="BO46"/>
    </row>
    <row r="47" spans="1:67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237276984.8813</v>
      </c>
      <c r="F47">
        <f>Sheet1!F46</f>
        <v>287477942.9192</v>
      </c>
      <c r="G47">
        <f>Sheet1!G46</f>
        <v>306766044.13559997</v>
      </c>
      <c r="H47">
        <f>Sheet1!H46</f>
        <v>17465211.3083</v>
      </c>
      <c r="I47">
        <f>Sheet1!I46</f>
        <v>311331427.601026</v>
      </c>
      <c r="J47">
        <f>Sheet1!J46</f>
        <v>21560793.830715001</v>
      </c>
      <c r="K47">
        <f>Sheet1!K46</f>
        <v>1909923.3824233999</v>
      </c>
      <c r="L47">
        <f>Sheet1!L46</f>
        <v>0.81448490239813298</v>
      </c>
      <c r="M47">
        <f>Sheet1!M46</f>
        <v>598648.98910822498</v>
      </c>
      <c r="N47">
        <f>Sheet1!N46</f>
        <v>3.9916963864609101</v>
      </c>
      <c r="O47">
        <f>Sheet1!O46</f>
        <v>26287.977245744802</v>
      </c>
      <c r="P47">
        <f>Sheet1!P46</f>
        <v>7.4817220729488003</v>
      </c>
      <c r="Q47">
        <f>Sheet1!Q46</f>
        <v>2300.8896013236799</v>
      </c>
      <c r="R47">
        <f>Sheet1!R46</f>
        <v>3.90326543036872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2.8410125842471701E-2</v>
      </c>
      <c r="W47">
        <f>Sheet1!W46</f>
        <v>0</v>
      </c>
      <c r="X47">
        <f>Sheet1!Y46</f>
        <v>4502258.9803309701</v>
      </c>
      <c r="Y47">
        <f>Sheet1!X46</f>
        <v>-157238.093556368</v>
      </c>
      <c r="Z47">
        <f>Sheet1!Z46</f>
        <v>207768.104325775</v>
      </c>
      <c r="AA47">
        <f>Sheet1!AA46</f>
        <v>11559185.757133299</v>
      </c>
      <c r="AB47">
        <f>Sheet1!AB46</f>
        <v>803561.63621919195</v>
      </c>
      <c r="AC47">
        <f>Sheet1!AC46</f>
        <v>332757.41688352998</v>
      </c>
      <c r="AD47">
        <f>Sheet1!AD46</f>
        <v>4537859.6647516703</v>
      </c>
      <c r="AE47">
        <f>Sheet1!AE46</f>
        <v>15653.195346962901</v>
      </c>
      <c r="AF47">
        <f>Sheet1!AF46</f>
        <v>0</v>
      </c>
      <c r="AG47">
        <f>Sheet1!AG46</f>
        <v>0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21801806.661435101</v>
      </c>
      <c r="AL47">
        <f>Sheet1!AL46</f>
        <v>22369128.734338101</v>
      </c>
      <c r="AM47">
        <f>Sheet1!AM46</f>
        <v>-4903917.42603816</v>
      </c>
      <c r="AN47">
        <f>Sheet1!AN46</f>
        <v>833781.90809999895</v>
      </c>
      <c r="AO47">
        <f>Sheet1!AO46</f>
        <v>18298993.216400001</v>
      </c>
      <c r="AP47" s="3"/>
      <c r="AR47" s="3"/>
      <c r="AT47" s="3"/>
      <c r="AV47" s="3"/>
      <c r="AX47" s="3"/>
      <c r="AZ47" s="3"/>
      <c r="BB47" s="3"/>
      <c r="BE47" s="3"/>
      <c r="BG47" s="3"/>
      <c r="BI47" s="3"/>
      <c r="BJ47"/>
      <c r="BK47"/>
      <c r="BL47"/>
      <c r="BM47"/>
      <c r="BN47"/>
      <c r="BO47"/>
    </row>
    <row r="48" spans="1:67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237702386.8813</v>
      </c>
      <c r="F48">
        <f>Sheet1!F47</f>
        <v>306766044.13559997</v>
      </c>
      <c r="G48">
        <f>Sheet1!G47</f>
        <v>316137858.08679903</v>
      </c>
      <c r="H48">
        <f>Sheet1!H47</f>
        <v>8946411.9511999208</v>
      </c>
      <c r="I48">
        <f>Sheet1!I47</f>
        <v>308428013.149221</v>
      </c>
      <c r="J48">
        <f>Sheet1!J47</f>
        <v>-3325552.9355116799</v>
      </c>
      <c r="K48">
        <f>Sheet1!K47</f>
        <v>1916327.8809747701</v>
      </c>
      <c r="L48">
        <f>Sheet1!L47</f>
        <v>0.84402678227622996</v>
      </c>
      <c r="M48">
        <f>Sheet1!M47</f>
        <v>603171.17727812403</v>
      </c>
      <c r="N48">
        <f>Sheet1!N47</f>
        <v>4.00041638431279</v>
      </c>
      <c r="O48">
        <f>Sheet1!O47</f>
        <v>25842.772528506699</v>
      </c>
      <c r="P48">
        <f>Sheet1!P47</f>
        <v>7.3290573113309501</v>
      </c>
      <c r="Q48">
        <f>Sheet1!Q47</f>
        <v>2287.5025379152498</v>
      </c>
      <c r="R48">
        <f>Sheet1!R47</f>
        <v>3.7971252852835198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3.9812650281571403E-2</v>
      </c>
      <c r="W48">
        <f>Sheet1!W47</f>
        <v>0</v>
      </c>
      <c r="X48">
        <f>Sheet1!Y47</f>
        <v>-3044924.0866899202</v>
      </c>
      <c r="Y48">
        <f>Sheet1!X47</f>
        <v>893241.06585049198</v>
      </c>
      <c r="Z48">
        <f>Sheet1!Z47</f>
        <v>286026.55309136503</v>
      </c>
      <c r="AA48">
        <f>Sheet1!AA47</f>
        <v>117067.23304808199</v>
      </c>
      <c r="AB48">
        <f>Sheet1!AB47</f>
        <v>1761849.2779045301</v>
      </c>
      <c r="AC48">
        <f>Sheet1!AC47</f>
        <v>-330195.778418537</v>
      </c>
      <c r="AD48">
        <f>Sheet1!AD47</f>
        <v>-1538653.59407069</v>
      </c>
      <c r="AE48">
        <f>Sheet1!AE47</f>
        <v>24083.398080557399</v>
      </c>
      <c r="AF48">
        <f>Sheet1!AF47</f>
        <v>0</v>
      </c>
      <c r="AG48">
        <f>Sheet1!AG47</f>
        <v>0</v>
      </c>
      <c r="AH48">
        <f>Sheet1!AH47</f>
        <v>0</v>
      </c>
      <c r="AI48">
        <f>Sheet1!AI47</f>
        <v>14991.1142610881</v>
      </c>
      <c r="AJ48">
        <f>Sheet1!AJ47</f>
        <v>0</v>
      </c>
      <c r="AK48">
        <f>Sheet1!AK47</f>
        <v>-1816514.8169430301</v>
      </c>
      <c r="AL48">
        <f>Sheet1!AL47</f>
        <v>-1652678.57285505</v>
      </c>
      <c r="AM48">
        <f>Sheet1!AM47</f>
        <v>10599090.5240549</v>
      </c>
      <c r="AN48">
        <f>Sheet1!AN47</f>
        <v>425401.99999999901</v>
      </c>
      <c r="AO48">
        <f>Sheet1!AO47</f>
        <v>9371813.9511999208</v>
      </c>
      <c r="AP48" s="3"/>
      <c r="AR48" s="3"/>
      <c r="AT48" s="3"/>
      <c r="AV48" s="3"/>
      <c r="AX48" s="3"/>
      <c r="AZ48" s="3"/>
      <c r="BB48" s="3"/>
      <c r="BE48" s="3"/>
      <c r="BG48" s="3"/>
      <c r="BI48" s="3"/>
      <c r="BJ48"/>
      <c r="BK48"/>
      <c r="BL48"/>
      <c r="BM48"/>
      <c r="BN48"/>
      <c r="BO48"/>
    </row>
    <row r="49" spans="1:67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239160627.06529999</v>
      </c>
      <c r="F49">
        <f>Sheet1!F48</f>
        <v>316137858.08679903</v>
      </c>
      <c r="G49">
        <f>Sheet1!G48</f>
        <v>311980827.61510003</v>
      </c>
      <c r="H49">
        <f>Sheet1!H48</f>
        <v>-3282601.7769999099</v>
      </c>
      <c r="I49">
        <f>Sheet1!I48</f>
        <v>300196754.40059501</v>
      </c>
      <c r="J49">
        <f>Sheet1!J48</f>
        <v>-7528442.5413267696</v>
      </c>
      <c r="K49">
        <f>Sheet1!K48</f>
        <v>1916547.6196574899</v>
      </c>
      <c r="L49">
        <f>Sheet1!L48</f>
        <v>0.90253906116041105</v>
      </c>
      <c r="M49">
        <f>Sheet1!M48</f>
        <v>610874.245424625</v>
      </c>
      <c r="N49">
        <f>Sheet1!N48</f>
        <v>3.8283298568874899</v>
      </c>
      <c r="O49">
        <f>Sheet1!O48</f>
        <v>25787.915505409801</v>
      </c>
      <c r="P49">
        <f>Sheet1!P48</f>
        <v>7.2870174047945202</v>
      </c>
      <c r="Q49">
        <f>Sheet1!Q48</f>
        <v>2274.9122550511702</v>
      </c>
      <c r="R49">
        <f>Sheet1!R48</f>
        <v>3.7316207509898498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3.9569899594785997E-2</v>
      </c>
      <c r="W49">
        <f>Sheet1!W48</f>
        <v>0</v>
      </c>
      <c r="X49">
        <f>Sheet1!Y48</f>
        <v>-7155876.7391806897</v>
      </c>
      <c r="Y49">
        <f>Sheet1!X48</f>
        <v>1664280.1145214799</v>
      </c>
      <c r="Z49">
        <f>Sheet1!Z48</f>
        <v>451711.617981449</v>
      </c>
      <c r="AA49">
        <f>Sheet1!AA48</f>
        <v>-2322818.1887855902</v>
      </c>
      <c r="AB49">
        <f>Sheet1!AB48</f>
        <v>-12537.8774925954</v>
      </c>
      <c r="AC49">
        <f>Sheet1!AC48</f>
        <v>108235.603473685</v>
      </c>
      <c r="AD49">
        <f>Sheet1!AD48</f>
        <v>-141943.182371709</v>
      </c>
      <c r="AE49">
        <f>Sheet1!AE48</f>
        <v>19501.8503432301</v>
      </c>
      <c r="AF49">
        <f>Sheet1!AF48</f>
        <v>0</v>
      </c>
      <c r="AG49">
        <f>Sheet1!AG48</f>
        <v>0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-7389446.8015107401</v>
      </c>
      <c r="AL49">
        <f>Sheet1!AL48</f>
        <v>-7385415.3776540598</v>
      </c>
      <c r="AM49">
        <f>Sheet1!AM48</f>
        <v>4102813.6006541499</v>
      </c>
      <c r="AN49">
        <f>Sheet1!AN48</f>
        <v>1458240.1839999901</v>
      </c>
      <c r="AO49">
        <f>Sheet1!AO48</f>
        <v>-1824361.59299991</v>
      </c>
      <c r="AP49" s="3"/>
      <c r="AR49" s="3"/>
      <c r="AT49" s="3"/>
      <c r="AV49" s="3"/>
      <c r="AX49" s="3"/>
      <c r="AZ49" s="3"/>
      <c r="BB49" s="3"/>
      <c r="BE49" s="3"/>
      <c r="BG49" s="3"/>
      <c r="BI49" s="3"/>
      <c r="BJ49"/>
      <c r="BK49"/>
      <c r="BL49"/>
      <c r="BM49"/>
      <c r="BN49"/>
      <c r="BO49"/>
    </row>
    <row r="50" spans="1:67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239160627.06529999</v>
      </c>
      <c r="F50">
        <f>Sheet1!F49</f>
        <v>311980827.61510003</v>
      </c>
      <c r="G50">
        <f>Sheet1!G49</f>
        <v>312845374.99229997</v>
      </c>
      <c r="H50">
        <f>Sheet1!H49</f>
        <v>-342804.622800029</v>
      </c>
      <c r="I50">
        <f>Sheet1!I49</f>
        <v>304589937.61365598</v>
      </c>
      <c r="J50">
        <f>Sheet1!J49</f>
        <v>3074395.6568118399</v>
      </c>
      <c r="K50">
        <f>Sheet1!K49</f>
        <v>1949381.2902840101</v>
      </c>
      <c r="L50">
        <f>Sheet1!L49</f>
        <v>0.89919810546067702</v>
      </c>
      <c r="M50">
        <f>Sheet1!M49</f>
        <v>616124.11885924195</v>
      </c>
      <c r="N50">
        <f>Sheet1!N49</f>
        <v>3.6318182585003602</v>
      </c>
      <c r="O50">
        <f>Sheet1!O49</f>
        <v>26220.050410555501</v>
      </c>
      <c r="P50">
        <f>Sheet1!P49</f>
        <v>7.42674518410902</v>
      </c>
      <c r="Q50">
        <f>Sheet1!Q49</f>
        <v>2292.3285328030602</v>
      </c>
      <c r="R50">
        <f>Sheet1!R49</f>
        <v>3.8777923567699899</v>
      </c>
      <c r="S50">
        <f>Sheet1!S49</f>
        <v>0</v>
      </c>
      <c r="T50">
        <f>Sheet1!T49</f>
        <v>0</v>
      </c>
      <c r="U50">
        <f>Sheet1!U49</f>
        <v>0</v>
      </c>
      <c r="V50">
        <f>Sheet1!V49</f>
        <v>5.5232440063778997E-2</v>
      </c>
      <c r="W50">
        <f>Sheet1!W49</f>
        <v>0</v>
      </c>
      <c r="X50">
        <f>Sheet1!Y49</f>
        <v>366148.25691041298</v>
      </c>
      <c r="Y50">
        <f>Sheet1!X49</f>
        <v>5921564.1320196204</v>
      </c>
      <c r="Z50">
        <f>Sheet1!Z49</f>
        <v>289861.11925349099</v>
      </c>
      <c r="AA50">
        <f>Sheet1!AA49</f>
        <v>-3410774.2600515699</v>
      </c>
      <c r="AB50">
        <f>Sheet1!AB49</f>
        <v>-1539452.9696726201</v>
      </c>
      <c r="AC50">
        <f>Sheet1!AC49</f>
        <v>63271.862720549703</v>
      </c>
      <c r="AD50">
        <f>Sheet1!AD49</f>
        <v>1769817.15904591</v>
      </c>
      <c r="AE50">
        <f>Sheet1!AE49</f>
        <v>-38107.881728678098</v>
      </c>
      <c r="AF50">
        <f>Sheet1!AF49</f>
        <v>0</v>
      </c>
      <c r="AG50">
        <f>Sheet1!AG49</f>
        <v>0</v>
      </c>
      <c r="AH50">
        <f>Sheet1!AH49</f>
        <v>0</v>
      </c>
      <c r="AI50">
        <f>Sheet1!AI49</f>
        <v>34606.0697330111</v>
      </c>
      <c r="AJ50">
        <f>Sheet1!AJ49</f>
        <v>0</v>
      </c>
      <c r="AK50">
        <f>Sheet1!AK49</f>
        <v>3456933.4882301199</v>
      </c>
      <c r="AL50">
        <f>Sheet1!AL49</f>
        <v>3615943.4630662701</v>
      </c>
      <c r="AM50">
        <f>Sheet1!AM49</f>
        <v>-3958748.0858662999</v>
      </c>
      <c r="AN50">
        <f>Sheet1!AN49</f>
        <v>0</v>
      </c>
      <c r="AO50">
        <f>Sheet1!AO49</f>
        <v>-342804.62280002999</v>
      </c>
      <c r="AP50" s="3"/>
      <c r="AR50" s="3"/>
      <c r="AT50" s="3"/>
      <c r="AV50" s="3"/>
      <c r="AX50" s="3"/>
      <c r="AZ50" s="3"/>
      <c r="BB50" s="3"/>
      <c r="BE50" s="3"/>
      <c r="BG50" s="3"/>
      <c r="BI50" s="3"/>
      <c r="BJ50"/>
      <c r="BK50"/>
      <c r="BL50"/>
      <c r="BM50"/>
      <c r="BN50"/>
      <c r="BO50"/>
    </row>
    <row r="51" spans="1:67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239160627.06529999</v>
      </c>
      <c r="F51">
        <f>Sheet1!F50</f>
        <v>312845374.99229997</v>
      </c>
      <c r="G51">
        <f>Sheet1!G50</f>
        <v>300692598.58679998</v>
      </c>
      <c r="H51">
        <f>Sheet1!H50</f>
        <v>-12393546.6091999</v>
      </c>
      <c r="I51">
        <f>Sheet1!I50</f>
        <v>284400156.06171799</v>
      </c>
      <c r="J51">
        <f>Sheet1!J50</f>
        <v>-20284916.202715799</v>
      </c>
      <c r="K51">
        <f>Sheet1!K50</f>
        <v>2002994.1462795299</v>
      </c>
      <c r="L51">
        <f>Sheet1!L50</f>
        <v>0.92183280714582305</v>
      </c>
      <c r="M51">
        <f>Sheet1!M50</f>
        <v>621471.85561905697</v>
      </c>
      <c r="N51">
        <f>Sheet1!N50</f>
        <v>2.6358654823614698</v>
      </c>
      <c r="O51">
        <f>Sheet1!O50</f>
        <v>27083.248592067099</v>
      </c>
      <c r="P51">
        <f>Sheet1!P50</f>
        <v>7.2396612608015696</v>
      </c>
      <c r="Q51">
        <f>Sheet1!Q50</f>
        <v>2295.56082424649</v>
      </c>
      <c r="R51">
        <f>Sheet1!R50</f>
        <v>3.93841763677815</v>
      </c>
      <c r="S51">
        <f>Sheet1!S50</f>
        <v>0.56551187732156205</v>
      </c>
      <c r="T51">
        <f>Sheet1!T50</f>
        <v>0</v>
      </c>
      <c r="U51">
        <f>Sheet1!U50</f>
        <v>0.56551187732156205</v>
      </c>
      <c r="V51">
        <f>Sheet1!V50</f>
        <v>0.117339132763428</v>
      </c>
      <c r="W51">
        <f>Sheet1!W50</f>
        <v>0</v>
      </c>
      <c r="X51">
        <f>Sheet1!Y50</f>
        <v>-2243680.9646477699</v>
      </c>
      <c r="Y51">
        <f>Sheet1!X50</f>
        <v>5113624.2771263896</v>
      </c>
      <c r="Z51">
        <f>Sheet1!Z50</f>
        <v>337091.63877283997</v>
      </c>
      <c r="AA51">
        <f>Sheet1!AA50</f>
        <v>-18053971.9916468</v>
      </c>
      <c r="AB51">
        <f>Sheet1!AB50</f>
        <v>-3494523.3448357498</v>
      </c>
      <c r="AC51">
        <f>Sheet1!AC50</f>
        <v>-377299.63360165298</v>
      </c>
      <c r="AD51">
        <f>Sheet1!AD50</f>
        <v>956762.27335136</v>
      </c>
      <c r="AE51">
        <f>Sheet1!AE50</f>
        <v>-3266.32419399428</v>
      </c>
      <c r="AF51">
        <f>Sheet1!AF50</f>
        <v>-2745972.5701196198</v>
      </c>
      <c r="AG51">
        <f>Sheet1!AG50</f>
        <v>0</v>
      </c>
      <c r="AH51">
        <f>Sheet1!AH50</f>
        <v>-327255.98586885101</v>
      </c>
      <c r="AI51">
        <f>Sheet1!AI50</f>
        <v>86372.530206582596</v>
      </c>
      <c r="AJ51">
        <f>Sheet1!AJ50</f>
        <v>0</v>
      </c>
      <c r="AK51">
        <f>Sheet1!AK50</f>
        <v>-20752120.095457301</v>
      </c>
      <c r="AL51">
        <f>Sheet1!AL50</f>
        <v>-20725978.775886599</v>
      </c>
      <c r="AM51">
        <f>Sheet1!AM50</f>
        <v>8332432.1666866597</v>
      </c>
      <c r="AN51">
        <f>Sheet1!AN50</f>
        <v>0</v>
      </c>
      <c r="AO51">
        <f>Sheet1!AO50</f>
        <v>-12393546.6091999</v>
      </c>
      <c r="AP51" s="3"/>
      <c r="AR51" s="3"/>
      <c r="AT51" s="3"/>
      <c r="AV51" s="3"/>
      <c r="AX51" s="3"/>
      <c r="AZ51" s="3"/>
      <c r="BB51" s="3"/>
      <c r="BE51" s="3"/>
      <c r="BG51" s="3"/>
      <c r="BI51" s="3"/>
      <c r="BJ51"/>
      <c r="BK51"/>
      <c r="BL51"/>
      <c r="BM51"/>
      <c r="BN51"/>
      <c r="BO51"/>
    </row>
    <row r="52" spans="1:67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239160627.06529999</v>
      </c>
      <c r="F52">
        <f>Sheet1!F51</f>
        <v>300692598.58679998</v>
      </c>
      <c r="G52">
        <f>Sheet1!G51</f>
        <v>281586223.76699901</v>
      </c>
      <c r="H52">
        <f>Sheet1!H51</f>
        <v>-18823400.978199899</v>
      </c>
      <c r="I52">
        <f>Sheet1!I51</f>
        <v>272233766.81778902</v>
      </c>
      <c r="J52">
        <f>Sheet1!J51</f>
        <v>-11913930.6604618</v>
      </c>
      <c r="K52">
        <f>Sheet1!K51</f>
        <v>2048037.9517926399</v>
      </c>
      <c r="L52">
        <f>Sheet1!L51</f>
        <v>0.98350973074892301</v>
      </c>
      <c r="M52">
        <f>Sheet1!M51</f>
        <v>625889.18734268204</v>
      </c>
      <c r="N52">
        <f>Sheet1!N51</f>
        <v>2.3472589202772198</v>
      </c>
      <c r="O52">
        <f>Sheet1!O51</f>
        <v>27453.8381079022</v>
      </c>
      <c r="P52">
        <f>Sheet1!P51</f>
        <v>7.0587345778471997</v>
      </c>
      <c r="Q52">
        <f>Sheet1!Q51</f>
        <v>2299.6128422872998</v>
      </c>
      <c r="R52">
        <f>Sheet1!R51</f>
        <v>4.4434159612819304</v>
      </c>
      <c r="S52">
        <f>Sheet1!S51</f>
        <v>1.3434361666424</v>
      </c>
      <c r="T52">
        <f>Sheet1!T51</f>
        <v>0</v>
      </c>
      <c r="U52">
        <f>Sheet1!U51</f>
        <v>2.4756813765208001</v>
      </c>
      <c r="V52">
        <f>Sheet1!V51</f>
        <v>0.19872578018046</v>
      </c>
      <c r="W52">
        <f>Sheet1!W51</f>
        <v>0</v>
      </c>
      <c r="X52">
        <f>Sheet1!Y51</f>
        <v>-5275126.5730326604</v>
      </c>
      <c r="Y52">
        <f>Sheet1!X51</f>
        <v>3861445.17938567</v>
      </c>
      <c r="Z52">
        <f>Sheet1!Z51</f>
        <v>306787.94570805301</v>
      </c>
      <c r="AA52">
        <f>Sheet1!AA51</f>
        <v>-5902774.7869692696</v>
      </c>
      <c r="AB52">
        <f>Sheet1!AB51</f>
        <v>-1337769.58316939</v>
      </c>
      <c r="AC52">
        <f>Sheet1!AC51</f>
        <v>-261428.11233007701</v>
      </c>
      <c r="AD52">
        <f>Sheet1!AD51</f>
        <v>1274978.5338463699</v>
      </c>
      <c r="AE52">
        <f>Sheet1!AE51</f>
        <v>-124930.010920684</v>
      </c>
      <c r="AF52">
        <f>Sheet1!AF51</f>
        <v>-3686564.1107165501</v>
      </c>
      <c r="AG52">
        <f>Sheet1!AG51</f>
        <v>0</v>
      </c>
      <c r="AH52">
        <f>Sheet1!AH51</f>
        <v>-1067027.05190095</v>
      </c>
      <c r="AI52">
        <f>Sheet1!AI51</f>
        <v>136820.71456931299</v>
      </c>
      <c r="AJ52">
        <f>Sheet1!AJ51</f>
        <v>0</v>
      </c>
      <c r="AK52">
        <f>Sheet1!AK51</f>
        <v>-12075587.855530201</v>
      </c>
      <c r="AL52">
        <f>Sheet1!AL51</f>
        <v>-11813053.6577524</v>
      </c>
      <c r="AM52">
        <f>Sheet1!AM51</f>
        <v>-7010347.3204475204</v>
      </c>
      <c r="AN52">
        <f>Sheet1!AN51</f>
        <v>0</v>
      </c>
      <c r="AO52">
        <f>Sheet1!AO51</f>
        <v>-18823400.978199899</v>
      </c>
      <c r="AP52" s="3"/>
      <c r="AR52" s="3"/>
      <c r="AT52" s="3"/>
      <c r="AV52" s="3"/>
      <c r="AX52" s="3"/>
      <c r="AZ52" s="3"/>
      <c r="BB52" s="3"/>
      <c r="BE52" s="3"/>
      <c r="BG52" s="3"/>
      <c r="BI52" s="3"/>
      <c r="BJ52"/>
      <c r="BK52"/>
      <c r="BL52"/>
      <c r="BM52"/>
      <c r="BN52"/>
      <c r="BO52"/>
    </row>
    <row r="53" spans="1:67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239160627.06529999</v>
      </c>
      <c r="F53">
        <f>Sheet1!F52</f>
        <v>281586223.76699901</v>
      </c>
      <c r="G53">
        <f>Sheet1!G52</f>
        <v>272852981.11199898</v>
      </c>
      <c r="H53">
        <f>Sheet1!H52</f>
        <v>-8559887.9451999795</v>
      </c>
      <c r="I53">
        <f>Sheet1!I52</f>
        <v>273264859.04510802</v>
      </c>
      <c r="J53">
        <f>Sheet1!J52</f>
        <v>1154529.1209531401</v>
      </c>
      <c r="K53">
        <f>Sheet1!K52</f>
        <v>2071173.60477885</v>
      </c>
      <c r="L53">
        <f>Sheet1!L52</f>
        <v>0.97493473158419597</v>
      </c>
      <c r="M53">
        <f>Sheet1!M52</f>
        <v>630508.54224155005</v>
      </c>
      <c r="N53">
        <f>Sheet1!N52</f>
        <v>2.5608443727302599</v>
      </c>
      <c r="O53">
        <f>Sheet1!O52</f>
        <v>27691.210913663999</v>
      </c>
      <c r="P53">
        <f>Sheet1!P52</f>
        <v>7.0545929230916897</v>
      </c>
      <c r="Q53">
        <f>Sheet1!Q52</f>
        <v>2298.7170227814399</v>
      </c>
      <c r="R53">
        <f>Sheet1!R52</f>
        <v>4.7319875208237399</v>
      </c>
      <c r="S53">
        <f>Sheet1!S52</f>
        <v>2.22393339209918</v>
      </c>
      <c r="T53">
        <f>Sheet1!T52</f>
        <v>0</v>
      </c>
      <c r="U53">
        <f>Sheet1!U52</f>
        <v>6.0393865695565596</v>
      </c>
      <c r="V53">
        <f>Sheet1!V52</f>
        <v>0.40715299819318801</v>
      </c>
      <c r="W53">
        <f>Sheet1!W52</f>
        <v>0</v>
      </c>
      <c r="X53">
        <f>Sheet1!Y52</f>
        <v>695380.59067356098</v>
      </c>
      <c r="Y53">
        <f>Sheet1!X52</f>
        <v>2840197.5098239901</v>
      </c>
      <c r="Z53">
        <f>Sheet1!Z52</f>
        <v>262170.96468705602</v>
      </c>
      <c r="AA53">
        <f>Sheet1!AA52</f>
        <v>4257634.0718778102</v>
      </c>
      <c r="AB53">
        <f>Sheet1!AB52</f>
        <v>-1118102.0887583699</v>
      </c>
      <c r="AC53">
        <f>Sheet1!AC52</f>
        <v>-90739.3028016022</v>
      </c>
      <c r="AD53">
        <f>Sheet1!AD52</f>
        <v>255928.379288039</v>
      </c>
      <c r="AE53">
        <f>Sheet1!AE52</f>
        <v>-62404.393792732903</v>
      </c>
      <c r="AF53">
        <f>Sheet1!AF52</f>
        <v>-4005028.9884842802</v>
      </c>
      <c r="AG53">
        <f>Sheet1!AG52</f>
        <v>0</v>
      </c>
      <c r="AH53">
        <f>Sheet1!AH52</f>
        <v>-1873408.2994874001</v>
      </c>
      <c r="AI53">
        <f>Sheet1!AI52</f>
        <v>321206.560345918</v>
      </c>
      <c r="AJ53">
        <f>Sheet1!AJ52</f>
        <v>0</v>
      </c>
      <c r="AK53">
        <f>Sheet1!AK52</f>
        <v>1482835.00337198</v>
      </c>
      <c r="AL53">
        <f>Sheet1!AL52</f>
        <v>1381146.4783163201</v>
      </c>
      <c r="AM53">
        <f>Sheet1!AM52</f>
        <v>-9941034.4235163108</v>
      </c>
      <c r="AN53">
        <f>Sheet1!AN52</f>
        <v>0</v>
      </c>
      <c r="AO53">
        <f>Sheet1!AO52</f>
        <v>-8559887.9451999795</v>
      </c>
      <c r="AP53" s="3"/>
      <c r="AR53" s="3"/>
      <c r="AT53" s="3"/>
      <c r="AV53" s="3"/>
      <c r="AX53" s="3"/>
      <c r="AZ53" s="3"/>
      <c r="BB53" s="3"/>
      <c r="BE53" s="3"/>
      <c r="BG53" s="3"/>
      <c r="BI53" s="3"/>
      <c r="BJ53"/>
      <c r="BK53"/>
      <c r="BL53"/>
      <c r="BM53"/>
      <c r="BN53"/>
      <c r="BO53"/>
    </row>
    <row r="54" spans="1:67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239160627.06529999</v>
      </c>
      <c r="F54">
        <f>Sheet1!F53</f>
        <v>272852981.11199898</v>
      </c>
      <c r="G54">
        <f>Sheet1!G53</f>
        <v>269214239.45120001</v>
      </c>
      <c r="H54">
        <f>Sheet1!H53</f>
        <v>-3274810.98880004</v>
      </c>
      <c r="I54">
        <f>Sheet1!I53</f>
        <v>273247328.57659698</v>
      </c>
      <c r="J54">
        <f>Sheet1!J53</f>
        <v>426979.09590685199</v>
      </c>
      <c r="K54">
        <f>Sheet1!K53</f>
        <v>2086274.64037764</v>
      </c>
      <c r="L54">
        <f>Sheet1!L53</f>
        <v>0.97063782863270298</v>
      </c>
      <c r="M54">
        <f>Sheet1!M53</f>
        <v>635574.109485058</v>
      </c>
      <c r="N54">
        <f>Sheet1!N53</f>
        <v>2.8135945087261902</v>
      </c>
      <c r="O54">
        <f>Sheet1!O53</f>
        <v>28019.195689784199</v>
      </c>
      <c r="P54">
        <f>Sheet1!P53</f>
        <v>7.0020420962509196</v>
      </c>
      <c r="Q54">
        <f>Sheet1!Q53</f>
        <v>2303.55701285539</v>
      </c>
      <c r="R54">
        <f>Sheet1!R53</f>
        <v>5.0710035760858201</v>
      </c>
      <c r="S54">
        <f>Sheet1!S53</f>
        <v>3.2060702426342198</v>
      </c>
      <c r="T54">
        <f>Sheet1!T53</f>
        <v>0</v>
      </c>
      <c r="U54">
        <f>Sheet1!U53</f>
        <v>11.469390204289899</v>
      </c>
      <c r="V54">
        <f>Sheet1!V53</f>
        <v>0.55514429250659603</v>
      </c>
      <c r="W54">
        <f>Sheet1!W53</f>
        <v>5.5370600899889301E-2</v>
      </c>
      <c r="X54">
        <f>Sheet1!Y53</f>
        <v>887005.38593138999</v>
      </c>
      <c r="Y54">
        <f>Sheet1!X53</f>
        <v>2282989.1803068998</v>
      </c>
      <c r="Z54">
        <f>Sheet1!Z53</f>
        <v>273499.72536764998</v>
      </c>
      <c r="AA54">
        <f>Sheet1!AA53</f>
        <v>4676301.1683389302</v>
      </c>
      <c r="AB54">
        <f>Sheet1!AB53</f>
        <v>-1311619.0209562499</v>
      </c>
      <c r="AC54">
        <f>Sheet1!AC53</f>
        <v>-112960.08130214299</v>
      </c>
      <c r="AD54">
        <f>Sheet1!AD53</f>
        <v>1384786.78759174</v>
      </c>
      <c r="AE54">
        <f>Sheet1!AE53</f>
        <v>-75496.649170870005</v>
      </c>
      <c r="AF54">
        <f>Sheet1!AF53</f>
        <v>-4320155.8954789201</v>
      </c>
      <c r="AG54">
        <f>Sheet1!AG53</f>
        <v>0</v>
      </c>
      <c r="AH54">
        <f>Sheet1!AH53</f>
        <v>-2790532.9204911399</v>
      </c>
      <c r="AI54">
        <f>Sheet1!AI53</f>
        <v>222312.27504757099</v>
      </c>
      <c r="AJ54">
        <f>Sheet1!AJ53</f>
        <v>-1066223.7624748</v>
      </c>
      <c r="AK54">
        <f>Sheet1!AK53</f>
        <v>49906.192710069998</v>
      </c>
      <c r="AL54">
        <f>Sheet1!AL53</f>
        <v>63365.232776622499</v>
      </c>
      <c r="AM54">
        <f>Sheet1!AM53</f>
        <v>-3338176.2215766599</v>
      </c>
      <c r="AN54">
        <f>Sheet1!AN53</f>
        <v>0</v>
      </c>
      <c r="AO54">
        <f>Sheet1!AO53</f>
        <v>-3274810.98880004</v>
      </c>
      <c r="AP54" s="3"/>
      <c r="AR54" s="3"/>
      <c r="AT54" s="3"/>
      <c r="AV54" s="3"/>
      <c r="AX54" s="3"/>
      <c r="AZ54" s="3"/>
      <c r="BB54" s="3"/>
      <c r="BE54" s="3"/>
      <c r="BG54" s="3"/>
      <c r="BI54" s="3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1150605393.82744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31155.962969999899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Sheet1!Y54</f>
        <v>0</v>
      </c>
      <c r="Y55">
        <f>Sheet1!X54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1201007994</v>
      </c>
      <c r="AO55">
        <f>Sheet1!AO54</f>
        <v>1201007994</v>
      </c>
      <c r="AP55" s="3"/>
      <c r="AR55" s="3"/>
      <c r="AT55" s="3"/>
      <c r="AV55" s="3"/>
      <c r="AX55" s="3"/>
      <c r="AZ55" s="3"/>
      <c r="BB55" s="3"/>
      <c r="BE55" s="3"/>
      <c r="BG55" s="3"/>
      <c r="BI55" s="3"/>
      <c r="BJ55"/>
      <c r="BK55"/>
      <c r="BL55"/>
      <c r="BM55"/>
      <c r="BN55"/>
      <c r="BO55"/>
    </row>
    <row r="56" spans="1:67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1047615742.73156</v>
      </c>
      <c r="J56">
        <f>Sheet1!J55</f>
        <v>-102989651.095874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31155.5849099999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Sheet1!Y55</f>
        <v>-63600788.442198403</v>
      </c>
      <c r="Y56">
        <f>Sheet1!X55</f>
        <v>-82106180.348436698</v>
      </c>
      <c r="Z56">
        <f>Sheet1!Z55</f>
        <v>1917193.2030736101</v>
      </c>
      <c r="AA56">
        <f>Sheet1!AA55</f>
        <v>25988494.191638201</v>
      </c>
      <c r="AB56">
        <f>Sheet1!AB55</f>
        <v>13320568.5209086</v>
      </c>
      <c r="AC56">
        <f>Sheet1!AC55</f>
        <v>-3080644.6459813798</v>
      </c>
      <c r="AD56">
        <f>Sheet1!AD55</f>
        <v>-15437.795001415399</v>
      </c>
      <c r="AE56">
        <f>Sheet1!AE55</f>
        <v>0</v>
      </c>
      <c r="AF56">
        <f>Sheet1!AF55</f>
        <v>0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-107576795.315997</v>
      </c>
      <c r="AL56">
        <f>Sheet1!AL55</f>
        <v>-107501142.380327</v>
      </c>
      <c r="AM56">
        <f>Sheet1!AM55</f>
        <v>34184301.380325504</v>
      </c>
      <c r="AN56">
        <f>Sheet1!AN55</f>
        <v>0</v>
      </c>
      <c r="AO56">
        <f>Sheet1!AO55</f>
        <v>-73316841.000001594</v>
      </c>
      <c r="AP56" s="3"/>
      <c r="AR56" s="3"/>
      <c r="AT56" s="3"/>
      <c r="AV56" s="3"/>
      <c r="AX56" s="3"/>
      <c r="AZ56" s="3"/>
      <c r="BB56" s="3"/>
      <c r="BE56" s="3"/>
      <c r="BG56" s="3"/>
      <c r="BI56" s="3"/>
      <c r="BJ56"/>
      <c r="BK56"/>
      <c r="BL56"/>
      <c r="BM56"/>
      <c r="BN56"/>
      <c r="BO56"/>
    </row>
    <row r="57" spans="1:67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1108354398.20611</v>
      </c>
      <c r="J57">
        <f>Sheet1!J56</f>
        <v>60738655.474544197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31155.840259999899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Sheet1!Y56</f>
        <v>-18396699.8493376</v>
      </c>
      <c r="Y57">
        <f>Sheet1!X56</f>
        <v>41114739.379675798</v>
      </c>
      <c r="Z57">
        <f>Sheet1!Z56</f>
        <v>2679670.8847965999</v>
      </c>
      <c r="AA57">
        <f>Sheet1!AA56</f>
        <v>26164002.7019247</v>
      </c>
      <c r="AB57">
        <f>Sheet1!AB56</f>
        <v>16265445.917175001</v>
      </c>
      <c r="AC57">
        <f>Sheet1!AC56</f>
        <v>-2975119.4630724299</v>
      </c>
      <c r="AD57">
        <f>Sheet1!AD56</f>
        <v>9790.6203147310498</v>
      </c>
      <c r="AE57">
        <f>Sheet1!AE56</f>
        <v>0</v>
      </c>
      <c r="AF57">
        <f>Sheet1!AF56</f>
        <v>0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64861830.191476896</v>
      </c>
      <c r="AL57">
        <f>Sheet1!AL56</f>
        <v>65381266.842330098</v>
      </c>
      <c r="AM57">
        <f>Sheet1!AM56</f>
        <v>-83835385.842328206</v>
      </c>
      <c r="AN57">
        <f>Sheet1!AN56</f>
        <v>0</v>
      </c>
      <c r="AO57">
        <f>Sheet1!AO56</f>
        <v>-18454118.9999981</v>
      </c>
      <c r="AP57" s="3"/>
      <c r="AR57" s="3"/>
      <c r="AT57" s="3"/>
      <c r="AV57" s="3"/>
      <c r="AX57" s="3"/>
      <c r="AZ57" s="3"/>
      <c r="BB57" s="3"/>
      <c r="BE57" s="3"/>
      <c r="BG57" s="3"/>
      <c r="BI57" s="3"/>
      <c r="BJ57"/>
      <c r="BK57"/>
      <c r="BL57"/>
      <c r="BM57"/>
      <c r="BN57"/>
      <c r="BO57"/>
    </row>
    <row r="58" spans="1:67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1211681833.8724799</v>
      </c>
      <c r="J58">
        <f>Sheet1!J57</f>
        <v>103327435.666374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31156.652590000002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Sheet1!Y57</f>
        <v>11909024.2912466</v>
      </c>
      <c r="Y58">
        <f>Sheet1!X57</f>
        <v>40177976.514300197</v>
      </c>
      <c r="Z58">
        <f>Sheet1!Z57</f>
        <v>2564143.8056062399</v>
      </c>
      <c r="AA58">
        <f>Sheet1!AA57</f>
        <v>33629994.192472197</v>
      </c>
      <c r="AB58">
        <f>Sheet1!AB57</f>
        <v>14533592.3492251</v>
      </c>
      <c r="AC58">
        <f>Sheet1!AC57</f>
        <v>-2601655.4836551598</v>
      </c>
      <c r="AD58">
        <f>Sheet1!AD57</f>
        <v>30636.3976263646</v>
      </c>
      <c r="AE58">
        <f>Sheet1!AE57</f>
        <v>0</v>
      </c>
      <c r="AF58">
        <f>Sheet1!AF57</f>
        <v>0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100243712.06682099</v>
      </c>
      <c r="AL58">
        <f>Sheet1!AL57</f>
        <v>103409720.261768</v>
      </c>
      <c r="AM58">
        <f>Sheet1!AM57</f>
        <v>-27232785.261771198</v>
      </c>
      <c r="AN58">
        <f>Sheet1!AN57</f>
        <v>0</v>
      </c>
      <c r="AO58">
        <f>Sheet1!AO57</f>
        <v>76176934.999997601</v>
      </c>
      <c r="AP58" s="3"/>
      <c r="AR58" s="3"/>
      <c r="AT58" s="3"/>
      <c r="AV58" s="3"/>
      <c r="AX58" s="3"/>
      <c r="AZ58" s="3"/>
      <c r="BB58" s="3"/>
      <c r="BE58" s="3"/>
      <c r="BG58" s="3"/>
      <c r="BI58" s="3"/>
      <c r="BJ58"/>
      <c r="BK58"/>
      <c r="BL58"/>
      <c r="BM58"/>
      <c r="BN58"/>
      <c r="BO58"/>
    </row>
    <row r="59" spans="1:67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864300595.727952</v>
      </c>
      <c r="J59">
        <f>Sheet1!J58</f>
        <v>-347381238.14453399</v>
      </c>
      <c r="K59">
        <f>Sheet1!K58</f>
        <v>252268420.80000001</v>
      </c>
      <c r="L59">
        <f>Sheet1!L58</f>
        <v>2.8162655390000002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31153.4728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Sheet1!Y58</f>
        <v>-366043244.37824398</v>
      </c>
      <c r="Y59">
        <f>Sheet1!X58</f>
        <v>-6841088.7930461299</v>
      </c>
      <c r="Z59">
        <f>Sheet1!Z58</f>
        <v>2979061.8749912698</v>
      </c>
      <c r="AA59">
        <f>Sheet1!AA58</f>
        <v>22192296.625350699</v>
      </c>
      <c r="AB59">
        <f>Sheet1!AB58</f>
        <v>24098540.047756702</v>
      </c>
      <c r="AC59">
        <f>Sheet1!AC58</f>
        <v>-4341390.1222370397</v>
      </c>
      <c r="AD59">
        <f>Sheet1!AD58</f>
        <v>-128155.234704025</v>
      </c>
      <c r="AE59">
        <f>Sheet1!AE58</f>
        <v>-179799.30306196201</v>
      </c>
      <c r="AF59">
        <f>Sheet1!AF58</f>
        <v>0</v>
      </c>
      <c r="AG59">
        <f>Sheet1!AG58</f>
        <v>0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-328263779.28319401</v>
      </c>
      <c r="AL59">
        <f>Sheet1!AL58</f>
        <v>-339850413.494259</v>
      </c>
      <c r="AM59">
        <f>Sheet1!AM58</f>
        <v>313977113.494259</v>
      </c>
      <c r="AN59">
        <f>Sheet1!AN58</f>
        <v>0</v>
      </c>
      <c r="AO59">
        <f>Sheet1!AO58</f>
        <v>-25873299.999999501</v>
      </c>
      <c r="AP59" s="3"/>
      <c r="AR59" s="3"/>
      <c r="AT59" s="3"/>
      <c r="AV59" s="3"/>
      <c r="AX59" s="3"/>
      <c r="AZ59" s="3"/>
      <c r="BB59" s="3"/>
      <c r="BE59" s="3"/>
      <c r="BG59" s="3"/>
      <c r="BI59" s="3"/>
      <c r="BJ59"/>
      <c r="BK59"/>
      <c r="BL59"/>
      <c r="BM59"/>
      <c r="BN59"/>
      <c r="BO59"/>
    </row>
    <row r="60" spans="1:67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1246275912.8757801</v>
      </c>
      <c r="J60">
        <f>Sheet1!J59</f>
        <v>381975317.14783502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31160.222179999899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Sheet1!Y59</f>
        <v>487992569.71257901</v>
      </c>
      <c r="Y60">
        <f>Sheet1!X59</f>
        <v>14760697.9889729</v>
      </c>
      <c r="Z60">
        <f>Sheet1!Z59</f>
        <v>296359.56240074802</v>
      </c>
      <c r="AA60">
        <f>Sheet1!AA59</f>
        <v>7123452.1207276499</v>
      </c>
      <c r="AB60">
        <f>Sheet1!AB59</f>
        <v>-7178385.4748707796</v>
      </c>
      <c r="AC60">
        <f>Sheet1!AC59</f>
        <v>1873460.4338321299</v>
      </c>
      <c r="AD60">
        <f>Sheet1!AD59</f>
        <v>266113.04621180898</v>
      </c>
      <c r="AE60">
        <f>Sheet1!AE59</f>
        <v>87947.472044318798</v>
      </c>
      <c r="AF60">
        <f>Sheet1!AF59</f>
        <v>0</v>
      </c>
      <c r="AG60">
        <f>Sheet1!AG59</f>
        <v>0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505222214.86189801</v>
      </c>
      <c r="AL60">
        <f>Sheet1!AL59</f>
        <v>512455871.22851002</v>
      </c>
      <c r="AM60">
        <f>Sheet1!AM59</f>
        <v>-571284573.22851002</v>
      </c>
      <c r="AN60">
        <f>Sheet1!AN59</f>
        <v>0</v>
      </c>
      <c r="AO60">
        <f>Sheet1!AO59</f>
        <v>-58828702.000000402</v>
      </c>
      <c r="AP60" s="3"/>
      <c r="AR60" s="3"/>
      <c r="AT60" s="3"/>
      <c r="AV60" s="3"/>
      <c r="AX60" s="3"/>
      <c r="AZ60" s="3"/>
      <c r="BB60" s="3"/>
      <c r="BE60" s="3"/>
      <c r="BG60" s="3"/>
      <c r="BI60" s="3"/>
      <c r="BJ60"/>
      <c r="BK60"/>
      <c r="BL60"/>
      <c r="BM60"/>
      <c r="BN60"/>
      <c r="BO60"/>
    </row>
    <row r="61" spans="1:67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1291376605.0541401</v>
      </c>
      <c r="J61">
        <f>Sheet1!J60</f>
        <v>45100692.178355403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31153.651349999898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Sheet1!Y60</f>
        <v>-3583793.56234485</v>
      </c>
      <c r="Y61">
        <f>Sheet1!X60</f>
        <v>16166986.922922799</v>
      </c>
      <c r="Z61">
        <f>Sheet1!Z60</f>
        <v>1149273.7404259101</v>
      </c>
      <c r="AA61">
        <f>Sheet1!AA60</f>
        <v>26609080.803865898</v>
      </c>
      <c r="AB61">
        <f>Sheet1!AB60</f>
        <v>-603824.52008375397</v>
      </c>
      <c r="AC61">
        <f>Sheet1!AC60</f>
        <v>161555.149505665</v>
      </c>
      <c r="AD61">
        <f>Sheet1!AD60</f>
        <v>-245872.884059337</v>
      </c>
      <c r="AE61">
        <f>Sheet1!AE60</f>
        <v>-83479.1704615864</v>
      </c>
      <c r="AF61">
        <f>Sheet1!AF60</f>
        <v>0</v>
      </c>
      <c r="AG61">
        <f>Sheet1!AG60</f>
        <v>0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39569926.479770802</v>
      </c>
      <c r="AL61">
        <f>Sheet1!AL60</f>
        <v>39832970.442434199</v>
      </c>
      <c r="AM61">
        <f>Sheet1!AM60</f>
        <v>-27977763.4424337</v>
      </c>
      <c r="AN61">
        <f>Sheet1!AN60</f>
        <v>0</v>
      </c>
      <c r="AO61">
        <f>Sheet1!AO60</f>
        <v>11855207.0000004</v>
      </c>
      <c r="AP61" s="3"/>
      <c r="AR61" s="3"/>
      <c r="AT61" s="3"/>
      <c r="AV61" s="3"/>
      <c r="AX61" s="3"/>
      <c r="AZ61" s="3"/>
      <c r="BB61" s="3"/>
      <c r="BE61" s="3"/>
      <c r="BG61" s="3"/>
      <c r="BI61" s="3"/>
      <c r="BJ61"/>
      <c r="BK61"/>
      <c r="BL61"/>
      <c r="BM61"/>
      <c r="BN61"/>
      <c r="BO61"/>
    </row>
    <row r="62" spans="1:67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1212452690.1700499</v>
      </c>
      <c r="J62">
        <f>Sheet1!J61</f>
        <v>-78923914.884089902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31159.806549999899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Sheet1!Y61</f>
        <v>-17925575.189914402</v>
      </c>
      <c r="Y62">
        <f>Sheet1!X61</f>
        <v>912562.38791456202</v>
      </c>
      <c r="Z62">
        <f>Sheet1!Z61</f>
        <v>-1062461.2715071701</v>
      </c>
      <c r="AA62">
        <f>Sheet1!AA61</f>
        <v>-65035923.083957396</v>
      </c>
      <c r="AB62">
        <f>Sheet1!AB61</f>
        <v>13540748.2491237</v>
      </c>
      <c r="AC62">
        <f>Sheet1!AC61</f>
        <v>1552272.22507686</v>
      </c>
      <c r="AD62">
        <f>Sheet1!AD61</f>
        <v>232853.07475887399</v>
      </c>
      <c r="AE62">
        <f>Sheet1!AE61</f>
        <v>-168750.164690203</v>
      </c>
      <c r="AF62">
        <f>Sheet1!AF61</f>
        <v>0</v>
      </c>
      <c r="AG62">
        <f>Sheet1!AG61</f>
        <v>0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-67954273.773195207</v>
      </c>
      <c r="AL62">
        <f>Sheet1!AL61</f>
        <v>-67995777.993768901</v>
      </c>
      <c r="AM62">
        <f>Sheet1!AM61</f>
        <v>34439877.9937675</v>
      </c>
      <c r="AN62">
        <f>Sheet1!AN61</f>
        <v>0</v>
      </c>
      <c r="AO62">
        <f>Sheet1!AO61</f>
        <v>-33555900.000001401</v>
      </c>
      <c r="AP62" s="3"/>
      <c r="AR62" s="3"/>
      <c r="AT62" s="3"/>
      <c r="AV62" s="3"/>
      <c r="AX62" s="3"/>
      <c r="AZ62" s="3"/>
      <c r="BB62" s="3"/>
      <c r="BE62" s="3"/>
      <c r="BG62" s="3"/>
      <c r="BI62" s="3"/>
      <c r="BJ62"/>
      <c r="BK62"/>
      <c r="BL62"/>
      <c r="BM62"/>
      <c r="BN62"/>
      <c r="BO62"/>
    </row>
    <row r="63" spans="1:67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1138744177.9965501</v>
      </c>
      <c r="J63">
        <f>Sheet1!J62</f>
        <v>-73708512.173499107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31244.945540000001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Sheet1!Y62</f>
        <v>-10429261.802562499</v>
      </c>
      <c r="Y63">
        <f>Sheet1!X62</f>
        <v>-89987032.327304795</v>
      </c>
      <c r="Z63">
        <f>Sheet1!Z62</f>
        <v>-845030.55512525095</v>
      </c>
      <c r="AA63">
        <f>Sheet1!AA62</f>
        <v>29283681.853201199</v>
      </c>
      <c r="AB63">
        <f>Sheet1!AB62</f>
        <v>3071025.2970236298</v>
      </c>
      <c r="AC63">
        <f>Sheet1!AC62</f>
        <v>2536712.3195458702</v>
      </c>
      <c r="AD63">
        <f>Sheet1!AD62</f>
        <v>3123308.4404747798</v>
      </c>
      <c r="AE63">
        <f>Sheet1!AE62</f>
        <v>0</v>
      </c>
      <c r="AF63">
        <f>Sheet1!AF62</f>
        <v>0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-63246596.774746999</v>
      </c>
      <c r="AL63">
        <f>Sheet1!AL62</f>
        <v>-65596221.831811599</v>
      </c>
      <c r="AM63">
        <f>Sheet1!AM62</f>
        <v>42389010.831811503</v>
      </c>
      <c r="AN63">
        <f>Sheet1!AN62</f>
        <v>0</v>
      </c>
      <c r="AO63">
        <f>Sheet1!AO62</f>
        <v>-23207211.000000101</v>
      </c>
      <c r="AP63" s="3"/>
      <c r="AR63" s="3"/>
      <c r="AT63" s="3"/>
      <c r="AV63" s="3"/>
      <c r="AX63" s="3"/>
      <c r="AZ63" s="3"/>
      <c r="BB63" s="3"/>
      <c r="BE63" s="3"/>
      <c r="BG63" s="3"/>
      <c r="BI63" s="3"/>
      <c r="BJ63"/>
      <c r="BK63"/>
      <c r="BL63"/>
      <c r="BM63"/>
      <c r="BN63"/>
      <c r="BO63"/>
    </row>
    <row r="64" spans="1:67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1149537023.0418401</v>
      </c>
      <c r="J64">
        <f>Sheet1!J63</f>
        <v>10792845.045293501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31144.615750000001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Sheet1!Y63</f>
        <v>-22323523.6136945</v>
      </c>
      <c r="Y64">
        <f>Sheet1!X63</f>
        <v>-21560748.7409047</v>
      </c>
      <c r="Z64">
        <f>Sheet1!Z63</f>
        <v>590614.84808545001</v>
      </c>
      <c r="AA64">
        <f>Sheet1!AA63</f>
        <v>43742400.554142997</v>
      </c>
      <c r="AB64">
        <f>Sheet1!AB63</f>
        <v>11649754.1636278</v>
      </c>
      <c r="AC64">
        <f>Sheet1!AC63</f>
        <v>2870516.2956762998</v>
      </c>
      <c r="AD64">
        <f>Sheet1!AD63</f>
        <v>-3590972.3446462299</v>
      </c>
      <c r="AE64">
        <f>Sheet1!AE63</f>
        <v>0</v>
      </c>
      <c r="AF64">
        <f>Sheet1!AF63</f>
        <v>0</v>
      </c>
      <c r="AG64">
        <f>Sheet1!AG63</f>
        <v>0</v>
      </c>
      <c r="AH64">
        <f>Sheet1!AH63</f>
        <v>0</v>
      </c>
      <c r="AI64">
        <f>Sheet1!AI63</f>
        <v>0</v>
      </c>
      <c r="AJ64">
        <f>Sheet1!AJ63</f>
        <v>0</v>
      </c>
      <c r="AK64">
        <f>Sheet1!AK63</f>
        <v>11378041.162287099</v>
      </c>
      <c r="AL64">
        <f>Sheet1!AL63</f>
        <v>10006751.1828674</v>
      </c>
      <c r="AM64">
        <f>Sheet1!AM63</f>
        <v>-41743081.182866201</v>
      </c>
      <c r="AN64">
        <f>Sheet1!AN63</f>
        <v>0</v>
      </c>
      <c r="AO64">
        <f>Sheet1!AO63</f>
        <v>-31736329.9999988</v>
      </c>
      <c r="AP64" s="3"/>
      <c r="AR64" s="3"/>
      <c r="AT64" s="3"/>
      <c r="AV64" s="3"/>
      <c r="AX64" s="3"/>
      <c r="AZ64" s="3"/>
      <c r="BB64" s="3"/>
      <c r="BE64" s="3"/>
      <c r="BG64" s="3"/>
      <c r="BI64" s="3"/>
      <c r="BJ64"/>
      <c r="BK64"/>
      <c r="BL64"/>
      <c r="BM64"/>
      <c r="BN64"/>
      <c r="BO64"/>
    </row>
    <row r="65" spans="1:67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1153482612.46714</v>
      </c>
      <c r="J65">
        <f>Sheet1!J64</f>
        <v>3945589.4253022601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31315.142419999898</v>
      </c>
      <c r="R65">
        <f>Sheet1!R64</f>
        <v>4.0999999999999996</v>
      </c>
      <c r="S65">
        <f>Sheet1!S64</f>
        <v>1</v>
      </c>
      <c r="T65">
        <f>Sheet1!T64</f>
        <v>0</v>
      </c>
      <c r="U65">
        <f>Sheet1!U64</f>
        <v>1</v>
      </c>
      <c r="V65">
        <f>Sheet1!V64</f>
        <v>0</v>
      </c>
      <c r="W65">
        <f>Sheet1!W64</f>
        <v>0</v>
      </c>
      <c r="X65">
        <f>Sheet1!Y64</f>
        <v>11621653.4345605</v>
      </c>
      <c r="Y65">
        <f>Sheet1!X64</f>
        <v>-1990443.3800136601</v>
      </c>
      <c r="Z65">
        <f>Sheet1!Z64</f>
        <v>999225.95880081004</v>
      </c>
      <c r="AA65">
        <f>Sheet1!AA64</f>
        <v>2148024.24574542</v>
      </c>
      <c r="AB65">
        <f>Sheet1!AB64</f>
        <v>1982303.06497485</v>
      </c>
      <c r="AC65">
        <f>Sheet1!AC64</f>
        <v>1579311.8631167801</v>
      </c>
      <c r="AD65">
        <f>Sheet1!AD64</f>
        <v>5940573.9666609596</v>
      </c>
      <c r="AE65">
        <f>Sheet1!AE64</f>
        <v>-155326.889590284</v>
      </c>
      <c r="AF65">
        <f>Sheet1!AF64</f>
        <v>-16432462.1641124</v>
      </c>
      <c r="AG65">
        <f>Sheet1!AG64</f>
        <v>0</v>
      </c>
      <c r="AH65">
        <f>Sheet1!AH64</f>
        <v>-1958366.8330434</v>
      </c>
      <c r="AI65">
        <f>Sheet1!AI64</f>
        <v>0</v>
      </c>
      <c r="AJ65">
        <f>Sheet1!AJ64</f>
        <v>0</v>
      </c>
      <c r="AK65">
        <f>Sheet1!AK64</f>
        <v>3734493.2670995099</v>
      </c>
      <c r="AL65">
        <f>Sheet1!AL64</f>
        <v>3514937.5245228899</v>
      </c>
      <c r="AM65">
        <f>Sheet1!AM64</f>
        <v>5078628.4754786501</v>
      </c>
      <c r="AN65">
        <f>Sheet1!AN64</f>
        <v>0</v>
      </c>
      <c r="AO65">
        <f>Sheet1!AO64</f>
        <v>8593566.0000015497</v>
      </c>
      <c r="AP65" s="3"/>
      <c r="AR65" s="3"/>
      <c r="AT65" s="3"/>
      <c r="AV65" s="3"/>
      <c r="AX65" s="3"/>
      <c r="AZ65" s="3"/>
      <c r="BB65" s="3"/>
      <c r="BE65" s="3"/>
      <c r="BG65" s="3"/>
      <c r="BI65" s="3"/>
      <c r="BJ65"/>
      <c r="BK65"/>
      <c r="BL65"/>
      <c r="BM65"/>
      <c r="BN65"/>
      <c r="BO65"/>
    </row>
    <row r="66" spans="1:67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1067080450.88547</v>
      </c>
      <c r="J66">
        <f>Sheet1!J65</f>
        <v>-86402161.581671804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31500.784159999999</v>
      </c>
      <c r="R66">
        <f>Sheet1!R65</f>
        <v>4.2</v>
      </c>
      <c r="S66">
        <f>Sheet1!S65</f>
        <v>2</v>
      </c>
      <c r="T66">
        <f>Sheet1!T65</f>
        <v>0</v>
      </c>
      <c r="U66">
        <f>Sheet1!U65</f>
        <v>4</v>
      </c>
      <c r="V66">
        <f>Sheet1!V65</f>
        <v>1</v>
      </c>
      <c r="W66">
        <f>Sheet1!W65</f>
        <v>0</v>
      </c>
      <c r="X66">
        <f>Sheet1!Y65</f>
        <v>-68587895.429547802</v>
      </c>
      <c r="Y66">
        <f>Sheet1!X65</f>
        <v>14806934.3099808</v>
      </c>
      <c r="Z66">
        <f>Sheet1!Z65</f>
        <v>3969111.5571148102</v>
      </c>
      <c r="AA66">
        <f>Sheet1!AA65</f>
        <v>-8352392.5311628403</v>
      </c>
      <c r="AB66">
        <f>Sheet1!AB65</f>
        <v>2871403.9552069898</v>
      </c>
      <c r="AC66">
        <f>Sheet1!AC65</f>
        <v>-11903783.3880706</v>
      </c>
      <c r="AD66">
        <f>Sheet1!AD65</f>
        <v>6485977.2430680003</v>
      </c>
      <c r="AE66">
        <f>Sheet1!AE65</f>
        <v>-78318.135164150794</v>
      </c>
      <c r="AF66">
        <f>Sheet1!AF65</f>
        <v>-16570356.8009605</v>
      </c>
      <c r="AG66">
        <f>Sheet1!AG65</f>
        <v>0</v>
      </c>
      <c r="AH66">
        <f>Sheet1!AH65</f>
        <v>-5913079.7323794896</v>
      </c>
      <c r="AI66">
        <f>Sheet1!AI65</f>
        <v>5660947.3097576704</v>
      </c>
      <c r="AJ66">
        <f>Sheet1!AJ65</f>
        <v>0</v>
      </c>
      <c r="AK66">
        <f>Sheet1!AK65</f>
        <v>-77611451.642157093</v>
      </c>
      <c r="AL66">
        <f>Sheet1!AL65</f>
        <v>-77351983.853920594</v>
      </c>
      <c r="AM66">
        <f>Sheet1!AM65</f>
        <v>76202496.853920698</v>
      </c>
      <c r="AN66">
        <f>Sheet1!AN65</f>
        <v>0</v>
      </c>
      <c r="AO66">
        <f>Sheet1!AO65</f>
        <v>-1149486.9999998801</v>
      </c>
      <c r="AP66" s="3"/>
      <c r="AR66" s="3"/>
      <c r="AT66" s="3"/>
      <c r="AV66" s="3"/>
      <c r="AX66" s="3"/>
      <c r="AZ66" s="3"/>
      <c r="BB66" s="3"/>
      <c r="BE66" s="3"/>
      <c r="BG66" s="3"/>
      <c r="BI66" s="3"/>
      <c r="BJ66"/>
      <c r="BK66"/>
      <c r="BL66"/>
      <c r="BM66"/>
      <c r="BN66"/>
      <c r="BO66"/>
    </row>
    <row r="67" spans="1:67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1050090051.1516</v>
      </c>
      <c r="J67">
        <f>Sheet1!J66</f>
        <v>-16990399.733877402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31916.709709999901</v>
      </c>
      <c r="R67">
        <f>Sheet1!R66</f>
        <v>4.2</v>
      </c>
      <c r="S67">
        <f>Sheet1!S66</f>
        <v>3</v>
      </c>
      <c r="T67">
        <f>Sheet1!T66</f>
        <v>0</v>
      </c>
      <c r="U67">
        <f>Sheet1!U66</f>
        <v>9</v>
      </c>
      <c r="V67">
        <f>Sheet1!V66</f>
        <v>1</v>
      </c>
      <c r="W67">
        <f>Sheet1!W66</f>
        <v>0</v>
      </c>
      <c r="X67">
        <f>Sheet1!Y66</f>
        <v>989532.38620307203</v>
      </c>
      <c r="Y67">
        <f>Sheet1!X66</f>
        <v>-76182.469682293304</v>
      </c>
      <c r="Z67">
        <f>Sheet1!Z66</f>
        <v>1247916.0155774399</v>
      </c>
      <c r="AA67">
        <f>Sheet1!AA66</f>
        <v>-9796657.1538243592</v>
      </c>
      <c r="AB67">
        <f>Sheet1!AB66</f>
        <v>1309919.89241175</v>
      </c>
      <c r="AC67">
        <f>Sheet1!AC66</f>
        <v>2045754.5489421401</v>
      </c>
      <c r="AD67">
        <f>Sheet1!AD66</f>
        <v>14433044.7144379</v>
      </c>
      <c r="AE67">
        <f>Sheet1!AE66</f>
        <v>0</v>
      </c>
      <c r="AF67">
        <f>Sheet1!AF66</f>
        <v>-16551911.828009</v>
      </c>
      <c r="AG67">
        <f>Sheet1!AG66</f>
        <v>0</v>
      </c>
      <c r="AH67">
        <f>Sheet1!AH66</f>
        <v>-9825361.4393026493</v>
      </c>
      <c r="AI67">
        <f>Sheet1!AI66</f>
        <v>0</v>
      </c>
      <c r="AJ67">
        <f>Sheet1!AJ66</f>
        <v>0</v>
      </c>
      <c r="AK67">
        <f>Sheet1!AK66</f>
        <v>-16223945.3332459</v>
      </c>
      <c r="AL67">
        <f>Sheet1!AL66</f>
        <v>-16424064.3726095</v>
      </c>
      <c r="AM67">
        <f>Sheet1!AM66</f>
        <v>5861978.3726068903</v>
      </c>
      <c r="AN67">
        <f>Sheet1!AN66</f>
        <v>0</v>
      </c>
      <c r="AO67">
        <f>Sheet1!AO66</f>
        <v>-10562086.0000026</v>
      </c>
      <c r="AP67" s="3"/>
      <c r="AR67" s="3"/>
      <c r="AT67" s="3"/>
      <c r="AV67" s="3"/>
      <c r="AX67" s="3"/>
      <c r="AZ67" s="3"/>
      <c r="BB67" s="3"/>
      <c r="BE67" s="3"/>
      <c r="BG67" s="3"/>
      <c r="BI67" s="3"/>
      <c r="BJ67"/>
      <c r="BK67"/>
      <c r="BL67"/>
      <c r="BM67"/>
      <c r="BN67"/>
      <c r="BO67"/>
    </row>
    <row r="68" spans="1:67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955787973.51059604</v>
      </c>
      <c r="J68">
        <f>Sheet1!J67</f>
        <v>-94302077.6410034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32286.70998</v>
      </c>
      <c r="R68">
        <f>Sheet1!R67</f>
        <v>4.0999999999999996</v>
      </c>
      <c r="S68">
        <f>Sheet1!S67</f>
        <v>4</v>
      </c>
      <c r="T68">
        <f>Sheet1!T67</f>
        <v>0</v>
      </c>
      <c r="U68">
        <f>Sheet1!U67</f>
        <v>16</v>
      </c>
      <c r="V68">
        <f>Sheet1!V67</f>
        <v>1</v>
      </c>
      <c r="W68">
        <f>Sheet1!W67</f>
        <v>0</v>
      </c>
      <c r="X68">
        <f>Sheet1!Y67</f>
        <v>-13382160.8923622</v>
      </c>
      <c r="Y68">
        <f>Sheet1!X67</f>
        <v>2683236.9782517799</v>
      </c>
      <c r="Z68">
        <f>Sheet1!Z67</f>
        <v>1119304.7617288199</v>
      </c>
      <c r="AA68">
        <f>Sheet1!AA67</f>
        <v>-60284880.3072211</v>
      </c>
      <c r="AB68">
        <f>Sheet1!AB67</f>
        <v>-6358994.0837599803</v>
      </c>
      <c r="AC68">
        <f>Sheet1!AC67</f>
        <v>-224731.039747626</v>
      </c>
      <c r="AD68">
        <f>Sheet1!AD67</f>
        <v>12541728.415185099</v>
      </c>
      <c r="AE68">
        <f>Sheet1!AE67</f>
        <v>77435.789779995903</v>
      </c>
      <c r="AF68">
        <f>Sheet1!AF67</f>
        <v>-16382429.7976938</v>
      </c>
      <c r="AG68">
        <f>Sheet1!AG67</f>
        <v>0</v>
      </c>
      <c r="AH68">
        <f>Sheet1!AH67</f>
        <v>-13588671.4872829</v>
      </c>
      <c r="AI68">
        <f>Sheet1!AI67</f>
        <v>0</v>
      </c>
      <c r="AJ68">
        <f>Sheet1!AJ67</f>
        <v>0</v>
      </c>
      <c r="AK68">
        <f>Sheet1!AK67</f>
        <v>-93800161.663121998</v>
      </c>
      <c r="AL68">
        <f>Sheet1!AL67</f>
        <v>-91685165.689579099</v>
      </c>
      <c r="AM68">
        <f>Sheet1!AM67</f>
        <v>68066605.389581904</v>
      </c>
      <c r="AN68">
        <f>Sheet1!AN67</f>
        <v>0</v>
      </c>
      <c r="AO68">
        <f>Sheet1!AO67</f>
        <v>-23618560.299997199</v>
      </c>
      <c r="AP68" s="3"/>
      <c r="AR68" s="3"/>
      <c r="AT68" s="3"/>
      <c r="AV68" s="3"/>
      <c r="AX68" s="3"/>
      <c r="AZ68" s="3"/>
      <c r="BB68" s="3"/>
      <c r="BE68" s="3"/>
      <c r="BG68" s="3"/>
      <c r="BI68" s="3"/>
      <c r="BJ68"/>
      <c r="BK68"/>
      <c r="BL68"/>
      <c r="BM68"/>
      <c r="BN68"/>
      <c r="BO68"/>
    </row>
    <row r="69" spans="1:67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896976041.29706895</v>
      </c>
      <c r="J69">
        <f>Sheet1!J68</f>
        <v>-58811932.213527799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32486.114870000001</v>
      </c>
      <c r="R69">
        <f>Sheet1!R68</f>
        <v>4.5</v>
      </c>
      <c r="S69">
        <f>Sheet1!S68</f>
        <v>5</v>
      </c>
      <c r="T69">
        <f>Sheet1!T68</f>
        <v>0</v>
      </c>
      <c r="U69">
        <f>Sheet1!U68</f>
        <v>25</v>
      </c>
      <c r="V69">
        <f>Sheet1!V68</f>
        <v>1</v>
      </c>
      <c r="W69">
        <f>Sheet1!W68</f>
        <v>0</v>
      </c>
      <c r="X69">
        <f>Sheet1!Y68</f>
        <v>-1557878.9204707099</v>
      </c>
      <c r="Y69">
        <f>Sheet1!X68</f>
        <v>-2254744.3098739898</v>
      </c>
      <c r="Z69">
        <f>Sheet1!Z68</f>
        <v>241075.55941037001</v>
      </c>
      <c r="AA69">
        <f>Sheet1!AA68</f>
        <v>-18771787.848262399</v>
      </c>
      <c r="AB69">
        <f>Sheet1!AB68</f>
        <v>-11509551.286303701</v>
      </c>
      <c r="AC69">
        <f>Sheet1!AC68</f>
        <v>-2120120.8689408302</v>
      </c>
      <c r="AD69">
        <f>Sheet1!AD68</f>
        <v>6526063.2857744098</v>
      </c>
      <c r="AE69">
        <f>Sheet1!AE68</f>
        <v>-302520.22321515001</v>
      </c>
      <c r="AF69">
        <f>Sheet1!AF68</f>
        <v>-16003440.121529</v>
      </c>
      <c r="AG69">
        <f>Sheet1!AG68</f>
        <v>0</v>
      </c>
      <c r="AH69">
        <f>Sheet1!AH68</f>
        <v>-17034418.389499199</v>
      </c>
      <c r="AI69">
        <f>Sheet1!AI68</f>
        <v>0</v>
      </c>
      <c r="AJ69">
        <f>Sheet1!AJ68</f>
        <v>0</v>
      </c>
      <c r="AK69">
        <f>Sheet1!AK68</f>
        <v>-62787323.122910202</v>
      </c>
      <c r="AL69">
        <f>Sheet1!AL68</f>
        <v>-61368184.720035903</v>
      </c>
      <c r="AM69">
        <f>Sheet1!AM68</f>
        <v>63292588.720033899</v>
      </c>
      <c r="AN69">
        <f>Sheet1!AN68</f>
        <v>0</v>
      </c>
      <c r="AO69">
        <f>Sheet1!AO68</f>
        <v>1924403.9999979699</v>
      </c>
      <c r="AP69" s="3"/>
      <c r="AR69" s="3"/>
      <c r="AT69" s="3"/>
      <c r="AV69" s="3"/>
      <c r="AX69" s="3"/>
      <c r="AZ69" s="3"/>
      <c r="BB69" s="3"/>
      <c r="BE69" s="3"/>
      <c r="BG69" s="3"/>
      <c r="BI69" s="3"/>
      <c r="BJ69"/>
      <c r="BK69"/>
      <c r="BL69"/>
      <c r="BM69"/>
      <c r="BN69"/>
      <c r="BO69"/>
    </row>
    <row r="70" spans="1:67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875097857.17124903</v>
      </c>
      <c r="J70">
        <f>Sheet1!J69</f>
        <v>-21878184.125819601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32921.028709999999</v>
      </c>
      <c r="R70">
        <f>Sheet1!R69</f>
        <v>4.5</v>
      </c>
      <c r="S70">
        <f>Sheet1!S69</f>
        <v>6</v>
      </c>
      <c r="T70">
        <f>Sheet1!T69</f>
        <v>0</v>
      </c>
      <c r="U70">
        <f>Sheet1!U69</f>
        <v>36</v>
      </c>
      <c r="V70">
        <f>Sheet1!V69</f>
        <v>1</v>
      </c>
      <c r="W70">
        <f>Sheet1!W69</f>
        <v>0</v>
      </c>
      <c r="X70">
        <f>Sheet1!Y69</f>
        <v>-11088947.816307001</v>
      </c>
      <c r="Y70">
        <f>Sheet1!X69</f>
        <v>-4066309.4686599099</v>
      </c>
      <c r="Z70">
        <f>Sheet1!Z69</f>
        <v>934137.27275128302</v>
      </c>
      <c r="AA70">
        <f>Sheet1!AA69</f>
        <v>18483790.675924201</v>
      </c>
      <c r="AB70">
        <f>Sheet1!AB69</f>
        <v>-6429749.5087671103</v>
      </c>
      <c r="AC70">
        <f>Sheet1!AC69</f>
        <v>880307.30232828401</v>
      </c>
      <c r="AD70">
        <f>Sheet1!AD69</f>
        <v>14176672.8048562</v>
      </c>
      <c r="AE70">
        <f>Sheet1!AE69</f>
        <v>0</v>
      </c>
      <c r="AF70">
        <f>Sheet1!AF69</f>
        <v>-16034319.617971901</v>
      </c>
      <c r="AG70">
        <f>Sheet1!AG69</f>
        <v>0</v>
      </c>
      <c r="AH70">
        <f>Sheet1!AH69</f>
        <v>-20820253.3792818</v>
      </c>
      <c r="AI70">
        <f>Sheet1!AI69</f>
        <v>0</v>
      </c>
      <c r="AJ70">
        <f>Sheet1!AJ69</f>
        <v>0</v>
      </c>
      <c r="AK70">
        <f>Sheet1!AK69</f>
        <v>-23964671.7351279</v>
      </c>
      <c r="AL70">
        <f>Sheet1!AL69</f>
        <v>-24372888.8355079</v>
      </c>
      <c r="AM70">
        <f>Sheet1!AM69</f>
        <v>-32221095.264490899</v>
      </c>
      <c r="AN70">
        <f>Sheet1!AN69</f>
        <v>0</v>
      </c>
      <c r="AO70">
        <f>Sheet1!AO69</f>
        <v>-56593984.099998802</v>
      </c>
      <c r="AP70" s="3"/>
      <c r="AR70" s="3"/>
      <c r="AT70" s="3"/>
      <c r="AV70" s="3"/>
      <c r="AX70" s="3"/>
      <c r="AZ70" s="3"/>
      <c r="BB70" s="3"/>
      <c r="BE70" s="3"/>
      <c r="BG70" s="3"/>
      <c r="BI70" s="3"/>
      <c r="BJ70"/>
      <c r="BK70"/>
      <c r="BL70"/>
      <c r="BM70"/>
      <c r="BN70"/>
      <c r="BO70"/>
    </row>
    <row r="71" spans="1:67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813905703.54404604</v>
      </c>
      <c r="J71">
        <f>Sheet1!J70</f>
        <v>-61192153.6272026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33405.500979999997</v>
      </c>
      <c r="R71">
        <f>Sheet1!R70</f>
        <v>4.5999999999999996</v>
      </c>
      <c r="S71">
        <f>Sheet1!S70</f>
        <v>7</v>
      </c>
      <c r="T71">
        <f>Sheet1!T70</f>
        <v>0</v>
      </c>
      <c r="U71">
        <f>Sheet1!U70</f>
        <v>49</v>
      </c>
      <c r="V71">
        <f>Sheet1!V70</f>
        <v>1</v>
      </c>
      <c r="W71">
        <f>Sheet1!W70</f>
        <v>1</v>
      </c>
      <c r="X71">
        <f>Sheet1!Y70</f>
        <v>2388828.98768654</v>
      </c>
      <c r="Y71">
        <f>Sheet1!X70</f>
        <v>-897780.33795076399</v>
      </c>
      <c r="Z71">
        <f>Sheet1!Z70</f>
        <v>528719.40610346396</v>
      </c>
      <c r="AA71">
        <f>Sheet1!AA70</f>
        <v>13829823.544042099</v>
      </c>
      <c r="AB71">
        <f>Sheet1!AB70</f>
        <v>-7888505.9104873901</v>
      </c>
      <c r="AC71">
        <f>Sheet1!AC70</f>
        <v>69176.246954792907</v>
      </c>
      <c r="AD71">
        <f>Sheet1!AD70</f>
        <v>14701469.909360699</v>
      </c>
      <c r="AE71">
        <f>Sheet1!AE70</f>
        <v>-71492.460835480102</v>
      </c>
      <c r="AF71">
        <f>Sheet1!AF70</f>
        <v>-15126197.554878199</v>
      </c>
      <c r="AG71">
        <f>Sheet1!AG70</f>
        <v>0</v>
      </c>
      <c r="AH71">
        <f>Sheet1!AH70</f>
        <v>-23167959.094913401</v>
      </c>
      <c r="AI71">
        <f>Sheet1!AI70</f>
        <v>0</v>
      </c>
      <c r="AJ71">
        <f>Sheet1!AJ70</f>
        <v>-50627642.023579597</v>
      </c>
      <c r="AK71">
        <f>Sheet1!AK70</f>
        <v>-66261559.288497299</v>
      </c>
      <c r="AL71">
        <f>Sheet1!AL70</f>
        <v>-65916619.6006459</v>
      </c>
      <c r="AM71">
        <f>Sheet1!AM70</f>
        <v>59063096.600645199</v>
      </c>
      <c r="AN71">
        <f>Sheet1!AN70</f>
        <v>0</v>
      </c>
      <c r="AO71">
        <f>Sheet1!AO70</f>
        <v>-6853523.0000007097</v>
      </c>
      <c r="AP71" s="3"/>
      <c r="AR71" s="3"/>
      <c r="AT71" s="3"/>
      <c r="AV71" s="3"/>
      <c r="AX71" s="3"/>
      <c r="AZ71" s="3"/>
      <c r="BB71" s="3"/>
      <c r="BE71" s="3"/>
      <c r="BG71" s="3"/>
      <c r="BI71" s="3"/>
      <c r="BJ71"/>
      <c r="BK71"/>
      <c r="BL71"/>
      <c r="BM71"/>
      <c r="BN71"/>
      <c r="BO71"/>
    </row>
    <row r="72" spans="1:67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D72"/>
      <c r="AF72"/>
      <c r="AH72"/>
      <c r="AL72"/>
      <c r="AM72"/>
      <c r="AO72"/>
      <c r="AP72" s="3"/>
      <c r="AR72" s="3"/>
      <c r="AT72" s="3"/>
      <c r="AV72" s="3"/>
      <c r="AX72" s="3"/>
      <c r="AZ72" s="3"/>
      <c r="BB72" s="3"/>
      <c r="BE72" s="3"/>
      <c r="BG72" s="3"/>
      <c r="BI72" s="3"/>
      <c r="BJ72"/>
      <c r="BK72"/>
      <c r="BL72"/>
      <c r="BM72"/>
      <c r="BN72"/>
      <c r="BO72"/>
    </row>
    <row r="73" spans="1:67" x14ac:dyDescent="0.2">
      <c r="F73"/>
      <c r="G73"/>
      <c r="H73"/>
      <c r="I73"/>
      <c r="J73"/>
      <c r="K73"/>
      <c r="L73"/>
      <c r="M73"/>
      <c r="N73"/>
      <c r="O73"/>
      <c r="P73"/>
      <c r="Q73"/>
      <c r="AC73" s="3"/>
      <c r="AE73" s="3"/>
      <c r="AG73" s="3"/>
      <c r="AI73" s="3"/>
      <c r="AJ73" s="3"/>
      <c r="AK73" s="3"/>
      <c r="AO7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E73" s="3"/>
      <c r="BG73" s="3"/>
      <c r="BI73" s="3"/>
      <c r="BJ73"/>
      <c r="BK73"/>
      <c r="BL73"/>
      <c r="BM73"/>
      <c r="BN73"/>
    </row>
    <row r="74" spans="1:67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AC74" s="3"/>
      <c r="AE74" s="3"/>
      <c r="AG74" s="3"/>
      <c r="AI74" s="3"/>
      <c r="AJ74" s="3"/>
      <c r="AK74" s="3"/>
      <c r="AO74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E74" s="3"/>
      <c r="BG74" s="3"/>
      <c r="BI74" s="3"/>
      <c r="BJ74"/>
      <c r="BK74"/>
      <c r="BL74"/>
      <c r="BM74"/>
      <c r="BN74"/>
    </row>
    <row r="75" spans="1:67" s="6" customFormat="1" ht="17" x14ac:dyDescent="0.2">
      <c r="B75" s="6" t="s">
        <v>0</v>
      </c>
      <c r="C75" s="6" t="s">
        <v>2</v>
      </c>
      <c r="D75" s="6" t="s">
        <v>1</v>
      </c>
      <c r="E75" t="s">
        <v>62</v>
      </c>
      <c r="F75" t="s">
        <v>3</v>
      </c>
      <c r="G75" t="s">
        <v>4</v>
      </c>
      <c r="H75" t="s">
        <v>5</v>
      </c>
      <c r="I75" t="s">
        <v>6</v>
      </c>
      <c r="J75" t="s">
        <v>7</v>
      </c>
      <c r="K75" t="s">
        <v>8</v>
      </c>
      <c r="L75" t="s">
        <v>18</v>
      </c>
      <c r="M75" t="s">
        <v>9</v>
      </c>
      <c r="N75" t="s">
        <v>17</v>
      </c>
      <c r="O75" t="s">
        <v>16</v>
      </c>
      <c r="P75" t="s">
        <v>10</v>
      </c>
      <c r="Q75" t="s">
        <v>80</v>
      </c>
      <c r="R75" t="s">
        <v>32</v>
      </c>
      <c r="S75" t="s">
        <v>81</v>
      </c>
      <c r="T75" t="s">
        <v>82</v>
      </c>
      <c r="U75" t="s">
        <v>86</v>
      </c>
      <c r="V75" t="s">
        <v>49</v>
      </c>
      <c r="W75" t="s">
        <v>50</v>
      </c>
      <c r="X75" t="s">
        <v>11</v>
      </c>
      <c r="Y75" t="s">
        <v>33</v>
      </c>
      <c r="Z75" t="s">
        <v>12</v>
      </c>
      <c r="AA75" t="s">
        <v>34</v>
      </c>
      <c r="AB75" t="s">
        <v>35</v>
      </c>
      <c r="AC75" t="s">
        <v>13</v>
      </c>
      <c r="AD75" t="s">
        <v>83</v>
      </c>
      <c r="AE75" t="s">
        <v>36</v>
      </c>
      <c r="AF75" t="s">
        <v>84</v>
      </c>
      <c r="AG75" t="s">
        <v>85</v>
      </c>
      <c r="AH75" t="s">
        <v>87</v>
      </c>
      <c r="AI75" t="s">
        <v>51</v>
      </c>
      <c r="AJ75" t="s">
        <v>52</v>
      </c>
      <c r="AK75" t="s">
        <v>44</v>
      </c>
      <c r="AL75" t="s">
        <v>45</v>
      </c>
      <c r="AM75" t="s">
        <v>46</v>
      </c>
      <c r="AN75" t="str">
        <f>Sheet1!AN74</f>
        <v>New_Reporter_FAC</v>
      </c>
      <c r="AO75" t="str">
        <f>Sheet1!AO74</f>
        <v>Total_Change</v>
      </c>
      <c r="BK75" s="8"/>
      <c r="BL75" s="8"/>
      <c r="BM75" s="8"/>
      <c r="BN75" s="8"/>
      <c r="BO75" s="8"/>
    </row>
    <row r="76" spans="1:67" x14ac:dyDescent="0.2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f>Sheet1!E75</f>
        <v>1291883222.0549901</v>
      </c>
      <c r="F76">
        <f>Sheet1!F75</f>
        <v>0</v>
      </c>
      <c r="G76">
        <f>Sheet1!G75</f>
        <v>1291883222.0549901</v>
      </c>
      <c r="H76">
        <f>Sheet1!H75</f>
        <v>0</v>
      </c>
      <c r="I76">
        <f>Sheet1!I75</f>
        <v>1157747799.50491</v>
      </c>
      <c r="J76">
        <f>Sheet1!J75</f>
        <v>0</v>
      </c>
      <c r="K76">
        <f>Sheet1!K75</f>
        <v>49905531.055268899</v>
      </c>
      <c r="L76">
        <f>Sheet1!L75</f>
        <v>1.6551250194207501</v>
      </c>
      <c r="M76">
        <f>Sheet1!M75</f>
        <v>8442209.1902026497</v>
      </c>
      <c r="N76">
        <f>Sheet1!N75</f>
        <v>1.95407472589529</v>
      </c>
      <c r="O76">
        <f>Sheet1!O75</f>
        <v>43649.385696203601</v>
      </c>
      <c r="P76">
        <f>Sheet1!P75</f>
        <v>11.214954234020199</v>
      </c>
      <c r="Q76">
        <f>Sheet1!Q75</f>
        <v>7844.3641470167204</v>
      </c>
      <c r="R76">
        <f>Sheet1!R75</f>
        <v>3.8878278728014601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Sheet1!Y75</f>
        <v>0</v>
      </c>
      <c r="Y76">
        <f>Sheet1!X75</f>
        <v>0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1291883222.0549901</v>
      </c>
      <c r="AO76">
        <f>Sheet1!AO75</f>
        <v>1291883222.0549901</v>
      </c>
      <c r="BJ76"/>
      <c r="BK76"/>
      <c r="BL76"/>
      <c r="BM76"/>
      <c r="BN76"/>
      <c r="BO76"/>
    </row>
    <row r="77" spans="1:67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1291883222.0549901</v>
      </c>
      <c r="F77">
        <f>Sheet1!F76</f>
        <v>1291883222.0549901</v>
      </c>
      <c r="G77">
        <f>Sheet1!G76</f>
        <v>1280048422.5409999</v>
      </c>
      <c r="H77">
        <f>Sheet1!H76</f>
        <v>-11834799.513999101</v>
      </c>
      <c r="I77">
        <f>Sheet1!I76</f>
        <v>1256034018.6103401</v>
      </c>
      <c r="J77">
        <f>Sheet1!J76</f>
        <v>98286219.105436593</v>
      </c>
      <c r="K77">
        <f>Sheet1!K76</f>
        <v>53571402.2184515</v>
      </c>
      <c r="L77">
        <f>Sheet1!L76</f>
        <v>1.6421884260644299</v>
      </c>
      <c r="M77">
        <f>Sheet1!M76</f>
        <v>8583985.8389438298</v>
      </c>
      <c r="N77">
        <f>Sheet1!N76</f>
        <v>2.2297529786491501</v>
      </c>
      <c r="O77">
        <f>Sheet1!O76</f>
        <v>42659.874080798698</v>
      </c>
      <c r="P77">
        <f>Sheet1!P76</f>
        <v>11.1212196196819</v>
      </c>
      <c r="Q77">
        <f>Sheet1!Q76</f>
        <v>7844.1677758678798</v>
      </c>
      <c r="R77">
        <f>Sheet1!R76</f>
        <v>3.8878278728014601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Sheet1!Y76</f>
        <v>3112360.1835399498</v>
      </c>
      <c r="Y77">
        <f>Sheet1!X76</f>
        <v>66164913.360550202</v>
      </c>
      <c r="Z77">
        <f>Sheet1!Z76</f>
        <v>2776715.3049562802</v>
      </c>
      <c r="AA77">
        <f>Sheet1!AA76</f>
        <v>28242237.584082499</v>
      </c>
      <c r="AB77">
        <f>Sheet1!AB76</f>
        <v>10784722.144881001</v>
      </c>
      <c r="AC77">
        <f>Sheet1!AC76</f>
        <v>-886618.75427797902</v>
      </c>
      <c r="AD77">
        <f>Sheet1!AD76</f>
        <v>-36733.143655865599</v>
      </c>
      <c r="AE77">
        <f>Sheet1!AE76</f>
        <v>0</v>
      </c>
      <c r="AF77">
        <f>Sheet1!AF76</f>
        <v>0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110157596.680076</v>
      </c>
      <c r="AL77">
        <f>Sheet1!AL76</f>
        <v>112484537.882175</v>
      </c>
      <c r="AM77">
        <f>Sheet1!AM76</f>
        <v>-124319337.396174</v>
      </c>
      <c r="AN77">
        <f>Sheet1!AN76</f>
        <v>0</v>
      </c>
      <c r="AO77">
        <f>Sheet1!AO76</f>
        <v>-11834799.513999101</v>
      </c>
      <c r="AP77" s="3"/>
      <c r="AR77" s="3"/>
      <c r="AT77" s="3"/>
      <c r="AV77" s="3"/>
      <c r="AX77" s="3"/>
      <c r="AZ77" s="3"/>
      <c r="BB77" s="3"/>
      <c r="BE77" s="3"/>
      <c r="BG77" s="3"/>
      <c r="BI77" s="3"/>
      <c r="BJ77"/>
      <c r="BK77"/>
      <c r="BL77"/>
      <c r="BM77"/>
      <c r="BN77"/>
      <c r="BO77"/>
    </row>
    <row r="78" spans="1:67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1299579109.0549901</v>
      </c>
      <c r="F78">
        <f>Sheet1!F77</f>
        <v>1280048422.5409999</v>
      </c>
      <c r="G78">
        <f>Sheet1!G77</f>
        <v>1353575032.98</v>
      </c>
      <c r="H78">
        <f>Sheet1!H77</f>
        <v>65830723.439000197</v>
      </c>
      <c r="I78">
        <f>Sheet1!I77</f>
        <v>1338672758.8290801</v>
      </c>
      <c r="J78">
        <f>Sheet1!J77</f>
        <v>75202987.673119694</v>
      </c>
      <c r="K78">
        <f>Sheet1!K77</f>
        <v>53708990.877048902</v>
      </c>
      <c r="L78">
        <f>Sheet1!L77</f>
        <v>1.6209756981252199</v>
      </c>
      <c r="M78">
        <f>Sheet1!M77</f>
        <v>8753941.6085100099</v>
      </c>
      <c r="N78">
        <f>Sheet1!N77</f>
        <v>2.55218295349896</v>
      </c>
      <c r="O78">
        <f>Sheet1!O77</f>
        <v>41272.428166142003</v>
      </c>
      <c r="P78">
        <f>Sheet1!P77</f>
        <v>11.007380663765399</v>
      </c>
      <c r="Q78">
        <f>Sheet1!Q77</f>
        <v>7821.9953923264702</v>
      </c>
      <c r="R78">
        <f>Sheet1!R77</f>
        <v>3.8819781237315101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Sheet1!Y77</f>
        <v>9918414.9102184102</v>
      </c>
      <c r="Y78">
        <f>Sheet1!X77</f>
        <v>22813038.988077302</v>
      </c>
      <c r="Z78">
        <f>Sheet1!Z77</f>
        <v>3331930.5346619398</v>
      </c>
      <c r="AA78">
        <f>Sheet1!AA77</f>
        <v>30275735.7628491</v>
      </c>
      <c r="AB78">
        <f>Sheet1!AB77</f>
        <v>14739844.462398799</v>
      </c>
      <c r="AC78">
        <f>Sheet1!AC77</f>
        <v>-872659.59125452803</v>
      </c>
      <c r="AD78">
        <f>Sheet1!AD77</f>
        <v>12515.5171225743</v>
      </c>
      <c r="AE78">
        <f>Sheet1!AE77</f>
        <v>0</v>
      </c>
      <c r="AF78">
        <f>Sheet1!AF77</f>
        <v>0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80218820.584073797</v>
      </c>
      <c r="AL78">
        <f>Sheet1!AL77</f>
        <v>83071040.902421698</v>
      </c>
      <c r="AM78">
        <f>Sheet1!AM77</f>
        <v>-17240317.463421401</v>
      </c>
      <c r="AN78">
        <f>Sheet1!AN77</f>
        <v>7695887</v>
      </c>
      <c r="AO78">
        <f>Sheet1!AO77</f>
        <v>73526610.439000204</v>
      </c>
      <c r="AP78" s="3"/>
      <c r="AR78" s="3"/>
      <c r="AT78" s="3"/>
      <c r="AV78" s="3"/>
      <c r="AX78" s="3"/>
      <c r="AZ78" s="3"/>
      <c r="BB78" s="3"/>
      <c r="BE78" s="3"/>
      <c r="BG78" s="3"/>
      <c r="BI78" s="3"/>
      <c r="BJ78"/>
      <c r="BK78"/>
      <c r="BL78"/>
      <c r="BM78"/>
      <c r="BN78"/>
      <c r="BO78"/>
    </row>
    <row r="79" spans="1:67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1341098432.0549901</v>
      </c>
      <c r="F79">
        <f>Sheet1!F78</f>
        <v>1353575032.98</v>
      </c>
      <c r="G79">
        <f>Sheet1!G78</f>
        <v>1433053203.59899</v>
      </c>
      <c r="H79">
        <f>Sheet1!H78</f>
        <v>37958847.618998297</v>
      </c>
      <c r="I79">
        <f>Sheet1!I78</f>
        <v>1423747200.1452601</v>
      </c>
      <c r="J79">
        <f>Sheet1!J78</f>
        <v>44868053.871471502</v>
      </c>
      <c r="K79">
        <f>Sheet1!K78</f>
        <v>52595806.487788796</v>
      </c>
      <c r="L79">
        <f>Sheet1!L78</f>
        <v>1.62945560439069</v>
      </c>
      <c r="M79">
        <f>Sheet1!M78</f>
        <v>8799450.8021006603</v>
      </c>
      <c r="N79">
        <f>Sheet1!N78</f>
        <v>3.0171280724625702</v>
      </c>
      <c r="O79">
        <f>Sheet1!O78</f>
        <v>40030.664589436601</v>
      </c>
      <c r="P79">
        <f>Sheet1!P78</f>
        <v>10.753021047411099</v>
      </c>
      <c r="Q79">
        <f>Sheet1!Q78</f>
        <v>7772.8001080817803</v>
      </c>
      <c r="R79">
        <f>Sheet1!R78</f>
        <v>3.8993440000498998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Sheet1!Y78</f>
        <v>-7492035.6703400603</v>
      </c>
      <c r="Y79">
        <f>Sheet1!X78</f>
        <v>-2724008.3691033698</v>
      </c>
      <c r="Z79">
        <f>Sheet1!Z78</f>
        <v>3626953.1736095399</v>
      </c>
      <c r="AA79">
        <f>Sheet1!AA78</f>
        <v>40943512.508773901</v>
      </c>
      <c r="AB79">
        <f>Sheet1!AB78</f>
        <v>14335578.0376842</v>
      </c>
      <c r="AC79">
        <f>Sheet1!AC78</f>
        <v>-994499.80842820206</v>
      </c>
      <c r="AD79">
        <f>Sheet1!AD78</f>
        <v>117481.852319418</v>
      </c>
      <c r="AE79">
        <f>Sheet1!AE78</f>
        <v>0</v>
      </c>
      <c r="AF79">
        <f>Sheet1!AF78</f>
        <v>0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47812981.724515498</v>
      </c>
      <c r="AL79">
        <f>Sheet1!AL78</f>
        <v>48158427.703509197</v>
      </c>
      <c r="AM79">
        <f>Sheet1!AM78</f>
        <v>-10199580.084510799</v>
      </c>
      <c r="AN79">
        <f>Sheet1!AN78</f>
        <v>41519322.999999903</v>
      </c>
      <c r="AO79">
        <f>Sheet1!AO78</f>
        <v>79478170.6189982</v>
      </c>
      <c r="AP79" s="3"/>
      <c r="AR79" s="3"/>
      <c r="AT79" s="3"/>
      <c r="AV79" s="3"/>
      <c r="AX79" s="3"/>
      <c r="AZ79" s="3"/>
      <c r="BB79" s="3"/>
      <c r="BE79" s="3"/>
      <c r="BG79" s="3"/>
      <c r="BI79" s="3"/>
      <c r="BJ79"/>
      <c r="BK79"/>
      <c r="BL79"/>
      <c r="BM79"/>
      <c r="BN79"/>
      <c r="BO79"/>
    </row>
    <row r="80" spans="1:67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1341098432.0549901</v>
      </c>
      <c r="F80">
        <f>Sheet1!F79</f>
        <v>1433053203.59899</v>
      </c>
      <c r="G80">
        <f>Sheet1!G79</f>
        <v>1493228483.316</v>
      </c>
      <c r="H80">
        <f>Sheet1!H79</f>
        <v>60175279.717001699</v>
      </c>
      <c r="I80">
        <f>Sheet1!I79</f>
        <v>1502388690.3298299</v>
      </c>
      <c r="J80">
        <f>Sheet1!J79</f>
        <v>78641490.184570804</v>
      </c>
      <c r="K80">
        <f>Sheet1!K79</f>
        <v>54277702.861450501</v>
      </c>
      <c r="L80">
        <f>Sheet1!L79</f>
        <v>1.6849911104270401</v>
      </c>
      <c r="M80">
        <f>Sheet1!M79</f>
        <v>9046881.8744128495</v>
      </c>
      <c r="N80">
        <f>Sheet1!N79</f>
        <v>3.3093459412878699</v>
      </c>
      <c r="O80">
        <f>Sheet1!O79</f>
        <v>38265.967128227901</v>
      </c>
      <c r="P80">
        <f>Sheet1!P79</f>
        <v>10.6900390645171</v>
      </c>
      <c r="Q80">
        <f>Sheet1!Q79</f>
        <v>7770.6723869650004</v>
      </c>
      <c r="R80">
        <f>Sheet1!R79</f>
        <v>4.1688265003285103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Sheet1!Y79</f>
        <v>-19068415.424541999</v>
      </c>
      <c r="Y80">
        <f>Sheet1!X79</f>
        <v>48915324.1390654</v>
      </c>
      <c r="Z80">
        <f>Sheet1!Z79</f>
        <v>4906814.8292087801</v>
      </c>
      <c r="AA80">
        <f>Sheet1!AA79</f>
        <v>24774489.571933001</v>
      </c>
      <c r="AB80">
        <f>Sheet1!AB79</f>
        <v>23550702.978081901</v>
      </c>
      <c r="AC80">
        <f>Sheet1!AC79</f>
        <v>-700285.12110109802</v>
      </c>
      <c r="AD80">
        <f>Sheet1!AD79</f>
        <v>-410802.51319467899</v>
      </c>
      <c r="AE80">
        <f>Sheet1!AE79</f>
        <v>-286453.14502909</v>
      </c>
      <c r="AF80">
        <f>Sheet1!AF79</f>
        <v>0</v>
      </c>
      <c r="AG80">
        <f>Sheet1!AG79</f>
        <v>0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81681375.314422294</v>
      </c>
      <c r="AL80">
        <f>Sheet1!AL79</f>
        <v>82467699.304967701</v>
      </c>
      <c r="AM80">
        <f>Sheet1!AM79</f>
        <v>-22292419.587965898</v>
      </c>
      <c r="AN80">
        <f>Sheet1!AN79</f>
        <v>0</v>
      </c>
      <c r="AO80">
        <f>Sheet1!AO79</f>
        <v>60175279.717001699</v>
      </c>
      <c r="AP80" s="3"/>
      <c r="AR80" s="3"/>
      <c r="AT80" s="3"/>
      <c r="AV80" s="3"/>
      <c r="AX80" s="3"/>
      <c r="AZ80" s="3"/>
      <c r="BB80" s="3"/>
      <c r="BE80" s="3"/>
      <c r="BG80" s="3"/>
      <c r="BI80" s="3"/>
      <c r="BJ80"/>
      <c r="BK80"/>
      <c r="BL80"/>
      <c r="BM80"/>
      <c r="BN80"/>
      <c r="BO80"/>
    </row>
    <row r="81" spans="1:67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1341098432.0549901</v>
      </c>
      <c r="F81">
        <f>Sheet1!F80</f>
        <v>1493228483.316</v>
      </c>
      <c r="G81">
        <f>Sheet1!G80</f>
        <v>1522929524.6889999</v>
      </c>
      <c r="H81">
        <f>Sheet1!H80</f>
        <v>29701041.372999702</v>
      </c>
      <c r="I81">
        <f>Sheet1!I80</f>
        <v>1580475860.5208199</v>
      </c>
      <c r="J81">
        <f>Sheet1!J80</f>
        <v>78087170.190985799</v>
      </c>
      <c r="K81">
        <f>Sheet1!K80</f>
        <v>57873478.259721197</v>
      </c>
      <c r="L81">
        <f>Sheet1!L80</f>
        <v>1.67561025691993</v>
      </c>
      <c r="M81">
        <f>Sheet1!M80</f>
        <v>9110061.8865757305</v>
      </c>
      <c r="N81">
        <f>Sheet1!N80</f>
        <v>3.4731413117012502</v>
      </c>
      <c r="O81">
        <f>Sheet1!O80</f>
        <v>38787.438934300902</v>
      </c>
      <c r="P81">
        <f>Sheet1!P80</f>
        <v>10.535005361204</v>
      </c>
      <c r="Q81">
        <f>Sheet1!Q80</f>
        <v>7774.4503916150597</v>
      </c>
      <c r="R81">
        <f>Sheet1!R80</f>
        <v>4.3767636164683603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Sheet1!Y80</f>
        <v>5704796.9601916904</v>
      </c>
      <c r="Y81">
        <f>Sheet1!X80</f>
        <v>72234191.410651296</v>
      </c>
      <c r="Z81">
        <f>Sheet1!Z80</f>
        <v>1402862.54851227</v>
      </c>
      <c r="AA81">
        <f>Sheet1!AA80</f>
        <v>13606919.3437619</v>
      </c>
      <c r="AB81">
        <f>Sheet1!AB80</f>
        <v>-7006701.0846235603</v>
      </c>
      <c r="AC81">
        <f>Sheet1!AC80</f>
        <v>-1660188.5367454099</v>
      </c>
      <c r="AD81">
        <f>Sheet1!AD80</f>
        <v>796387.348642861</v>
      </c>
      <c r="AE81">
        <f>Sheet1!AE80</f>
        <v>-240530.22375438301</v>
      </c>
      <c r="AF81">
        <f>Sheet1!AF80</f>
        <v>0</v>
      </c>
      <c r="AG81">
        <f>Sheet1!AG80</f>
        <v>0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84837737.766636804</v>
      </c>
      <c r="AL81">
        <f>Sheet1!AL80</f>
        <v>84493426.0758968</v>
      </c>
      <c r="AM81">
        <f>Sheet1!AM80</f>
        <v>-54792384.702896997</v>
      </c>
      <c r="AN81">
        <f>Sheet1!AN80</f>
        <v>0</v>
      </c>
      <c r="AO81">
        <f>Sheet1!AO80</f>
        <v>29701041.372999702</v>
      </c>
      <c r="AP81" s="3"/>
      <c r="AR81" s="3"/>
      <c r="AT81" s="3"/>
      <c r="AV81" s="3"/>
      <c r="AX81" s="3"/>
      <c r="AZ81" s="3"/>
      <c r="BB81" s="3"/>
      <c r="BE81" s="3"/>
      <c r="BG81" s="3"/>
      <c r="BI81" s="3"/>
      <c r="BJ81"/>
      <c r="BK81"/>
      <c r="BL81"/>
      <c r="BM81"/>
      <c r="BN81"/>
      <c r="BO81"/>
    </row>
    <row r="82" spans="1:67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1341098432.0549901</v>
      </c>
      <c r="F82">
        <f>Sheet1!F81</f>
        <v>1522929524.6889999</v>
      </c>
      <c r="G82">
        <f>Sheet1!G81</f>
        <v>1598394722.8410001</v>
      </c>
      <c r="H82">
        <f>Sheet1!H81</f>
        <v>75465198.152000204</v>
      </c>
      <c r="I82">
        <f>Sheet1!I81</f>
        <v>1636791758.0771699</v>
      </c>
      <c r="J82">
        <f>Sheet1!J81</f>
        <v>56315897.556358501</v>
      </c>
      <c r="K82">
        <f>Sheet1!K81</f>
        <v>59190978.788533904</v>
      </c>
      <c r="L82">
        <f>Sheet1!L81</f>
        <v>1.7264680452275001</v>
      </c>
      <c r="M82">
        <f>Sheet1!M81</f>
        <v>9152958.6189814992</v>
      </c>
      <c r="N82">
        <f>Sheet1!N81</f>
        <v>3.9066050504493899</v>
      </c>
      <c r="O82">
        <f>Sheet1!O81</f>
        <v>38713.036862410103</v>
      </c>
      <c r="P82">
        <f>Sheet1!P81</f>
        <v>10.675637985237101</v>
      </c>
      <c r="Q82">
        <f>Sheet1!Q81</f>
        <v>7771.8949608857502</v>
      </c>
      <c r="R82">
        <f>Sheet1!R81</f>
        <v>4.46207958046302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0.18429850225181901</v>
      </c>
      <c r="W82">
        <f>Sheet1!W81</f>
        <v>0</v>
      </c>
      <c r="X82">
        <f>Sheet1!Y81</f>
        <v>-20125488.9290701</v>
      </c>
      <c r="Y82">
        <f>Sheet1!X81</f>
        <v>36547817.196081199</v>
      </c>
      <c r="Z82">
        <f>Sheet1!Z81</f>
        <v>1177262.8488940401</v>
      </c>
      <c r="AA82">
        <f>Sheet1!AA81</f>
        <v>34809174.257621698</v>
      </c>
      <c r="AB82">
        <f>Sheet1!AB81</f>
        <v>512927.48107030703</v>
      </c>
      <c r="AC82">
        <f>Sheet1!AC81</f>
        <v>1608708.9709304301</v>
      </c>
      <c r="AD82">
        <f>Sheet1!AD81</f>
        <v>-664149.59150702099</v>
      </c>
      <c r="AE82">
        <f>Sheet1!AE81</f>
        <v>-95977.412892582302</v>
      </c>
      <c r="AF82">
        <f>Sheet1!AF81</f>
        <v>0</v>
      </c>
      <c r="AG82">
        <f>Sheet1!AG81</f>
        <v>0</v>
      </c>
      <c r="AH82">
        <f>Sheet1!AH81</f>
        <v>0</v>
      </c>
      <c r="AI82">
        <f>Sheet1!AI81</f>
        <v>1558203.3689423001</v>
      </c>
      <c r="AJ82">
        <f>Sheet1!AJ81</f>
        <v>0</v>
      </c>
      <c r="AK82">
        <f>Sheet1!AK81</f>
        <v>55328478.190070197</v>
      </c>
      <c r="AL82">
        <f>Sheet1!AL81</f>
        <v>55222068.751479097</v>
      </c>
      <c r="AM82">
        <f>Sheet1!AM81</f>
        <v>20243129.400520999</v>
      </c>
      <c r="AN82">
        <f>Sheet1!AN81</f>
        <v>0</v>
      </c>
      <c r="AO82">
        <f>Sheet1!AO81</f>
        <v>75465198.152000204</v>
      </c>
      <c r="AP82" s="3"/>
      <c r="AR82" s="3"/>
      <c r="AT82" s="3"/>
      <c r="AV82" s="3"/>
      <c r="AX82" s="3"/>
      <c r="AZ82" s="3"/>
      <c r="BB82" s="3"/>
      <c r="BE82" s="3"/>
      <c r="BG82" s="3"/>
      <c r="BI82" s="3"/>
      <c r="BJ82"/>
      <c r="BK82"/>
      <c r="BL82"/>
      <c r="BM82"/>
      <c r="BN82"/>
      <c r="BO82"/>
    </row>
    <row r="83" spans="1:67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1352446773.0549901</v>
      </c>
      <c r="F83">
        <f>Sheet1!F82</f>
        <v>1598394722.8410001</v>
      </c>
      <c r="G83">
        <f>Sheet1!G82</f>
        <v>1579728635.783</v>
      </c>
      <c r="H83">
        <f>Sheet1!H82</f>
        <v>-30014428.057999998</v>
      </c>
      <c r="I83">
        <f>Sheet1!I82</f>
        <v>1549179715.7232001</v>
      </c>
      <c r="J83">
        <f>Sheet1!J82</f>
        <v>-103874272.159309</v>
      </c>
      <c r="K83">
        <f>Sheet1!K82</f>
        <v>58729717.331041999</v>
      </c>
      <c r="L83">
        <f>Sheet1!L82</f>
        <v>1.83130309619847</v>
      </c>
      <c r="M83">
        <f>Sheet1!M82</f>
        <v>9087561.7619733401</v>
      </c>
      <c r="N83">
        <f>Sheet1!N82</f>
        <v>2.8481788583910701</v>
      </c>
      <c r="O83">
        <f>Sheet1!O82</f>
        <v>37098.473637609102</v>
      </c>
      <c r="P83">
        <f>Sheet1!P82</f>
        <v>10.7838941830476</v>
      </c>
      <c r="Q83">
        <f>Sheet1!Q82</f>
        <v>7740.2836149090699</v>
      </c>
      <c r="R83">
        <f>Sheet1!R82</f>
        <v>4.6371391157330599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0.18275205895289501</v>
      </c>
      <c r="W83">
        <f>Sheet1!W82</f>
        <v>0</v>
      </c>
      <c r="X83">
        <f>Sheet1!Y82</f>
        <v>-44205539.865290701</v>
      </c>
      <c r="Y83">
        <f>Sheet1!X82</f>
        <v>9912706.0476320107</v>
      </c>
      <c r="Z83">
        <f>Sheet1!Z82</f>
        <v>-386624.653035936</v>
      </c>
      <c r="AA83">
        <f>Sheet1!AA82</f>
        <v>-92249800.399262905</v>
      </c>
      <c r="AB83">
        <f>Sheet1!AB82</f>
        <v>25013484.8815943</v>
      </c>
      <c r="AC83">
        <f>Sheet1!AC82</f>
        <v>1554602.9355472501</v>
      </c>
      <c r="AD83">
        <f>Sheet1!AD82</f>
        <v>-527687.39303674595</v>
      </c>
      <c r="AE83">
        <f>Sheet1!AE82</f>
        <v>-211273.805687432</v>
      </c>
      <c r="AF83">
        <f>Sheet1!AF82</f>
        <v>0</v>
      </c>
      <c r="AG83">
        <f>Sheet1!AG82</f>
        <v>0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-101100132.25154001</v>
      </c>
      <c r="AL83">
        <f>Sheet1!AL82</f>
        <v>-101181919.468373</v>
      </c>
      <c r="AM83">
        <f>Sheet1!AM82</f>
        <v>71167491.410373107</v>
      </c>
      <c r="AN83">
        <f>Sheet1!AN82</f>
        <v>11348341</v>
      </c>
      <c r="AO83">
        <f>Sheet1!AO82</f>
        <v>-18666087.057999998</v>
      </c>
      <c r="AP83" s="3"/>
      <c r="AR83" s="3"/>
      <c r="AT83" s="3"/>
      <c r="AV83" s="3"/>
      <c r="AX83" s="3"/>
      <c r="AZ83" s="3"/>
      <c r="BB83" s="3"/>
      <c r="BE83" s="3"/>
      <c r="BG83" s="3"/>
      <c r="BI83" s="3"/>
      <c r="BJ83"/>
      <c r="BK83"/>
      <c r="BL83"/>
      <c r="BM83"/>
      <c r="BN83"/>
      <c r="BO83"/>
    </row>
    <row r="84" spans="1:67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1352446773.0549901</v>
      </c>
      <c r="F84">
        <f>Sheet1!F83</f>
        <v>1579728635.783</v>
      </c>
      <c r="G84">
        <f>Sheet1!G83</f>
        <v>1584263531.9619999</v>
      </c>
      <c r="H84">
        <f>Sheet1!H83</f>
        <v>4534896.1789996196</v>
      </c>
      <c r="I84">
        <f>Sheet1!I83</f>
        <v>1641144656.23803</v>
      </c>
      <c r="J84">
        <f>Sheet1!J83</f>
        <v>91964940.514832005</v>
      </c>
      <c r="K84">
        <f>Sheet1!K83</f>
        <v>58766157.962850101</v>
      </c>
      <c r="L84">
        <f>Sheet1!L83</f>
        <v>1.83686211191097</v>
      </c>
      <c r="M84">
        <f>Sheet1!M83</f>
        <v>9090353.4927182402</v>
      </c>
      <c r="N84">
        <f>Sheet1!N83</f>
        <v>3.3046400405793301</v>
      </c>
      <c r="O84">
        <f>Sheet1!O83</f>
        <v>36240.309160410798</v>
      </c>
      <c r="P84">
        <f>Sheet1!P83</f>
        <v>11.0561481221603</v>
      </c>
      <c r="Q84">
        <f>Sheet1!Q83</f>
        <v>7782.4430658197298</v>
      </c>
      <c r="R84">
        <f>Sheet1!R83</f>
        <v>4.8682917914714396</v>
      </c>
      <c r="S84">
        <f>Sheet1!S83</f>
        <v>0</v>
      </c>
      <c r="T84">
        <f>Sheet1!T83</f>
        <v>0</v>
      </c>
      <c r="U84">
        <f>Sheet1!U83</f>
        <v>0</v>
      </c>
      <c r="V84">
        <f>Sheet1!V83</f>
        <v>0.196301561694955</v>
      </c>
      <c r="W84">
        <f>Sheet1!W83</f>
        <v>0</v>
      </c>
      <c r="X84">
        <f>Sheet1!Y83</f>
        <v>-1313832.7803514299</v>
      </c>
      <c r="Y84">
        <f>Sheet1!X83</f>
        <v>53019380.540110603</v>
      </c>
      <c r="Z84">
        <f>Sheet1!Z83</f>
        <v>522378.38666617899</v>
      </c>
      <c r="AA84">
        <f>Sheet1!AA83</f>
        <v>43807546.987079397</v>
      </c>
      <c r="AB84">
        <f>Sheet1!AB83</f>
        <v>13673538.536088601</v>
      </c>
      <c r="AC84">
        <f>Sheet1!AC83</f>
        <v>3233448.6629914902</v>
      </c>
      <c r="AD84">
        <f>Sheet1!AD83</f>
        <v>8896016.8573078904</v>
      </c>
      <c r="AE84">
        <f>Sheet1!AE83</f>
        <v>-277066.93602506397</v>
      </c>
      <c r="AF84">
        <f>Sheet1!AF83</f>
        <v>0</v>
      </c>
      <c r="AG84">
        <f>Sheet1!AG83</f>
        <v>0</v>
      </c>
      <c r="AH84">
        <f>Sheet1!AH83</f>
        <v>0</v>
      </c>
      <c r="AI84">
        <f>Sheet1!AI83</f>
        <v>162773.31867809899</v>
      </c>
      <c r="AJ84">
        <f>Sheet1!AJ83</f>
        <v>0</v>
      </c>
      <c r="AK84">
        <f>Sheet1!AK83</f>
        <v>121724183.57254501</v>
      </c>
      <c r="AL84">
        <f>Sheet1!AL83</f>
        <v>122941036.726216</v>
      </c>
      <c r="AM84">
        <f>Sheet1!AM83</f>
        <v>-118406140.547216</v>
      </c>
      <c r="AN84">
        <f>Sheet1!AN83</f>
        <v>0</v>
      </c>
      <c r="AO84">
        <f>Sheet1!AO83</f>
        <v>4534896.1789996196</v>
      </c>
      <c r="AP84" s="3"/>
      <c r="AR84" s="3"/>
      <c r="AT84" s="3"/>
      <c r="AV84" s="3"/>
      <c r="AX84" s="3"/>
      <c r="AZ84" s="3"/>
      <c r="BB84" s="3"/>
      <c r="BE84" s="3"/>
      <c r="BG84" s="3"/>
      <c r="BI84" s="3"/>
      <c r="BJ84"/>
      <c r="BK84"/>
      <c r="BL84"/>
      <c r="BM84"/>
      <c r="BN84"/>
      <c r="BO84"/>
    </row>
    <row r="85" spans="1:67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1352446773.0549901</v>
      </c>
      <c r="F85">
        <f>Sheet1!F84</f>
        <v>1584263531.9619999</v>
      </c>
      <c r="G85">
        <f>Sheet1!G84</f>
        <v>1649966415.23</v>
      </c>
      <c r="H85">
        <f>Sheet1!H84</f>
        <v>65702883.268000901</v>
      </c>
      <c r="I85">
        <f>Sheet1!I84</f>
        <v>1710270065.9604599</v>
      </c>
      <c r="J85">
        <f>Sheet1!J84</f>
        <v>69125409.722424805</v>
      </c>
      <c r="K85">
        <f>Sheet1!K84</f>
        <v>58871399.713951498</v>
      </c>
      <c r="L85">
        <f>Sheet1!L84</f>
        <v>1.8525560539485499</v>
      </c>
      <c r="M85">
        <f>Sheet1!M84</f>
        <v>9174485.1065771803</v>
      </c>
      <c r="N85">
        <f>Sheet1!N84</f>
        <v>4.0558707133596004</v>
      </c>
      <c r="O85">
        <f>Sheet1!O84</f>
        <v>35638.5353588414</v>
      </c>
      <c r="P85">
        <f>Sheet1!P84</f>
        <v>11.3528151050376</v>
      </c>
      <c r="Q85">
        <f>Sheet1!Q84</f>
        <v>7719.5612787950904</v>
      </c>
      <c r="R85">
        <f>Sheet1!R84</f>
        <v>4.8350640760996999</v>
      </c>
      <c r="S85">
        <f>Sheet1!S84</f>
        <v>0</v>
      </c>
      <c r="T85">
        <f>Sheet1!T84</f>
        <v>0.12133579081734799</v>
      </c>
      <c r="U85">
        <f>Sheet1!U84</f>
        <v>0</v>
      </c>
      <c r="V85">
        <f>Sheet1!V84</f>
        <v>0.36042470710984198</v>
      </c>
      <c r="W85">
        <f>Sheet1!W84</f>
        <v>0</v>
      </c>
      <c r="X85">
        <f>Sheet1!Y84</f>
        <v>-5707794.4811156197</v>
      </c>
      <c r="Y85">
        <f>Sheet1!X84</f>
        <v>6550904.33488019</v>
      </c>
      <c r="Z85">
        <f>Sheet1!Z84</f>
        <v>1954025.6618989699</v>
      </c>
      <c r="AA85">
        <f>Sheet1!AA84</f>
        <v>63257802.878938101</v>
      </c>
      <c r="AB85">
        <f>Sheet1!AB84</f>
        <v>9530180.1027433407</v>
      </c>
      <c r="AC85">
        <f>Sheet1!AC84</f>
        <v>3477349.6399156498</v>
      </c>
      <c r="AD85">
        <f>Sheet1!AD84</f>
        <v>-13527768.582085799</v>
      </c>
      <c r="AE85">
        <f>Sheet1!AE84</f>
        <v>46617.596189882199</v>
      </c>
      <c r="AF85">
        <f>Sheet1!AF84</f>
        <v>0</v>
      </c>
      <c r="AG85">
        <f>Sheet1!AG84</f>
        <v>-1947911.88214284</v>
      </c>
      <c r="AH85">
        <f>Sheet1!AH84</f>
        <v>0</v>
      </c>
      <c r="AI85">
        <f>Sheet1!AI84</f>
        <v>1301041.8486184201</v>
      </c>
      <c r="AJ85">
        <f>Sheet1!AJ84</f>
        <v>0</v>
      </c>
      <c r="AK85">
        <f>Sheet1!AK84</f>
        <v>64934447.117840298</v>
      </c>
      <c r="AL85">
        <f>Sheet1!AL84</f>
        <v>65475912.521837004</v>
      </c>
      <c r="AM85">
        <f>Sheet1!AM84</f>
        <v>226970.74616392699</v>
      </c>
      <c r="AN85">
        <f>Sheet1!AN84</f>
        <v>0</v>
      </c>
      <c r="AO85">
        <f>Sheet1!AO84</f>
        <v>65702883.268000901</v>
      </c>
      <c r="AP85" s="3"/>
      <c r="AR85" s="3"/>
      <c r="AT85" s="3"/>
      <c r="AV85" s="3"/>
      <c r="AX85" s="3"/>
      <c r="AZ85" s="3"/>
      <c r="BB85" s="3"/>
      <c r="BE85" s="3"/>
      <c r="BG85" s="3"/>
      <c r="BI85" s="3"/>
      <c r="BJ85"/>
      <c r="BK85"/>
      <c r="BL85"/>
      <c r="BM85"/>
      <c r="BN85"/>
      <c r="BO85"/>
    </row>
    <row r="86" spans="1:67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1352446773.0549901</v>
      </c>
      <c r="F86">
        <f>Sheet1!F85</f>
        <v>1649966415.23</v>
      </c>
      <c r="G86">
        <f>Sheet1!G85</f>
        <v>1684310468.9199901</v>
      </c>
      <c r="H86">
        <f>Sheet1!H85</f>
        <v>34344053.689999297</v>
      </c>
      <c r="I86">
        <f>Sheet1!I85</f>
        <v>1766340596.28144</v>
      </c>
      <c r="J86">
        <f>Sheet1!J85</f>
        <v>56070530.320983298</v>
      </c>
      <c r="K86">
        <f>Sheet1!K85</f>
        <v>60457710.145095304</v>
      </c>
      <c r="L86">
        <f>Sheet1!L85</f>
        <v>1.86685696165079</v>
      </c>
      <c r="M86">
        <f>Sheet1!M85</f>
        <v>9280436.2802527901</v>
      </c>
      <c r="N86">
        <f>Sheet1!N85</f>
        <v>4.0846220299048097</v>
      </c>
      <c r="O86">
        <f>Sheet1!O85</f>
        <v>35300.330813868</v>
      </c>
      <c r="P86">
        <f>Sheet1!P85</f>
        <v>11.239722370376599</v>
      </c>
      <c r="Q86">
        <f>Sheet1!Q85</f>
        <v>7797.3551193808698</v>
      </c>
      <c r="R86">
        <f>Sheet1!R85</f>
        <v>4.8931325024612002</v>
      </c>
      <c r="S86">
        <f>Sheet1!S85</f>
        <v>0</v>
      </c>
      <c r="T86">
        <f>Sheet1!T85</f>
        <v>0.61550712606724201</v>
      </c>
      <c r="U86">
        <f>Sheet1!U85</f>
        <v>0</v>
      </c>
      <c r="V86">
        <f>Sheet1!V85</f>
        <v>0.36611505082859402</v>
      </c>
      <c r="W86">
        <f>Sheet1!W85</f>
        <v>0</v>
      </c>
      <c r="X86">
        <f>Sheet1!Y85</f>
        <v>-3589805.9173398502</v>
      </c>
      <c r="Y86">
        <f>Sheet1!X85</f>
        <v>40603618.706891902</v>
      </c>
      <c r="Z86">
        <f>Sheet1!Z85</f>
        <v>2478488.0223201499</v>
      </c>
      <c r="AA86">
        <f>Sheet1!AA85</f>
        <v>2331505.7420974202</v>
      </c>
      <c r="AB86">
        <f>Sheet1!AB85</f>
        <v>5418498.1117145503</v>
      </c>
      <c r="AC86">
        <f>Sheet1!AC85</f>
        <v>-1366840.4498895099</v>
      </c>
      <c r="AD86">
        <f>Sheet1!AD85</f>
        <v>19486856.564197298</v>
      </c>
      <c r="AE86">
        <f>Sheet1!AE85</f>
        <v>-75398.964694793205</v>
      </c>
      <c r="AF86">
        <f>Sheet1!AF85</f>
        <v>0</v>
      </c>
      <c r="AG86">
        <f>Sheet1!AG85</f>
        <v>-8417508.9309564997</v>
      </c>
      <c r="AH86">
        <f>Sheet1!AH85</f>
        <v>0</v>
      </c>
      <c r="AI86">
        <f>Sheet1!AI85</f>
        <v>59138.181026328501</v>
      </c>
      <c r="AJ86">
        <f>Sheet1!AJ85</f>
        <v>0</v>
      </c>
      <c r="AK86">
        <f>Sheet1!AK85</f>
        <v>56928551.065367103</v>
      </c>
      <c r="AL86">
        <f>Sheet1!AL85</f>
        <v>58047055.565629497</v>
      </c>
      <c r="AM86">
        <f>Sheet1!AM85</f>
        <v>-23703001.875630099</v>
      </c>
      <c r="AN86">
        <f>Sheet1!AN85</f>
        <v>0</v>
      </c>
      <c r="AO86">
        <f>Sheet1!AO85</f>
        <v>34344053.689999297</v>
      </c>
      <c r="AP86" s="3"/>
      <c r="AR86" s="3"/>
      <c r="AT86" s="3"/>
      <c r="AV86" s="3"/>
      <c r="AX86" s="3"/>
      <c r="AZ86" s="3"/>
      <c r="BB86" s="3"/>
      <c r="BE86" s="3"/>
      <c r="BG86" s="3"/>
      <c r="BI86" s="3"/>
      <c r="BJ86"/>
      <c r="BK86"/>
      <c r="BL86"/>
      <c r="BM86"/>
      <c r="BN86"/>
      <c r="BO86"/>
    </row>
    <row r="87" spans="1:67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1352446773.0549901</v>
      </c>
      <c r="F87">
        <f>Sheet1!F86</f>
        <v>1684310468.9199901</v>
      </c>
      <c r="G87">
        <f>Sheet1!G86</f>
        <v>1692923428.03</v>
      </c>
      <c r="H87">
        <f>Sheet1!H86</f>
        <v>8612959.1100002695</v>
      </c>
      <c r="I87">
        <f>Sheet1!I86</f>
        <v>1737013551.79353</v>
      </c>
      <c r="J87">
        <f>Sheet1!J86</f>
        <v>-29327044.487907499</v>
      </c>
      <c r="K87">
        <f>Sheet1!K86</f>
        <v>61750753.687796503</v>
      </c>
      <c r="L87">
        <f>Sheet1!L86</f>
        <v>1.99817449263749</v>
      </c>
      <c r="M87">
        <f>Sheet1!M86</f>
        <v>9375046.1577417199</v>
      </c>
      <c r="N87">
        <f>Sheet1!N86</f>
        <v>3.9260880509517402</v>
      </c>
      <c r="O87">
        <f>Sheet1!O86</f>
        <v>35592.932854747</v>
      </c>
      <c r="P87">
        <f>Sheet1!P86</f>
        <v>10.9029917325373</v>
      </c>
      <c r="Q87">
        <f>Sheet1!Q86</f>
        <v>7877.3610778309603</v>
      </c>
      <c r="R87">
        <f>Sheet1!R86</f>
        <v>4.8943213567804502</v>
      </c>
      <c r="S87">
        <f>Sheet1!S86</f>
        <v>0</v>
      </c>
      <c r="T87">
        <f>Sheet1!T86</f>
        <v>1.54140067318732</v>
      </c>
      <c r="U87">
        <f>Sheet1!U86</f>
        <v>0</v>
      </c>
      <c r="V87">
        <f>Sheet1!V86</f>
        <v>0.36611505082859402</v>
      </c>
      <c r="W87">
        <f>Sheet1!W86</f>
        <v>0</v>
      </c>
      <c r="X87">
        <f>Sheet1!Y86</f>
        <v>-47443784.081323303</v>
      </c>
      <c r="Y87">
        <f>Sheet1!X86</f>
        <v>37825847.720195703</v>
      </c>
      <c r="Z87">
        <f>Sheet1!Z86</f>
        <v>2245614.73954756</v>
      </c>
      <c r="AA87">
        <f>Sheet1!AA86</f>
        <v>-13061501.407483</v>
      </c>
      <c r="AB87">
        <f>Sheet1!AB86</f>
        <v>-5175789.1073734304</v>
      </c>
      <c r="AC87">
        <f>Sheet1!AC86</f>
        <v>-4118950.86592479</v>
      </c>
      <c r="AD87">
        <f>Sheet1!AD86</f>
        <v>20266789.359364599</v>
      </c>
      <c r="AE87">
        <f>Sheet1!AE86</f>
        <v>-3843.0268545798699</v>
      </c>
      <c r="AF87">
        <f>Sheet1!AF86</f>
        <v>0</v>
      </c>
      <c r="AG87">
        <f>Sheet1!AG86</f>
        <v>-16162413.6795197</v>
      </c>
      <c r="AH87">
        <f>Sheet1!AH86</f>
        <v>0</v>
      </c>
      <c r="AI87">
        <f>Sheet1!AI86</f>
        <v>0</v>
      </c>
      <c r="AJ87">
        <f>Sheet1!AJ86</f>
        <v>0</v>
      </c>
      <c r="AK87">
        <f>Sheet1!AK86</f>
        <v>-25628030.349371001</v>
      </c>
      <c r="AL87">
        <f>Sheet1!AL86</f>
        <v>-26530210.753007401</v>
      </c>
      <c r="AM87">
        <f>Sheet1!AM86</f>
        <v>35143169.863007702</v>
      </c>
      <c r="AN87">
        <f>Sheet1!AN86</f>
        <v>0</v>
      </c>
      <c r="AO87">
        <f>Sheet1!AO86</f>
        <v>8612959.1100002695</v>
      </c>
      <c r="AP87" s="3"/>
      <c r="AR87" s="3"/>
      <c r="AT87" s="3"/>
      <c r="AV87" s="3"/>
      <c r="AX87" s="3"/>
      <c r="AZ87" s="3"/>
      <c r="BB87" s="3"/>
      <c r="BE87" s="3"/>
      <c r="BG87" s="3"/>
      <c r="BI87" s="3"/>
      <c r="BJ87"/>
      <c r="BK87"/>
      <c r="BL87"/>
      <c r="BM87"/>
      <c r="BN87"/>
      <c r="BO87"/>
    </row>
    <row r="88" spans="1:67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1352446773.0549901</v>
      </c>
      <c r="F88">
        <f>Sheet1!F87</f>
        <v>1692923428.03</v>
      </c>
      <c r="G88">
        <f>Sheet1!G87</f>
        <v>1741056553.21</v>
      </c>
      <c r="H88">
        <f>Sheet1!H87</f>
        <v>48133125.180000402</v>
      </c>
      <c r="I88">
        <f>Sheet1!I87</f>
        <v>1787001176.8392601</v>
      </c>
      <c r="J88">
        <f>Sheet1!J87</f>
        <v>49987625.045729302</v>
      </c>
      <c r="K88">
        <f>Sheet1!K87</f>
        <v>63643197.214240097</v>
      </c>
      <c r="L88">
        <f>Sheet1!L87</f>
        <v>1.9699236247613701</v>
      </c>
      <c r="M88">
        <f>Sheet1!M87</f>
        <v>9486730.7810444497</v>
      </c>
      <c r="N88">
        <f>Sheet1!N87</f>
        <v>3.7155834704962198</v>
      </c>
      <c r="O88">
        <f>Sheet1!O87</f>
        <v>35727.235499377202</v>
      </c>
      <c r="P88">
        <f>Sheet1!P87</f>
        <v>10.871178702156399</v>
      </c>
      <c r="Q88">
        <f>Sheet1!Q87</f>
        <v>7968.4080383221599</v>
      </c>
      <c r="R88">
        <f>Sheet1!R87</f>
        <v>5.15235585135727</v>
      </c>
      <c r="S88">
        <f>Sheet1!S87</f>
        <v>0</v>
      </c>
      <c r="T88">
        <f>Sheet1!T87</f>
        <v>2.4942185573278799</v>
      </c>
      <c r="U88">
        <f>Sheet1!U87</f>
        <v>0</v>
      </c>
      <c r="V88">
        <f>Sheet1!V87</f>
        <v>0.59418621828107898</v>
      </c>
      <c r="W88">
        <f>Sheet1!W87</f>
        <v>0</v>
      </c>
      <c r="X88">
        <f>Sheet1!Y87</f>
        <v>9380453.32325349</v>
      </c>
      <c r="Y88">
        <f>Sheet1!X87</f>
        <v>52215097.508539498</v>
      </c>
      <c r="Z88">
        <f>Sheet1!Z87</f>
        <v>2649812.1422384698</v>
      </c>
      <c r="AA88">
        <f>Sheet1!AA87</f>
        <v>-17912111.6613672</v>
      </c>
      <c r="AB88">
        <f>Sheet1!AB87</f>
        <v>-3129330.4331430299</v>
      </c>
      <c r="AC88">
        <f>Sheet1!AC87</f>
        <v>-465368.83497554902</v>
      </c>
      <c r="AD88">
        <f>Sheet1!AD87</f>
        <v>21935932.7635931</v>
      </c>
      <c r="AE88">
        <f>Sheet1!AE87</f>
        <v>-312371.30213056703</v>
      </c>
      <c r="AF88">
        <f>Sheet1!AF87</f>
        <v>0</v>
      </c>
      <c r="AG88">
        <f>Sheet1!AG87</f>
        <v>-16803061.6946689</v>
      </c>
      <c r="AH88">
        <f>Sheet1!AH87</f>
        <v>0</v>
      </c>
      <c r="AI88">
        <f>Sheet1!AI87</f>
        <v>2214840.3808486499</v>
      </c>
      <c r="AJ88">
        <f>Sheet1!AJ87</f>
        <v>0</v>
      </c>
      <c r="AK88">
        <f>Sheet1!AK87</f>
        <v>49773892.192187898</v>
      </c>
      <c r="AL88">
        <f>Sheet1!AL87</f>
        <v>50120173.732191898</v>
      </c>
      <c r="AM88">
        <f>Sheet1!AM87</f>
        <v>-1987048.5521915399</v>
      </c>
      <c r="AN88">
        <f>Sheet1!AN87</f>
        <v>0</v>
      </c>
      <c r="AO88">
        <f>Sheet1!AO87</f>
        <v>48133125.180000402</v>
      </c>
      <c r="AP88" s="3"/>
      <c r="AR88" s="3"/>
      <c r="AT88" s="3"/>
      <c r="AV88" s="3"/>
      <c r="AX88" s="3"/>
      <c r="AZ88" s="3"/>
      <c r="BB88" s="3"/>
      <c r="BE88" s="3"/>
      <c r="BG88" s="3"/>
      <c r="BI88" s="3"/>
      <c r="BJ88"/>
      <c r="BK88"/>
      <c r="BL88"/>
      <c r="BM88"/>
      <c r="BN88"/>
      <c r="BO88"/>
    </row>
    <row r="89" spans="1:67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1352446773.0549901</v>
      </c>
      <c r="F89">
        <f>Sheet1!F88</f>
        <v>1741056553.21</v>
      </c>
      <c r="G89">
        <f>Sheet1!G88</f>
        <v>1722971062.70999</v>
      </c>
      <c r="H89">
        <f>Sheet1!H88</f>
        <v>-18085490.500001099</v>
      </c>
      <c r="I89">
        <f>Sheet1!I88</f>
        <v>1661676751.5746801</v>
      </c>
      <c r="J89">
        <f>Sheet1!J88</f>
        <v>-125324425.26458</v>
      </c>
      <c r="K89">
        <f>Sheet1!K88</f>
        <v>64308996.304082103</v>
      </c>
      <c r="L89">
        <f>Sheet1!L88</f>
        <v>2.1113343213137798</v>
      </c>
      <c r="M89">
        <f>Sheet1!M88</f>
        <v>9584601.0229667798</v>
      </c>
      <c r="N89">
        <f>Sheet1!N88</f>
        <v>2.7354857578667202</v>
      </c>
      <c r="O89">
        <f>Sheet1!O88</f>
        <v>36739.747455789198</v>
      </c>
      <c r="P89">
        <f>Sheet1!P88</f>
        <v>10.876404079247299</v>
      </c>
      <c r="Q89">
        <f>Sheet1!Q88</f>
        <v>8055.1645609878997</v>
      </c>
      <c r="R89">
        <f>Sheet1!R88</f>
        <v>5.1711515696144001</v>
      </c>
      <c r="S89">
        <f>Sheet1!S88</f>
        <v>0</v>
      </c>
      <c r="T89">
        <f>Sheet1!T88</f>
        <v>3.4942185573278799</v>
      </c>
      <c r="U89">
        <f>Sheet1!U88</f>
        <v>0</v>
      </c>
      <c r="V89">
        <f>Sheet1!V88</f>
        <v>0.90308819816181396</v>
      </c>
      <c r="W89">
        <f>Sheet1!W88</f>
        <v>0</v>
      </c>
      <c r="X89">
        <f>Sheet1!Y88</f>
        <v>-46402885.4348085</v>
      </c>
      <c r="Y89">
        <f>Sheet1!X88</f>
        <v>26243071.648671702</v>
      </c>
      <c r="Z89">
        <f>Sheet1!Z88</f>
        <v>2454154.6633801698</v>
      </c>
      <c r="AA89">
        <f>Sheet1!AA88</f>
        <v>-95181831.513272405</v>
      </c>
      <c r="AB89">
        <f>Sheet1!AB88</f>
        <v>-18120226.672611099</v>
      </c>
      <c r="AC89">
        <f>Sheet1!AC88</f>
        <v>-152814.727741026</v>
      </c>
      <c r="AD89">
        <f>Sheet1!AD88</f>
        <v>21236204.015140601</v>
      </c>
      <c r="AE89">
        <f>Sheet1!AE88</f>
        <v>-41299.5252110609</v>
      </c>
      <c r="AF89">
        <f>Sheet1!AF88</f>
        <v>0</v>
      </c>
      <c r="AG89">
        <f>Sheet1!AG88</f>
        <v>-18349119.182553802</v>
      </c>
      <c r="AH89">
        <f>Sheet1!AH88</f>
        <v>0</v>
      </c>
      <c r="AI89">
        <f>Sheet1!AI88</f>
        <v>2834882.66865568</v>
      </c>
      <c r="AJ89">
        <f>Sheet1!AJ88</f>
        <v>0</v>
      </c>
      <c r="AK89">
        <f>Sheet1!AK88</f>
        <v>-125479864.060349</v>
      </c>
      <c r="AL89">
        <f>Sheet1!AL88</f>
        <v>-124194969.463081</v>
      </c>
      <c r="AM89">
        <f>Sheet1!AM88</f>
        <v>106109478.96308</v>
      </c>
      <c r="AN89">
        <f>Sheet1!AN88</f>
        <v>0</v>
      </c>
      <c r="AO89">
        <f>Sheet1!AO88</f>
        <v>-18085490.500001099</v>
      </c>
      <c r="AP89" s="3"/>
      <c r="AR89" s="3"/>
      <c r="AT89" s="3"/>
      <c r="AV89" s="3"/>
      <c r="AX89" s="3"/>
      <c r="AZ89" s="3"/>
      <c r="BB89" s="3"/>
      <c r="BE89" s="3"/>
      <c r="BG89" s="3"/>
      <c r="BI89" s="3"/>
      <c r="BJ89"/>
      <c r="BK89"/>
      <c r="BL89"/>
      <c r="BM89"/>
      <c r="BN89"/>
      <c r="BO89"/>
    </row>
    <row r="90" spans="1:67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1352446773.0549901</v>
      </c>
      <c r="F90">
        <f>Sheet1!F89</f>
        <v>1722971062.70999</v>
      </c>
      <c r="G90">
        <f>Sheet1!G89</f>
        <v>1698078950.2549901</v>
      </c>
      <c r="H90">
        <f>Sheet1!H89</f>
        <v>-24892112.454999998</v>
      </c>
      <c r="I90">
        <f>Sheet1!I89</f>
        <v>1623583064.2418301</v>
      </c>
      <c r="J90">
        <f>Sheet1!J89</f>
        <v>-38093687.332850598</v>
      </c>
      <c r="K90">
        <f>Sheet1!K89</f>
        <v>64805365.640515</v>
      </c>
      <c r="L90">
        <f>Sheet1!L89</f>
        <v>2.1606904616657201</v>
      </c>
      <c r="M90">
        <f>Sheet1!M89</f>
        <v>9657893.1911454909</v>
      </c>
      <c r="N90">
        <f>Sheet1!N89</f>
        <v>2.43291587084398</v>
      </c>
      <c r="O90">
        <f>Sheet1!O89</f>
        <v>37555.672378755102</v>
      </c>
      <c r="P90">
        <f>Sheet1!P89</f>
        <v>10.791084159650699</v>
      </c>
      <c r="Q90">
        <f>Sheet1!Q89</f>
        <v>8092.7344648267599</v>
      </c>
      <c r="R90">
        <f>Sheet1!R89</f>
        <v>5.6773618324376303</v>
      </c>
      <c r="S90">
        <f>Sheet1!S89</f>
        <v>0</v>
      </c>
      <c r="T90">
        <f>Sheet1!T89</f>
        <v>4.4942185573278799</v>
      </c>
      <c r="U90">
        <f>Sheet1!U89</f>
        <v>0</v>
      </c>
      <c r="V90">
        <f>Sheet1!V89</f>
        <v>0.99490709957372903</v>
      </c>
      <c r="W90">
        <f>Sheet1!W89</f>
        <v>0</v>
      </c>
      <c r="X90">
        <f>Sheet1!Y89</f>
        <v>-14794416.545481199</v>
      </c>
      <c r="Y90">
        <f>Sheet1!X89</f>
        <v>33307428.006189201</v>
      </c>
      <c r="Z90">
        <f>Sheet1!Z89</f>
        <v>1848851.2490069</v>
      </c>
      <c r="AA90">
        <f>Sheet1!AA89</f>
        <v>-35482044.871956103</v>
      </c>
      <c r="AB90">
        <f>Sheet1!AB89</f>
        <v>-13236376.7438574</v>
      </c>
      <c r="AC90">
        <f>Sheet1!AC89</f>
        <v>-1254329.91742591</v>
      </c>
      <c r="AD90">
        <f>Sheet1!AD89</f>
        <v>9980378.7502788194</v>
      </c>
      <c r="AE90">
        <f>Sheet1!AE89</f>
        <v>-652385.95514707197</v>
      </c>
      <c r="AF90">
        <f>Sheet1!AF89</f>
        <v>0</v>
      </c>
      <c r="AG90">
        <f>Sheet1!AG89</f>
        <v>-18158514.908357501</v>
      </c>
      <c r="AH90">
        <f>Sheet1!AH89</f>
        <v>0</v>
      </c>
      <c r="AI90">
        <f>Sheet1!AI89</f>
        <v>1021425.57105212</v>
      </c>
      <c r="AJ90">
        <f>Sheet1!AJ89</f>
        <v>0</v>
      </c>
      <c r="AK90">
        <f>Sheet1!AK89</f>
        <v>-37419985.365698099</v>
      </c>
      <c r="AL90">
        <f>Sheet1!AL89</f>
        <v>-38076485.915134698</v>
      </c>
      <c r="AM90">
        <f>Sheet1!AM89</f>
        <v>13184373.460134599</v>
      </c>
      <c r="AN90">
        <f>Sheet1!AN89</f>
        <v>0</v>
      </c>
      <c r="AO90">
        <f>Sheet1!AO89</f>
        <v>-24892112.454999998</v>
      </c>
      <c r="AP90" s="3"/>
      <c r="AR90" s="3"/>
      <c r="AT90" s="3"/>
      <c r="AV90" s="3"/>
      <c r="AX90" s="3"/>
      <c r="AZ90" s="3"/>
      <c r="BB90" s="3"/>
      <c r="BE90" s="3"/>
      <c r="BG90" s="3"/>
      <c r="BI90" s="3"/>
      <c r="BJ90"/>
      <c r="BK90"/>
      <c r="BL90"/>
      <c r="BM90"/>
      <c r="BN90"/>
      <c r="BO90"/>
    </row>
    <row r="91" spans="1:67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1352446773.0549901</v>
      </c>
      <c r="F91">
        <f>Sheet1!F90</f>
        <v>1698078950.2549901</v>
      </c>
      <c r="G91">
        <f>Sheet1!G90</f>
        <v>1666633095.7720001</v>
      </c>
      <c r="H91">
        <f>Sheet1!H90</f>
        <v>-31445854.4829996</v>
      </c>
      <c r="I91">
        <f>Sheet1!I90</f>
        <v>1687168790.98998</v>
      </c>
      <c r="J91">
        <f>Sheet1!J90</f>
        <v>63585726.7481471</v>
      </c>
      <c r="K91">
        <f>Sheet1!K90</f>
        <v>66735181.125964299</v>
      </c>
      <c r="L91">
        <f>Sheet1!L90</f>
        <v>2.1184817146966499</v>
      </c>
      <c r="M91">
        <f>Sheet1!M90</f>
        <v>9754078.6664900593</v>
      </c>
      <c r="N91">
        <f>Sheet1!N90</f>
        <v>2.6467183707642201</v>
      </c>
      <c r="O91">
        <f>Sheet1!O90</f>
        <v>38405.5610533445</v>
      </c>
      <c r="P91">
        <f>Sheet1!P90</f>
        <v>10.599578799472599</v>
      </c>
      <c r="Q91">
        <f>Sheet1!Q90</f>
        <v>8169.51788716805</v>
      </c>
      <c r="R91">
        <f>Sheet1!R90</f>
        <v>5.82754155023318</v>
      </c>
      <c r="S91">
        <f>Sheet1!S90</f>
        <v>0</v>
      </c>
      <c r="T91">
        <f>Sheet1!T90</f>
        <v>5.4942185573278799</v>
      </c>
      <c r="U91">
        <f>Sheet1!U90</f>
        <v>0</v>
      </c>
      <c r="V91">
        <f>Sheet1!V90</f>
        <v>0.99490709957372903</v>
      </c>
      <c r="W91">
        <f>Sheet1!W90</f>
        <v>0</v>
      </c>
      <c r="X91">
        <f>Sheet1!Y90</f>
        <v>11223934.6521235</v>
      </c>
      <c r="Y91">
        <f>Sheet1!X90</f>
        <v>42201448.794645697</v>
      </c>
      <c r="Z91">
        <f>Sheet1!Z90</f>
        <v>2261983.1220560502</v>
      </c>
      <c r="AA91">
        <f>Sheet1!AA90</f>
        <v>25277170.628875401</v>
      </c>
      <c r="AB91">
        <f>Sheet1!AB90</f>
        <v>-13389637.0306661</v>
      </c>
      <c r="AC91">
        <f>Sheet1!AC90</f>
        <v>-2077532.0065983699</v>
      </c>
      <c r="AD91">
        <f>Sheet1!AD90</f>
        <v>17750093.2879414</v>
      </c>
      <c r="AE91">
        <f>Sheet1!AE90</f>
        <v>-193026.74993368899</v>
      </c>
      <c r="AF91">
        <f>Sheet1!AF90</f>
        <v>0</v>
      </c>
      <c r="AG91">
        <f>Sheet1!AG90</f>
        <v>-17896175.159944199</v>
      </c>
      <c r="AH91">
        <f>Sheet1!AH90</f>
        <v>0</v>
      </c>
      <c r="AI91">
        <f>Sheet1!AI90</f>
        <v>0</v>
      </c>
      <c r="AJ91">
        <f>Sheet1!AJ90</f>
        <v>0</v>
      </c>
      <c r="AK91">
        <f>Sheet1!AK90</f>
        <v>65158259.538499802</v>
      </c>
      <c r="AL91">
        <f>Sheet1!AL90</f>
        <v>65478924.837863199</v>
      </c>
      <c r="AM91">
        <f>Sheet1!AM90</f>
        <v>-96924779.3208628</v>
      </c>
      <c r="AN91">
        <f>Sheet1!AN90</f>
        <v>0</v>
      </c>
      <c r="AO91">
        <f>Sheet1!AO90</f>
        <v>-31445854.4829996</v>
      </c>
      <c r="AP91" s="3"/>
      <c r="AR91" s="3"/>
      <c r="AT91" s="3"/>
      <c r="AV91" s="3"/>
      <c r="AX91" s="3"/>
      <c r="AZ91" s="3"/>
      <c r="BB91" s="3"/>
      <c r="BE91" s="3"/>
      <c r="BG91" s="3"/>
      <c r="BI91" s="3"/>
      <c r="BJ91"/>
      <c r="BK91"/>
      <c r="BL91"/>
      <c r="BM91"/>
      <c r="BN91"/>
      <c r="BO91"/>
    </row>
    <row r="92" spans="1:67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1352446773.0549901</v>
      </c>
      <c r="F92">
        <f>Sheet1!F91</f>
        <v>1666633095.7720001</v>
      </c>
      <c r="G92">
        <f>Sheet1!G91</f>
        <v>1636184633.7979901</v>
      </c>
      <c r="H92">
        <f>Sheet1!H91</f>
        <v>-30448461.9740007</v>
      </c>
      <c r="I92">
        <f>Sheet1!I91</f>
        <v>1667889678.39024</v>
      </c>
      <c r="J92">
        <f>Sheet1!J91</f>
        <v>-19279112.599733301</v>
      </c>
      <c r="K92">
        <f>Sheet1!K91</f>
        <v>67555407.467289001</v>
      </c>
      <c r="L92">
        <f>Sheet1!L91</f>
        <v>2.1052356139720998</v>
      </c>
      <c r="M92">
        <f>Sheet1!M91</f>
        <v>9837103.5106646009</v>
      </c>
      <c r="N92">
        <f>Sheet1!N91</f>
        <v>2.9193672217640998</v>
      </c>
      <c r="O92">
        <f>Sheet1!O91</f>
        <v>39343.2056730697</v>
      </c>
      <c r="P92">
        <f>Sheet1!P91</f>
        <v>10.440060897175499</v>
      </c>
      <c r="Q92">
        <f>Sheet1!Q91</f>
        <v>8260.9519097184093</v>
      </c>
      <c r="R92">
        <f>Sheet1!R91</f>
        <v>6.0667289042856396</v>
      </c>
      <c r="S92">
        <f>Sheet1!S91</f>
        <v>0</v>
      </c>
      <c r="T92">
        <f>Sheet1!T91</f>
        <v>6.4942185573278799</v>
      </c>
      <c r="U92">
        <f>Sheet1!U91</f>
        <v>0</v>
      </c>
      <c r="V92">
        <f>Sheet1!V91</f>
        <v>1</v>
      </c>
      <c r="W92">
        <f>Sheet1!W91</f>
        <v>0.64240534603254695</v>
      </c>
      <c r="X92">
        <f>Sheet1!Y91</f>
        <v>726121.789153883</v>
      </c>
      <c r="Y92">
        <f>Sheet1!X91</f>
        <v>15753823.2858893</v>
      </c>
      <c r="Z92">
        <f>Sheet1!Z91</f>
        <v>1973837.2133332</v>
      </c>
      <c r="AA92">
        <f>Sheet1!AA91</f>
        <v>30263173.852465902</v>
      </c>
      <c r="AB92">
        <f>Sheet1!AB91</f>
        <v>-14150747.5645444</v>
      </c>
      <c r="AC92">
        <f>Sheet1!AC91</f>
        <v>-1782550.89772055</v>
      </c>
      <c r="AD92">
        <f>Sheet1!AD91</f>
        <v>20849739.946085799</v>
      </c>
      <c r="AE92">
        <f>Sheet1!AE91</f>
        <v>-299908.40718303301</v>
      </c>
      <c r="AF92">
        <f>Sheet1!AF91</f>
        <v>0</v>
      </c>
      <c r="AG92">
        <f>Sheet1!AG91</f>
        <v>-17564765.0568996</v>
      </c>
      <c r="AH92">
        <f>Sheet1!AH91</f>
        <v>0</v>
      </c>
      <c r="AI92">
        <f>Sheet1!AI91</f>
        <v>47453.158029084698</v>
      </c>
      <c r="AJ92">
        <f>Sheet1!AJ91</f>
        <v>-56431920.483051501</v>
      </c>
      <c r="AK92">
        <f>Sheet1!AK91</f>
        <v>-20615743.164441898</v>
      </c>
      <c r="AL92">
        <f>Sheet1!AL91</f>
        <v>-22018860.805614501</v>
      </c>
      <c r="AM92">
        <f>Sheet1!AM91</f>
        <v>-8429601.1683861203</v>
      </c>
      <c r="AN92">
        <f>Sheet1!AN91</f>
        <v>0</v>
      </c>
      <c r="AO92">
        <f>Sheet1!AO91</f>
        <v>-30448461.9740007</v>
      </c>
      <c r="AP92" s="3"/>
      <c r="AR92" s="3"/>
      <c r="AT92" s="3"/>
      <c r="AV92" s="3"/>
      <c r="AX92" s="3"/>
      <c r="AZ92" s="3"/>
      <c r="BB92" s="3"/>
      <c r="BE92" s="3"/>
      <c r="BG92" s="3"/>
      <c r="BI92" s="3"/>
      <c r="BJ92"/>
      <c r="BK92"/>
      <c r="BL92"/>
      <c r="BM92"/>
      <c r="BN92"/>
      <c r="BO92"/>
    </row>
    <row r="93" spans="1:67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47549753.656399898</v>
      </c>
      <c r="F93">
        <f>Sheet1!F92</f>
        <v>0</v>
      </c>
      <c r="G93">
        <f>Sheet1!G92</f>
        <v>47549753.656399898</v>
      </c>
      <c r="H93">
        <f>Sheet1!H92</f>
        <v>0</v>
      </c>
      <c r="I93">
        <f>Sheet1!I92</f>
        <v>40081680.7236377</v>
      </c>
      <c r="J93">
        <f>Sheet1!J92</f>
        <v>0</v>
      </c>
      <c r="K93">
        <f>Sheet1!K92</f>
        <v>2962620.5000872598</v>
      </c>
      <c r="L93">
        <f>Sheet1!L92</f>
        <v>1.2225813885152299</v>
      </c>
      <c r="M93">
        <f>Sheet1!M92</f>
        <v>2768260.23772333</v>
      </c>
      <c r="N93">
        <f>Sheet1!N92</f>
        <v>1.9579725613818899</v>
      </c>
      <c r="O93">
        <f>Sheet1!O92</f>
        <v>35534.3786964147</v>
      </c>
      <c r="P93">
        <f>Sheet1!P92</f>
        <v>7.6732557818507896</v>
      </c>
      <c r="Q93">
        <f>Sheet1!Q92</f>
        <v>3833.3989061356601</v>
      </c>
      <c r="R93">
        <f>Sheet1!R92</f>
        <v>3.5450752847825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0.31426638102022397</v>
      </c>
      <c r="W93">
        <f>Sheet1!W92</f>
        <v>0</v>
      </c>
      <c r="X93">
        <f>Sheet1!Y92</f>
        <v>0</v>
      </c>
      <c r="Y93">
        <f>Sheet1!X92</f>
        <v>0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47549753.656399898</v>
      </c>
      <c r="AO93">
        <f>Sheet1!AO92</f>
        <v>47549753.656399898</v>
      </c>
      <c r="AP93" s="3"/>
      <c r="AR93" s="3"/>
      <c r="AT93" s="3"/>
      <c r="AV93" s="3"/>
      <c r="AX93" s="3"/>
      <c r="AZ93" s="3"/>
      <c r="BB93" s="3"/>
      <c r="BE93" s="3"/>
      <c r="BG93" s="3"/>
      <c r="BI93" s="3"/>
      <c r="BJ93"/>
      <c r="BK93"/>
      <c r="BL93"/>
      <c r="BM93"/>
      <c r="BN93"/>
      <c r="BO93"/>
    </row>
    <row r="94" spans="1:67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47549753.656399898</v>
      </c>
      <c r="F94">
        <f>Sheet1!F93</f>
        <v>47549753.656399898</v>
      </c>
      <c r="G94">
        <f>Sheet1!G93</f>
        <v>47844293.070099898</v>
      </c>
      <c r="H94">
        <f>Sheet1!H93</f>
        <v>294539.41369997902</v>
      </c>
      <c r="I94">
        <f>Sheet1!I93</f>
        <v>44413592.677812703</v>
      </c>
      <c r="J94">
        <f>Sheet1!J93</f>
        <v>4331911.9541750103</v>
      </c>
      <c r="K94">
        <f>Sheet1!K93</f>
        <v>3069353.1406493001</v>
      </c>
      <c r="L94">
        <f>Sheet1!L93</f>
        <v>0.95578036703482006</v>
      </c>
      <c r="M94">
        <f>Sheet1!M93</f>
        <v>2812675.2337543401</v>
      </c>
      <c r="N94">
        <f>Sheet1!N93</f>
        <v>2.2250245379575899</v>
      </c>
      <c r="O94">
        <f>Sheet1!O93</f>
        <v>34842.317326516903</v>
      </c>
      <c r="P94">
        <f>Sheet1!P93</f>
        <v>7.7166917665435504</v>
      </c>
      <c r="Q94">
        <f>Sheet1!Q93</f>
        <v>3833.4299394039299</v>
      </c>
      <c r="R94">
        <f>Sheet1!R93</f>
        <v>3.5450752847825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0.31426638102022397</v>
      </c>
      <c r="W94">
        <f>Sheet1!W93</f>
        <v>0</v>
      </c>
      <c r="X94">
        <f>Sheet1!Y93</f>
        <v>3930616.2912780098</v>
      </c>
      <c r="Y94">
        <f>Sheet1!X93</f>
        <v>1005038.64253701</v>
      </c>
      <c r="Z94">
        <f>Sheet1!Z93</f>
        <v>103635.056210567</v>
      </c>
      <c r="AA94">
        <f>Sheet1!AA93</f>
        <v>1006877.07597185</v>
      </c>
      <c r="AB94">
        <f>Sheet1!AB93</f>
        <v>328245.00819134701</v>
      </c>
      <c r="AC94">
        <f>Sheet1!AC93</f>
        <v>15259.1159727378</v>
      </c>
      <c r="AD94">
        <f>Sheet1!AD93</f>
        <v>446.88271935774299</v>
      </c>
      <c r="AE94">
        <f>Sheet1!AE93</f>
        <v>0</v>
      </c>
      <c r="AF94">
        <f>Sheet1!AF93</f>
        <v>0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6390118.0728808902</v>
      </c>
      <c r="AL94">
        <f>Sheet1!AL93</f>
        <v>6755277.8869783897</v>
      </c>
      <c r="AM94">
        <f>Sheet1!AM93</f>
        <v>-6460738.4732784098</v>
      </c>
      <c r="AN94">
        <f>Sheet1!AN93</f>
        <v>0</v>
      </c>
      <c r="AO94">
        <f>Sheet1!AO93</f>
        <v>294539.41369997902</v>
      </c>
      <c r="AP94" s="3"/>
      <c r="AR94" s="3"/>
      <c r="AT94" s="3"/>
      <c r="AV94" s="3"/>
      <c r="AX94" s="3"/>
      <c r="AZ94" s="3"/>
      <c r="BB94" s="3"/>
      <c r="BE94" s="3"/>
      <c r="BG94" s="3"/>
      <c r="BI94" s="3"/>
      <c r="BJ94"/>
      <c r="BK94"/>
      <c r="BL94"/>
      <c r="BM94"/>
      <c r="BN94"/>
      <c r="BO94"/>
    </row>
    <row r="95" spans="1:67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47549753.656399898</v>
      </c>
      <c r="F95">
        <f>Sheet1!F94</f>
        <v>47844293.070099898</v>
      </c>
      <c r="G95">
        <f>Sheet1!G94</f>
        <v>53311258.5578999</v>
      </c>
      <c r="H95">
        <f>Sheet1!H94</f>
        <v>5466965.4878000198</v>
      </c>
      <c r="I95">
        <f>Sheet1!I94</f>
        <v>47895661.300353698</v>
      </c>
      <c r="J95">
        <f>Sheet1!J94</f>
        <v>3482068.6225409801</v>
      </c>
      <c r="K95">
        <f>Sheet1!K94</f>
        <v>2965571.8303362099</v>
      </c>
      <c r="L95">
        <f>Sheet1!L94</f>
        <v>0.88658036250347905</v>
      </c>
      <c r="M95">
        <f>Sheet1!M94</f>
        <v>2858440.0301405299</v>
      </c>
      <c r="N95">
        <f>Sheet1!N94</f>
        <v>2.5315490838163099</v>
      </c>
      <c r="O95">
        <f>Sheet1!O94</f>
        <v>33861.2735675445</v>
      </c>
      <c r="P95">
        <f>Sheet1!P94</f>
        <v>7.7638551506308602</v>
      </c>
      <c r="Q95">
        <f>Sheet1!Q94</f>
        <v>3833.50313839111</v>
      </c>
      <c r="R95">
        <f>Sheet1!R94</f>
        <v>3.5450752847825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0.31426638102022397</v>
      </c>
      <c r="W95">
        <f>Sheet1!W94</f>
        <v>0</v>
      </c>
      <c r="X95">
        <f>Sheet1!Y94</f>
        <v>1126306.7363813799</v>
      </c>
      <c r="Y95">
        <f>Sheet1!X94</f>
        <v>1252285.88912183</v>
      </c>
      <c r="Z95">
        <f>Sheet1!Z94</f>
        <v>112314.061156015</v>
      </c>
      <c r="AA95">
        <f>Sheet1!AA94</f>
        <v>1072345.13844204</v>
      </c>
      <c r="AB95">
        <f>Sheet1!AB94</f>
        <v>472741.31061032199</v>
      </c>
      <c r="AC95">
        <f>Sheet1!AC94</f>
        <v>16183.2701790103</v>
      </c>
      <c r="AD95">
        <f>Sheet1!AD94</f>
        <v>900.95412625945505</v>
      </c>
      <c r="AE95">
        <f>Sheet1!AE94</f>
        <v>0</v>
      </c>
      <c r="AF95">
        <f>Sheet1!AF94</f>
        <v>0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4053077.3600168601</v>
      </c>
      <c r="AL95">
        <f>Sheet1!AL94</f>
        <v>4165397.2848971798</v>
      </c>
      <c r="AM95">
        <f>Sheet1!AM94</f>
        <v>1301568.20290283</v>
      </c>
      <c r="AN95">
        <f>Sheet1!AN94</f>
        <v>0</v>
      </c>
      <c r="AO95">
        <f>Sheet1!AO94</f>
        <v>5466965.4878000198</v>
      </c>
      <c r="AP95" s="3"/>
      <c r="AR95" s="3"/>
      <c r="AT95" s="3"/>
      <c r="AV95" s="3"/>
      <c r="AX95" s="3"/>
      <c r="AZ95" s="3"/>
      <c r="BB95" s="3"/>
      <c r="BE95" s="3"/>
      <c r="BG95" s="3"/>
      <c r="BI95" s="3"/>
      <c r="BJ95"/>
      <c r="BK95"/>
      <c r="BL95"/>
      <c r="BM95"/>
      <c r="BN95"/>
      <c r="BO95"/>
    </row>
    <row r="96" spans="1:67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47549753.656399898</v>
      </c>
      <c r="F96">
        <f>Sheet1!F95</f>
        <v>53311258.5578999</v>
      </c>
      <c r="G96">
        <f>Sheet1!G95</f>
        <v>60584375.922999904</v>
      </c>
      <c r="H96">
        <f>Sheet1!H95</f>
        <v>7273117.3650999703</v>
      </c>
      <c r="I96">
        <f>Sheet1!I95</f>
        <v>53960279.394891903</v>
      </c>
      <c r="J96">
        <f>Sheet1!J95</f>
        <v>6064618.0945381904</v>
      </c>
      <c r="K96">
        <f>Sheet1!K95</f>
        <v>3115605.8997516301</v>
      </c>
      <c r="L96">
        <f>Sheet1!L95</f>
        <v>0.84302778047465199</v>
      </c>
      <c r="M96">
        <f>Sheet1!M95</f>
        <v>2911574.78442924</v>
      </c>
      <c r="N96">
        <f>Sheet1!N95</f>
        <v>2.9875062627911002</v>
      </c>
      <c r="O96">
        <f>Sheet1!O95</f>
        <v>32998.760173915798</v>
      </c>
      <c r="P96">
        <f>Sheet1!P95</f>
        <v>7.7861149615416103</v>
      </c>
      <c r="Q96">
        <f>Sheet1!Q95</f>
        <v>3833.16597047199</v>
      </c>
      <c r="R96">
        <f>Sheet1!R95</f>
        <v>3.5450752847825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0.31426638102022397</v>
      </c>
      <c r="W96">
        <f>Sheet1!W95</f>
        <v>0</v>
      </c>
      <c r="X96">
        <f>Sheet1!Y95</f>
        <v>716018.70675795502</v>
      </c>
      <c r="Y96">
        <f>Sheet1!X95</f>
        <v>3277727.72115881</v>
      </c>
      <c r="Z96">
        <f>Sheet1!Z95</f>
        <v>141892.79140581301</v>
      </c>
      <c r="AA96">
        <f>Sheet1!AA95</f>
        <v>1593649.5888032301</v>
      </c>
      <c r="AB96">
        <f>Sheet1!AB95</f>
        <v>462014.813505203</v>
      </c>
      <c r="AC96">
        <f>Sheet1!AC95</f>
        <v>8698.7009143900195</v>
      </c>
      <c r="AD96">
        <f>Sheet1!AD95</f>
        <v>-4855.0345757794203</v>
      </c>
      <c r="AE96">
        <f>Sheet1!AE95</f>
        <v>0</v>
      </c>
      <c r="AF96">
        <f>Sheet1!AF95</f>
        <v>0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6195147.2879696302</v>
      </c>
      <c r="AL96">
        <f>Sheet1!AL95</f>
        <v>6405744.3619888201</v>
      </c>
      <c r="AM96">
        <f>Sheet1!AM95</f>
        <v>867373.00311115605</v>
      </c>
      <c r="AN96">
        <f>Sheet1!AN95</f>
        <v>0</v>
      </c>
      <c r="AO96">
        <f>Sheet1!AO95</f>
        <v>7273117.3650999703</v>
      </c>
      <c r="AP96" s="3"/>
      <c r="AR96" s="3"/>
      <c r="AT96" s="3"/>
      <c r="AV96" s="3"/>
      <c r="AX96" s="3"/>
      <c r="AZ96" s="3"/>
      <c r="BB96" s="3"/>
      <c r="BE96" s="3"/>
      <c r="BG96" s="3"/>
      <c r="BI96" s="3"/>
      <c r="BJ96"/>
      <c r="BK96"/>
      <c r="BL96"/>
      <c r="BM96"/>
      <c r="BN96"/>
      <c r="BO96"/>
    </row>
    <row r="97" spans="1:67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48222862.656399898</v>
      </c>
      <c r="F97">
        <f>Sheet1!F96</f>
        <v>60584375.922999904</v>
      </c>
      <c r="G97">
        <f>Sheet1!G96</f>
        <v>67601348.815999895</v>
      </c>
      <c r="H97">
        <f>Sheet1!H96</f>
        <v>6343863.8929999899</v>
      </c>
      <c r="I97">
        <f>Sheet1!I96</f>
        <v>59622919.181733102</v>
      </c>
      <c r="J97">
        <f>Sheet1!J96</f>
        <v>5343613.8655678499</v>
      </c>
      <c r="K97">
        <f>Sheet1!K96</f>
        <v>3332052.5592704001</v>
      </c>
      <c r="L97">
        <f>Sheet1!L96</f>
        <v>0.932955283911311</v>
      </c>
      <c r="M97">
        <f>Sheet1!M96</f>
        <v>2950352.4954894101</v>
      </c>
      <c r="N97">
        <f>Sheet1!N96</f>
        <v>3.27644463528868</v>
      </c>
      <c r="O97">
        <f>Sheet1!O96</f>
        <v>31639.586665481002</v>
      </c>
      <c r="P97">
        <f>Sheet1!P96</f>
        <v>7.86420353767324</v>
      </c>
      <c r="Q97">
        <f>Sheet1!Q96</f>
        <v>3848.7350645453898</v>
      </c>
      <c r="R97">
        <f>Sheet1!R96</f>
        <v>3.59256659245648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0.30987975779195598</v>
      </c>
      <c r="W97">
        <f>Sheet1!W96</f>
        <v>0</v>
      </c>
      <c r="X97">
        <f>Sheet1!Y96</f>
        <v>472713.35979583999</v>
      </c>
      <c r="Y97">
        <f>Sheet1!X96</f>
        <v>3411015.9285418699</v>
      </c>
      <c r="Z97">
        <f>Sheet1!Z96</f>
        <v>184480.988779459</v>
      </c>
      <c r="AA97">
        <f>Sheet1!AA96</f>
        <v>1028164.22783127</v>
      </c>
      <c r="AB97">
        <f>Sheet1!AB96</f>
        <v>879405.65447366296</v>
      </c>
      <c r="AC97">
        <f>Sheet1!AC96</f>
        <v>49117.048701546402</v>
      </c>
      <c r="AD97">
        <f>Sheet1!AD96</f>
        <v>13003.2268122266</v>
      </c>
      <c r="AE97">
        <f>Sheet1!AE96</f>
        <v>-3194.1212963236298</v>
      </c>
      <c r="AF97">
        <f>Sheet1!AF96</f>
        <v>0</v>
      </c>
      <c r="AG97">
        <f>Sheet1!AG96</f>
        <v>0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6034706.3136395598</v>
      </c>
      <c r="AL97">
        <f>Sheet1!AL96</f>
        <v>6198387.8024010798</v>
      </c>
      <c r="AM97">
        <f>Sheet1!AM96</f>
        <v>145476.090598904</v>
      </c>
      <c r="AN97">
        <f>Sheet1!AN96</f>
        <v>673108.99999999895</v>
      </c>
      <c r="AO97">
        <f>Sheet1!AO96</f>
        <v>7016972.8929999899</v>
      </c>
      <c r="AP97" s="3"/>
      <c r="AR97" s="3"/>
      <c r="AT97" s="3"/>
      <c r="AV97" s="3"/>
      <c r="AX97" s="3"/>
      <c r="AZ97" s="3"/>
      <c r="BB97" s="3"/>
      <c r="BE97" s="3"/>
      <c r="BG97" s="3"/>
      <c r="BI97" s="3"/>
      <c r="BJ97"/>
      <c r="BK97"/>
      <c r="BL97"/>
      <c r="BM97"/>
      <c r="BN97"/>
      <c r="BO97"/>
    </row>
    <row r="98" spans="1:67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50040839.145399898</v>
      </c>
      <c r="F98">
        <f>Sheet1!F97</f>
        <v>67601348.815999895</v>
      </c>
      <c r="G98">
        <f>Sheet1!G97</f>
        <v>73316847.371399999</v>
      </c>
      <c r="H98">
        <f>Sheet1!H97</f>
        <v>3897522.06640012</v>
      </c>
      <c r="I98">
        <f>Sheet1!I97</f>
        <v>64917363.934373602</v>
      </c>
      <c r="J98">
        <f>Sheet1!J97</f>
        <v>2995050.8327397802</v>
      </c>
      <c r="K98">
        <f>Sheet1!K97</f>
        <v>3688771.5562192402</v>
      </c>
      <c r="L98">
        <f>Sheet1!L97</f>
        <v>1.04404322200226</v>
      </c>
      <c r="M98">
        <f>Sheet1!M97</f>
        <v>2910074.4030182702</v>
      </c>
      <c r="N98">
        <f>Sheet1!N97</f>
        <v>3.4745397782099099</v>
      </c>
      <c r="O98">
        <f>Sheet1!O97</f>
        <v>31981.679489931601</v>
      </c>
      <c r="P98">
        <f>Sheet1!P97</f>
        <v>7.6491680847406398</v>
      </c>
      <c r="Q98">
        <f>Sheet1!Q97</f>
        <v>3844.9030630470002</v>
      </c>
      <c r="R98">
        <f>Sheet1!R97</f>
        <v>3.9449465481141202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0.29862187076000801</v>
      </c>
      <c r="W98">
        <f>Sheet1!W97</f>
        <v>0</v>
      </c>
      <c r="X98">
        <f>Sheet1!Y97</f>
        <v>-1391897.9623927299</v>
      </c>
      <c r="Y98">
        <f>Sheet1!X97</f>
        <v>4693975.54421617</v>
      </c>
      <c r="Z98">
        <f>Sheet1!Z97</f>
        <v>57222.617640372402</v>
      </c>
      <c r="AA98">
        <f>Sheet1!AA97</f>
        <v>782596.32087501499</v>
      </c>
      <c r="AB98">
        <f>Sheet1!AB97</f>
        <v>-365546.72566962399</v>
      </c>
      <c r="AC98">
        <f>Sheet1!AC97</f>
        <v>-129019.71574939501</v>
      </c>
      <c r="AD98">
        <f>Sheet1!AD97</f>
        <v>-16532.370510513501</v>
      </c>
      <c r="AE98">
        <f>Sheet1!AE97</f>
        <v>-17634.675882520201</v>
      </c>
      <c r="AF98">
        <f>Sheet1!AF97</f>
        <v>0</v>
      </c>
      <c r="AG98">
        <f>Sheet1!AG97</f>
        <v>0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3613163.0325267701</v>
      </c>
      <c r="AL98">
        <f>Sheet1!AL97</f>
        <v>3652576.4375461298</v>
      </c>
      <c r="AM98">
        <f>Sheet1!AM97</f>
        <v>244945.62885398301</v>
      </c>
      <c r="AN98">
        <f>Sheet1!AN97</f>
        <v>1817976.4890000001</v>
      </c>
      <c r="AO98">
        <f>Sheet1!AO97</f>
        <v>5715498.5554001201</v>
      </c>
      <c r="AP98" s="3"/>
      <c r="AR98" s="3"/>
      <c r="AT98" s="3"/>
      <c r="AV98" s="3"/>
      <c r="AX98" s="3"/>
      <c r="AZ98" s="3"/>
      <c r="BB98" s="3"/>
      <c r="BE98" s="3"/>
      <c r="BG98" s="3"/>
      <c r="BI98" s="3"/>
      <c r="BJ98"/>
      <c r="BK98"/>
      <c r="BL98"/>
      <c r="BM98"/>
      <c r="BN98"/>
      <c r="BO98"/>
    </row>
    <row r="99" spans="1:67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54527477.7383999</v>
      </c>
      <c r="F99">
        <f>Sheet1!F98</f>
        <v>73316847.371399999</v>
      </c>
      <c r="G99">
        <f>Sheet1!G98</f>
        <v>87176871.449200004</v>
      </c>
      <c r="H99">
        <f>Sheet1!H98</f>
        <v>9373385.4847999308</v>
      </c>
      <c r="I99">
        <f>Sheet1!I98</f>
        <v>78997858.522388995</v>
      </c>
      <c r="J99">
        <f>Sheet1!J98</f>
        <v>10468110.273389</v>
      </c>
      <c r="K99">
        <f>Sheet1!K98</f>
        <v>3844795.9643561202</v>
      </c>
      <c r="L99">
        <f>Sheet1!L98</f>
        <v>0.99848738827849204</v>
      </c>
      <c r="M99">
        <f>Sheet1!M98</f>
        <v>2878055.1955216499</v>
      </c>
      <c r="N99">
        <f>Sheet1!N98</f>
        <v>3.86625305752669</v>
      </c>
      <c r="O99">
        <f>Sheet1!O98</f>
        <v>31978.221566709599</v>
      </c>
      <c r="P99">
        <f>Sheet1!P98</f>
        <v>7.62997524432022</v>
      </c>
      <c r="Q99">
        <f>Sheet1!Q98</f>
        <v>3659.0585444021999</v>
      </c>
      <c r="R99">
        <f>Sheet1!R98</f>
        <v>3.9786946315963201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0.27405061851002199</v>
      </c>
      <c r="W99">
        <f>Sheet1!W98</f>
        <v>0</v>
      </c>
      <c r="X99">
        <f>Sheet1!Y98</f>
        <v>-555203.57435109396</v>
      </c>
      <c r="Y99">
        <f>Sheet1!X98</f>
        <v>9349418.1282607708</v>
      </c>
      <c r="Z99">
        <f>Sheet1!Z98</f>
        <v>12057.448590683</v>
      </c>
      <c r="AA99">
        <f>Sheet1!AA98</f>
        <v>1505332.83004843</v>
      </c>
      <c r="AB99">
        <f>Sheet1!AB98</f>
        <v>257180.27798429999</v>
      </c>
      <c r="AC99">
        <f>Sheet1!AC98</f>
        <v>86213.491639462707</v>
      </c>
      <c r="AD99">
        <f>Sheet1!AD98</f>
        <v>-6882.2056105013899</v>
      </c>
      <c r="AE99">
        <f>Sheet1!AE98</f>
        <v>754.55907043145999</v>
      </c>
      <c r="AF99">
        <f>Sheet1!AF98</f>
        <v>0</v>
      </c>
      <c r="AG99">
        <f>Sheet1!AG98</f>
        <v>0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10648870.9556324</v>
      </c>
      <c r="AL99">
        <f>Sheet1!AL98</f>
        <v>10558254.113604801</v>
      </c>
      <c r="AM99">
        <f>Sheet1!AM98</f>
        <v>-1184868.62880488</v>
      </c>
      <c r="AN99">
        <f>Sheet1!AN98</f>
        <v>4486638.5929999901</v>
      </c>
      <c r="AO99">
        <f>Sheet1!AO98</f>
        <v>13860024.0777999</v>
      </c>
      <c r="AP99" s="3"/>
      <c r="AR99" s="3"/>
      <c r="AT99" s="3"/>
      <c r="AV99" s="3"/>
      <c r="AX99" s="3"/>
      <c r="AZ99" s="3"/>
      <c r="BB99" s="3"/>
      <c r="BE99" s="3"/>
      <c r="BG99" s="3"/>
      <c r="BI99" s="3"/>
      <c r="BJ99"/>
      <c r="BK99"/>
      <c r="BL99"/>
      <c r="BM99"/>
      <c r="BN99"/>
      <c r="BO99"/>
    </row>
    <row r="100" spans="1:67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55878564.7383999</v>
      </c>
      <c r="F100">
        <f>Sheet1!F99</f>
        <v>87176871.449200004</v>
      </c>
      <c r="G100">
        <f>Sheet1!G99</f>
        <v>78474456.006999999</v>
      </c>
      <c r="H100">
        <f>Sheet1!H99</f>
        <v>-10053502.442199901</v>
      </c>
      <c r="I100">
        <f>Sheet1!I99</f>
        <v>72921426.710854501</v>
      </c>
      <c r="J100">
        <f>Sheet1!J99</f>
        <v>-6795664.0724184504</v>
      </c>
      <c r="K100">
        <f>Sheet1!K99</f>
        <v>3737945.6825557002</v>
      </c>
      <c r="L100">
        <f>Sheet1!L99</f>
        <v>1.2345932732828899</v>
      </c>
      <c r="M100">
        <f>Sheet1!M99</f>
        <v>2816597.3206021301</v>
      </c>
      <c r="N100">
        <f>Sheet1!N99</f>
        <v>2.8003474431259998</v>
      </c>
      <c r="O100">
        <f>Sheet1!O99</f>
        <v>30658.1258135028</v>
      </c>
      <c r="P100">
        <f>Sheet1!P99</f>
        <v>7.8913992920648903</v>
      </c>
      <c r="Q100">
        <f>Sheet1!Q99</f>
        <v>3660.8771986115598</v>
      </c>
      <c r="R100">
        <f>Sheet1!R99</f>
        <v>4.06131456868013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0.26742435261102698</v>
      </c>
      <c r="W100">
        <f>Sheet1!W99</f>
        <v>0</v>
      </c>
      <c r="X100">
        <f>Sheet1!Y99</f>
        <v>-4904328.0348691503</v>
      </c>
      <c r="Y100">
        <f>Sheet1!X99</f>
        <v>461726.48272832599</v>
      </c>
      <c r="Z100">
        <f>Sheet1!Z99</f>
        <v>-65324.383859829002</v>
      </c>
      <c r="AA100">
        <f>Sheet1!AA99</f>
        <v>-5076100.3130859099</v>
      </c>
      <c r="AB100">
        <f>Sheet1!AB99</f>
        <v>1229678.9865308299</v>
      </c>
      <c r="AC100">
        <f>Sheet1!AC99</f>
        <v>213859.86210450501</v>
      </c>
      <c r="AD100">
        <f>Sheet1!AD99</f>
        <v>129730.89614665799</v>
      </c>
      <c r="AE100">
        <f>Sheet1!AE99</f>
        <v>-4848.9078431791804</v>
      </c>
      <c r="AF100">
        <f>Sheet1!AF99</f>
        <v>0</v>
      </c>
      <c r="AG100">
        <f>Sheet1!AG99</f>
        <v>0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-8015605.4121477501</v>
      </c>
      <c r="AL100">
        <f>Sheet1!AL99</f>
        <v>-7779505.0552860796</v>
      </c>
      <c r="AM100">
        <f>Sheet1!AM99</f>
        <v>-2273997.3869138998</v>
      </c>
      <c r="AN100">
        <f>Sheet1!AN99</f>
        <v>1351087</v>
      </c>
      <c r="AO100">
        <f>Sheet1!AO99</f>
        <v>-8702415.4421999902</v>
      </c>
      <c r="AP100" s="3"/>
      <c r="AR100" s="3"/>
      <c r="AT100" s="3"/>
      <c r="AV100" s="3"/>
      <c r="AX100" s="3"/>
      <c r="AZ100" s="3"/>
      <c r="BB100" s="3"/>
      <c r="BE100" s="3"/>
      <c r="BG100" s="3"/>
      <c r="BI100" s="3"/>
      <c r="BJ100"/>
      <c r="BK100"/>
      <c r="BL100"/>
      <c r="BM100"/>
      <c r="BN100"/>
      <c r="BO100"/>
    </row>
    <row r="101" spans="1:67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55878564.7383999</v>
      </c>
      <c r="F101">
        <f>Sheet1!F100</f>
        <v>78474456.006999999</v>
      </c>
      <c r="G101">
        <f>Sheet1!G100</f>
        <v>74495052.898399904</v>
      </c>
      <c r="H101">
        <f>Sheet1!H100</f>
        <v>-3979403.10860004</v>
      </c>
      <c r="I101">
        <f>Sheet1!I100</f>
        <v>74962565.766858101</v>
      </c>
      <c r="J101">
        <f>Sheet1!J100</f>
        <v>2041139.0560035901</v>
      </c>
      <c r="K101">
        <f>Sheet1!K100</f>
        <v>3599620.50895643</v>
      </c>
      <c r="L101">
        <f>Sheet1!L100</f>
        <v>1.23567459637387</v>
      </c>
      <c r="M101">
        <f>Sheet1!M100</f>
        <v>2828939.49203094</v>
      </c>
      <c r="N101">
        <f>Sheet1!N100</f>
        <v>3.2686559408490101</v>
      </c>
      <c r="O101">
        <f>Sheet1!O100</f>
        <v>29918.1121651791</v>
      </c>
      <c r="P101">
        <f>Sheet1!P100</f>
        <v>7.9052768420741701</v>
      </c>
      <c r="Q101">
        <f>Sheet1!Q100</f>
        <v>3655.34011079946</v>
      </c>
      <c r="R101">
        <f>Sheet1!R100</f>
        <v>4.0152183255164298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0.26742435261102698</v>
      </c>
      <c r="W101">
        <f>Sheet1!W100</f>
        <v>0</v>
      </c>
      <c r="X101">
        <f>Sheet1!Y100</f>
        <v>-472141.76405387098</v>
      </c>
      <c r="Y101">
        <f>Sheet1!X100</f>
        <v>674871.53052433801</v>
      </c>
      <c r="Z101">
        <f>Sheet1!Z100</f>
        <v>25784.1835019219</v>
      </c>
      <c r="AA101">
        <f>Sheet1!AA100</f>
        <v>2251632.48198567</v>
      </c>
      <c r="AB101">
        <f>Sheet1!AB100</f>
        <v>700833.95928951004</v>
      </c>
      <c r="AC101">
        <f>Sheet1!AC100</f>
        <v>26082.028212720401</v>
      </c>
      <c r="AD101">
        <f>Sheet1!AD100</f>
        <v>-79801.392489997103</v>
      </c>
      <c r="AE101">
        <f>Sheet1!AE100</f>
        <v>4615.9365607114896</v>
      </c>
      <c r="AF101">
        <f>Sheet1!AF100</f>
        <v>0</v>
      </c>
      <c r="AG101">
        <f>Sheet1!AG100</f>
        <v>0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3131876.9635310099</v>
      </c>
      <c r="AL101">
        <f>Sheet1!AL100</f>
        <v>3421372.6483817501</v>
      </c>
      <c r="AM101">
        <f>Sheet1!AM100</f>
        <v>-7400775.7569817901</v>
      </c>
      <c r="AN101">
        <f>Sheet1!AN100</f>
        <v>0</v>
      </c>
      <c r="AO101">
        <f>Sheet1!AO100</f>
        <v>-3979403.10860004</v>
      </c>
      <c r="AP101" s="3"/>
      <c r="AR101" s="3"/>
      <c r="AT101" s="3"/>
      <c r="AV101" s="3"/>
      <c r="AX101" s="3"/>
      <c r="AZ101" s="3"/>
      <c r="BB101" s="3"/>
      <c r="BE101" s="3"/>
      <c r="BG101" s="3"/>
      <c r="BI101" s="3"/>
      <c r="BJ101"/>
      <c r="BK101"/>
      <c r="BL101"/>
      <c r="BM101"/>
      <c r="BN101"/>
      <c r="BO101"/>
    </row>
    <row r="102" spans="1:67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56347892.7383999</v>
      </c>
      <c r="F102">
        <f>Sheet1!F101</f>
        <v>74495052.898399904</v>
      </c>
      <c r="G102">
        <f>Sheet1!G101</f>
        <v>79082697.5986</v>
      </c>
      <c r="H102">
        <f>Sheet1!H101</f>
        <v>4118316.7002000199</v>
      </c>
      <c r="I102">
        <f>Sheet1!I101</f>
        <v>83469199.864710197</v>
      </c>
      <c r="J102">
        <f>Sheet1!J101</f>
        <v>7848100.3914243896</v>
      </c>
      <c r="K102">
        <f>Sheet1!K101</f>
        <v>3824630.4857204198</v>
      </c>
      <c r="L102">
        <f>Sheet1!L101</f>
        <v>1.25736272321364</v>
      </c>
      <c r="M102">
        <f>Sheet1!M101</f>
        <v>2841861.0807875302</v>
      </c>
      <c r="N102">
        <f>Sheet1!N101</f>
        <v>3.9951573831001301</v>
      </c>
      <c r="O102">
        <f>Sheet1!O101</f>
        <v>29378.869675310299</v>
      </c>
      <c r="P102">
        <f>Sheet1!P101</f>
        <v>8.3377556875276699</v>
      </c>
      <c r="Q102">
        <f>Sheet1!Q101</f>
        <v>3665.2223837259598</v>
      </c>
      <c r="R102">
        <f>Sheet1!R101</f>
        <v>4.0727010211682302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0.26519694479748301</v>
      </c>
      <c r="W102">
        <f>Sheet1!W101</f>
        <v>0</v>
      </c>
      <c r="X102">
        <f>Sheet1!Y101</f>
        <v>-757762.12619907001</v>
      </c>
      <c r="Y102">
        <f>Sheet1!X101</f>
        <v>4549876.2736192904</v>
      </c>
      <c r="Z102">
        <f>Sheet1!Z101</f>
        <v>57148.971014800503</v>
      </c>
      <c r="AA102">
        <f>Sheet1!AA101</f>
        <v>2895179.06547317</v>
      </c>
      <c r="AB102">
        <f>Sheet1!AB101</f>
        <v>565839.98193326395</v>
      </c>
      <c r="AC102">
        <f>Sheet1!AC101</f>
        <v>257456.98524019099</v>
      </c>
      <c r="AD102">
        <f>Sheet1!AD101</f>
        <v>180760.60663108699</v>
      </c>
      <c r="AE102">
        <f>Sheet1!AE101</f>
        <v>-5530.1745254386396</v>
      </c>
      <c r="AF102">
        <f>Sheet1!AF101</f>
        <v>0</v>
      </c>
      <c r="AG102">
        <f>Sheet1!AG101</f>
        <v>0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7742969.58318731</v>
      </c>
      <c r="AL102">
        <f>Sheet1!AL101</f>
        <v>7891394.9328828398</v>
      </c>
      <c r="AM102">
        <f>Sheet1!AM101</f>
        <v>-3773078.2326828102</v>
      </c>
      <c r="AN102">
        <f>Sheet1!AN101</f>
        <v>469328</v>
      </c>
      <c r="AO102">
        <f>Sheet1!AO101</f>
        <v>4587644.7002000203</v>
      </c>
      <c r="AP102" s="3"/>
      <c r="AR102" s="3"/>
      <c r="AT102" s="3"/>
      <c r="AV102" s="3"/>
      <c r="AX102" s="3"/>
      <c r="AZ102" s="3"/>
      <c r="BB102" s="3"/>
      <c r="BE102" s="3"/>
      <c r="BG102" s="3"/>
      <c r="BI102" s="3"/>
      <c r="BJ102"/>
      <c r="BK102"/>
      <c r="BL102"/>
      <c r="BM102"/>
      <c r="BN102"/>
      <c r="BO102"/>
    </row>
    <row r="103" spans="1:67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57999202.7383999</v>
      </c>
      <c r="F103">
        <f>Sheet1!F102</f>
        <v>79082697.5986</v>
      </c>
      <c r="G103">
        <f>Sheet1!G102</f>
        <v>86028458.231399998</v>
      </c>
      <c r="H103">
        <f>Sheet1!H102</f>
        <v>5294450.6328000398</v>
      </c>
      <c r="I103">
        <f>Sheet1!I102</f>
        <v>92263586.905719995</v>
      </c>
      <c r="J103">
        <f>Sheet1!J102</f>
        <v>6946970.9140414903</v>
      </c>
      <c r="K103">
        <f>Sheet1!K102</f>
        <v>4088068.0343569699</v>
      </c>
      <c r="L103">
        <f>Sheet1!L102</f>
        <v>1.2171979060267299</v>
      </c>
      <c r="M103">
        <f>Sheet1!M102</f>
        <v>2851080.6311976798</v>
      </c>
      <c r="N103">
        <f>Sheet1!N102</f>
        <v>4.0069159149387801</v>
      </c>
      <c r="O103">
        <f>Sheet1!O102</f>
        <v>29030.290235902899</v>
      </c>
      <c r="P103">
        <f>Sheet1!P102</f>
        <v>8.3433745771335595</v>
      </c>
      <c r="Q103">
        <f>Sheet1!Q102</f>
        <v>3660.9014958767102</v>
      </c>
      <c r="R103">
        <f>Sheet1!R102</f>
        <v>4.4038903254470103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0.33500335652262098</v>
      </c>
      <c r="W103">
        <f>Sheet1!W102</f>
        <v>0</v>
      </c>
      <c r="X103">
        <f>Sheet1!Y102</f>
        <v>482640.472795112</v>
      </c>
      <c r="Y103">
        <f>Sheet1!X102</f>
        <v>5486335.9329931103</v>
      </c>
      <c r="Z103">
        <f>Sheet1!Z102</f>
        <v>91415.240819333703</v>
      </c>
      <c r="AA103">
        <f>Sheet1!AA102</f>
        <v>48139.554813389499</v>
      </c>
      <c r="AB103">
        <f>Sheet1!AB102</f>
        <v>386904.229711755</v>
      </c>
      <c r="AC103">
        <f>Sheet1!AC102</f>
        <v>2839.3152642546102</v>
      </c>
      <c r="AD103">
        <f>Sheet1!AD102</f>
        <v>219891.60306461601</v>
      </c>
      <c r="AE103">
        <f>Sheet1!AE102</f>
        <v>-16905.032397726802</v>
      </c>
      <c r="AF103">
        <f>Sheet1!AF102</f>
        <v>0</v>
      </c>
      <c r="AG103">
        <f>Sheet1!AG102</f>
        <v>0</v>
      </c>
      <c r="AH103">
        <f>Sheet1!AH102</f>
        <v>0</v>
      </c>
      <c r="AI103">
        <f>Sheet1!AI102</f>
        <v>23676.221501802698</v>
      </c>
      <c r="AJ103">
        <f>Sheet1!AJ102</f>
        <v>0</v>
      </c>
      <c r="AK103">
        <f>Sheet1!AK102</f>
        <v>6724937.5385656497</v>
      </c>
      <c r="AL103">
        <f>Sheet1!AL102</f>
        <v>6606342.1486282703</v>
      </c>
      <c r="AM103">
        <f>Sheet1!AM102</f>
        <v>-1311891.5158282199</v>
      </c>
      <c r="AN103">
        <f>Sheet1!AN102</f>
        <v>1651310</v>
      </c>
      <c r="AO103">
        <f>Sheet1!AO102</f>
        <v>6945760.6328000296</v>
      </c>
      <c r="AP103" s="3"/>
      <c r="AR103" s="3"/>
      <c r="AT103" s="3"/>
      <c r="AV103" s="3"/>
      <c r="AX103" s="3"/>
      <c r="AZ103" s="3"/>
      <c r="BB103" s="3"/>
      <c r="BE103" s="3"/>
      <c r="BG103" s="3"/>
      <c r="BI103" s="3"/>
      <c r="BJ103"/>
      <c r="BK103"/>
      <c r="BL103"/>
      <c r="BM103"/>
      <c r="BN103"/>
      <c r="BO103"/>
    </row>
    <row r="104" spans="1:67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57999202.7383999</v>
      </c>
      <c r="F104">
        <f>Sheet1!F103</f>
        <v>86028458.231399998</v>
      </c>
      <c r="G104">
        <f>Sheet1!G103</f>
        <v>90347608.020399898</v>
      </c>
      <c r="H104">
        <f>Sheet1!H103</f>
        <v>4319149.7889999403</v>
      </c>
      <c r="I104">
        <f>Sheet1!I103</f>
        <v>99315755.931740493</v>
      </c>
      <c r="J104">
        <f>Sheet1!J103</f>
        <v>7052169.0260204999</v>
      </c>
      <c r="K104">
        <f>Sheet1!K103</f>
        <v>4798329.2393447803</v>
      </c>
      <c r="L104">
        <f>Sheet1!L103</f>
        <v>1.30899698730202</v>
      </c>
      <c r="M104">
        <f>Sheet1!M103</f>
        <v>2894332.6095672701</v>
      </c>
      <c r="N104">
        <f>Sheet1!N103</f>
        <v>3.8571358582175499</v>
      </c>
      <c r="O104">
        <f>Sheet1!O103</f>
        <v>29658.135093688401</v>
      </c>
      <c r="P104">
        <f>Sheet1!P103</f>
        <v>8.1750308649797105</v>
      </c>
      <c r="Q104">
        <f>Sheet1!Q103</f>
        <v>3670.4986451720401</v>
      </c>
      <c r="R104">
        <f>Sheet1!R103</f>
        <v>4.3651136396911099</v>
      </c>
      <c r="S104">
        <f>Sheet1!S103</f>
        <v>0</v>
      </c>
      <c r="T104">
        <f>Sheet1!T103</f>
        <v>0</v>
      </c>
      <c r="U104">
        <f>Sheet1!U103</f>
        <v>0</v>
      </c>
      <c r="V104">
        <f>Sheet1!V103</f>
        <v>0.50384216275877203</v>
      </c>
      <c r="W104">
        <f>Sheet1!W103</f>
        <v>0</v>
      </c>
      <c r="X104">
        <f>Sheet1!Y103</f>
        <v>-1917542.7164002301</v>
      </c>
      <c r="Y104">
        <f>Sheet1!X103</f>
        <v>9121509.5971636195</v>
      </c>
      <c r="Z104">
        <f>Sheet1!Z103</f>
        <v>135310.72448972499</v>
      </c>
      <c r="AA104">
        <f>Sheet1!AA103</f>
        <v>-634842.79667308205</v>
      </c>
      <c r="AB104">
        <f>Sheet1!AB103</f>
        <v>-637204.78325842903</v>
      </c>
      <c r="AC104">
        <f>Sheet1!AC103</f>
        <v>-103877.792292219</v>
      </c>
      <c r="AD104">
        <f>Sheet1!AD103</f>
        <v>373027.08140423999</v>
      </c>
      <c r="AE104">
        <f>Sheet1!AE103</f>
        <v>-1132.5130368263499</v>
      </c>
      <c r="AF104">
        <f>Sheet1!AF103</f>
        <v>0</v>
      </c>
      <c r="AG104">
        <f>Sheet1!AG103</f>
        <v>0</v>
      </c>
      <c r="AH104">
        <f>Sheet1!AH103</f>
        <v>0</v>
      </c>
      <c r="AI104">
        <f>Sheet1!AI103</f>
        <v>107823.53050207499</v>
      </c>
      <c r="AJ104">
        <f>Sheet1!AJ103</f>
        <v>0</v>
      </c>
      <c r="AK104">
        <f>Sheet1!AK103</f>
        <v>6443070.3318988597</v>
      </c>
      <c r="AL104">
        <f>Sheet1!AL103</f>
        <v>6208140.6375384396</v>
      </c>
      <c r="AM104">
        <f>Sheet1!AM103</f>
        <v>-1888990.8485385</v>
      </c>
      <c r="AN104">
        <f>Sheet1!AN103</f>
        <v>0</v>
      </c>
      <c r="AO104">
        <f>Sheet1!AO103</f>
        <v>4319149.7889999403</v>
      </c>
      <c r="AP104" s="3"/>
      <c r="AR104" s="3"/>
      <c r="AT104" s="3"/>
      <c r="AV104" s="3"/>
      <c r="AX104" s="3"/>
      <c r="AZ104" s="3"/>
      <c r="BB104" s="3"/>
      <c r="BE104" s="3"/>
      <c r="BG104" s="3"/>
      <c r="BI104" s="3"/>
      <c r="BJ104"/>
      <c r="BK104"/>
      <c r="BL104"/>
      <c r="BM104"/>
      <c r="BN104"/>
      <c r="BO104"/>
    </row>
    <row r="105" spans="1:67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57999202.7383999</v>
      </c>
      <c r="F105">
        <f>Sheet1!F104</f>
        <v>90347608.020399898</v>
      </c>
      <c r="G105">
        <f>Sheet1!G104</f>
        <v>89102602.080799907</v>
      </c>
      <c r="H105">
        <f>Sheet1!H104</f>
        <v>-1245005.9396000199</v>
      </c>
      <c r="I105">
        <f>Sheet1!I104</f>
        <v>100782056.02621</v>
      </c>
      <c r="J105">
        <f>Sheet1!J104</f>
        <v>1466300.09446953</v>
      </c>
      <c r="K105">
        <f>Sheet1!K104</f>
        <v>4839542.5733484896</v>
      </c>
      <c r="L105">
        <f>Sheet1!L104</f>
        <v>1.32112853057285</v>
      </c>
      <c r="M105">
        <f>Sheet1!M104</f>
        <v>2921395.1197115602</v>
      </c>
      <c r="N105">
        <f>Sheet1!N104</f>
        <v>3.64784124185049</v>
      </c>
      <c r="O105">
        <f>Sheet1!O104</f>
        <v>29624.502444110902</v>
      </c>
      <c r="P105">
        <f>Sheet1!P104</f>
        <v>8.1832711991368097</v>
      </c>
      <c r="Q105">
        <f>Sheet1!Q104</f>
        <v>3687.1824865303201</v>
      </c>
      <c r="R105">
        <f>Sheet1!R104</f>
        <v>4.4176928743615296</v>
      </c>
      <c r="S105">
        <f>Sheet1!S104</f>
        <v>0</v>
      </c>
      <c r="T105">
        <f>Sheet1!T104</f>
        <v>0.23810481129004801</v>
      </c>
      <c r="U105">
        <f>Sheet1!U104</f>
        <v>0</v>
      </c>
      <c r="V105">
        <f>Sheet1!V104</f>
        <v>0.50513611157973304</v>
      </c>
      <c r="W105">
        <f>Sheet1!W104</f>
        <v>0</v>
      </c>
      <c r="X105">
        <f>Sheet1!Y104</f>
        <v>130319.89173642</v>
      </c>
      <c r="Y105">
        <f>Sheet1!X104</f>
        <v>1949653.3000188801</v>
      </c>
      <c r="Z105">
        <f>Sheet1!Z104</f>
        <v>116096.570080579</v>
      </c>
      <c r="AA105">
        <f>Sheet1!AA104</f>
        <v>-948085.72138586501</v>
      </c>
      <c r="AB105">
        <f>Sheet1!AB104</f>
        <v>-70295.516035886001</v>
      </c>
      <c r="AC105">
        <f>Sheet1!AC104</f>
        <v>-5616.8659127467199</v>
      </c>
      <c r="AD105">
        <f>Sheet1!AD104</f>
        <v>548830.56301240902</v>
      </c>
      <c r="AE105">
        <f>Sheet1!AE104</f>
        <v>-4593.0063332619902</v>
      </c>
      <c r="AF105">
        <f>Sheet1!AF104</f>
        <v>0</v>
      </c>
      <c r="AG105">
        <f>Sheet1!AG104</f>
        <v>-213865.03059437399</v>
      </c>
      <c r="AH105">
        <f>Sheet1!AH104</f>
        <v>0</v>
      </c>
      <c r="AI105">
        <f>Sheet1!AI104</f>
        <v>1626.64457053928</v>
      </c>
      <c r="AJ105">
        <f>Sheet1!AJ104</f>
        <v>0</v>
      </c>
      <c r="AK105">
        <f>Sheet1!AK104</f>
        <v>1504070.8291567001</v>
      </c>
      <c r="AL105">
        <f>Sheet1!AL104</f>
        <v>1478970.44760153</v>
      </c>
      <c r="AM105">
        <f>Sheet1!AM104</f>
        <v>-2723976.38720155</v>
      </c>
      <c r="AN105">
        <f>Sheet1!AN104</f>
        <v>0</v>
      </c>
      <c r="AO105">
        <f>Sheet1!AO104</f>
        <v>-1245005.9396000199</v>
      </c>
      <c r="AP105" s="3"/>
      <c r="AR105" s="3"/>
      <c r="AT105" s="3"/>
      <c r="AV105" s="3"/>
      <c r="AX105" s="3"/>
      <c r="AZ105" s="3"/>
      <c r="BB105" s="3"/>
      <c r="BE105" s="3"/>
      <c r="BG105" s="3"/>
      <c r="BI105" s="3"/>
      <c r="BJ105"/>
      <c r="BK105"/>
      <c r="BL105"/>
      <c r="BM105"/>
      <c r="BN105"/>
      <c r="BO105"/>
    </row>
    <row r="106" spans="1:67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59954803.892599903</v>
      </c>
      <c r="F106">
        <f>Sheet1!F105</f>
        <v>89102602.080799907</v>
      </c>
      <c r="G106">
        <f>Sheet1!G105</f>
        <v>89928537.186599895</v>
      </c>
      <c r="H106">
        <f>Sheet1!H105</f>
        <v>-1129666.04839999</v>
      </c>
      <c r="I106">
        <f>Sheet1!I105</f>
        <v>95265598.589276493</v>
      </c>
      <c r="J106">
        <f>Sheet1!J105</f>
        <v>-7295854.2790792296</v>
      </c>
      <c r="K106">
        <f>Sheet1!K105</f>
        <v>4765521.44666385</v>
      </c>
      <c r="L106">
        <f>Sheet1!L105</f>
        <v>1.3499546323814899</v>
      </c>
      <c r="M106">
        <f>Sheet1!M105</f>
        <v>2936998.1427718098</v>
      </c>
      <c r="N106">
        <f>Sheet1!N105</f>
        <v>2.6821814435822802</v>
      </c>
      <c r="O106">
        <f>Sheet1!O105</f>
        <v>30998.550182906001</v>
      </c>
      <c r="P106">
        <f>Sheet1!P105</f>
        <v>7.93096682581632</v>
      </c>
      <c r="Q106">
        <f>Sheet1!Q105</f>
        <v>3684.0064717743198</v>
      </c>
      <c r="R106">
        <f>Sheet1!R105</f>
        <v>4.5759399541427204</v>
      </c>
      <c r="S106">
        <f>Sheet1!S105</f>
        <v>0</v>
      </c>
      <c r="T106">
        <f>Sheet1!T105</f>
        <v>1.22201203279797</v>
      </c>
      <c r="U106">
        <f>Sheet1!U105</f>
        <v>0</v>
      </c>
      <c r="V106">
        <f>Sheet1!V105</f>
        <v>0.66144129521362105</v>
      </c>
      <c r="W106">
        <f>Sheet1!W105</f>
        <v>0</v>
      </c>
      <c r="X106">
        <f>Sheet1!Y105</f>
        <v>-715709.235580176</v>
      </c>
      <c r="Y106">
        <f>Sheet1!X105</f>
        <v>970719.60040567396</v>
      </c>
      <c r="Z106">
        <f>Sheet1!Z105</f>
        <v>128066.379964056</v>
      </c>
      <c r="AA106">
        <f>Sheet1!AA105</f>
        <v>-4997210.9944263203</v>
      </c>
      <c r="AB106">
        <f>Sheet1!AB105</f>
        <v>-1611587.79811213</v>
      </c>
      <c r="AC106">
        <f>Sheet1!AC105</f>
        <v>-142491.786821655</v>
      </c>
      <c r="AD106">
        <f>Sheet1!AD105</f>
        <v>578596.81193635496</v>
      </c>
      <c r="AE106">
        <f>Sheet1!AE105</f>
        <v>-11972.099519510501</v>
      </c>
      <c r="AF106">
        <f>Sheet1!AF105</f>
        <v>0</v>
      </c>
      <c r="AG106">
        <f>Sheet1!AG105</f>
        <v>-860481.801472408</v>
      </c>
      <c r="AH106">
        <f>Sheet1!AH105</f>
        <v>0</v>
      </c>
      <c r="AI106">
        <f>Sheet1!AI105</f>
        <v>56342.6468970153</v>
      </c>
      <c r="AJ106">
        <f>Sheet1!AJ105</f>
        <v>0</v>
      </c>
      <c r="AK106">
        <f>Sheet1!AK105</f>
        <v>-6605728.2767291004</v>
      </c>
      <c r="AL106">
        <f>Sheet1!AL105</f>
        <v>-6504214.4782751901</v>
      </c>
      <c r="AM106">
        <f>Sheet1!AM105</f>
        <v>5374548.4298751904</v>
      </c>
      <c r="AN106">
        <f>Sheet1!AN105</f>
        <v>1955601.15419999</v>
      </c>
      <c r="AO106">
        <f>Sheet1!AO105</f>
        <v>825935.10580000095</v>
      </c>
      <c r="AP106" s="3"/>
      <c r="AR106" s="3"/>
      <c r="AT106" s="3"/>
      <c r="AV106" s="3"/>
      <c r="AX106" s="3"/>
      <c r="AZ106" s="3"/>
      <c r="BB106" s="3"/>
      <c r="BE106" s="3"/>
      <c r="BG106" s="3"/>
      <c r="BI106" s="3"/>
      <c r="BJ106"/>
      <c r="BK106"/>
      <c r="BL106"/>
      <c r="BM106"/>
      <c r="BN106"/>
      <c r="BO106"/>
    </row>
    <row r="107" spans="1:67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59954803.892599903</v>
      </c>
      <c r="F107">
        <f>Sheet1!F106</f>
        <v>89928537.186599895</v>
      </c>
      <c r="G107">
        <f>Sheet1!G106</f>
        <v>88374005.039000005</v>
      </c>
      <c r="H107">
        <f>Sheet1!H106</f>
        <v>-1554532.14759994</v>
      </c>
      <c r="I107">
        <f>Sheet1!I106</f>
        <v>95740317.075557798</v>
      </c>
      <c r="J107">
        <f>Sheet1!J106</f>
        <v>474718.48628123797</v>
      </c>
      <c r="K107">
        <f>Sheet1!K106</f>
        <v>4835019.0981903896</v>
      </c>
      <c r="L107">
        <f>Sheet1!L106</f>
        <v>1.3038394225710599</v>
      </c>
      <c r="M107">
        <f>Sheet1!M106</f>
        <v>2960109.6406231201</v>
      </c>
      <c r="N107">
        <f>Sheet1!N106</f>
        <v>2.3778430296347701</v>
      </c>
      <c r="O107">
        <f>Sheet1!O106</f>
        <v>31757.833233439898</v>
      </c>
      <c r="P107">
        <f>Sheet1!P106</f>
        <v>7.4506480071250198</v>
      </c>
      <c r="Q107">
        <f>Sheet1!Q106</f>
        <v>3695.24497833757</v>
      </c>
      <c r="R107">
        <f>Sheet1!R106</f>
        <v>5.25010338809982</v>
      </c>
      <c r="S107">
        <f>Sheet1!S106</f>
        <v>0</v>
      </c>
      <c r="T107">
        <f>Sheet1!T106</f>
        <v>2.22201203279797</v>
      </c>
      <c r="U107">
        <f>Sheet1!U106</f>
        <v>0</v>
      </c>
      <c r="V107">
        <f>Sheet1!V106</f>
        <v>0.76115912000560404</v>
      </c>
      <c r="W107">
        <f>Sheet1!W106</f>
        <v>0</v>
      </c>
      <c r="X107">
        <f>Sheet1!Y106</f>
        <v>1334478.5866443201</v>
      </c>
      <c r="Y107">
        <f>Sheet1!X106</f>
        <v>2361800.8725168202</v>
      </c>
      <c r="Z107">
        <f>Sheet1!Z106</f>
        <v>112253.01441708</v>
      </c>
      <c r="AA107">
        <f>Sheet1!AA106</f>
        <v>-1860906.5637051901</v>
      </c>
      <c r="AB107">
        <f>Sheet1!AB106</f>
        <v>-639111.15640332503</v>
      </c>
      <c r="AC107">
        <f>Sheet1!AC106</f>
        <v>-205986.398029448</v>
      </c>
      <c r="AD107">
        <f>Sheet1!AD106</f>
        <v>444690.97053945297</v>
      </c>
      <c r="AE107">
        <f>Sheet1!AE106</f>
        <v>-45447.071808553701</v>
      </c>
      <c r="AF107">
        <f>Sheet1!AF106</f>
        <v>0</v>
      </c>
      <c r="AG107">
        <f>Sheet1!AG106</f>
        <v>-947763.26691245695</v>
      </c>
      <c r="AH107">
        <f>Sheet1!AH106</f>
        <v>0</v>
      </c>
      <c r="AI107">
        <f>Sheet1!AI106</f>
        <v>41784.993697601101</v>
      </c>
      <c r="AJ107">
        <f>Sheet1!AJ106</f>
        <v>0</v>
      </c>
      <c r="AK107">
        <f>Sheet1!AK106</f>
        <v>595793.98095631006</v>
      </c>
      <c r="AL107">
        <f>Sheet1!AL106</f>
        <v>597599.435118441</v>
      </c>
      <c r="AM107">
        <f>Sheet1!AM106</f>
        <v>-2152131.5827183798</v>
      </c>
      <c r="AN107">
        <f>Sheet1!AN106</f>
        <v>0</v>
      </c>
      <c r="AO107">
        <f>Sheet1!AO106</f>
        <v>-1554532.14759994</v>
      </c>
      <c r="AP107" s="3"/>
      <c r="AR107" s="3"/>
      <c r="AT107" s="3"/>
      <c r="AV107" s="3"/>
      <c r="AX107" s="3"/>
      <c r="AZ107" s="3"/>
      <c r="BB107" s="3"/>
      <c r="BE107" s="3"/>
      <c r="BG107" s="3"/>
      <c r="BI107" s="3"/>
      <c r="BJ107"/>
      <c r="BK107"/>
      <c r="BL107"/>
      <c r="BM107"/>
      <c r="BN107"/>
      <c r="BO107"/>
    </row>
    <row r="108" spans="1:67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62012126.892599903</v>
      </c>
      <c r="F108">
        <f>Sheet1!F107</f>
        <v>88374005.039000005</v>
      </c>
      <c r="G108">
        <f>Sheet1!G107</f>
        <v>87984651.085199997</v>
      </c>
      <c r="H108">
        <f>Sheet1!H107</f>
        <v>-2446676.9538000198</v>
      </c>
      <c r="I108">
        <f>Sheet1!I107</f>
        <v>98866647.960155293</v>
      </c>
      <c r="J108">
        <f>Sheet1!J107</f>
        <v>1050210.63671581</v>
      </c>
      <c r="K108">
        <f>Sheet1!K107</f>
        <v>4670677.4249586305</v>
      </c>
      <c r="L108">
        <f>Sheet1!L107</f>
        <v>1.2843094815982901</v>
      </c>
      <c r="M108">
        <f>Sheet1!M107</f>
        <v>2992316.8399586198</v>
      </c>
      <c r="N108">
        <f>Sheet1!N107</f>
        <v>2.58893744114846</v>
      </c>
      <c r="O108">
        <f>Sheet1!O107</f>
        <v>31621.217277827302</v>
      </c>
      <c r="P108">
        <f>Sheet1!P107</f>
        <v>7.29527298015529</v>
      </c>
      <c r="Q108">
        <f>Sheet1!Q107</f>
        <v>3664.83438793701</v>
      </c>
      <c r="R108">
        <f>Sheet1!R107</f>
        <v>5.4703172634760904</v>
      </c>
      <c r="S108">
        <f>Sheet1!S107</f>
        <v>0</v>
      </c>
      <c r="T108">
        <f>Sheet1!T107</f>
        <v>3.2146465305286598</v>
      </c>
      <c r="U108">
        <f>Sheet1!U107</f>
        <v>0</v>
      </c>
      <c r="V108">
        <f>Sheet1!V107</f>
        <v>0.81040131878135802</v>
      </c>
      <c r="W108">
        <f>Sheet1!W107</f>
        <v>0</v>
      </c>
      <c r="X108">
        <f>Sheet1!Y107</f>
        <v>-170427.06417134401</v>
      </c>
      <c r="Y108">
        <f>Sheet1!X107</f>
        <v>563703.84396564495</v>
      </c>
      <c r="Z108">
        <f>Sheet1!Z107</f>
        <v>116683.503471</v>
      </c>
      <c r="AA108">
        <f>Sheet1!AA107</f>
        <v>1358767.7202262699</v>
      </c>
      <c r="AB108">
        <f>Sheet1!AB107</f>
        <v>125939.665282983</v>
      </c>
      <c r="AC108">
        <f>Sheet1!AC107</f>
        <v>-161471.47392321599</v>
      </c>
      <c r="AD108">
        <f>Sheet1!AD107</f>
        <v>393193.96121838101</v>
      </c>
      <c r="AE108">
        <f>Sheet1!AE107</f>
        <v>-21437.908983829901</v>
      </c>
      <c r="AF108">
        <f>Sheet1!AF107</f>
        <v>0</v>
      </c>
      <c r="AG108">
        <f>Sheet1!AG107</f>
        <v>-931379.94174313196</v>
      </c>
      <c r="AH108">
        <f>Sheet1!AH107</f>
        <v>0</v>
      </c>
      <c r="AI108">
        <f>Sheet1!AI107</f>
        <v>55751.952630101303</v>
      </c>
      <c r="AJ108">
        <f>Sheet1!AJ107</f>
        <v>0</v>
      </c>
      <c r="AK108">
        <f>Sheet1!AK107</f>
        <v>1329324.25797286</v>
      </c>
      <c r="AL108">
        <f>Sheet1!AL107</f>
        <v>1375876.5103373199</v>
      </c>
      <c r="AM108">
        <f>Sheet1!AM107</f>
        <v>-3822553.46413734</v>
      </c>
      <c r="AN108">
        <f>Sheet1!AN107</f>
        <v>2057323</v>
      </c>
      <c r="AO108">
        <f>Sheet1!AO107</f>
        <v>-389353.95380001998</v>
      </c>
      <c r="AP108" s="3"/>
      <c r="AR108" s="3"/>
      <c r="AT108" s="3"/>
      <c r="AV108" s="3"/>
      <c r="AX108" s="3"/>
      <c r="AZ108" s="3"/>
      <c r="BB108" s="3"/>
      <c r="BE108" s="3"/>
      <c r="BG108" s="3"/>
      <c r="BI108" s="3"/>
      <c r="BJ108"/>
      <c r="BK108"/>
      <c r="BL108"/>
      <c r="BM108"/>
      <c r="BN108"/>
      <c r="BO108"/>
    </row>
    <row r="109" spans="1:67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62079679.877399899</v>
      </c>
      <c r="F109">
        <f>Sheet1!F108</f>
        <v>87984651.085199997</v>
      </c>
      <c r="G109">
        <f>Sheet1!G108</f>
        <v>86796528.468199894</v>
      </c>
      <c r="H109">
        <f>Sheet1!H108</f>
        <v>-1255675.6018000101</v>
      </c>
      <c r="I109">
        <f>Sheet1!I108</f>
        <v>101900327.397715</v>
      </c>
      <c r="J109">
        <f>Sheet1!J108</f>
        <v>2966126.45275999</v>
      </c>
      <c r="K109">
        <f>Sheet1!K108</f>
        <v>4711448.7649383796</v>
      </c>
      <c r="L109">
        <f>Sheet1!L108</f>
        <v>1.26586607517489</v>
      </c>
      <c r="M109">
        <f>Sheet1!M108</f>
        <v>3015744.4941639798</v>
      </c>
      <c r="N109">
        <f>Sheet1!N108</f>
        <v>2.8728320563110699</v>
      </c>
      <c r="O109">
        <f>Sheet1!O108</f>
        <v>31758.584871931998</v>
      </c>
      <c r="P109">
        <f>Sheet1!P108</f>
        <v>7.0949716059104304</v>
      </c>
      <c r="Q109">
        <f>Sheet1!Q108</f>
        <v>3689.0853171654599</v>
      </c>
      <c r="R109">
        <f>Sheet1!R108</f>
        <v>5.79903350338535</v>
      </c>
      <c r="S109">
        <f>Sheet1!S108</f>
        <v>0</v>
      </c>
      <c r="T109">
        <f>Sheet1!T108</f>
        <v>4.21441295951408</v>
      </c>
      <c r="U109">
        <f>Sheet1!U108</f>
        <v>0</v>
      </c>
      <c r="V109">
        <f>Sheet1!V108</f>
        <v>0.84257587959054803</v>
      </c>
      <c r="W109">
        <f>Sheet1!W108</f>
        <v>0.54244263891990796</v>
      </c>
      <c r="X109">
        <f>Sheet1!Y108</f>
        <v>610755.46864790004</v>
      </c>
      <c r="Y109">
        <f>Sheet1!X108</f>
        <v>2955340.3363830298</v>
      </c>
      <c r="Z109">
        <f>Sheet1!Z108</f>
        <v>104184.014013548</v>
      </c>
      <c r="AA109">
        <f>Sheet1!AA108</f>
        <v>1692265.0785298401</v>
      </c>
      <c r="AB109">
        <f>Sheet1!AB108</f>
        <v>-185355.73257385101</v>
      </c>
      <c r="AC109">
        <f>Sheet1!AC108</f>
        <v>-171376.01622980199</v>
      </c>
      <c r="AD109">
        <f>Sheet1!AD108</f>
        <v>740712.17194017698</v>
      </c>
      <c r="AE109">
        <f>Sheet1!AE108</f>
        <v>-26928.486036321101</v>
      </c>
      <c r="AF109">
        <f>Sheet1!AF108</f>
        <v>0</v>
      </c>
      <c r="AG109">
        <f>Sheet1!AG108</f>
        <v>-927276.51265617798</v>
      </c>
      <c r="AH109">
        <f>Sheet1!AH108</f>
        <v>0</v>
      </c>
      <c r="AI109">
        <f>Sheet1!AI108</f>
        <v>11907.7290197656</v>
      </c>
      <c r="AJ109">
        <f>Sheet1!AJ108</f>
        <v>-2696638.3929182002</v>
      </c>
      <c r="AK109">
        <f>Sheet1!AK108</f>
        <v>2107589.6581199099</v>
      </c>
      <c r="AL109">
        <f>Sheet1!AL108</f>
        <v>2394689.5849721399</v>
      </c>
      <c r="AM109">
        <f>Sheet1!AM108</f>
        <v>-3650365.1867721602</v>
      </c>
      <c r="AN109">
        <f>Sheet1!AN108</f>
        <v>67552.984799999904</v>
      </c>
      <c r="AO109">
        <f>Sheet1!AO108</f>
        <v>-1188122.6170000201</v>
      </c>
      <c r="AP109" s="3"/>
      <c r="AR109" s="3"/>
      <c r="AT109" s="3"/>
      <c r="AV109" s="3"/>
      <c r="AX109" s="3"/>
      <c r="AZ109" s="3"/>
      <c r="BB109" s="3"/>
      <c r="BE109" s="3"/>
      <c r="BG109" s="3"/>
      <c r="BI109" s="3"/>
      <c r="BJ109"/>
      <c r="BK109"/>
      <c r="BL109"/>
      <c r="BM109"/>
      <c r="BN109"/>
      <c r="BO109"/>
    </row>
    <row r="110" spans="1:67" x14ac:dyDescent="0.2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f>Sheet1!E109</f>
        <v>506671.00099999999</v>
      </c>
      <c r="F110">
        <f>Sheet1!F109</f>
        <v>0</v>
      </c>
      <c r="G110">
        <f>Sheet1!G109</f>
        <v>506671.00099999999</v>
      </c>
      <c r="H110">
        <f>Sheet1!H109</f>
        <v>0</v>
      </c>
      <c r="I110">
        <f>Sheet1!I109</f>
        <v>419106.869026787</v>
      </c>
      <c r="J110">
        <f>Sheet1!J109</f>
        <v>0</v>
      </c>
      <c r="K110">
        <f>Sheet1!K109</f>
        <v>13624.4009482081</v>
      </c>
      <c r="L110">
        <f>Sheet1!L109</f>
        <v>4.1241436058516499</v>
      </c>
      <c r="M110">
        <f>Sheet1!M109</f>
        <v>582204.38510840503</v>
      </c>
      <c r="N110">
        <f>Sheet1!N109</f>
        <v>1.87878283559788</v>
      </c>
      <c r="O110">
        <f>Sheet1!O109</f>
        <v>33117.002644253596</v>
      </c>
      <c r="P110">
        <f>Sheet1!P109</f>
        <v>7.2110091952154098</v>
      </c>
      <c r="Q110">
        <f>Sheet1!Q109</f>
        <v>1154.2541700068</v>
      </c>
      <c r="R110">
        <f>Sheet1!R109</f>
        <v>2.08501532535902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Sheet1!Y109</f>
        <v>0</v>
      </c>
      <c r="Y110">
        <f>Sheet1!X109</f>
        <v>0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506671.00099999999</v>
      </c>
      <c r="AO110">
        <f>Sheet1!AO109</f>
        <v>506671.00099999999</v>
      </c>
      <c r="AP110" s="3"/>
      <c r="AR110" s="3"/>
      <c r="AT110" s="3"/>
      <c r="AV110" s="3"/>
      <c r="AX110" s="3"/>
      <c r="AZ110" s="3"/>
      <c r="BB110" s="3"/>
      <c r="BE110" s="3"/>
      <c r="BG110" s="3"/>
      <c r="BI110" s="3"/>
      <c r="BJ110"/>
      <c r="BK110"/>
      <c r="BL110"/>
      <c r="BM110"/>
      <c r="BN110"/>
      <c r="BO110"/>
    </row>
    <row r="111" spans="1:67" x14ac:dyDescent="0.2">
      <c r="A111" t="str">
        <f t="shared" si="3"/>
        <v>1_3_2003</v>
      </c>
      <c r="B111">
        <v>1</v>
      </c>
      <c r="C111">
        <v>3</v>
      </c>
      <c r="D111">
        <v>2003</v>
      </c>
      <c r="E111">
        <f>Sheet1!E110</f>
        <v>506671.00099999999</v>
      </c>
      <c r="F111">
        <f>Sheet1!F110</f>
        <v>506671.00099999999</v>
      </c>
      <c r="G111">
        <f>Sheet1!G110</f>
        <v>449077.99199999898</v>
      </c>
      <c r="H111">
        <f>Sheet1!H110</f>
        <v>-57593.009000000202</v>
      </c>
      <c r="I111">
        <f>Sheet1!I110</f>
        <v>415731.56003978202</v>
      </c>
      <c r="J111">
        <f>Sheet1!J110</f>
        <v>-3375.30898700425</v>
      </c>
      <c r="K111">
        <f>Sheet1!K110</f>
        <v>13684.2622407044</v>
      </c>
      <c r="L111">
        <f>Sheet1!L110</f>
        <v>4.3582081568023101</v>
      </c>
      <c r="M111">
        <f>Sheet1!M110</f>
        <v>600939.24151891505</v>
      </c>
      <c r="N111">
        <f>Sheet1!N110</f>
        <v>2.1186819046839398</v>
      </c>
      <c r="O111">
        <f>Sheet1!O110</f>
        <v>31686.883293831001</v>
      </c>
      <c r="P111">
        <f>Sheet1!P110</f>
        <v>7.1813758645918604</v>
      </c>
      <c r="Q111">
        <f>Sheet1!Q110</f>
        <v>1154.2351753738301</v>
      </c>
      <c r="R111">
        <f>Sheet1!R110</f>
        <v>2.08501532535902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Sheet1!Y110</f>
        <v>-17434.1009742147</v>
      </c>
      <c r="Y111">
        <f>Sheet1!X110</f>
        <v>-11020.622362698399</v>
      </c>
      <c r="Z111">
        <f>Sheet1!Z110</f>
        <v>1947.65433620664</v>
      </c>
      <c r="AA111">
        <f>Sheet1!AA110</f>
        <v>9983.7967367573692</v>
      </c>
      <c r="AB111">
        <f>Sheet1!AB110</f>
        <v>8047.1126692119597</v>
      </c>
      <c r="AC111">
        <f>Sheet1!AC110</f>
        <v>-108.848179128189</v>
      </c>
      <c r="AD111">
        <f>Sheet1!AD110</f>
        <v>-9.6194276452806804</v>
      </c>
      <c r="AE111">
        <f>Sheet1!AE110</f>
        <v>0</v>
      </c>
      <c r="AF111">
        <f>Sheet1!AF110</f>
        <v>0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-8594.6272015107206</v>
      </c>
      <c r="AL111">
        <f>Sheet1!AL110</f>
        <v>-8184.07438012071</v>
      </c>
      <c r="AM111">
        <f>Sheet1!AM110</f>
        <v>-49408.934619879401</v>
      </c>
      <c r="AN111">
        <f>Sheet1!AN110</f>
        <v>0</v>
      </c>
      <c r="AO111">
        <f>Sheet1!AO110</f>
        <v>-57593.009000000202</v>
      </c>
      <c r="AP111" s="3"/>
      <c r="AR111" s="3"/>
      <c r="AT111" s="3"/>
      <c r="AV111" s="3"/>
      <c r="AX111" s="3"/>
      <c r="AZ111" s="3"/>
      <c r="BB111" s="3"/>
      <c r="BE111" s="3"/>
      <c r="BG111" s="3"/>
      <c r="BI111" s="3"/>
      <c r="BJ111"/>
      <c r="BK111"/>
      <c r="BL111"/>
      <c r="BM111"/>
      <c r="BN111"/>
      <c r="BO111"/>
    </row>
    <row r="112" spans="1:67" x14ac:dyDescent="0.2">
      <c r="A112" t="str">
        <f t="shared" si="3"/>
        <v>1_3_2004</v>
      </c>
      <c r="B112">
        <v>1</v>
      </c>
      <c r="C112">
        <v>3</v>
      </c>
      <c r="D112">
        <v>2004</v>
      </c>
      <c r="E112">
        <f>Sheet1!E111</f>
        <v>506671.00099999999</v>
      </c>
      <c r="F112">
        <f>Sheet1!F111</f>
        <v>449077.99199999898</v>
      </c>
      <c r="G112">
        <f>Sheet1!G111</f>
        <v>503256.14500000002</v>
      </c>
      <c r="H112">
        <f>Sheet1!H111</f>
        <v>54178.153000000297</v>
      </c>
      <c r="I112">
        <f>Sheet1!I111</f>
        <v>496557.336499987</v>
      </c>
      <c r="J112">
        <f>Sheet1!J111</f>
        <v>80825.776460204594</v>
      </c>
      <c r="K112">
        <f>Sheet1!K111</f>
        <v>16594.307203603399</v>
      </c>
      <c r="L112">
        <f>Sheet1!L111</f>
        <v>4.45523214173285</v>
      </c>
      <c r="M112">
        <f>Sheet1!M111</f>
        <v>618990.97058617102</v>
      </c>
      <c r="N112">
        <f>Sheet1!N111</f>
        <v>2.4764436938179899</v>
      </c>
      <c r="O112">
        <f>Sheet1!O111</f>
        <v>30048.273672892101</v>
      </c>
      <c r="P112">
        <f>Sheet1!P111</f>
        <v>7.1507333387528904</v>
      </c>
      <c r="Q112">
        <f>Sheet1!Q111</f>
        <v>1154.2660378902001</v>
      </c>
      <c r="R112">
        <f>Sheet1!R111</f>
        <v>2.08501532535902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Sheet1!Y111</f>
        <v>-3121.26292504515</v>
      </c>
      <c r="Y112">
        <f>Sheet1!X111</f>
        <v>63217.235663064399</v>
      </c>
      <c r="Z112">
        <f>Sheet1!Z111</f>
        <v>1614.0133650805601</v>
      </c>
      <c r="AA112">
        <f>Sheet1!AA111</f>
        <v>12085.814390227701</v>
      </c>
      <c r="AB112">
        <f>Sheet1!AB111</f>
        <v>8597.3577319747892</v>
      </c>
      <c r="AC112">
        <f>Sheet1!AC111</f>
        <v>-131.401307270166</v>
      </c>
      <c r="AD112">
        <f>Sheet1!AD111</f>
        <v>12.437975483307399</v>
      </c>
      <c r="AE112">
        <f>Sheet1!AE111</f>
        <v>0</v>
      </c>
      <c r="AF112">
        <f>Sheet1!AF111</f>
        <v>0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82274.194893515494</v>
      </c>
      <c r="AL112">
        <f>Sheet1!AL111</f>
        <v>84170.0118729932</v>
      </c>
      <c r="AM112">
        <f>Sheet1!AM111</f>
        <v>-29991.8588729929</v>
      </c>
      <c r="AN112">
        <f>Sheet1!AN111</f>
        <v>0</v>
      </c>
      <c r="AO112">
        <f>Sheet1!AO111</f>
        <v>54178.153000000297</v>
      </c>
      <c r="AP112" s="3"/>
      <c r="AR112" s="3"/>
      <c r="AT112" s="3"/>
      <c r="AV112" s="3"/>
      <c r="AX112" s="3"/>
      <c r="AZ112" s="3"/>
      <c r="BB112" s="3"/>
      <c r="BE112" s="3"/>
      <c r="BG112" s="3"/>
      <c r="BI112" s="3"/>
      <c r="BJ112"/>
      <c r="BK112"/>
      <c r="BL112"/>
      <c r="BM112"/>
      <c r="BN112"/>
      <c r="BO112"/>
    </row>
    <row r="113" spans="1:67" x14ac:dyDescent="0.2">
      <c r="A113" t="str">
        <f t="shared" si="3"/>
        <v>1_3_2005</v>
      </c>
      <c r="B113">
        <v>1</v>
      </c>
      <c r="C113">
        <v>3</v>
      </c>
      <c r="D113">
        <v>2005</v>
      </c>
      <c r="E113">
        <f>Sheet1!E112</f>
        <v>666133.000999999</v>
      </c>
      <c r="F113">
        <f>Sheet1!F112</f>
        <v>503256.14500000002</v>
      </c>
      <c r="G113">
        <f>Sheet1!G112</f>
        <v>677557.55599999905</v>
      </c>
      <c r="H113">
        <f>Sheet1!H112</f>
        <v>14839.4109999998</v>
      </c>
      <c r="I113">
        <f>Sheet1!I112</f>
        <v>602797.31255168002</v>
      </c>
      <c r="J113">
        <f>Sheet1!J112</f>
        <v>23645.917196416998</v>
      </c>
      <c r="K113">
        <f>Sheet1!K112</f>
        <v>20756.0478972647</v>
      </c>
      <c r="L113">
        <f>Sheet1!L112</f>
        <v>3.6476116277033501</v>
      </c>
      <c r="M113">
        <f>Sheet1!M112</f>
        <v>711732.44760436297</v>
      </c>
      <c r="N113">
        <f>Sheet1!N112</f>
        <v>2.9527350033383102</v>
      </c>
      <c r="O113">
        <f>Sheet1!O112</f>
        <v>28991.948688136399</v>
      </c>
      <c r="P113">
        <f>Sheet1!P112</f>
        <v>6.9801257443781797</v>
      </c>
      <c r="Q113">
        <f>Sheet1!Q112</f>
        <v>1213.09724124945</v>
      </c>
      <c r="R113">
        <f>Sheet1!R112</f>
        <v>2.1604178142196502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Sheet1!Y112</f>
        <v>-8698.7760951477703</v>
      </c>
      <c r="Y113">
        <f>Sheet1!X112</f>
        <v>11102.6765949617</v>
      </c>
      <c r="Z113">
        <f>Sheet1!Z112</f>
        <v>1919.80090269741</v>
      </c>
      <c r="AA113">
        <f>Sheet1!AA112</f>
        <v>16804.906253227498</v>
      </c>
      <c r="AB113">
        <f>Sheet1!AB112</f>
        <v>9551.1211196426502</v>
      </c>
      <c r="AC113">
        <f>Sheet1!AC112</f>
        <v>72.0979521697937</v>
      </c>
      <c r="AD113">
        <f>Sheet1!AD112</f>
        <v>-0.94331746793670801</v>
      </c>
      <c r="AE113">
        <f>Sheet1!AE112</f>
        <v>0</v>
      </c>
      <c r="AF113">
        <f>Sheet1!AF112</f>
        <v>0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30750.883410083399</v>
      </c>
      <c r="AL113">
        <f>Sheet1!AL112</f>
        <v>31889.244123500499</v>
      </c>
      <c r="AM113">
        <f>Sheet1!AM112</f>
        <v>-17049.833123500699</v>
      </c>
      <c r="AN113">
        <f>Sheet1!AN112</f>
        <v>159461.99999999901</v>
      </c>
      <c r="AO113">
        <f>Sheet1!AO112</f>
        <v>174301.410999999</v>
      </c>
      <c r="AP113" s="3"/>
      <c r="AR113" s="3"/>
      <c r="AT113" s="3"/>
      <c r="AV113" s="3"/>
      <c r="AX113" s="3"/>
      <c r="AZ113" s="3"/>
      <c r="BB113" s="3"/>
      <c r="BE113" s="3"/>
      <c r="BG113" s="3"/>
      <c r="BI113" s="3"/>
      <c r="BJ113"/>
      <c r="BK113"/>
      <c r="BL113"/>
      <c r="BM113"/>
      <c r="BN113"/>
      <c r="BO113"/>
    </row>
    <row r="114" spans="1:67" x14ac:dyDescent="0.2">
      <c r="A114" t="str">
        <f t="shared" si="3"/>
        <v>1_3_2006</v>
      </c>
      <c r="B114">
        <v>1</v>
      </c>
      <c r="C114">
        <v>3</v>
      </c>
      <c r="D114">
        <v>2006</v>
      </c>
      <c r="E114">
        <f>Sheet1!E113</f>
        <v>666133.000999999</v>
      </c>
      <c r="F114">
        <f>Sheet1!F113</f>
        <v>677557.55599999905</v>
      </c>
      <c r="G114">
        <f>Sheet1!G113</f>
        <v>606866.41</v>
      </c>
      <c r="H114">
        <f>Sheet1!H113</f>
        <v>-70691.1459999996</v>
      </c>
      <c r="I114">
        <f>Sheet1!I113</f>
        <v>573625.37556499999</v>
      </c>
      <c r="J114">
        <f>Sheet1!J113</f>
        <v>-29171.936986679899</v>
      </c>
      <c r="K114">
        <f>Sheet1!K113</f>
        <v>18167.845810797498</v>
      </c>
      <c r="L114">
        <f>Sheet1!L113</f>
        <v>3.8721048754930298</v>
      </c>
      <c r="M114">
        <f>Sheet1!M113</f>
        <v>742045.95943859406</v>
      </c>
      <c r="N114">
        <f>Sheet1!N113</f>
        <v>3.2293761157616001</v>
      </c>
      <c r="O114">
        <f>Sheet1!O113</f>
        <v>27431.941071965801</v>
      </c>
      <c r="P114">
        <f>Sheet1!P113</f>
        <v>6.7180665025632003</v>
      </c>
      <c r="Q114">
        <f>Sheet1!Q113</f>
        <v>1213.0019191256199</v>
      </c>
      <c r="R114">
        <f>Sheet1!R113</f>
        <v>2.7339951629269299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Sheet1!Y113</f>
        <v>-18481.9201099153</v>
      </c>
      <c r="Y114">
        <f>Sheet1!X113</f>
        <v>-37482.888660304001</v>
      </c>
      <c r="Z114">
        <f>Sheet1!Z113</f>
        <v>3454.6102950054401</v>
      </c>
      <c r="AA114">
        <f>Sheet1!AA113</f>
        <v>11288.3158049385</v>
      </c>
      <c r="AB114">
        <f>Sheet1!AB113</f>
        <v>13694.3996704728</v>
      </c>
      <c r="AC114">
        <f>Sheet1!AC113</f>
        <v>-1228.3272324664699</v>
      </c>
      <c r="AD114">
        <f>Sheet1!AD113</f>
        <v>-58.838346739570298</v>
      </c>
      <c r="AE114">
        <f>Sheet1!AE113</f>
        <v>-294.33418663030898</v>
      </c>
      <c r="AF114">
        <f>Sheet1!AF113</f>
        <v>0</v>
      </c>
      <c r="AG114">
        <f>Sheet1!AG113</f>
        <v>0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-29108.982765638899</v>
      </c>
      <c r="AL114">
        <f>Sheet1!AL113</f>
        <v>-30533.961694968999</v>
      </c>
      <c r="AM114">
        <f>Sheet1!AM113</f>
        <v>-40157.184305030598</v>
      </c>
      <c r="AN114">
        <f>Sheet1!AN113</f>
        <v>0</v>
      </c>
      <c r="AO114">
        <f>Sheet1!AO113</f>
        <v>-70691.1459999996</v>
      </c>
      <c r="AP114" s="3"/>
      <c r="AR114" s="3"/>
      <c r="AT114" s="3"/>
      <c r="AV114" s="3"/>
      <c r="AX114" s="3"/>
      <c r="AZ114" s="3"/>
      <c r="BB114" s="3"/>
      <c r="BE114" s="3"/>
      <c r="BG114" s="3"/>
      <c r="BI114" s="3"/>
      <c r="BJ114"/>
      <c r="BK114"/>
      <c r="BL114"/>
      <c r="BM114"/>
      <c r="BN114"/>
      <c r="BO114"/>
    </row>
    <row r="115" spans="1:67" x14ac:dyDescent="0.2">
      <c r="A115" t="str">
        <f t="shared" si="3"/>
        <v>1_3_2007</v>
      </c>
      <c r="B115">
        <v>1</v>
      </c>
      <c r="C115">
        <v>3</v>
      </c>
      <c r="D115">
        <v>2007</v>
      </c>
      <c r="E115">
        <f>Sheet1!E114</f>
        <v>666133.000999999</v>
      </c>
      <c r="F115">
        <f>Sheet1!F114</f>
        <v>606866.41</v>
      </c>
      <c r="G115">
        <f>Sheet1!G114</f>
        <v>600250.92200000002</v>
      </c>
      <c r="H115">
        <f>Sheet1!H114</f>
        <v>-6615.4879999999603</v>
      </c>
      <c r="I115">
        <f>Sheet1!I114</f>
        <v>618411.730829629</v>
      </c>
      <c r="J115">
        <f>Sheet1!J114</f>
        <v>44786.355264629099</v>
      </c>
      <c r="K115">
        <f>Sheet1!K114</f>
        <v>19705.3262800144</v>
      </c>
      <c r="L115">
        <f>Sheet1!L114</f>
        <v>3.8717883134665301</v>
      </c>
      <c r="M115">
        <f>Sheet1!M114</f>
        <v>761612.14286297897</v>
      </c>
      <c r="N115">
        <f>Sheet1!N114</f>
        <v>3.3652778671756498</v>
      </c>
      <c r="O115">
        <f>Sheet1!O114</f>
        <v>26682.202869713601</v>
      </c>
      <c r="P115">
        <f>Sheet1!P114</f>
        <v>7.12560691982591</v>
      </c>
      <c r="Q115">
        <f>Sheet1!Q114</f>
        <v>1213.2758612622899</v>
      </c>
      <c r="R115">
        <f>Sheet1!R114</f>
        <v>3.03390118649894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Sheet1!Y114</f>
        <v>-4221.1384759696703</v>
      </c>
      <c r="Y115">
        <f>Sheet1!X114</f>
        <v>88381.233942683597</v>
      </c>
      <c r="Z115">
        <f>Sheet1!Z114</f>
        <v>1633.4720615860999</v>
      </c>
      <c r="AA115">
        <f>Sheet1!AA114</f>
        <v>4649.6493452822597</v>
      </c>
      <c r="AB115">
        <f>Sheet1!AB114</f>
        <v>5901.2845536525001</v>
      </c>
      <c r="AC115">
        <f>Sheet1!AC114</f>
        <v>2109.1047765866301</v>
      </c>
      <c r="AD115">
        <f>Sheet1!AD114</f>
        <v>136.15227097907299</v>
      </c>
      <c r="AE115">
        <f>Sheet1!AE114</f>
        <v>-140.08067471150699</v>
      </c>
      <c r="AF115">
        <f>Sheet1!AF114</f>
        <v>0</v>
      </c>
      <c r="AG115">
        <f>Sheet1!AG114</f>
        <v>0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98449.677800089004</v>
      </c>
      <c r="AL115">
        <f>Sheet1!AL114</f>
        <v>95253.199926442001</v>
      </c>
      <c r="AM115">
        <f>Sheet1!AM114</f>
        <v>-101868.687926442</v>
      </c>
      <c r="AN115">
        <f>Sheet1!AN114</f>
        <v>0</v>
      </c>
      <c r="AO115">
        <f>Sheet1!AO114</f>
        <v>-6615.4879999999603</v>
      </c>
      <c r="AP115" s="3"/>
      <c r="AR115" s="3"/>
      <c r="AT115" s="3"/>
      <c r="AV115" s="3"/>
      <c r="AX115" s="3"/>
      <c r="AZ115" s="3"/>
      <c r="BB115" s="3"/>
      <c r="BE115" s="3"/>
      <c r="BG115" s="3"/>
      <c r="BI115" s="3"/>
      <c r="BJ115"/>
      <c r="BK115"/>
      <c r="BL115"/>
      <c r="BM115"/>
      <c r="BN115"/>
      <c r="BO115"/>
    </row>
    <row r="116" spans="1:67" x14ac:dyDescent="0.2">
      <c r="A116" t="str">
        <f t="shared" si="3"/>
        <v>1_3_2008</v>
      </c>
      <c r="B116">
        <v>1</v>
      </c>
      <c r="C116">
        <v>3</v>
      </c>
      <c r="D116">
        <v>2008</v>
      </c>
      <c r="E116">
        <f>Sheet1!E115</f>
        <v>666133.000999999</v>
      </c>
      <c r="F116">
        <f>Sheet1!F115</f>
        <v>600250.92200000002</v>
      </c>
      <c r="G116">
        <f>Sheet1!G115</f>
        <v>588532.076999999</v>
      </c>
      <c r="H116">
        <f>Sheet1!H115</f>
        <v>-11718.8450000005</v>
      </c>
      <c r="I116">
        <f>Sheet1!I115</f>
        <v>642678.71052508999</v>
      </c>
      <c r="J116">
        <f>Sheet1!J115</f>
        <v>24266.979695460799</v>
      </c>
      <c r="K116">
        <f>Sheet1!K115</f>
        <v>21919.351213021298</v>
      </c>
      <c r="L116">
        <f>Sheet1!L115</f>
        <v>4.5811697335476396</v>
      </c>
      <c r="M116">
        <f>Sheet1!M115</f>
        <v>761007.41646343097</v>
      </c>
      <c r="N116">
        <f>Sheet1!N115</f>
        <v>3.8368587792267301</v>
      </c>
      <c r="O116">
        <f>Sheet1!O115</f>
        <v>27123.6905040569</v>
      </c>
      <c r="P116">
        <f>Sheet1!P115</f>
        <v>7.1306310661825298</v>
      </c>
      <c r="Q116">
        <f>Sheet1!Q115</f>
        <v>1212.86602333268</v>
      </c>
      <c r="R116">
        <f>Sheet1!R115</f>
        <v>2.7222704785346599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Sheet1!Y115</f>
        <v>-38081.843507655802</v>
      </c>
      <c r="Y116">
        <f>Sheet1!X115</f>
        <v>62966.603511952999</v>
      </c>
      <c r="Z116">
        <f>Sheet1!Z115</f>
        <v>-98.741454872950698</v>
      </c>
      <c r="AA116">
        <f>Sheet1!AA115</f>
        <v>15183.4323427408</v>
      </c>
      <c r="AB116">
        <f>Sheet1!AB115</f>
        <v>-3825.33187871168</v>
      </c>
      <c r="AC116">
        <f>Sheet1!AC115</f>
        <v>-74.763449832415901</v>
      </c>
      <c r="AD116">
        <f>Sheet1!AD115</f>
        <v>-224.626461090395</v>
      </c>
      <c r="AE116">
        <f>Sheet1!AE115</f>
        <v>109.96068465768199</v>
      </c>
      <c r="AF116">
        <f>Sheet1!AF115</f>
        <v>0</v>
      </c>
      <c r="AG116">
        <f>Sheet1!AG115</f>
        <v>0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35954.689787188203</v>
      </c>
      <c r="AL116">
        <f>Sheet1!AL115</f>
        <v>27000.988444192</v>
      </c>
      <c r="AM116">
        <f>Sheet1!AM115</f>
        <v>-38719.833444192598</v>
      </c>
      <c r="AN116">
        <f>Sheet1!AN115</f>
        <v>0</v>
      </c>
      <c r="AO116">
        <f>Sheet1!AO115</f>
        <v>-11718.8450000005</v>
      </c>
      <c r="AP116" s="3"/>
      <c r="AR116" s="3"/>
      <c r="AT116" s="3"/>
      <c r="AV116" s="3"/>
      <c r="AX116" s="3"/>
      <c r="AZ116" s="3"/>
      <c r="BB116" s="3"/>
      <c r="BE116" s="3"/>
      <c r="BG116" s="3"/>
      <c r="BI116" s="3"/>
      <c r="BJ116"/>
      <c r="BK116"/>
      <c r="BL116"/>
      <c r="BM116"/>
      <c r="BN116"/>
      <c r="BO116"/>
    </row>
    <row r="117" spans="1:67" x14ac:dyDescent="0.2">
      <c r="A117" t="str">
        <f t="shared" si="3"/>
        <v>1_3_2009</v>
      </c>
      <c r="B117">
        <v>1</v>
      </c>
      <c r="C117">
        <v>3</v>
      </c>
      <c r="D117">
        <v>2009</v>
      </c>
      <c r="E117">
        <f>Sheet1!E116</f>
        <v>666133.000999999</v>
      </c>
      <c r="F117">
        <f>Sheet1!F116</f>
        <v>588532.076999999</v>
      </c>
      <c r="G117">
        <f>Sheet1!G116</f>
        <v>573519.96600000001</v>
      </c>
      <c r="H117">
        <f>Sheet1!H116</f>
        <v>-15012.110999999601</v>
      </c>
      <c r="I117">
        <f>Sheet1!I116</f>
        <v>486267.799382089</v>
      </c>
      <c r="J117">
        <f>Sheet1!J116</f>
        <v>-156410.911143</v>
      </c>
      <c r="K117">
        <f>Sheet1!K116</f>
        <v>18035.541422484199</v>
      </c>
      <c r="L117">
        <f>Sheet1!L116</f>
        <v>4.8171877966958201</v>
      </c>
      <c r="M117">
        <f>Sheet1!M116</f>
        <v>754305.73685663997</v>
      </c>
      <c r="N117">
        <f>Sheet1!N116</f>
        <v>2.7453274117897899</v>
      </c>
      <c r="O117">
        <f>Sheet1!O116</f>
        <v>26653.020082180399</v>
      </c>
      <c r="P117">
        <f>Sheet1!P116</f>
        <v>7.2710498409911297</v>
      </c>
      <c r="Q117">
        <f>Sheet1!Q116</f>
        <v>1213.4132183403799</v>
      </c>
      <c r="R117">
        <f>Sheet1!R116</f>
        <v>2.8854995918450199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Sheet1!Y116</f>
        <v>-14542.479048356299</v>
      </c>
      <c r="Y117">
        <f>Sheet1!X116</f>
        <v>-100857.187133635</v>
      </c>
      <c r="Z117">
        <f>Sheet1!Z116</f>
        <v>-726.70324269444905</v>
      </c>
      <c r="AA117">
        <f>Sheet1!AA116</f>
        <v>-35538.379831341299</v>
      </c>
      <c r="AB117">
        <f>Sheet1!AB116</f>
        <v>3923.6615241888599</v>
      </c>
      <c r="AC117">
        <f>Sheet1!AC116</f>
        <v>561.28045388273904</v>
      </c>
      <c r="AD117">
        <f>Sheet1!AD116</f>
        <v>367.34638738077501</v>
      </c>
      <c r="AE117">
        <f>Sheet1!AE116</f>
        <v>-51.772295491311603</v>
      </c>
      <c r="AF117">
        <f>Sheet1!AF116</f>
        <v>0</v>
      </c>
      <c r="AG117">
        <f>Sheet1!AG116</f>
        <v>0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-146864.23318606601</v>
      </c>
      <c r="AL117">
        <f>Sheet1!AL116</f>
        <v>-138425.44009955501</v>
      </c>
      <c r="AM117">
        <f>Sheet1!AM116</f>
        <v>123413.32909955501</v>
      </c>
      <c r="AN117">
        <f>Sheet1!AN116</f>
        <v>0</v>
      </c>
      <c r="AO117">
        <f>Sheet1!AO116</f>
        <v>-15012.110999999601</v>
      </c>
      <c r="AP117" s="3"/>
      <c r="AR117" s="3"/>
      <c r="AT117" s="3"/>
      <c r="AV117" s="3"/>
      <c r="AX117" s="3"/>
      <c r="AZ117" s="3"/>
      <c r="BB117" s="3"/>
      <c r="BE117" s="3"/>
      <c r="BG117" s="3"/>
      <c r="BI117" s="3"/>
      <c r="BJ117"/>
      <c r="BK117"/>
      <c r="BL117"/>
      <c r="BM117"/>
      <c r="BN117"/>
      <c r="BO117"/>
    </row>
    <row r="118" spans="1:67" x14ac:dyDescent="0.2">
      <c r="A118" t="str">
        <f t="shared" si="3"/>
        <v>1_3_2010</v>
      </c>
      <c r="B118">
        <v>1</v>
      </c>
      <c r="C118">
        <v>3</v>
      </c>
      <c r="D118">
        <v>2010</v>
      </c>
      <c r="E118">
        <f>Sheet1!E117</f>
        <v>666133.000999999</v>
      </c>
      <c r="F118">
        <f>Sheet1!F117</f>
        <v>573519.96600000001</v>
      </c>
      <c r="G118">
        <f>Sheet1!G117</f>
        <v>541144.78500000003</v>
      </c>
      <c r="H118">
        <f>Sheet1!H117</f>
        <v>-32375.1809999998</v>
      </c>
      <c r="I118">
        <f>Sheet1!I117</f>
        <v>536642.08308595</v>
      </c>
      <c r="J118">
        <f>Sheet1!J117</f>
        <v>50374.283703860798</v>
      </c>
      <c r="K118">
        <f>Sheet1!K117</f>
        <v>22180.532098128901</v>
      </c>
      <c r="L118">
        <f>Sheet1!L117</f>
        <v>4.8639573088428003</v>
      </c>
      <c r="M118">
        <f>Sheet1!M117</f>
        <v>763701.65676194604</v>
      </c>
      <c r="N118">
        <f>Sheet1!N117</f>
        <v>3.1928987380839802</v>
      </c>
      <c r="O118">
        <f>Sheet1!O117</f>
        <v>26325.394659116399</v>
      </c>
      <c r="P118">
        <f>Sheet1!P117</f>
        <v>7.2816651669236201</v>
      </c>
      <c r="Q118">
        <f>Sheet1!Q117</f>
        <v>1215.7799756945401</v>
      </c>
      <c r="R118">
        <f>Sheet1!R117</f>
        <v>3.2759675608685201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Sheet1!Y117</f>
        <v>-6506.6209377240402</v>
      </c>
      <c r="Y118">
        <f>Sheet1!X117</f>
        <v>54630.3703056347</v>
      </c>
      <c r="Z118">
        <f>Sheet1!Z117</f>
        <v>573.46928619012795</v>
      </c>
      <c r="AA118">
        <f>Sheet1!AA117</f>
        <v>15988.1522444207</v>
      </c>
      <c r="AB118">
        <f>Sheet1!AB117</f>
        <v>2156.28089798973</v>
      </c>
      <c r="AC118">
        <f>Sheet1!AC117</f>
        <v>-27.440079717000501</v>
      </c>
      <c r="AD118">
        <f>Sheet1!AD117</f>
        <v>1040.15885208542</v>
      </c>
      <c r="AE118">
        <f>Sheet1!AE117</f>
        <v>-178.90649233707299</v>
      </c>
      <c r="AF118">
        <f>Sheet1!AF117</f>
        <v>0</v>
      </c>
      <c r="AG118">
        <f>Sheet1!AG117</f>
        <v>0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67675.464076542601</v>
      </c>
      <c r="AL118">
        <f>Sheet1!AL117</f>
        <v>68505.323071413295</v>
      </c>
      <c r="AM118">
        <f>Sheet1!AM117</f>
        <v>-100880.504071413</v>
      </c>
      <c r="AN118">
        <f>Sheet1!AN117</f>
        <v>0</v>
      </c>
      <c r="AO118">
        <f>Sheet1!AO117</f>
        <v>-32375.1809999998</v>
      </c>
      <c r="AP118" s="3"/>
      <c r="AR118" s="3"/>
      <c r="AT118" s="3"/>
      <c r="AV118" s="3"/>
      <c r="AX118" s="3"/>
      <c r="AZ118" s="3"/>
      <c r="BB118" s="3"/>
      <c r="BE118" s="3"/>
      <c r="BG118" s="3"/>
      <c r="BI118" s="3"/>
      <c r="BJ118"/>
      <c r="BK118"/>
      <c r="BL118"/>
      <c r="BM118"/>
      <c r="BN118"/>
      <c r="BO118"/>
    </row>
    <row r="119" spans="1:67" x14ac:dyDescent="0.2">
      <c r="A119" t="str">
        <f t="shared" si="3"/>
        <v>1_3_2011</v>
      </c>
      <c r="B119">
        <v>1</v>
      </c>
      <c r="C119">
        <v>3</v>
      </c>
      <c r="D119">
        <v>2011</v>
      </c>
      <c r="E119">
        <f>Sheet1!E118</f>
        <v>666133.000999999</v>
      </c>
      <c r="F119">
        <f>Sheet1!F118</f>
        <v>541144.78500000003</v>
      </c>
      <c r="G119">
        <f>Sheet1!G118</f>
        <v>535075.86</v>
      </c>
      <c r="H119">
        <f>Sheet1!H118</f>
        <v>-6068.9250000000402</v>
      </c>
      <c r="I119">
        <f>Sheet1!I118</f>
        <v>569329.11400101602</v>
      </c>
      <c r="J119">
        <f>Sheet1!J118</f>
        <v>32687.030915065501</v>
      </c>
      <c r="K119">
        <f>Sheet1!K118</f>
        <v>19965.890512696002</v>
      </c>
      <c r="L119">
        <f>Sheet1!L118</f>
        <v>4.6937424226325097</v>
      </c>
      <c r="M119">
        <f>Sheet1!M118</f>
        <v>768024.464054732</v>
      </c>
      <c r="N119">
        <f>Sheet1!N118</f>
        <v>3.936873096707</v>
      </c>
      <c r="O119">
        <f>Sheet1!O118</f>
        <v>25333.263027429999</v>
      </c>
      <c r="P119">
        <f>Sheet1!P118</f>
        <v>7.6065555107365102</v>
      </c>
      <c r="Q119">
        <f>Sheet1!Q118</f>
        <v>1212.0633962560701</v>
      </c>
      <c r="R119">
        <f>Sheet1!R118</f>
        <v>3.0119222431377399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Sheet1!Y118</f>
        <v>13255.644784350899</v>
      </c>
      <c r="Y119">
        <f>Sheet1!X118</f>
        <v>-10381.026356181101</v>
      </c>
      <c r="Z119">
        <f>Sheet1!Z118</f>
        <v>312.70474681638302</v>
      </c>
      <c r="AA119">
        <f>Sheet1!AA118</f>
        <v>22008.744989880801</v>
      </c>
      <c r="AB119">
        <f>Sheet1!AB118</f>
        <v>7802.3841500599901</v>
      </c>
      <c r="AC119">
        <f>Sheet1!AC118</f>
        <v>1222.15479921259</v>
      </c>
      <c r="AD119">
        <f>Sheet1!AD118</f>
        <v>-1731.62275515755</v>
      </c>
      <c r="AE119">
        <f>Sheet1!AE118</f>
        <v>114.074704934549</v>
      </c>
      <c r="AF119">
        <f>Sheet1!AF118</f>
        <v>0</v>
      </c>
      <c r="AG119">
        <f>Sheet1!AG118</f>
        <v>0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32603.0590639166</v>
      </c>
      <c r="AL119">
        <f>Sheet1!AL118</f>
        <v>32979.4022647784</v>
      </c>
      <c r="AM119">
        <f>Sheet1!AM118</f>
        <v>-39048.327264778403</v>
      </c>
      <c r="AN119">
        <f>Sheet1!AN118</f>
        <v>0</v>
      </c>
      <c r="AO119">
        <f>Sheet1!AO118</f>
        <v>-6068.9250000000402</v>
      </c>
      <c r="AP119" s="3"/>
      <c r="AR119" s="3"/>
      <c r="AT119" s="3"/>
      <c r="AV119" s="3"/>
      <c r="AX119" s="3"/>
      <c r="AZ119" s="3"/>
      <c r="BB119" s="3"/>
      <c r="BE119" s="3"/>
      <c r="BG119" s="3"/>
      <c r="BI119" s="3"/>
      <c r="BJ119"/>
      <c r="BK119"/>
      <c r="BL119"/>
      <c r="BM119"/>
      <c r="BN119"/>
      <c r="BO119"/>
    </row>
    <row r="120" spans="1:67" x14ac:dyDescent="0.2">
      <c r="A120" t="str">
        <f t="shared" si="3"/>
        <v>1_3_2012</v>
      </c>
      <c r="B120">
        <v>1</v>
      </c>
      <c r="C120">
        <v>3</v>
      </c>
      <c r="D120">
        <v>2012</v>
      </c>
      <c r="E120">
        <f>Sheet1!E119</f>
        <v>666133.000999999</v>
      </c>
      <c r="F120">
        <f>Sheet1!F119</f>
        <v>535075.86</v>
      </c>
      <c r="G120">
        <f>Sheet1!G119</f>
        <v>562428.34400000004</v>
      </c>
      <c r="H120">
        <f>Sheet1!H119</f>
        <v>27352.483999999899</v>
      </c>
      <c r="I120">
        <f>Sheet1!I119</f>
        <v>654355.15578561905</v>
      </c>
      <c r="J120">
        <f>Sheet1!J119</f>
        <v>85026.041784602698</v>
      </c>
      <c r="K120">
        <f>Sheet1!K119</f>
        <v>23893.9934768577</v>
      </c>
      <c r="L120">
        <f>Sheet1!L119</f>
        <v>4.2334004323775396</v>
      </c>
      <c r="M120">
        <f>Sheet1!M119</f>
        <v>776885.71285653603</v>
      </c>
      <c r="N120">
        <f>Sheet1!N119</f>
        <v>3.9305142316606201</v>
      </c>
      <c r="O120">
        <f>Sheet1!O119</f>
        <v>25251.2568444272</v>
      </c>
      <c r="P120">
        <f>Sheet1!P119</f>
        <v>7.3568172461703298</v>
      </c>
      <c r="Q120">
        <f>Sheet1!Q119</f>
        <v>1220.5726059875999</v>
      </c>
      <c r="R120">
        <f>Sheet1!R119</f>
        <v>3.2896517646030801</v>
      </c>
      <c r="S120">
        <f>Sheet1!S119</f>
        <v>0</v>
      </c>
      <c r="T120">
        <f>Sheet1!T119</f>
        <v>0</v>
      </c>
      <c r="U120">
        <f>Sheet1!U119</f>
        <v>0</v>
      </c>
      <c r="V120">
        <f>Sheet1!V119</f>
        <v>0.64663963405710301</v>
      </c>
      <c r="W120">
        <f>Sheet1!W119</f>
        <v>0</v>
      </c>
      <c r="X120">
        <f>Sheet1!Y119</f>
        <v>22069.687910952201</v>
      </c>
      <c r="Y120">
        <f>Sheet1!X119</f>
        <v>52304.767973446702</v>
      </c>
      <c r="Z120">
        <f>Sheet1!Z119</f>
        <v>600.20490815245398</v>
      </c>
      <c r="AA120">
        <f>Sheet1!AA119</f>
        <v>-105.065616771028</v>
      </c>
      <c r="AB120">
        <f>Sheet1!AB119</f>
        <v>996.01226004637203</v>
      </c>
      <c r="AC120">
        <f>Sheet1!AC119</f>
        <v>-1006.72425844707</v>
      </c>
      <c r="AD120">
        <f>Sheet1!AD119</f>
        <v>4204.4424310366803</v>
      </c>
      <c r="AE120">
        <f>Sheet1!AE119</f>
        <v>-111.006970852419</v>
      </c>
      <c r="AF120">
        <f>Sheet1!AF119</f>
        <v>0</v>
      </c>
      <c r="AG120">
        <f>Sheet1!AG119</f>
        <v>0</v>
      </c>
      <c r="AH120">
        <f>Sheet1!AH119</f>
        <v>0</v>
      </c>
      <c r="AI120">
        <f>Sheet1!AI119</f>
        <v>1950.7674663627699</v>
      </c>
      <c r="AJ120">
        <f>Sheet1!AJ119</f>
        <v>0</v>
      </c>
      <c r="AK120">
        <f>Sheet1!AK119</f>
        <v>80903.086103926806</v>
      </c>
      <c r="AL120">
        <f>Sheet1!AL119</f>
        <v>83684.151543542393</v>
      </c>
      <c r="AM120">
        <f>Sheet1!AM119</f>
        <v>-56331.667543542397</v>
      </c>
      <c r="AN120">
        <f>Sheet1!AN119</f>
        <v>0</v>
      </c>
      <c r="AO120">
        <f>Sheet1!AO119</f>
        <v>27352.483999999899</v>
      </c>
      <c r="AP120" s="3"/>
      <c r="AR120" s="3"/>
      <c r="AT120" s="3"/>
      <c r="AV120" s="3"/>
      <c r="AX120" s="3"/>
      <c r="AZ120" s="3"/>
      <c r="BB120" s="3"/>
      <c r="BE120" s="3"/>
      <c r="BG120" s="3"/>
      <c r="BI120" s="3"/>
      <c r="BJ120"/>
      <c r="BK120"/>
      <c r="BL120"/>
      <c r="BM120"/>
      <c r="BN120"/>
      <c r="BO120"/>
    </row>
    <row r="121" spans="1:67" x14ac:dyDescent="0.2">
      <c r="A121" t="str">
        <f t="shared" si="3"/>
        <v>1_3_2013</v>
      </c>
      <c r="B121">
        <v>1</v>
      </c>
      <c r="C121">
        <v>3</v>
      </c>
      <c r="D121">
        <v>2013</v>
      </c>
      <c r="E121">
        <f>Sheet1!E120</f>
        <v>666133.000999999</v>
      </c>
      <c r="F121">
        <f>Sheet1!F120</f>
        <v>562428.34400000004</v>
      </c>
      <c r="G121">
        <f>Sheet1!G120</f>
        <v>544517.005</v>
      </c>
      <c r="H121">
        <f>Sheet1!H120</f>
        <v>-17911.3389999998</v>
      </c>
      <c r="I121">
        <f>Sheet1!I120</f>
        <v>640820.62807526905</v>
      </c>
      <c r="J121">
        <f>Sheet1!J120</f>
        <v>-13534.527710349599</v>
      </c>
      <c r="K121">
        <f>Sheet1!K120</f>
        <v>24076.116653215999</v>
      </c>
      <c r="L121">
        <f>Sheet1!L120</f>
        <v>4.5331588718634004</v>
      </c>
      <c r="M121">
        <f>Sheet1!M120</f>
        <v>776442.48566450097</v>
      </c>
      <c r="N121">
        <f>Sheet1!N120</f>
        <v>3.78580559221085</v>
      </c>
      <c r="O121">
        <f>Sheet1!O120</f>
        <v>25205.7035161485</v>
      </c>
      <c r="P121">
        <f>Sheet1!P120</f>
        <v>6.9461623789451004</v>
      </c>
      <c r="Q121">
        <f>Sheet1!Q120</f>
        <v>1225.7160295609101</v>
      </c>
      <c r="R121">
        <f>Sheet1!R120</f>
        <v>3.8232258406005601</v>
      </c>
      <c r="S121">
        <f>Sheet1!S120</f>
        <v>0</v>
      </c>
      <c r="T121">
        <f>Sheet1!T120</f>
        <v>0</v>
      </c>
      <c r="U121">
        <f>Sheet1!U120</f>
        <v>0</v>
      </c>
      <c r="V121">
        <f>Sheet1!V120</f>
        <v>0.64663963405710301</v>
      </c>
      <c r="W121">
        <f>Sheet1!W120</f>
        <v>0</v>
      </c>
      <c r="X121">
        <f>Sheet1!Y120</f>
        <v>-19919.5441292123</v>
      </c>
      <c r="Y121">
        <f>Sheet1!X120</f>
        <v>12872.8773403862</v>
      </c>
      <c r="Z121">
        <f>Sheet1!Z120</f>
        <v>-199.353597541418</v>
      </c>
      <c r="AA121">
        <f>Sheet1!AA120</f>
        <v>-4051.7899932926298</v>
      </c>
      <c r="AB121">
        <f>Sheet1!AB120</f>
        <v>-535.21856184645503</v>
      </c>
      <c r="AC121">
        <f>Sheet1!AC120</f>
        <v>-1330.1413448368301</v>
      </c>
      <c r="AD121">
        <f>Sheet1!AD120</f>
        <v>2194.42819987546</v>
      </c>
      <c r="AE121">
        <f>Sheet1!AE120</f>
        <v>-237.921166484651</v>
      </c>
      <c r="AF121">
        <f>Sheet1!AF120</f>
        <v>0</v>
      </c>
      <c r="AG121">
        <f>Sheet1!AG120</f>
        <v>0</v>
      </c>
      <c r="AH121">
        <f>Sheet1!AH120</f>
        <v>0</v>
      </c>
      <c r="AI121">
        <f>Sheet1!AI120</f>
        <v>0</v>
      </c>
      <c r="AJ121">
        <f>Sheet1!AJ120</f>
        <v>0</v>
      </c>
      <c r="AK121">
        <f>Sheet1!AK120</f>
        <v>-11206.6632529526</v>
      </c>
      <c r="AL121">
        <f>Sheet1!AL120</f>
        <v>-11606.444687257101</v>
      </c>
      <c r="AM121">
        <f>Sheet1!AM120</f>
        <v>-6304.8943127426901</v>
      </c>
      <c r="AN121">
        <f>Sheet1!AN120</f>
        <v>0</v>
      </c>
      <c r="AO121">
        <f>Sheet1!AO120</f>
        <v>-17911.3389999998</v>
      </c>
      <c r="AP121" s="3"/>
      <c r="AR121" s="3"/>
      <c r="AT121" s="3"/>
      <c r="AV121" s="3"/>
      <c r="AX121" s="3"/>
      <c r="AZ121" s="3"/>
      <c r="BB121" s="3"/>
      <c r="BE121" s="3"/>
      <c r="BG121" s="3"/>
      <c r="BI121" s="3"/>
      <c r="BJ121"/>
      <c r="BK121"/>
      <c r="BL121"/>
      <c r="BM121"/>
      <c r="BN121"/>
      <c r="BO121"/>
    </row>
    <row r="122" spans="1:67" x14ac:dyDescent="0.2">
      <c r="A122" t="str">
        <f t="shared" si="3"/>
        <v>1_3_2014</v>
      </c>
      <c r="B122">
        <v>1</v>
      </c>
      <c r="C122">
        <v>3</v>
      </c>
      <c r="D122">
        <v>2014</v>
      </c>
      <c r="E122">
        <f>Sheet1!E121</f>
        <v>666133.000999999</v>
      </c>
      <c r="F122">
        <f>Sheet1!F121</f>
        <v>544517.005</v>
      </c>
      <c r="G122">
        <f>Sheet1!G121</f>
        <v>555022.66699999897</v>
      </c>
      <c r="H122">
        <f>Sheet1!H121</f>
        <v>10505.6619999994</v>
      </c>
      <c r="I122">
        <f>Sheet1!I121</f>
        <v>611850.53781174705</v>
      </c>
      <c r="J122">
        <f>Sheet1!J121</f>
        <v>-28970.090263522299</v>
      </c>
      <c r="K122">
        <f>Sheet1!K121</f>
        <v>24073.784434311801</v>
      </c>
      <c r="L122">
        <f>Sheet1!L121</f>
        <v>4.5979227858209999</v>
      </c>
      <c r="M122">
        <f>Sheet1!M121</f>
        <v>776616.07821912796</v>
      </c>
      <c r="N122">
        <f>Sheet1!N121</f>
        <v>3.5820937929366998</v>
      </c>
      <c r="O122">
        <f>Sheet1!O121</f>
        <v>25292.825836116801</v>
      </c>
      <c r="P122">
        <f>Sheet1!P121</f>
        <v>6.8598281017607103</v>
      </c>
      <c r="Q122">
        <f>Sheet1!Q121</f>
        <v>1241.56234673177</v>
      </c>
      <c r="R122">
        <f>Sheet1!R121</f>
        <v>3.5512128937446201</v>
      </c>
      <c r="S122">
        <f>Sheet1!S121</f>
        <v>0</v>
      </c>
      <c r="T122">
        <f>Sheet1!T121</f>
        <v>0</v>
      </c>
      <c r="U122">
        <f>Sheet1!U121</f>
        <v>0</v>
      </c>
      <c r="V122">
        <f>Sheet1!V121</f>
        <v>0.64663963405710301</v>
      </c>
      <c r="W122">
        <f>Sheet1!W121</f>
        <v>0</v>
      </c>
      <c r="X122">
        <f>Sheet1!Y121</f>
        <v>-3965.2003312657898</v>
      </c>
      <c r="Y122">
        <f>Sheet1!X121</f>
        <v>-21417.709862432501</v>
      </c>
      <c r="Z122">
        <f>Sheet1!Z121</f>
        <v>-132.122903820766</v>
      </c>
      <c r="AA122">
        <f>Sheet1!AA121</f>
        <v>-5680.7951865595796</v>
      </c>
      <c r="AB122">
        <f>Sheet1!AB121</f>
        <v>-874.25971296828197</v>
      </c>
      <c r="AC122">
        <f>Sheet1!AC121</f>
        <v>-516.84314549257601</v>
      </c>
      <c r="AD122">
        <f>Sheet1!AD121</f>
        <v>8439.19912879601</v>
      </c>
      <c r="AE122">
        <f>Sheet1!AE121</f>
        <v>141.34897950759199</v>
      </c>
      <c r="AF122">
        <f>Sheet1!AF121</f>
        <v>0</v>
      </c>
      <c r="AG122">
        <f>Sheet1!AG121</f>
        <v>0</v>
      </c>
      <c r="AH122">
        <f>Sheet1!AH121</f>
        <v>0</v>
      </c>
      <c r="AI122">
        <f>Sheet1!AI121</f>
        <v>0</v>
      </c>
      <c r="AJ122">
        <f>Sheet1!AJ121</f>
        <v>0</v>
      </c>
      <c r="AK122">
        <f>Sheet1!AK121</f>
        <v>-24006.3830342359</v>
      </c>
      <c r="AL122">
        <f>Sheet1!AL121</f>
        <v>-23952.180291205401</v>
      </c>
      <c r="AM122">
        <f>Sheet1!AM121</f>
        <v>34457.842291204797</v>
      </c>
      <c r="AN122">
        <f>Sheet1!AN121</f>
        <v>0</v>
      </c>
      <c r="AO122">
        <f>Sheet1!AO121</f>
        <v>10505.6619999994</v>
      </c>
      <c r="AP122" s="3"/>
      <c r="AR122" s="3"/>
      <c r="AT122" s="3"/>
      <c r="AV122" s="3"/>
      <c r="AX122" s="3"/>
      <c r="AZ122" s="3"/>
      <c r="BB122" s="3"/>
      <c r="BE122" s="3"/>
      <c r="BG122" s="3"/>
      <c r="BI122" s="3"/>
      <c r="BJ122"/>
      <c r="BK122"/>
      <c r="BL122"/>
      <c r="BM122"/>
      <c r="BN122"/>
      <c r="BO122"/>
    </row>
    <row r="123" spans="1:67" x14ac:dyDescent="0.2">
      <c r="A123" t="str">
        <f t="shared" si="3"/>
        <v>1_3_2015</v>
      </c>
      <c r="B123">
        <v>1</v>
      </c>
      <c r="C123">
        <v>3</v>
      </c>
      <c r="D123">
        <v>2015</v>
      </c>
      <c r="E123">
        <f>Sheet1!E122</f>
        <v>666133.000999999</v>
      </c>
      <c r="F123">
        <f>Sheet1!F122</f>
        <v>555022.66699999897</v>
      </c>
      <c r="G123">
        <f>Sheet1!G122</f>
        <v>585323.97099999897</v>
      </c>
      <c r="H123">
        <f>Sheet1!H122</f>
        <v>30301.303999999898</v>
      </c>
      <c r="I123">
        <f>Sheet1!I122</f>
        <v>601195.01629472396</v>
      </c>
      <c r="J123">
        <f>Sheet1!J122</f>
        <v>-10655.5215170228</v>
      </c>
      <c r="K123">
        <f>Sheet1!K122</f>
        <v>24576.348443185801</v>
      </c>
      <c r="L123">
        <f>Sheet1!L122</f>
        <v>4.2342595157218401</v>
      </c>
      <c r="M123">
        <f>Sheet1!M122</f>
        <v>784468.66196500405</v>
      </c>
      <c r="N123">
        <f>Sheet1!N122</f>
        <v>2.5309143669088301</v>
      </c>
      <c r="O123">
        <f>Sheet1!O122</f>
        <v>26264.015030682898</v>
      </c>
      <c r="P123">
        <f>Sheet1!P122</f>
        <v>6.9934083792674899</v>
      </c>
      <c r="Q123">
        <f>Sheet1!Q122</f>
        <v>1250.7814776456801</v>
      </c>
      <c r="R123">
        <f>Sheet1!R122</f>
        <v>3.8323367846476</v>
      </c>
      <c r="S123">
        <f>Sheet1!S122</f>
        <v>0</v>
      </c>
      <c r="T123">
        <f>Sheet1!T122</f>
        <v>0.88602426109196697</v>
      </c>
      <c r="U123">
        <f>Sheet1!U122</f>
        <v>0</v>
      </c>
      <c r="V123">
        <f>Sheet1!V122</f>
        <v>0.64663963405710301</v>
      </c>
      <c r="W123">
        <f>Sheet1!W122</f>
        <v>0</v>
      </c>
      <c r="X123">
        <f>Sheet1!Y122</f>
        <v>25142.7285509391</v>
      </c>
      <c r="Y123">
        <f>Sheet1!X122</f>
        <v>11477.0370804548</v>
      </c>
      <c r="Z123">
        <f>Sheet1!Z122</f>
        <v>597.06416781206701</v>
      </c>
      <c r="AA123">
        <f>Sheet1!AA122</f>
        <v>-34182.858394413597</v>
      </c>
      <c r="AB123">
        <f>Sheet1!AB122</f>
        <v>-7762.00614296197</v>
      </c>
      <c r="AC123">
        <f>Sheet1!AC122</f>
        <v>480.04747204388099</v>
      </c>
      <c r="AD123">
        <f>Sheet1!AD122</f>
        <v>5334.0721649904099</v>
      </c>
      <c r="AE123">
        <f>Sheet1!AE122</f>
        <v>-145.29311828728001</v>
      </c>
      <c r="AF123">
        <f>Sheet1!AF122</f>
        <v>0</v>
      </c>
      <c r="AG123">
        <f>Sheet1!AG122</f>
        <v>-5260.3034324114496</v>
      </c>
      <c r="AH123">
        <f>Sheet1!AH122</f>
        <v>0</v>
      </c>
      <c r="AI123">
        <f>Sheet1!AI122</f>
        <v>0</v>
      </c>
      <c r="AJ123">
        <f>Sheet1!AJ122</f>
        <v>0</v>
      </c>
      <c r="AK123">
        <f>Sheet1!AK122</f>
        <v>-4319.51165183394</v>
      </c>
      <c r="AL123">
        <f>Sheet1!AL122</f>
        <v>-7190.4798734719297</v>
      </c>
      <c r="AM123">
        <f>Sheet1!AM122</f>
        <v>37491.783873471803</v>
      </c>
      <c r="AN123">
        <f>Sheet1!AN122</f>
        <v>0</v>
      </c>
      <c r="AO123">
        <f>Sheet1!AO122</f>
        <v>30301.303999999898</v>
      </c>
      <c r="AP123" s="3"/>
      <c r="AR123" s="3"/>
      <c r="AT123" s="3"/>
      <c r="AV123" s="3"/>
      <c r="AX123" s="3"/>
      <c r="AZ123" s="3"/>
      <c r="BB123" s="3"/>
      <c r="BE123" s="3"/>
      <c r="BG123" s="3"/>
      <c r="BI123" s="3"/>
      <c r="BJ123"/>
      <c r="BK123"/>
      <c r="BL123"/>
      <c r="BM123"/>
      <c r="BN123"/>
      <c r="BO123"/>
    </row>
    <row r="124" spans="1:67" x14ac:dyDescent="0.2">
      <c r="A124" t="str">
        <f t="shared" si="3"/>
        <v>1_3_2016</v>
      </c>
      <c r="B124">
        <v>1</v>
      </c>
      <c r="C124">
        <v>3</v>
      </c>
      <c r="D124">
        <v>2016</v>
      </c>
      <c r="E124">
        <f>Sheet1!E123</f>
        <v>666133.000999999</v>
      </c>
      <c r="F124">
        <f>Sheet1!F123</f>
        <v>585323.97099999897</v>
      </c>
      <c r="G124">
        <f>Sheet1!G123</f>
        <v>597725.02099999995</v>
      </c>
      <c r="H124">
        <f>Sheet1!H123</f>
        <v>12401.050000000499</v>
      </c>
      <c r="I124">
        <f>Sheet1!I123</f>
        <v>561532.76222544396</v>
      </c>
      <c r="J124">
        <f>Sheet1!J123</f>
        <v>-39662.254069279603</v>
      </c>
      <c r="K124">
        <f>Sheet1!K123</f>
        <v>24429.409498038</v>
      </c>
      <c r="L124">
        <f>Sheet1!L123</f>
        <v>4.6282966443421696</v>
      </c>
      <c r="M124">
        <f>Sheet1!M123</f>
        <v>795147.06632548803</v>
      </c>
      <c r="N124">
        <f>Sheet1!N123</f>
        <v>2.2872237580757502</v>
      </c>
      <c r="O124">
        <f>Sheet1!O123</f>
        <v>27014.838447886399</v>
      </c>
      <c r="P124">
        <f>Sheet1!P123</f>
        <v>6.5258974298887704</v>
      </c>
      <c r="Q124">
        <f>Sheet1!Q123</f>
        <v>1260.67248432472</v>
      </c>
      <c r="R124">
        <f>Sheet1!R123</f>
        <v>3.8261311161192499</v>
      </c>
      <c r="S124">
        <f>Sheet1!S123</f>
        <v>0</v>
      </c>
      <c r="T124">
        <f>Sheet1!T123</f>
        <v>1.7720485221839299</v>
      </c>
      <c r="U124">
        <f>Sheet1!U123</f>
        <v>0</v>
      </c>
      <c r="V124">
        <f>Sheet1!V123</f>
        <v>0.64663963405710301</v>
      </c>
      <c r="W124">
        <f>Sheet1!W123</f>
        <v>0</v>
      </c>
      <c r="X124">
        <f>Sheet1!Y123</f>
        <v>-30764.216545604901</v>
      </c>
      <c r="Y124">
        <f>Sheet1!X123</f>
        <v>8659.1033665995292</v>
      </c>
      <c r="Z124">
        <f>Sheet1!Z123</f>
        <v>896.79436197752204</v>
      </c>
      <c r="AA124">
        <f>Sheet1!AA123</f>
        <v>-9982.9539214123197</v>
      </c>
      <c r="AB124">
        <f>Sheet1!AB123</f>
        <v>-5226.5833359671497</v>
      </c>
      <c r="AC124">
        <f>Sheet1!AC123</f>
        <v>-2263.8298423636302</v>
      </c>
      <c r="AD124">
        <f>Sheet1!AD123</f>
        <v>6483.4785141124503</v>
      </c>
      <c r="AE124">
        <f>Sheet1!AE123</f>
        <v>31.4303804727206</v>
      </c>
      <c r="AF124">
        <f>Sheet1!AF123</f>
        <v>0</v>
      </c>
      <c r="AG124">
        <f>Sheet1!AG123</f>
        <v>-5653.4213316356499</v>
      </c>
      <c r="AH124">
        <f>Sheet1!AH123</f>
        <v>0</v>
      </c>
      <c r="AI124">
        <f>Sheet1!AI123</f>
        <v>0</v>
      </c>
      <c r="AJ124">
        <f>Sheet1!AJ123</f>
        <v>0</v>
      </c>
      <c r="AK124">
        <f>Sheet1!AK123</f>
        <v>-37820.198353821397</v>
      </c>
      <c r="AL124">
        <f>Sheet1!AL123</f>
        <v>-37508.007742745198</v>
      </c>
      <c r="AM124">
        <f>Sheet1!AM123</f>
        <v>49909.057742745703</v>
      </c>
      <c r="AN124">
        <f>Sheet1!AN123</f>
        <v>0</v>
      </c>
      <c r="AO124">
        <f>Sheet1!AO123</f>
        <v>12401.050000000499</v>
      </c>
      <c r="AP124" s="3"/>
      <c r="AR124" s="3"/>
      <c r="AT124" s="3"/>
      <c r="AV124" s="3"/>
      <c r="AX124" s="3"/>
      <c r="AZ124" s="3"/>
      <c r="BB124" s="3"/>
      <c r="BE124" s="3"/>
      <c r="BG124" s="3"/>
      <c r="BI124" s="3"/>
      <c r="BJ124"/>
      <c r="BK124"/>
      <c r="BL124"/>
      <c r="BM124"/>
      <c r="BN124"/>
      <c r="BO124"/>
    </row>
    <row r="125" spans="1:67" x14ac:dyDescent="0.2">
      <c r="A125" t="str">
        <f t="shared" si="3"/>
        <v>1_3_2017</v>
      </c>
      <c r="B125">
        <v>1</v>
      </c>
      <c r="C125">
        <v>3</v>
      </c>
      <c r="D125">
        <v>2017</v>
      </c>
      <c r="E125">
        <f>Sheet1!E124</f>
        <v>666133.000999999</v>
      </c>
      <c r="F125">
        <f>Sheet1!F124</f>
        <v>597725.02099999995</v>
      </c>
      <c r="G125">
        <f>Sheet1!G124</f>
        <v>644457.18299999903</v>
      </c>
      <c r="H125">
        <f>Sheet1!H124</f>
        <v>46732.161999999596</v>
      </c>
      <c r="I125">
        <f>Sheet1!I124</f>
        <v>621685.68320192001</v>
      </c>
      <c r="J125">
        <f>Sheet1!J124</f>
        <v>60152.9209764755</v>
      </c>
      <c r="K125">
        <f>Sheet1!K124</f>
        <v>24685.176631135899</v>
      </c>
      <c r="L125">
        <f>Sheet1!L124</f>
        <v>4.32587637890507</v>
      </c>
      <c r="M125">
        <f>Sheet1!M124</f>
        <v>805251.42143171094</v>
      </c>
      <c r="N125">
        <f>Sheet1!N124</f>
        <v>2.4910583745314199</v>
      </c>
      <c r="O125">
        <f>Sheet1!O124</f>
        <v>27652.259777774401</v>
      </c>
      <c r="P125">
        <f>Sheet1!P124</f>
        <v>6.1395333704537398</v>
      </c>
      <c r="Q125">
        <f>Sheet1!Q124</f>
        <v>1259.5714897866901</v>
      </c>
      <c r="R125">
        <f>Sheet1!R124</f>
        <v>4.9064388026018202</v>
      </c>
      <c r="S125">
        <f>Sheet1!S124</f>
        <v>0</v>
      </c>
      <c r="T125">
        <f>Sheet1!T124</f>
        <v>2.7720485221839302</v>
      </c>
      <c r="U125">
        <f>Sheet1!U124</f>
        <v>0</v>
      </c>
      <c r="V125">
        <f>Sheet1!V124</f>
        <v>0.64663963405710301</v>
      </c>
      <c r="W125">
        <f>Sheet1!W124</f>
        <v>0</v>
      </c>
      <c r="X125">
        <f>Sheet1!Y124</f>
        <v>32917.044529005798</v>
      </c>
      <c r="Y125">
        <f>Sheet1!X124</f>
        <v>27402.4144788179</v>
      </c>
      <c r="Z125">
        <f>Sheet1!Z124</f>
        <v>893.34314296243201</v>
      </c>
      <c r="AA125">
        <f>Sheet1!AA124</f>
        <v>8545.4820213075309</v>
      </c>
      <c r="AB125">
        <f>Sheet1!AB124</f>
        <v>-5935.7610403250401</v>
      </c>
      <c r="AC125">
        <f>Sheet1!AC124</f>
        <v>-1363.83946795885</v>
      </c>
      <c r="AD125">
        <f>Sheet1!AD124</f>
        <v>896.83973105669395</v>
      </c>
      <c r="AE125">
        <f>Sheet1!AE124</f>
        <v>-519.28980928426301</v>
      </c>
      <c r="AF125">
        <f>Sheet1!AF124</f>
        <v>0</v>
      </c>
      <c r="AG125">
        <f>Sheet1!AG124</f>
        <v>-6299.4666247355599</v>
      </c>
      <c r="AH125">
        <f>Sheet1!AH124</f>
        <v>0</v>
      </c>
      <c r="AI125">
        <f>Sheet1!AI124</f>
        <v>0</v>
      </c>
      <c r="AJ125">
        <f>Sheet1!AJ124</f>
        <v>0</v>
      </c>
      <c r="AK125">
        <f>Sheet1!AK124</f>
        <v>56536.766960846602</v>
      </c>
      <c r="AL125">
        <f>Sheet1!AL124</f>
        <v>55380.434306436997</v>
      </c>
      <c r="AM125">
        <f>Sheet1!AM124</f>
        <v>-8648.2723064373604</v>
      </c>
      <c r="AN125">
        <f>Sheet1!AN124</f>
        <v>0</v>
      </c>
      <c r="AO125">
        <f>Sheet1!AO124</f>
        <v>46732.161999999596</v>
      </c>
      <c r="AP125" s="3"/>
      <c r="AR125" s="3"/>
      <c r="AT125" s="3"/>
      <c r="AV125" s="3"/>
      <c r="AX125" s="3"/>
      <c r="AZ125" s="3"/>
      <c r="BB125" s="3"/>
      <c r="BE125" s="3"/>
      <c r="BG125" s="3"/>
      <c r="BI125" s="3"/>
      <c r="BJ125"/>
      <c r="BK125"/>
      <c r="BL125"/>
      <c r="BM125"/>
      <c r="BN125"/>
      <c r="BO125"/>
    </row>
    <row r="126" spans="1:67" x14ac:dyDescent="0.2">
      <c r="A126" t="str">
        <f t="shared" si="3"/>
        <v>1_3_2018</v>
      </c>
      <c r="B126">
        <v>1</v>
      </c>
      <c r="C126">
        <v>3</v>
      </c>
      <c r="D126">
        <v>2018</v>
      </c>
      <c r="E126">
        <f>Sheet1!E125</f>
        <v>666133.000999999</v>
      </c>
      <c r="F126">
        <f>Sheet1!F125</f>
        <v>644457.18299999903</v>
      </c>
      <c r="G126">
        <f>Sheet1!G125</f>
        <v>581062.38399999996</v>
      </c>
      <c r="H126">
        <f>Sheet1!H125</f>
        <v>-63394.798999999701</v>
      </c>
      <c r="I126">
        <f>Sheet1!I125</f>
        <v>612332.47530298599</v>
      </c>
      <c r="J126">
        <f>Sheet1!J125</f>
        <v>-9353.2078989333895</v>
      </c>
      <c r="K126">
        <f>Sheet1!K125</f>
        <v>25700.075049190898</v>
      </c>
      <c r="L126">
        <f>Sheet1!L125</f>
        <v>4.63398847896757</v>
      </c>
      <c r="M126">
        <f>Sheet1!M125</f>
        <v>813487.90422204102</v>
      </c>
      <c r="N126">
        <f>Sheet1!N125</f>
        <v>2.70281490365615</v>
      </c>
      <c r="O126">
        <f>Sheet1!O125</f>
        <v>28384.050607585399</v>
      </c>
      <c r="P126">
        <f>Sheet1!P125</f>
        <v>5.74293740486819</v>
      </c>
      <c r="Q126">
        <f>Sheet1!Q125</f>
        <v>1267.1769366660001</v>
      </c>
      <c r="R126">
        <f>Sheet1!R125</f>
        <v>5.7151181503316604</v>
      </c>
      <c r="S126">
        <f>Sheet1!S125</f>
        <v>0</v>
      </c>
      <c r="T126">
        <f>Sheet1!T125</f>
        <v>3.7720485221839302</v>
      </c>
      <c r="U126">
        <f>Sheet1!U125</f>
        <v>0</v>
      </c>
      <c r="V126">
        <f>Sheet1!V125</f>
        <v>0.64663963405710301</v>
      </c>
      <c r="W126">
        <f>Sheet1!W125</f>
        <v>0.23938462703486399</v>
      </c>
      <c r="X126">
        <f>Sheet1!Y125</f>
        <v>-12873.9096909414</v>
      </c>
      <c r="Y126">
        <f>Sheet1!X125</f>
        <v>6218.5331793556898</v>
      </c>
      <c r="Z126">
        <f>Sheet1!Z125</f>
        <v>815.90285586263894</v>
      </c>
      <c r="AA126">
        <f>Sheet1!AA125</f>
        <v>9145.6189955324407</v>
      </c>
      <c r="AB126">
        <f>Sheet1!AB125</f>
        <v>-6333.9853573467399</v>
      </c>
      <c r="AC126">
        <f>Sheet1!AC125</f>
        <v>-1769.07281223105</v>
      </c>
      <c r="AD126">
        <f>Sheet1!AD125</f>
        <v>5488.6757360763704</v>
      </c>
      <c r="AE126">
        <f>Sheet1!AE125</f>
        <v>-402.022153448621</v>
      </c>
      <c r="AF126">
        <f>Sheet1!AF125</f>
        <v>0</v>
      </c>
      <c r="AG126">
        <f>Sheet1!AG125</f>
        <v>-6791.9802128872097</v>
      </c>
      <c r="AH126">
        <f>Sheet1!AH125</f>
        <v>0</v>
      </c>
      <c r="AI126">
        <f>Sheet1!AI125</f>
        <v>0</v>
      </c>
      <c r="AJ126">
        <f>Sheet1!AJ125</f>
        <v>-5108.5141556221797</v>
      </c>
      <c r="AK126">
        <f>Sheet1!AK125</f>
        <v>-11610.753615649999</v>
      </c>
      <c r="AL126">
        <f>Sheet1!AL125</f>
        <v>-11335.5397712994</v>
      </c>
      <c r="AM126">
        <f>Sheet1!AM125</f>
        <v>-52059.259228700197</v>
      </c>
      <c r="AN126">
        <f>Sheet1!AN125</f>
        <v>0</v>
      </c>
      <c r="AO126">
        <f>Sheet1!AO125</f>
        <v>-63394.798999999701</v>
      </c>
      <c r="AP126" s="3"/>
      <c r="AR126" s="3"/>
      <c r="AT126" s="3"/>
      <c r="AV126" s="3"/>
      <c r="AX126" s="3"/>
      <c r="AZ126" s="3"/>
      <c r="BB126" s="3"/>
      <c r="BE126" s="3"/>
      <c r="BG126" s="3"/>
      <c r="BI126" s="3"/>
      <c r="BJ126"/>
      <c r="BK126"/>
      <c r="BL126"/>
      <c r="BM126"/>
      <c r="BN126"/>
      <c r="BO126"/>
    </row>
    <row r="127" spans="1:67" x14ac:dyDescent="0.2">
      <c r="A127" t="str">
        <f t="shared" si="2"/>
        <v>1_10_2002</v>
      </c>
      <c r="B127">
        <v>1</v>
      </c>
      <c r="C127">
        <v>10</v>
      </c>
      <c r="D127">
        <v>2002</v>
      </c>
      <c r="E127">
        <f>Sheet1!E126</f>
        <v>2028458449</v>
      </c>
      <c r="F127">
        <f>Sheet1!F126</f>
        <v>0</v>
      </c>
      <c r="G127">
        <f>Sheet1!G126</f>
        <v>2028458449</v>
      </c>
      <c r="H127">
        <f>Sheet1!H126</f>
        <v>0</v>
      </c>
      <c r="I127">
        <f>Sheet1!I126</f>
        <v>2126981841.54144</v>
      </c>
      <c r="J127">
        <f>Sheet1!J126</f>
        <v>0</v>
      </c>
      <c r="K127">
        <f>Sheet1!K126</f>
        <v>474570591.5</v>
      </c>
      <c r="L127">
        <f>Sheet1!L126</f>
        <v>1.7610024580000001</v>
      </c>
      <c r="M127">
        <f>Sheet1!M126</f>
        <v>25697520.3899999</v>
      </c>
      <c r="N127">
        <f>Sheet1!N126</f>
        <v>1.974</v>
      </c>
      <c r="O127">
        <f>Sheet1!O126</f>
        <v>42439.074999999903</v>
      </c>
      <c r="P127">
        <f>Sheet1!P126</f>
        <v>31.71</v>
      </c>
      <c r="Q127">
        <f>Sheet1!Q126</f>
        <v>31155.962969999899</v>
      </c>
      <c r="R127">
        <f>Sheet1!R126</f>
        <v>3.5</v>
      </c>
      <c r="S127">
        <f>Sheet1!S126</f>
        <v>0</v>
      </c>
      <c r="T127">
        <f>Sheet1!T126</f>
        <v>0</v>
      </c>
      <c r="U127">
        <f>Sheet1!U126</f>
        <v>0</v>
      </c>
      <c r="V127">
        <f>Sheet1!V126</f>
        <v>0</v>
      </c>
      <c r="W127">
        <f>Sheet1!W126</f>
        <v>0</v>
      </c>
      <c r="X127">
        <f>Sheet1!Y126</f>
        <v>0</v>
      </c>
      <c r="Y127">
        <f>Sheet1!X126</f>
        <v>0</v>
      </c>
      <c r="Z127">
        <f>Sheet1!Z126</f>
        <v>0</v>
      </c>
      <c r="AA127">
        <f>Sheet1!AA126</f>
        <v>0</v>
      </c>
      <c r="AB127">
        <f>Sheet1!AB126</f>
        <v>0</v>
      </c>
      <c r="AC127">
        <f>Sheet1!AC126</f>
        <v>0</v>
      </c>
      <c r="AD127">
        <f>Sheet1!AD126</f>
        <v>0</v>
      </c>
      <c r="AE127">
        <f>Sheet1!AE126</f>
        <v>0</v>
      </c>
      <c r="AF127">
        <f>Sheet1!AF126</f>
        <v>0</v>
      </c>
      <c r="AG127">
        <f>Sheet1!AG126</f>
        <v>0</v>
      </c>
      <c r="AH127">
        <f>Sheet1!AH126</f>
        <v>0</v>
      </c>
      <c r="AI127">
        <f>Sheet1!AI126</f>
        <v>0</v>
      </c>
      <c r="AJ127">
        <f>Sheet1!AJ126</f>
        <v>0</v>
      </c>
      <c r="AK127">
        <f>Sheet1!AK126</f>
        <v>0</v>
      </c>
      <c r="AL127">
        <f>Sheet1!AL126</f>
        <v>0</v>
      </c>
      <c r="AM127">
        <f>Sheet1!AM126</f>
        <v>0</v>
      </c>
      <c r="AN127">
        <f>Sheet1!AN126</f>
        <v>2028458449</v>
      </c>
      <c r="AO127">
        <f>Sheet1!AO126</f>
        <v>2028458449</v>
      </c>
      <c r="AP127" s="3"/>
      <c r="AR127" s="3"/>
      <c r="AT127" s="3"/>
      <c r="AV127" s="3"/>
      <c r="AX127" s="3"/>
      <c r="AZ127" s="3"/>
      <c r="BB127" s="3"/>
      <c r="BE127" s="3"/>
      <c r="BG127" s="3"/>
      <c r="BI127" s="3"/>
      <c r="BJ127"/>
      <c r="BK127"/>
      <c r="BL127"/>
      <c r="BM127"/>
      <c r="BN127"/>
      <c r="BO127"/>
    </row>
    <row r="128" spans="1:67" x14ac:dyDescent="0.2">
      <c r="A128" t="str">
        <f t="shared" si="2"/>
        <v>1_10_2003</v>
      </c>
      <c r="B128">
        <v>1</v>
      </c>
      <c r="C128">
        <v>10</v>
      </c>
      <c r="D128">
        <v>2003</v>
      </c>
      <c r="E128">
        <f>Sheet1!E127</f>
        <v>2028458449</v>
      </c>
      <c r="F128">
        <f>Sheet1!F127</f>
        <v>2028458449</v>
      </c>
      <c r="G128">
        <f>Sheet1!G127</f>
        <v>1999850729.99999</v>
      </c>
      <c r="H128">
        <f>Sheet1!H127</f>
        <v>-28607719.0000019</v>
      </c>
      <c r="I128">
        <f>Sheet1!I127</f>
        <v>2214890270.1912398</v>
      </c>
      <c r="J128">
        <f>Sheet1!J127</f>
        <v>87908428.649795502</v>
      </c>
      <c r="K128">
        <f>Sheet1!K127</f>
        <v>503552796.69999999</v>
      </c>
      <c r="L128">
        <f>Sheet1!L127</f>
        <v>1.9292153139999899</v>
      </c>
      <c r="M128">
        <f>Sheet1!M127</f>
        <v>26042245.269999899</v>
      </c>
      <c r="N128">
        <f>Sheet1!N127</f>
        <v>2.2467999999999901</v>
      </c>
      <c r="O128">
        <f>Sheet1!O127</f>
        <v>41148.635000000002</v>
      </c>
      <c r="P128">
        <f>Sheet1!P127</f>
        <v>31.36</v>
      </c>
      <c r="Q128">
        <f>Sheet1!Q127</f>
        <v>31155.5849099999</v>
      </c>
      <c r="R128">
        <f>Sheet1!R127</f>
        <v>3.5</v>
      </c>
      <c r="S128">
        <f>Sheet1!S127</f>
        <v>0</v>
      </c>
      <c r="T128">
        <f>Sheet1!T127</f>
        <v>0</v>
      </c>
      <c r="U128">
        <f>Sheet1!U127</f>
        <v>0</v>
      </c>
      <c r="V128">
        <f>Sheet1!V127</f>
        <v>0</v>
      </c>
      <c r="W128">
        <f>Sheet1!W127</f>
        <v>0</v>
      </c>
      <c r="X128">
        <f>Sheet1!Y127</f>
        <v>-76995271.601259395</v>
      </c>
      <c r="Y128">
        <f>Sheet1!X127</f>
        <v>99194798.1802136</v>
      </c>
      <c r="Z128">
        <f>Sheet1!Z127</f>
        <v>3238068.9975157999</v>
      </c>
      <c r="AA128">
        <f>Sheet1!AA127</f>
        <v>43893613.434030101</v>
      </c>
      <c r="AB128">
        <f>Sheet1!AB127</f>
        <v>22497951.634550601</v>
      </c>
      <c r="AC128">
        <f>Sheet1!AC127</f>
        <v>-5203095.8092919597</v>
      </c>
      <c r="AD128">
        <f>Sheet1!AD127</f>
        <v>-26073.8695004482</v>
      </c>
      <c r="AE128">
        <f>Sheet1!AE127</f>
        <v>0</v>
      </c>
      <c r="AF128">
        <f>Sheet1!AF127</f>
        <v>0</v>
      </c>
      <c r="AG128">
        <f>Sheet1!AG127</f>
        <v>0</v>
      </c>
      <c r="AH128">
        <f>Sheet1!AH127</f>
        <v>0</v>
      </c>
      <c r="AI128">
        <f>Sheet1!AI127</f>
        <v>0</v>
      </c>
      <c r="AJ128">
        <f>Sheet1!AJ127</f>
        <v>0</v>
      </c>
      <c r="AK128">
        <f>Sheet1!AK127</f>
        <v>86599990.966258302</v>
      </c>
      <c r="AL128">
        <f>Sheet1!AL127</f>
        <v>83836444.369342893</v>
      </c>
      <c r="AM128">
        <f>Sheet1!AM127</f>
        <v>-112444163.369344</v>
      </c>
      <c r="AN128">
        <f>Sheet1!AN127</f>
        <v>0</v>
      </c>
      <c r="AO128">
        <f>Sheet1!AO127</f>
        <v>-28607719.0000019</v>
      </c>
      <c r="AP128" s="3"/>
      <c r="AR128" s="3"/>
      <c r="AT128" s="3"/>
      <c r="AV128" s="3"/>
      <c r="AX128" s="3"/>
      <c r="AZ128" s="3"/>
      <c r="BB128" s="3"/>
      <c r="BE128" s="3"/>
      <c r="BG128" s="3"/>
      <c r="BI128" s="3"/>
      <c r="BJ128"/>
      <c r="BK128"/>
      <c r="BL128"/>
      <c r="BM128"/>
      <c r="BN128"/>
      <c r="BO128"/>
    </row>
    <row r="129" spans="1:67" x14ac:dyDescent="0.2">
      <c r="A129" t="str">
        <f t="shared" si="2"/>
        <v>1_10_2004</v>
      </c>
      <c r="B129">
        <v>1</v>
      </c>
      <c r="C129">
        <v>10</v>
      </c>
      <c r="D129">
        <v>2004</v>
      </c>
      <c r="E129">
        <f>Sheet1!E128</f>
        <v>2028458449</v>
      </c>
      <c r="F129">
        <f>Sheet1!F128</f>
        <v>1999850729.99999</v>
      </c>
      <c r="G129">
        <f>Sheet1!G128</f>
        <v>2115153451.99999</v>
      </c>
      <c r="H129">
        <f>Sheet1!H128</f>
        <v>115302722</v>
      </c>
      <c r="I129">
        <f>Sheet1!I128</f>
        <v>2379933188.4091001</v>
      </c>
      <c r="J129">
        <f>Sheet1!J128</f>
        <v>165042918.217868</v>
      </c>
      <c r="K129">
        <f>Sheet1!K128</f>
        <v>521860484</v>
      </c>
      <c r="L129">
        <f>Sheet1!L128</f>
        <v>1.9019918869999899</v>
      </c>
      <c r="M129">
        <f>Sheet1!M128</f>
        <v>26563773.749999899</v>
      </c>
      <c r="N129">
        <f>Sheet1!N128</f>
        <v>2.5669</v>
      </c>
      <c r="O129">
        <f>Sheet1!O128</f>
        <v>39531.589999999997</v>
      </c>
      <c r="P129">
        <f>Sheet1!P128</f>
        <v>31</v>
      </c>
      <c r="Q129">
        <f>Sheet1!Q128</f>
        <v>31155.840259999899</v>
      </c>
      <c r="R129">
        <f>Sheet1!R128</f>
        <v>3.5</v>
      </c>
      <c r="S129">
        <f>Sheet1!S128</f>
        <v>0</v>
      </c>
      <c r="T129">
        <f>Sheet1!T128</f>
        <v>0</v>
      </c>
      <c r="U129">
        <f>Sheet1!U128</f>
        <v>0</v>
      </c>
      <c r="V129">
        <f>Sheet1!V128</f>
        <v>0</v>
      </c>
      <c r="W129">
        <f>Sheet1!W128</f>
        <v>0</v>
      </c>
      <c r="X129">
        <f>Sheet1!Y128</f>
        <v>12255449.8179774</v>
      </c>
      <c r="Y129">
        <f>Sheet1!X128</f>
        <v>58356365.3324522</v>
      </c>
      <c r="Z129">
        <f>Sheet1!Z128</f>
        <v>4752136.04439817</v>
      </c>
      <c r="AA129">
        <f>Sheet1!AA128</f>
        <v>46399317.547156602</v>
      </c>
      <c r="AB129">
        <f>Sheet1!AB128</f>
        <v>28845188.511679199</v>
      </c>
      <c r="AC129">
        <f>Sheet1!AC128</f>
        <v>-5276085.4017825397</v>
      </c>
      <c r="AD129">
        <f>Sheet1!AD128</f>
        <v>17362.714189500901</v>
      </c>
      <c r="AE129">
        <f>Sheet1!AE128</f>
        <v>0</v>
      </c>
      <c r="AF129">
        <f>Sheet1!AF128</f>
        <v>0</v>
      </c>
      <c r="AG129">
        <f>Sheet1!AG128</f>
        <v>0</v>
      </c>
      <c r="AH129">
        <f>Sheet1!AH128</f>
        <v>0</v>
      </c>
      <c r="AI129">
        <f>Sheet1!AI128</f>
        <v>0</v>
      </c>
      <c r="AJ129">
        <f>Sheet1!AJ128</f>
        <v>0</v>
      </c>
      <c r="AK129">
        <f>Sheet1!AK128</f>
        <v>145349734.56606999</v>
      </c>
      <c r="AL129">
        <f>Sheet1!AL128</f>
        <v>149019210.98368201</v>
      </c>
      <c r="AM129">
        <f>Sheet1!AM128</f>
        <v>-33716488.983681999</v>
      </c>
      <c r="AN129">
        <f>Sheet1!AN128</f>
        <v>0</v>
      </c>
      <c r="AO129">
        <f>Sheet1!AO128</f>
        <v>115302722</v>
      </c>
      <c r="AP129" s="3"/>
      <c r="AR129" s="3"/>
      <c r="AT129" s="3"/>
      <c r="AV129" s="3"/>
      <c r="AX129" s="3"/>
      <c r="AZ129" s="3"/>
      <c r="BB129" s="3"/>
      <c r="BE129" s="3"/>
      <c r="BG129" s="3"/>
      <c r="BI129" s="3"/>
      <c r="BJ129"/>
      <c r="BK129"/>
      <c r="BL129"/>
      <c r="BM129"/>
      <c r="BN129"/>
      <c r="BO129"/>
    </row>
    <row r="130" spans="1:67" x14ac:dyDescent="0.2">
      <c r="A130" t="str">
        <f t="shared" si="2"/>
        <v>1_10_2005</v>
      </c>
      <c r="B130">
        <v>1</v>
      </c>
      <c r="C130">
        <v>10</v>
      </c>
      <c r="D130">
        <v>2005</v>
      </c>
      <c r="E130">
        <f>Sheet1!E129</f>
        <v>2028458449</v>
      </c>
      <c r="F130">
        <f>Sheet1!F129</f>
        <v>2115153451.99999</v>
      </c>
      <c r="G130">
        <f>Sheet1!G129</f>
        <v>2507212522.99999</v>
      </c>
      <c r="H130">
        <f>Sheet1!H129</f>
        <v>392059070.99999601</v>
      </c>
      <c r="I130">
        <f>Sheet1!I129</f>
        <v>2688755579.57933</v>
      </c>
      <c r="J130">
        <f>Sheet1!J129</f>
        <v>308822391.17022598</v>
      </c>
      <c r="K130">
        <f>Sheet1!K129</f>
        <v>527998936.69999999</v>
      </c>
      <c r="L130">
        <f>Sheet1!L129</f>
        <v>1.608699594</v>
      </c>
      <c r="M130">
        <f>Sheet1!M129</f>
        <v>27081157.499999899</v>
      </c>
      <c r="N130">
        <f>Sheet1!N129</f>
        <v>3.0314999999999901</v>
      </c>
      <c r="O130">
        <f>Sheet1!O129</f>
        <v>38116.919999999896</v>
      </c>
      <c r="P130">
        <f>Sheet1!P129</f>
        <v>30.68</v>
      </c>
      <c r="Q130">
        <f>Sheet1!Q129</f>
        <v>31156.652590000002</v>
      </c>
      <c r="R130">
        <f>Sheet1!R129</f>
        <v>3.5</v>
      </c>
      <c r="S130">
        <f>Sheet1!S129</f>
        <v>0</v>
      </c>
      <c r="T130">
        <f>Sheet1!T129</f>
        <v>0</v>
      </c>
      <c r="U130">
        <f>Sheet1!U129</f>
        <v>0</v>
      </c>
      <c r="V130">
        <f>Sheet1!V129</f>
        <v>0</v>
      </c>
      <c r="W130">
        <f>Sheet1!W129</f>
        <v>0</v>
      </c>
      <c r="X130">
        <f>Sheet1!Y129</f>
        <v>152717949.05152199</v>
      </c>
      <c r="Y130">
        <f>Sheet1!X129</f>
        <v>20015693.3662921</v>
      </c>
      <c r="Z130">
        <f>Sheet1!Z129</f>
        <v>4889448.7432452999</v>
      </c>
      <c r="AA130">
        <f>Sheet1!AA129</f>
        <v>64127500.368823297</v>
      </c>
      <c r="AB130">
        <f>Sheet1!AB129</f>
        <v>27713443.6420414</v>
      </c>
      <c r="AC130">
        <f>Sheet1!AC129</f>
        <v>-4960978.0493210005</v>
      </c>
      <c r="AD130">
        <f>Sheet1!AD129</f>
        <v>58419.147765534799</v>
      </c>
      <c r="AE130">
        <f>Sheet1!AE129</f>
        <v>0</v>
      </c>
      <c r="AF130">
        <f>Sheet1!AF129</f>
        <v>0</v>
      </c>
      <c r="AG130">
        <f>Sheet1!AG129</f>
        <v>0</v>
      </c>
      <c r="AH130">
        <f>Sheet1!AH129</f>
        <v>0</v>
      </c>
      <c r="AI130">
        <f>Sheet1!AI129</f>
        <v>0</v>
      </c>
      <c r="AJ130">
        <f>Sheet1!AJ129</f>
        <v>0</v>
      </c>
      <c r="AK130">
        <f>Sheet1!AK129</f>
        <v>264561476.27036899</v>
      </c>
      <c r="AL130">
        <f>Sheet1!AL129</f>
        <v>274464321.06576902</v>
      </c>
      <c r="AM130">
        <f>Sheet1!AM129</f>
        <v>117594749.93422601</v>
      </c>
      <c r="AN130">
        <f>Sheet1!AN129</f>
        <v>0</v>
      </c>
      <c r="AO130">
        <f>Sheet1!AO129</f>
        <v>392059070.99999601</v>
      </c>
      <c r="AP130" s="3"/>
      <c r="AR130" s="3"/>
      <c r="AT130" s="3"/>
      <c r="AV130" s="3"/>
      <c r="AX130" s="3"/>
      <c r="AZ130" s="3"/>
      <c r="BB130" s="3"/>
      <c r="BE130" s="3"/>
      <c r="BG130" s="3"/>
      <c r="BI130" s="3"/>
      <c r="BJ130"/>
      <c r="BK130"/>
      <c r="BL130"/>
      <c r="BM130"/>
      <c r="BN130"/>
      <c r="BO130"/>
    </row>
    <row r="131" spans="1:67" x14ac:dyDescent="0.2">
      <c r="A131" t="str">
        <f t="shared" si="2"/>
        <v>1_10_2006</v>
      </c>
      <c r="B131">
        <v>1</v>
      </c>
      <c r="C131">
        <v>10</v>
      </c>
      <c r="D131">
        <v>2006</v>
      </c>
      <c r="E131">
        <f>Sheet1!E130</f>
        <v>2028458449</v>
      </c>
      <c r="F131">
        <f>Sheet1!F130</f>
        <v>2507212522.99999</v>
      </c>
      <c r="G131">
        <f>Sheet1!G130</f>
        <v>2603647774.99999</v>
      </c>
      <c r="H131">
        <f>Sheet1!H130</f>
        <v>96435252.000002801</v>
      </c>
      <c r="I131">
        <f>Sheet1!I130</f>
        <v>2856738679.6416998</v>
      </c>
      <c r="J131">
        <f>Sheet1!J130</f>
        <v>167983100.06236601</v>
      </c>
      <c r="K131">
        <f>Sheet1!K130</f>
        <v>539962610.09999895</v>
      </c>
      <c r="L131">
        <f>Sheet1!L130</f>
        <v>1.587646779</v>
      </c>
      <c r="M131">
        <f>Sheet1!M130</f>
        <v>27655014.75</v>
      </c>
      <c r="N131">
        <f>Sheet1!N130</f>
        <v>3.3499999999999899</v>
      </c>
      <c r="O131">
        <f>Sheet1!O130</f>
        <v>36028.75</v>
      </c>
      <c r="P131">
        <f>Sheet1!P130</f>
        <v>30.18</v>
      </c>
      <c r="Q131">
        <f>Sheet1!Q130</f>
        <v>31153.4728</v>
      </c>
      <c r="R131">
        <f>Sheet1!R130</f>
        <v>3.7</v>
      </c>
      <c r="S131">
        <f>Sheet1!S130</f>
        <v>0</v>
      </c>
      <c r="T131">
        <f>Sheet1!T130</f>
        <v>0</v>
      </c>
      <c r="U131">
        <f>Sheet1!U130</f>
        <v>0</v>
      </c>
      <c r="V131">
        <f>Sheet1!V130</f>
        <v>0</v>
      </c>
      <c r="W131">
        <f>Sheet1!W130</f>
        <v>0</v>
      </c>
      <c r="X131">
        <f>Sheet1!Y130</f>
        <v>13328285.0843754</v>
      </c>
      <c r="Y131">
        <f>Sheet1!X130</f>
        <v>45655381.644019097</v>
      </c>
      <c r="Z131">
        <f>Sheet1!Z130</f>
        <v>6300871.62383522</v>
      </c>
      <c r="AA131">
        <f>Sheet1!AA130</f>
        <v>46937867.671787001</v>
      </c>
      <c r="AB131">
        <f>Sheet1!AB130</f>
        <v>50969672.176819697</v>
      </c>
      <c r="AC131">
        <f>Sheet1!AC130</f>
        <v>-9182267.0951680001</v>
      </c>
      <c r="AD131">
        <f>Sheet1!AD130</f>
        <v>-271055.02190849901</v>
      </c>
      <c r="AE131">
        <f>Sheet1!AE130</f>
        <v>-380284.92666060798</v>
      </c>
      <c r="AF131">
        <f>Sheet1!AF130</f>
        <v>0</v>
      </c>
      <c r="AG131">
        <f>Sheet1!AG130</f>
        <v>0</v>
      </c>
      <c r="AH131">
        <f>Sheet1!AH130</f>
        <v>0</v>
      </c>
      <c r="AI131">
        <f>Sheet1!AI130</f>
        <v>0</v>
      </c>
      <c r="AJ131">
        <f>Sheet1!AJ130</f>
        <v>0</v>
      </c>
      <c r="AK131">
        <f>Sheet1!AK130</f>
        <v>153358471.15709901</v>
      </c>
      <c r="AL131">
        <f>Sheet1!AL130</f>
        <v>156640988.614748</v>
      </c>
      <c r="AM131">
        <f>Sheet1!AM130</f>
        <v>-60205736.6147452</v>
      </c>
      <c r="AN131">
        <f>Sheet1!AN130</f>
        <v>0</v>
      </c>
      <c r="AO131">
        <f>Sheet1!AO130</f>
        <v>96435252.000002801</v>
      </c>
      <c r="AP131" s="3"/>
      <c r="AR131" s="3"/>
      <c r="AT131" s="3"/>
      <c r="AV131" s="3"/>
      <c r="AX131" s="3"/>
      <c r="AZ131" s="3"/>
      <c r="BB131" s="3"/>
      <c r="BE131" s="3"/>
      <c r="BG131" s="3"/>
      <c r="BI131" s="3"/>
      <c r="BJ131"/>
      <c r="BK131"/>
      <c r="BL131"/>
      <c r="BM131"/>
      <c r="BN131"/>
      <c r="BO131"/>
    </row>
    <row r="132" spans="1:67" x14ac:dyDescent="0.2">
      <c r="A132" t="str">
        <f t="shared" si="2"/>
        <v>1_10_2007</v>
      </c>
      <c r="B132">
        <v>1</v>
      </c>
      <c r="C132">
        <v>10</v>
      </c>
      <c r="D132">
        <v>2007</v>
      </c>
      <c r="E132">
        <f>Sheet1!E131</f>
        <v>2028458449</v>
      </c>
      <c r="F132">
        <f>Sheet1!F131</f>
        <v>2603647774.99999</v>
      </c>
      <c r="G132">
        <f>Sheet1!G131</f>
        <v>2751026060</v>
      </c>
      <c r="H132">
        <f>Sheet1!H131</f>
        <v>147378285.00000399</v>
      </c>
      <c r="I132">
        <f>Sheet1!I131</f>
        <v>2923435294.2704101</v>
      </c>
      <c r="J132">
        <f>Sheet1!J131</f>
        <v>66696614.628712602</v>
      </c>
      <c r="K132">
        <f>Sheet1!K131</f>
        <v>543107372.799999</v>
      </c>
      <c r="L132">
        <f>Sheet1!L131</f>
        <v>1.5239354949999999</v>
      </c>
      <c r="M132">
        <f>Sheet1!M131</f>
        <v>27714120</v>
      </c>
      <c r="N132">
        <f>Sheet1!N131</f>
        <v>3.4605999999999901</v>
      </c>
      <c r="O132">
        <f>Sheet1!O131</f>
        <v>36660.58</v>
      </c>
      <c r="P132">
        <f>Sheet1!P131</f>
        <v>30.4</v>
      </c>
      <c r="Q132">
        <f>Sheet1!Q131</f>
        <v>31160.222179999899</v>
      </c>
      <c r="R132">
        <f>Sheet1!R131</f>
        <v>3.6</v>
      </c>
      <c r="S132">
        <f>Sheet1!S131</f>
        <v>0</v>
      </c>
      <c r="T132">
        <f>Sheet1!T131</f>
        <v>0</v>
      </c>
      <c r="U132">
        <f>Sheet1!U131</f>
        <v>0</v>
      </c>
      <c r="V132">
        <f>Sheet1!V131</f>
        <v>0</v>
      </c>
      <c r="W132">
        <f>Sheet1!W131</f>
        <v>0</v>
      </c>
      <c r="X132">
        <f>Sheet1!Y131</f>
        <v>42818303.477593698</v>
      </c>
      <c r="Y132">
        <f>Sheet1!X131</f>
        <v>12206188.6507346</v>
      </c>
      <c r="Z132">
        <f>Sheet1!Z131</f>
        <v>665449.63525093999</v>
      </c>
      <c r="AA132">
        <f>Sheet1!AA131</f>
        <v>15995092.505419901</v>
      </c>
      <c r="AB132">
        <f>Sheet1!AB131</f>
        <v>-16118440.5768691</v>
      </c>
      <c r="AC132">
        <f>Sheet1!AC131</f>
        <v>4206692.54688951</v>
      </c>
      <c r="AD132">
        <f>Sheet1!AD131</f>
        <v>597533.71243578999</v>
      </c>
      <c r="AE132">
        <f>Sheet1!AE131</f>
        <v>197478.40332546801</v>
      </c>
      <c r="AF132">
        <f>Sheet1!AF131</f>
        <v>0</v>
      </c>
      <c r="AG132">
        <f>Sheet1!AG131</f>
        <v>0</v>
      </c>
      <c r="AH132">
        <f>Sheet1!AH131</f>
        <v>0</v>
      </c>
      <c r="AI132">
        <f>Sheet1!AI131</f>
        <v>0</v>
      </c>
      <c r="AJ132">
        <f>Sheet1!AJ131</f>
        <v>0</v>
      </c>
      <c r="AK132">
        <f>Sheet1!AK131</f>
        <v>60568298.354780801</v>
      </c>
      <c r="AL132">
        <f>Sheet1!AL131</f>
        <v>60787671.450529702</v>
      </c>
      <c r="AM132">
        <f>Sheet1!AM131</f>
        <v>86590613.549474999</v>
      </c>
      <c r="AN132">
        <f>Sheet1!AN131</f>
        <v>0</v>
      </c>
      <c r="AO132">
        <f>Sheet1!AO131</f>
        <v>147378285.00000399</v>
      </c>
      <c r="AP132" s="3"/>
      <c r="AR132" s="3"/>
      <c r="AT132" s="3"/>
      <c r="AV132" s="3"/>
      <c r="AX132" s="3"/>
      <c r="AZ132" s="3"/>
      <c r="BB132" s="3"/>
      <c r="BE132" s="3"/>
      <c r="BG132" s="3"/>
      <c r="BI132" s="3"/>
      <c r="BJ132"/>
      <c r="BK132"/>
      <c r="BL132"/>
      <c r="BM132"/>
      <c r="BN132"/>
      <c r="BO132"/>
    </row>
    <row r="133" spans="1:67" x14ac:dyDescent="0.2">
      <c r="A133" t="str">
        <f t="shared" si="2"/>
        <v>1_10_2008</v>
      </c>
      <c r="B133">
        <v>1</v>
      </c>
      <c r="C133">
        <v>10</v>
      </c>
      <c r="D133">
        <v>2008</v>
      </c>
      <c r="E133">
        <f>Sheet1!E132</f>
        <v>2028458449</v>
      </c>
      <c r="F133">
        <f>Sheet1!F132</f>
        <v>2751026060</v>
      </c>
      <c r="G133">
        <f>Sheet1!G132</f>
        <v>2818659238.99999</v>
      </c>
      <c r="H133">
        <f>Sheet1!H132</f>
        <v>67633178.999994695</v>
      </c>
      <c r="I133">
        <f>Sheet1!I132</f>
        <v>3043223335.0292902</v>
      </c>
      <c r="J133">
        <f>Sheet1!J132</f>
        <v>119788040.758881</v>
      </c>
      <c r="K133">
        <f>Sheet1!K132</f>
        <v>558408346.89999902</v>
      </c>
      <c r="L133">
        <f>Sheet1!L132</f>
        <v>1.54893287999999</v>
      </c>
      <c r="M133">
        <f>Sheet1!M132</f>
        <v>27956797.669999901</v>
      </c>
      <c r="N133">
        <f>Sheet1!N132</f>
        <v>3.9195000000000002</v>
      </c>
      <c r="O133">
        <f>Sheet1!O132</f>
        <v>36716.94</v>
      </c>
      <c r="P133">
        <f>Sheet1!P132</f>
        <v>30.42</v>
      </c>
      <c r="Q133">
        <f>Sheet1!Q132</f>
        <v>31153.651349999898</v>
      </c>
      <c r="R133">
        <f>Sheet1!R132</f>
        <v>3.7</v>
      </c>
      <c r="S133">
        <f>Sheet1!S132</f>
        <v>0</v>
      </c>
      <c r="T133">
        <f>Sheet1!T132</f>
        <v>0</v>
      </c>
      <c r="U133">
        <f>Sheet1!U132</f>
        <v>0</v>
      </c>
      <c r="V133">
        <f>Sheet1!V132</f>
        <v>0</v>
      </c>
      <c r="W133">
        <f>Sheet1!W132</f>
        <v>0</v>
      </c>
      <c r="X133">
        <f>Sheet1!Y132</f>
        <v>-17683024.1698149</v>
      </c>
      <c r="Y133">
        <f>Sheet1!X132</f>
        <v>62254172.526290201</v>
      </c>
      <c r="Z133">
        <f>Sheet1!Z132</f>
        <v>2872397.2344940999</v>
      </c>
      <c r="AA133">
        <f>Sheet1!AA132</f>
        <v>66504477.9367617</v>
      </c>
      <c r="AB133">
        <f>Sheet1!AB132</f>
        <v>-1509147.7518363299</v>
      </c>
      <c r="AC133">
        <f>Sheet1!AC132</f>
        <v>403777.22759625502</v>
      </c>
      <c r="AD133">
        <f>Sheet1!AD132</f>
        <v>-614513.816305766</v>
      </c>
      <c r="AE133">
        <f>Sheet1!AE132</f>
        <v>-208640.75279650901</v>
      </c>
      <c r="AF133">
        <f>Sheet1!AF132</f>
        <v>0</v>
      </c>
      <c r="AG133">
        <f>Sheet1!AG132</f>
        <v>0</v>
      </c>
      <c r="AH133">
        <f>Sheet1!AH132</f>
        <v>0</v>
      </c>
      <c r="AI133">
        <f>Sheet1!AI132</f>
        <v>0</v>
      </c>
      <c r="AJ133">
        <f>Sheet1!AJ132</f>
        <v>0</v>
      </c>
      <c r="AK133">
        <f>Sheet1!AK132</f>
        <v>112019498.434388</v>
      </c>
      <c r="AL133">
        <f>Sheet1!AL132</f>
        <v>112723555.89668199</v>
      </c>
      <c r="AM133">
        <f>Sheet1!AM132</f>
        <v>-45090376.896687701</v>
      </c>
      <c r="AN133">
        <f>Sheet1!AN132</f>
        <v>0</v>
      </c>
      <c r="AO133">
        <f>Sheet1!AO132</f>
        <v>67633178.999994695</v>
      </c>
      <c r="AP133" s="3"/>
      <c r="AR133" s="3"/>
      <c r="AT133" s="3"/>
      <c r="AV133" s="3"/>
      <c r="AX133" s="3"/>
      <c r="AZ133" s="3"/>
      <c r="BB133" s="3"/>
      <c r="BE133" s="3"/>
      <c r="BG133" s="3"/>
      <c r="BI133" s="3"/>
      <c r="BJ133"/>
      <c r="BK133"/>
      <c r="BL133"/>
      <c r="BM133"/>
      <c r="BN133"/>
      <c r="BO133"/>
    </row>
    <row r="134" spans="1:67" x14ac:dyDescent="0.2">
      <c r="A134" t="str">
        <f t="shared" si="2"/>
        <v>1_10_2009</v>
      </c>
      <c r="B134">
        <v>1</v>
      </c>
      <c r="C134">
        <v>10</v>
      </c>
      <c r="D134">
        <v>2009</v>
      </c>
      <c r="E134">
        <f>Sheet1!E133</f>
        <v>2028458449</v>
      </c>
      <c r="F134">
        <f>Sheet1!F133</f>
        <v>2818659238.99999</v>
      </c>
      <c r="G134">
        <f>Sheet1!G133</f>
        <v>2717269399.99999</v>
      </c>
      <c r="H134">
        <f>Sheet1!H133</f>
        <v>-101389838.999999</v>
      </c>
      <c r="I134">
        <f>Sheet1!I133</f>
        <v>2856473599.8755698</v>
      </c>
      <c r="J134">
        <f>Sheet1!J133</f>
        <v>-186749735.15372199</v>
      </c>
      <c r="K134">
        <f>Sheet1!K133</f>
        <v>562176551.29999995</v>
      </c>
      <c r="L134">
        <f>Sheet1!L133</f>
        <v>1.632493051</v>
      </c>
      <c r="M134">
        <f>Sheet1!M133</f>
        <v>27734538</v>
      </c>
      <c r="N134">
        <f>Sheet1!N133</f>
        <v>2.84309999999999</v>
      </c>
      <c r="O134">
        <f>Sheet1!O133</f>
        <v>35494.29</v>
      </c>
      <c r="P134">
        <f>Sheet1!P133</f>
        <v>30.61</v>
      </c>
      <c r="Q134">
        <f>Sheet1!Q133</f>
        <v>31159.806549999899</v>
      </c>
      <c r="R134">
        <f>Sheet1!R133</f>
        <v>3.9</v>
      </c>
      <c r="S134">
        <f>Sheet1!S133</f>
        <v>0</v>
      </c>
      <c r="T134">
        <f>Sheet1!T133</f>
        <v>0</v>
      </c>
      <c r="U134">
        <f>Sheet1!U133</f>
        <v>0</v>
      </c>
      <c r="V134">
        <f>Sheet1!V133</f>
        <v>0</v>
      </c>
      <c r="W134">
        <f>Sheet1!W133</f>
        <v>0</v>
      </c>
      <c r="X134">
        <f>Sheet1!Y133</f>
        <v>-58867024.798931397</v>
      </c>
      <c r="Y134">
        <f>Sheet1!X133</f>
        <v>15309461.160652</v>
      </c>
      <c r="Z134">
        <f>Sheet1!Z133</f>
        <v>-2691717.2724470198</v>
      </c>
      <c r="AA134">
        <f>Sheet1!AA133</f>
        <v>-164766775.21270201</v>
      </c>
      <c r="AB134">
        <f>Sheet1!AB133</f>
        <v>34305124.263324298</v>
      </c>
      <c r="AC134">
        <f>Sheet1!AC133</f>
        <v>3932640.2494201101</v>
      </c>
      <c r="AD134">
        <f>Sheet1!AD133</f>
        <v>589927.04965305701</v>
      </c>
      <c r="AE134">
        <f>Sheet1!AE133</f>
        <v>-427524.03801086202</v>
      </c>
      <c r="AF134">
        <f>Sheet1!AF133</f>
        <v>0</v>
      </c>
      <c r="AG134">
        <f>Sheet1!AG133</f>
        <v>0</v>
      </c>
      <c r="AH134">
        <f>Sheet1!AH133</f>
        <v>0</v>
      </c>
      <c r="AI134">
        <f>Sheet1!AI133</f>
        <v>0</v>
      </c>
      <c r="AJ134">
        <f>Sheet1!AJ133</f>
        <v>0</v>
      </c>
      <c r="AK134">
        <f>Sheet1!AK133</f>
        <v>-172615888.599042</v>
      </c>
      <c r="AL134">
        <f>Sheet1!AL133</f>
        <v>-172969187.082937</v>
      </c>
      <c r="AM134">
        <f>Sheet1!AM133</f>
        <v>71579348.082937598</v>
      </c>
      <c r="AN134">
        <f>Sheet1!AN133</f>
        <v>0</v>
      </c>
      <c r="AO134">
        <f>Sheet1!AO133</f>
        <v>-101389838.999999</v>
      </c>
      <c r="AP134" s="3"/>
      <c r="AR134" s="3"/>
      <c r="AT134" s="3"/>
      <c r="AV134" s="3"/>
      <c r="AX134" s="3"/>
      <c r="AZ134" s="3"/>
      <c r="BB134" s="3"/>
      <c r="BE134" s="3"/>
      <c r="BG134" s="3"/>
      <c r="BI134" s="3"/>
      <c r="BJ134"/>
      <c r="BK134"/>
      <c r="BL134"/>
      <c r="BM134"/>
      <c r="BN134"/>
      <c r="BO134"/>
    </row>
    <row r="135" spans="1:67" x14ac:dyDescent="0.2">
      <c r="A135" t="str">
        <f t="shared" si="2"/>
        <v>1_10_2010</v>
      </c>
      <c r="B135">
        <v>1</v>
      </c>
      <c r="C135">
        <v>10</v>
      </c>
      <c r="D135">
        <v>2010</v>
      </c>
      <c r="E135">
        <f>Sheet1!E134</f>
        <v>2028458449</v>
      </c>
      <c r="F135">
        <f>Sheet1!F134</f>
        <v>2717269399.99999</v>
      </c>
      <c r="G135">
        <f>Sheet1!G134</f>
        <v>2812782058</v>
      </c>
      <c r="H135">
        <f>Sheet1!H134</f>
        <v>95512658.000002801</v>
      </c>
      <c r="I135">
        <f>Sheet1!I134</f>
        <v>2913187787.7438998</v>
      </c>
      <c r="J135">
        <f>Sheet1!J134</f>
        <v>56714187.868326098</v>
      </c>
      <c r="K135">
        <f>Sheet1!K134</f>
        <v>552453534.09999895</v>
      </c>
      <c r="L135">
        <f>Sheet1!L134</f>
        <v>1.6339541179999999</v>
      </c>
      <c r="M135">
        <f>Sheet1!M134</f>
        <v>27553600.749999899</v>
      </c>
      <c r="N135">
        <f>Sheet1!N134</f>
        <v>3.2889999999999899</v>
      </c>
      <c r="O135">
        <f>Sheet1!O134</f>
        <v>35213</v>
      </c>
      <c r="P135">
        <f>Sheet1!P134</f>
        <v>30.93</v>
      </c>
      <c r="Q135">
        <f>Sheet1!Q134</f>
        <v>31244.945540000001</v>
      </c>
      <c r="R135">
        <f>Sheet1!R134</f>
        <v>3.9</v>
      </c>
      <c r="S135">
        <f>Sheet1!S134</f>
        <v>0</v>
      </c>
      <c r="T135">
        <f>Sheet1!T134</f>
        <v>0</v>
      </c>
      <c r="U135">
        <f>Sheet1!U134</f>
        <v>0</v>
      </c>
      <c r="V135">
        <f>Sheet1!V134</f>
        <v>0</v>
      </c>
      <c r="W135">
        <f>Sheet1!W134</f>
        <v>0</v>
      </c>
      <c r="X135">
        <f>Sheet1!Y134</f>
        <v>-986332.04128188302</v>
      </c>
      <c r="Y135">
        <f>Sheet1!X134</f>
        <v>-37915389.195147596</v>
      </c>
      <c r="Z135">
        <f>Sheet1!Z134</f>
        <v>-2128036.7729567001</v>
      </c>
      <c r="AA135">
        <f>Sheet1!AA134</f>
        <v>73744968.691623807</v>
      </c>
      <c r="AB135">
        <f>Sheet1!AB134</f>
        <v>7733749.65332219</v>
      </c>
      <c r="AC135">
        <f>Sheet1!AC134</f>
        <v>6388191.6052204696</v>
      </c>
      <c r="AD135">
        <f>Sheet1!AD134</f>
        <v>7865414.0661591003</v>
      </c>
      <c r="AE135">
        <f>Sheet1!AE134</f>
        <v>0</v>
      </c>
      <c r="AF135">
        <f>Sheet1!AF134</f>
        <v>0</v>
      </c>
      <c r="AG135">
        <f>Sheet1!AG134</f>
        <v>0</v>
      </c>
      <c r="AH135">
        <f>Sheet1!AH134</f>
        <v>0</v>
      </c>
      <c r="AI135">
        <f>Sheet1!AI134</f>
        <v>0</v>
      </c>
      <c r="AJ135">
        <f>Sheet1!AJ134</f>
        <v>0</v>
      </c>
      <c r="AK135">
        <f>Sheet1!AK134</f>
        <v>54702566.006939299</v>
      </c>
      <c r="AL135">
        <f>Sheet1!AL134</f>
        <v>53950341.8645868</v>
      </c>
      <c r="AM135">
        <f>Sheet1!AM134</f>
        <v>41562316.135416001</v>
      </c>
      <c r="AN135">
        <f>Sheet1!AN134</f>
        <v>0</v>
      </c>
      <c r="AO135">
        <f>Sheet1!AO134</f>
        <v>95512658.000002801</v>
      </c>
      <c r="AP135" s="3"/>
      <c r="AR135" s="3"/>
      <c r="AT135" s="3"/>
      <c r="AV135" s="3"/>
      <c r="AX135" s="3"/>
      <c r="AZ135" s="3"/>
      <c r="BB135" s="3"/>
      <c r="BE135" s="3"/>
      <c r="BG135" s="3"/>
      <c r="BI135" s="3"/>
      <c r="BJ135"/>
      <c r="BK135"/>
      <c r="BL135"/>
      <c r="BM135"/>
      <c r="BN135"/>
      <c r="BO135"/>
    </row>
    <row r="136" spans="1:67" x14ac:dyDescent="0.2">
      <c r="A136" t="str">
        <f t="shared" si="2"/>
        <v>1_10_2011</v>
      </c>
      <c r="B136">
        <v>1</v>
      </c>
      <c r="C136">
        <v>10</v>
      </c>
      <c r="D136">
        <v>2011</v>
      </c>
      <c r="E136">
        <f>Sheet1!E135</f>
        <v>2028458449</v>
      </c>
      <c r="F136">
        <f>Sheet1!F135</f>
        <v>2812782058</v>
      </c>
      <c r="G136">
        <f>Sheet1!G135</f>
        <v>2875478446.99999</v>
      </c>
      <c r="H136">
        <f>Sheet1!H135</f>
        <v>62696388.999994203</v>
      </c>
      <c r="I136">
        <f>Sheet1!I135</f>
        <v>2947045425.2960901</v>
      </c>
      <c r="J136">
        <f>Sheet1!J135</f>
        <v>33857637.552193098</v>
      </c>
      <c r="K136">
        <f>Sheet1!K135</f>
        <v>542784230.60000002</v>
      </c>
      <c r="L136">
        <f>Sheet1!L135</f>
        <v>1.739298416</v>
      </c>
      <c r="M136">
        <f>Sheet1!M135</f>
        <v>27682634.670000002</v>
      </c>
      <c r="N136">
        <f>Sheet1!N135</f>
        <v>4.0655999999999999</v>
      </c>
      <c r="O136">
        <f>Sheet1!O135</f>
        <v>34147.68</v>
      </c>
      <c r="P136">
        <f>Sheet1!P135</f>
        <v>31.299999999999901</v>
      </c>
      <c r="Q136">
        <f>Sheet1!Q135</f>
        <v>31144.615750000001</v>
      </c>
      <c r="R136">
        <f>Sheet1!R135</f>
        <v>3.9</v>
      </c>
      <c r="S136">
        <f>Sheet1!S135</f>
        <v>0</v>
      </c>
      <c r="T136">
        <f>Sheet1!T135</f>
        <v>0</v>
      </c>
      <c r="U136">
        <f>Sheet1!U135</f>
        <v>0</v>
      </c>
      <c r="V136">
        <f>Sheet1!V135</f>
        <v>0</v>
      </c>
      <c r="W136">
        <f>Sheet1!W135</f>
        <v>0</v>
      </c>
      <c r="X136">
        <f>Sheet1!Y135</f>
        <v>-71256162.751648307</v>
      </c>
      <c r="Y136">
        <f>Sheet1!X135</f>
        <v>-39719051.938521698</v>
      </c>
      <c r="Z136">
        <f>Sheet1!Z135</f>
        <v>1573465.1021921199</v>
      </c>
      <c r="AA136">
        <f>Sheet1!AA135</f>
        <v>116534728.14163899</v>
      </c>
      <c r="AB136">
        <f>Sheet1!AB135</f>
        <v>31036269.550293699</v>
      </c>
      <c r="AC136">
        <f>Sheet1!AC135</f>
        <v>7647381.7601466598</v>
      </c>
      <c r="AD136">
        <f>Sheet1!AD135</f>
        <v>-9566758.5831170809</v>
      </c>
      <c r="AE136">
        <f>Sheet1!AE135</f>
        <v>0</v>
      </c>
      <c r="AF136">
        <f>Sheet1!AF135</f>
        <v>0</v>
      </c>
      <c r="AG136">
        <f>Sheet1!AG135</f>
        <v>0</v>
      </c>
      <c r="AH136">
        <f>Sheet1!AH135</f>
        <v>0</v>
      </c>
      <c r="AI136">
        <f>Sheet1!AI135</f>
        <v>0</v>
      </c>
      <c r="AJ136">
        <f>Sheet1!AJ135</f>
        <v>0</v>
      </c>
      <c r="AK136">
        <f>Sheet1!AK135</f>
        <v>36249871.280984402</v>
      </c>
      <c r="AL136">
        <f>Sheet1!AL135</f>
        <v>32690702.547132701</v>
      </c>
      <c r="AM136">
        <f>Sheet1!AM135</f>
        <v>30005686.452861499</v>
      </c>
      <c r="AN136">
        <f>Sheet1!AN135</f>
        <v>0</v>
      </c>
      <c r="AO136">
        <f>Sheet1!AO135</f>
        <v>62696388.999994203</v>
      </c>
      <c r="AP136" s="3"/>
      <c r="AR136" s="3"/>
      <c r="AT136" s="3"/>
      <c r="AV136" s="3"/>
      <c r="AX136" s="3"/>
      <c r="AZ136" s="3"/>
      <c r="BB136" s="3"/>
      <c r="BE136" s="3"/>
      <c r="BG136" s="3"/>
      <c r="BI136" s="3"/>
      <c r="BJ136"/>
      <c r="BK136"/>
      <c r="BL136"/>
      <c r="BM136"/>
      <c r="BN136"/>
      <c r="BO136"/>
    </row>
    <row r="137" spans="1:67" x14ac:dyDescent="0.2">
      <c r="A137" t="str">
        <f t="shared" si="2"/>
        <v>1_10_2012</v>
      </c>
      <c r="B137">
        <v>1</v>
      </c>
      <c r="C137">
        <v>10</v>
      </c>
      <c r="D137">
        <v>2012</v>
      </c>
      <c r="E137">
        <f>Sheet1!E136</f>
        <v>2028458449</v>
      </c>
      <c r="F137">
        <f>Sheet1!F136</f>
        <v>2875478446.99999</v>
      </c>
      <c r="G137">
        <f>Sheet1!G136</f>
        <v>2929500930.99999</v>
      </c>
      <c r="H137">
        <f>Sheet1!H136</f>
        <v>54022483.999999501</v>
      </c>
      <c r="I137">
        <f>Sheet1!I136</f>
        <v>2980210709.4765301</v>
      </c>
      <c r="J137">
        <f>Sheet1!J136</f>
        <v>33165284.180438001</v>
      </c>
      <c r="K137">
        <f>Sheet1!K136</f>
        <v>542311539.39999902</v>
      </c>
      <c r="L137">
        <f>Sheet1!L136</f>
        <v>1.6964752679999999</v>
      </c>
      <c r="M137">
        <f>Sheet1!M136</f>
        <v>27909105.420000002</v>
      </c>
      <c r="N137">
        <f>Sheet1!N136</f>
        <v>4.1093000000000002</v>
      </c>
      <c r="O137">
        <f>Sheet1!O136</f>
        <v>33963.31</v>
      </c>
      <c r="P137">
        <f>Sheet1!P136</f>
        <v>31.51</v>
      </c>
      <c r="Q137">
        <f>Sheet1!Q136</f>
        <v>31315.14242</v>
      </c>
      <c r="R137">
        <f>Sheet1!R136</f>
        <v>4.0999999999999996</v>
      </c>
      <c r="S137">
        <f>Sheet1!S136</f>
        <v>0</v>
      </c>
      <c r="T137">
        <f>Sheet1!T136</f>
        <v>1</v>
      </c>
      <c r="U137">
        <f>Sheet1!U136</f>
        <v>0</v>
      </c>
      <c r="V137">
        <f>Sheet1!V136</f>
        <v>0</v>
      </c>
      <c r="W137">
        <f>Sheet1!W136</f>
        <v>0</v>
      </c>
      <c r="X137">
        <f>Sheet1!Y136</f>
        <v>29798460.091849901</v>
      </c>
      <c r="Y137">
        <f>Sheet1!X136</f>
        <v>-2017049.0674155001</v>
      </c>
      <c r="Z137">
        <f>Sheet1!Z136</f>
        <v>2805725.2617436298</v>
      </c>
      <c r="AA137">
        <f>Sheet1!AA136</f>
        <v>6031434.4678941201</v>
      </c>
      <c r="AB137">
        <f>Sheet1!AB136</f>
        <v>5566106.1813352099</v>
      </c>
      <c r="AC137">
        <f>Sheet1!AC136</f>
        <v>4434547.7131479196</v>
      </c>
      <c r="AD137">
        <f>Sheet1!AD136</f>
        <v>16680529.864856901</v>
      </c>
      <c r="AE137">
        <f>Sheet1!AE136</f>
        <v>-436142.16995977901</v>
      </c>
      <c r="AF137">
        <f>Sheet1!AF136</f>
        <v>0</v>
      </c>
      <c r="AG137">
        <f>Sheet1!AG136</f>
        <v>-30304872.425648201</v>
      </c>
      <c r="AH137">
        <f>Sheet1!AH136</f>
        <v>0</v>
      </c>
      <c r="AI137">
        <f>Sheet1!AI136</f>
        <v>0</v>
      </c>
      <c r="AJ137">
        <f>Sheet1!AJ136</f>
        <v>0</v>
      </c>
      <c r="AK137">
        <f>Sheet1!AK136</f>
        <v>32558739.917804301</v>
      </c>
      <c r="AL137">
        <f>Sheet1!AL136</f>
        <v>32359887.985064998</v>
      </c>
      <c r="AM137">
        <f>Sheet1!AM136</f>
        <v>21662596.014934398</v>
      </c>
      <c r="AN137">
        <f>Sheet1!AN136</f>
        <v>0</v>
      </c>
      <c r="AO137">
        <f>Sheet1!AO136</f>
        <v>54022483.999999501</v>
      </c>
      <c r="AP137" s="3"/>
      <c r="AR137" s="3"/>
      <c r="AT137" s="3"/>
      <c r="AV137" s="3"/>
      <c r="AX137" s="3"/>
      <c r="AZ137" s="3"/>
      <c r="BB137" s="3"/>
      <c r="BE137" s="3"/>
      <c r="BG137" s="3"/>
      <c r="BI137" s="3"/>
      <c r="BJ137"/>
      <c r="BK137"/>
      <c r="BL137"/>
      <c r="BM137"/>
      <c r="BN137"/>
      <c r="BO137"/>
    </row>
    <row r="138" spans="1:67" x14ac:dyDescent="0.2">
      <c r="A138" t="str">
        <f t="shared" si="2"/>
        <v>1_10_2013</v>
      </c>
      <c r="B138">
        <v>1</v>
      </c>
      <c r="C138">
        <v>10</v>
      </c>
      <c r="D138">
        <v>2013</v>
      </c>
      <c r="E138">
        <f>Sheet1!E137</f>
        <v>2028458449</v>
      </c>
      <c r="F138">
        <f>Sheet1!F137</f>
        <v>2929500930.99999</v>
      </c>
      <c r="G138">
        <f>Sheet1!G137</f>
        <v>3028731445.99999</v>
      </c>
      <c r="H138">
        <f>Sheet1!H137</f>
        <v>99230515.0000038</v>
      </c>
      <c r="I138">
        <f>Sheet1!I137</f>
        <v>2953625215.3757701</v>
      </c>
      <c r="J138">
        <f>Sheet1!J137</f>
        <v>-26585494.100757599</v>
      </c>
      <c r="K138">
        <f>Sheet1!K137</f>
        <v>554417452.20000005</v>
      </c>
      <c r="L138">
        <f>Sheet1!L137</f>
        <v>1.75772764399999</v>
      </c>
      <c r="M138">
        <f>Sheet1!M137</f>
        <v>28818049.079999998</v>
      </c>
      <c r="N138">
        <f>Sheet1!N137</f>
        <v>3.9420000000000002</v>
      </c>
      <c r="O138">
        <f>Sheet1!O137</f>
        <v>33700.32</v>
      </c>
      <c r="P138">
        <f>Sheet1!P137</f>
        <v>29.93</v>
      </c>
      <c r="Q138">
        <f>Sheet1!Q137</f>
        <v>31500.784159999999</v>
      </c>
      <c r="R138">
        <f>Sheet1!R137</f>
        <v>4.2</v>
      </c>
      <c r="S138">
        <f>Sheet1!S137</f>
        <v>0</v>
      </c>
      <c r="T138">
        <f>Sheet1!T137</f>
        <v>2</v>
      </c>
      <c r="U138">
        <f>Sheet1!U137</f>
        <v>0</v>
      </c>
      <c r="V138">
        <f>Sheet1!V137</f>
        <v>1</v>
      </c>
      <c r="W138">
        <f>Sheet1!W137</f>
        <v>0</v>
      </c>
      <c r="X138">
        <f>Sheet1!Y137</f>
        <v>-42739843.101013497</v>
      </c>
      <c r="Y138">
        <f>Sheet1!X137</f>
        <v>52556402.600247197</v>
      </c>
      <c r="Z138">
        <f>Sheet1!Z137</f>
        <v>11259757.689254301</v>
      </c>
      <c r="AA138">
        <f>Sheet1!AA137</f>
        <v>-23694450.174334399</v>
      </c>
      <c r="AB138">
        <f>Sheet1!AB137</f>
        <v>8145730.4231326198</v>
      </c>
      <c r="AC138">
        <f>Sheet1!AC137</f>
        <v>-33769198.6245097</v>
      </c>
      <c r="AD138">
        <f>Sheet1!AD137</f>
        <v>18399717.690991402</v>
      </c>
      <c r="AE138">
        <f>Sheet1!AE137</f>
        <v>-222176.477514689</v>
      </c>
      <c r="AF138">
        <f>Sheet1!AF137</f>
        <v>0</v>
      </c>
      <c r="AG138">
        <f>Sheet1!AG137</f>
        <v>-30874219.237287398</v>
      </c>
      <c r="AH138">
        <f>Sheet1!AH137</f>
        <v>0</v>
      </c>
      <c r="AI138">
        <f>Sheet1!AI137</f>
        <v>16059234.940184301</v>
      </c>
      <c r="AJ138">
        <f>Sheet1!AJ137</f>
        <v>0</v>
      </c>
      <c r="AK138">
        <f>Sheet1!AK137</f>
        <v>-24879044.2708496</v>
      </c>
      <c r="AL138">
        <f>Sheet1!AL137</f>
        <v>-26133128.597790901</v>
      </c>
      <c r="AM138">
        <f>Sheet1!AM137</f>
        <v>125363643.597794</v>
      </c>
      <c r="AN138">
        <f>Sheet1!AN137</f>
        <v>0</v>
      </c>
      <c r="AO138">
        <f>Sheet1!AO137</f>
        <v>99230515.0000038</v>
      </c>
      <c r="AP138" s="3"/>
      <c r="AR138" s="3"/>
      <c r="AT138" s="3"/>
      <c r="AV138" s="3"/>
      <c r="AX138" s="3"/>
      <c r="AZ138" s="3"/>
      <c r="BB138" s="3"/>
      <c r="BE138" s="3"/>
      <c r="BG138" s="3"/>
      <c r="BI138" s="3"/>
      <c r="BJ138"/>
      <c r="BK138"/>
      <c r="BL138"/>
      <c r="BM138"/>
      <c r="BN138"/>
      <c r="BO138"/>
    </row>
    <row r="139" spans="1:67" x14ac:dyDescent="0.2">
      <c r="A139" t="str">
        <f t="shared" si="2"/>
        <v>1_10_2014</v>
      </c>
      <c r="B139">
        <v>1</v>
      </c>
      <c r="C139">
        <v>10</v>
      </c>
      <c r="D139">
        <v>2014</v>
      </c>
      <c r="E139">
        <f>Sheet1!E138</f>
        <v>2028458449</v>
      </c>
      <c r="F139">
        <f>Sheet1!F138</f>
        <v>3028731445.99999</v>
      </c>
      <c r="G139">
        <f>Sheet1!G138</f>
        <v>3137384053.99999</v>
      </c>
      <c r="H139">
        <f>Sheet1!H138</f>
        <v>108652607.999998</v>
      </c>
      <c r="I139">
        <f>Sheet1!I138</f>
        <v>2984483031.5190501</v>
      </c>
      <c r="J139">
        <f>Sheet1!J138</f>
        <v>30857816.143282801</v>
      </c>
      <c r="K139">
        <f>Sheet1!K138</f>
        <v>561346639.09999895</v>
      </c>
      <c r="L139">
        <f>Sheet1!L138</f>
        <v>1.7485859420000001</v>
      </c>
      <c r="M139">
        <f>Sheet1!M138</f>
        <v>29110612.079999998</v>
      </c>
      <c r="N139">
        <f>Sheet1!N138</f>
        <v>3.75239999999999</v>
      </c>
      <c r="O139">
        <f>Sheet1!O138</f>
        <v>33580.799999999901</v>
      </c>
      <c r="P139">
        <f>Sheet1!P138</f>
        <v>30.2</v>
      </c>
      <c r="Q139">
        <f>Sheet1!Q138</f>
        <v>31916.709709999901</v>
      </c>
      <c r="R139">
        <f>Sheet1!R138</f>
        <v>4.2</v>
      </c>
      <c r="S139">
        <f>Sheet1!S138</f>
        <v>0</v>
      </c>
      <c r="T139">
        <f>Sheet1!T138</f>
        <v>3</v>
      </c>
      <c r="U139">
        <f>Sheet1!U138</f>
        <v>0</v>
      </c>
      <c r="V139">
        <f>Sheet1!V138</f>
        <v>1</v>
      </c>
      <c r="W139">
        <f>Sheet1!W138</f>
        <v>0</v>
      </c>
      <c r="X139">
        <f>Sheet1!Y138</f>
        <v>6587430.0120559698</v>
      </c>
      <c r="Y139">
        <f>Sheet1!X138</f>
        <v>30450861.951731499</v>
      </c>
      <c r="Z139">
        <f>Sheet1!Z138</f>
        <v>3664138.8245648299</v>
      </c>
      <c r="AA139">
        <f>Sheet1!AA138</f>
        <v>-28765006.122361898</v>
      </c>
      <c r="AB139">
        <f>Sheet1!AB138</f>
        <v>3846194.9962511999</v>
      </c>
      <c r="AC139">
        <f>Sheet1!AC138</f>
        <v>6006757.3256045301</v>
      </c>
      <c r="AD139">
        <f>Sheet1!AD138</f>
        <v>42378396.330125898</v>
      </c>
      <c r="AE139">
        <f>Sheet1!AE138</f>
        <v>0</v>
      </c>
      <c r="AF139">
        <f>Sheet1!AF138</f>
        <v>0</v>
      </c>
      <c r="AG139">
        <f>Sheet1!AG138</f>
        <v>-31920016.7117716</v>
      </c>
      <c r="AH139">
        <f>Sheet1!AH138</f>
        <v>0</v>
      </c>
      <c r="AI139">
        <f>Sheet1!AI138</f>
        <v>0</v>
      </c>
      <c r="AJ139">
        <f>Sheet1!AJ138</f>
        <v>0</v>
      </c>
      <c r="AK139">
        <f>Sheet1!AK138</f>
        <v>32248756.606200401</v>
      </c>
      <c r="AL139">
        <f>Sheet1!AL138</f>
        <v>31642483.826830499</v>
      </c>
      <c r="AM139">
        <f>Sheet1!AM138</f>
        <v>77010124.173168004</v>
      </c>
      <c r="AN139">
        <f>Sheet1!AN138</f>
        <v>0</v>
      </c>
      <c r="AO139">
        <f>Sheet1!AO138</f>
        <v>108652607.999998</v>
      </c>
      <c r="AP139" s="3"/>
      <c r="AR139" s="3"/>
      <c r="AT139" s="3"/>
      <c r="AV139" s="3"/>
      <c r="AX139" s="3"/>
      <c r="AZ139" s="3"/>
      <c r="BB139" s="3"/>
      <c r="BE139" s="3"/>
      <c r="BG139" s="3"/>
      <c r="BI139" s="3"/>
      <c r="BJ139"/>
      <c r="BK139"/>
      <c r="BL139"/>
      <c r="BM139"/>
      <c r="BN139"/>
      <c r="BO139"/>
    </row>
    <row r="140" spans="1:67" x14ac:dyDescent="0.2">
      <c r="A140" t="str">
        <f t="shared" si="2"/>
        <v>1_10_2015</v>
      </c>
      <c r="B140">
        <v>1</v>
      </c>
      <c r="C140">
        <v>10</v>
      </c>
      <c r="D140">
        <v>2015</v>
      </c>
      <c r="E140">
        <f>Sheet1!E139</f>
        <v>2028458449</v>
      </c>
      <c r="F140">
        <f>Sheet1!F139</f>
        <v>3137384053.99999</v>
      </c>
      <c r="G140">
        <f>Sheet1!G139</f>
        <v>3049980992.99999</v>
      </c>
      <c r="H140">
        <f>Sheet1!H139</f>
        <v>-87403061.000001401</v>
      </c>
      <c r="I140">
        <f>Sheet1!I139</f>
        <v>2715865221.1837001</v>
      </c>
      <c r="J140">
        <f>Sheet1!J139</f>
        <v>-268617810.33534998</v>
      </c>
      <c r="K140">
        <f>Sheet1!K139</f>
        <v>562540968.5</v>
      </c>
      <c r="L140">
        <f>Sheet1!L139</f>
        <v>1.8840690440000001</v>
      </c>
      <c r="M140">
        <f>Sheet1!M139</f>
        <v>29378317.829999901</v>
      </c>
      <c r="N140">
        <f>Sheet1!N139</f>
        <v>2.7029999999999998</v>
      </c>
      <c r="O140">
        <f>Sheet1!O139</f>
        <v>34173.339999999902</v>
      </c>
      <c r="P140">
        <f>Sheet1!P139</f>
        <v>30.17</v>
      </c>
      <c r="Q140">
        <f>Sheet1!Q139</f>
        <v>32286.70998</v>
      </c>
      <c r="R140">
        <f>Sheet1!R139</f>
        <v>4.0999999999999996</v>
      </c>
      <c r="S140">
        <f>Sheet1!S139</f>
        <v>0</v>
      </c>
      <c r="T140">
        <f>Sheet1!T139</f>
        <v>4</v>
      </c>
      <c r="U140">
        <f>Sheet1!U139</f>
        <v>0</v>
      </c>
      <c r="V140">
        <f>Sheet1!V139</f>
        <v>1</v>
      </c>
      <c r="W140">
        <f>Sheet1!W139</f>
        <v>0</v>
      </c>
      <c r="X140">
        <f>Sheet1!Y139</f>
        <v>-97234828.160111502</v>
      </c>
      <c r="Y140">
        <f>Sheet1!X139</f>
        <v>5375143.84207955</v>
      </c>
      <c r="Z140">
        <f>Sheet1!Z139</f>
        <v>3439629.6130787898</v>
      </c>
      <c r="AA140">
        <f>Sheet1!AA139</f>
        <v>-185255764.66355199</v>
      </c>
      <c r="AB140">
        <f>Sheet1!AB139</f>
        <v>-19541223.3627152</v>
      </c>
      <c r="AC140">
        <f>Sheet1!AC139</f>
        <v>-690599.70592816896</v>
      </c>
      <c r="AD140">
        <f>Sheet1!AD139</f>
        <v>38540799.549027599</v>
      </c>
      <c r="AE140">
        <f>Sheet1!AE139</f>
        <v>237960.60264054101</v>
      </c>
      <c r="AF140">
        <f>Sheet1!AF139</f>
        <v>0</v>
      </c>
      <c r="AG140">
        <f>Sheet1!AG139</f>
        <v>-33065114.296345498</v>
      </c>
      <c r="AH140">
        <f>Sheet1!AH139</f>
        <v>0</v>
      </c>
      <c r="AI140">
        <f>Sheet1!AI139</f>
        <v>0</v>
      </c>
      <c r="AJ140">
        <f>Sheet1!AJ139</f>
        <v>0</v>
      </c>
      <c r="AK140">
        <f>Sheet1!AK139</f>
        <v>-288193996.58182597</v>
      </c>
      <c r="AL140">
        <f>Sheet1!AL139</f>
        <v>-282379636.89730603</v>
      </c>
      <c r="AM140">
        <f>Sheet1!AM139</f>
        <v>194976575.89730501</v>
      </c>
      <c r="AN140">
        <f>Sheet1!AN139</f>
        <v>0</v>
      </c>
      <c r="AO140">
        <f>Sheet1!AO139</f>
        <v>-87403061.000001401</v>
      </c>
      <c r="AP140" s="3"/>
      <c r="AR140" s="3"/>
      <c r="AT140" s="3"/>
      <c r="AV140" s="3"/>
      <c r="AX140" s="3"/>
      <c r="AZ140" s="3"/>
      <c r="BB140" s="3"/>
      <c r="BE140" s="3"/>
      <c r="BG140" s="3"/>
      <c r="BI140" s="3"/>
      <c r="BJ140"/>
      <c r="BK140"/>
      <c r="BL140"/>
      <c r="BM140"/>
      <c r="BN140"/>
      <c r="BO140"/>
    </row>
    <row r="141" spans="1:67" x14ac:dyDescent="0.2">
      <c r="A141" t="str">
        <f t="shared" si="2"/>
        <v>1_10_2016</v>
      </c>
      <c r="B141">
        <v>1</v>
      </c>
      <c r="C141">
        <v>10</v>
      </c>
      <c r="D141">
        <v>2016</v>
      </c>
      <c r="E141">
        <f>Sheet1!E140</f>
        <v>2028458449</v>
      </c>
      <c r="F141">
        <f>Sheet1!F140</f>
        <v>3049980992.99999</v>
      </c>
      <c r="G141">
        <f>Sheet1!G140</f>
        <v>3072351667.99999</v>
      </c>
      <c r="H141">
        <f>Sheet1!H140</f>
        <v>22370675.000002801</v>
      </c>
      <c r="I141">
        <f>Sheet1!I140</f>
        <v>2609779196.2775502</v>
      </c>
      <c r="J141">
        <f>Sheet1!J140</f>
        <v>-106086024.906151</v>
      </c>
      <c r="K141">
        <f>Sheet1!K140</f>
        <v>562018756.29999995</v>
      </c>
      <c r="L141">
        <f>Sheet1!L140</f>
        <v>1.8938954429999999</v>
      </c>
      <c r="M141">
        <f>Sheet1!M140</f>
        <v>29437697.499999899</v>
      </c>
      <c r="N141">
        <f>Sheet1!N140</f>
        <v>2.4255</v>
      </c>
      <c r="O141">
        <f>Sheet1!O140</f>
        <v>35302.049999999901</v>
      </c>
      <c r="P141">
        <f>Sheet1!P140</f>
        <v>29.88</v>
      </c>
      <c r="Q141">
        <f>Sheet1!Q140</f>
        <v>32486.114870000001</v>
      </c>
      <c r="R141">
        <f>Sheet1!R140</f>
        <v>4.5</v>
      </c>
      <c r="S141">
        <f>Sheet1!S140</f>
        <v>0</v>
      </c>
      <c r="T141">
        <f>Sheet1!T140</f>
        <v>5</v>
      </c>
      <c r="U141">
        <f>Sheet1!U140</f>
        <v>0</v>
      </c>
      <c r="V141">
        <f>Sheet1!V140</f>
        <v>1</v>
      </c>
      <c r="W141">
        <f>Sheet1!W140</f>
        <v>0</v>
      </c>
      <c r="X141">
        <f>Sheet1!Y140</f>
        <v>-6780328.9141629897</v>
      </c>
      <c r="Y141">
        <f>Sheet1!X140</f>
        <v>-2280596.5855863201</v>
      </c>
      <c r="Z141">
        <f>Sheet1!Z140</f>
        <v>737243.45469781698</v>
      </c>
      <c r="AA141">
        <f>Sheet1!AA140</f>
        <v>-57406805.3931152</v>
      </c>
      <c r="AB141">
        <f>Sheet1!AB140</f>
        <v>-35197849.8902582</v>
      </c>
      <c r="AC141">
        <f>Sheet1!AC140</f>
        <v>-6483632.0928501496</v>
      </c>
      <c r="AD141">
        <f>Sheet1!AD140</f>
        <v>19957632.595143698</v>
      </c>
      <c r="AE141">
        <f>Sheet1!AE140</f>
        <v>-925150.00286461494</v>
      </c>
      <c r="AF141">
        <f>Sheet1!AF140</f>
        <v>0</v>
      </c>
      <c r="AG141">
        <f>Sheet1!AG140</f>
        <v>-32143967.203074899</v>
      </c>
      <c r="AH141">
        <f>Sheet1!AH140</f>
        <v>0</v>
      </c>
      <c r="AI141">
        <f>Sheet1!AI140</f>
        <v>0</v>
      </c>
      <c r="AJ141">
        <f>Sheet1!AJ140</f>
        <v>0</v>
      </c>
      <c r="AK141">
        <f>Sheet1!AK140</f>
        <v>-120523454.03207</v>
      </c>
      <c r="AL141">
        <f>Sheet1!AL140</f>
        <v>-119137119.567981</v>
      </c>
      <c r="AM141">
        <f>Sheet1!AM140</f>
        <v>141507794.56798401</v>
      </c>
      <c r="AN141">
        <f>Sheet1!AN140</f>
        <v>0</v>
      </c>
      <c r="AO141">
        <f>Sheet1!AO140</f>
        <v>22370675.000002801</v>
      </c>
      <c r="AP141" s="3"/>
      <c r="AR141" s="3"/>
      <c r="AT141" s="3"/>
      <c r="AV141" s="3"/>
      <c r="AX141" s="3"/>
      <c r="AZ141" s="3"/>
      <c r="BB141" s="3"/>
      <c r="BE141" s="3"/>
      <c r="BG141" s="3"/>
      <c r="BI141" s="3"/>
      <c r="BJ141"/>
      <c r="BK141"/>
      <c r="BL141"/>
      <c r="BM141"/>
      <c r="BN141"/>
      <c r="BO141"/>
    </row>
    <row r="142" spans="1:67" x14ac:dyDescent="0.2">
      <c r="A142" t="str">
        <f t="shared" si="2"/>
        <v>1_10_2017</v>
      </c>
      <c r="B142">
        <v>1</v>
      </c>
      <c r="C142">
        <v>10</v>
      </c>
      <c r="D142">
        <v>2017</v>
      </c>
      <c r="E142">
        <f>Sheet1!E141</f>
        <v>2028458449</v>
      </c>
      <c r="F142">
        <f>Sheet1!F141</f>
        <v>3072351667.99999</v>
      </c>
      <c r="G142">
        <f>Sheet1!G141</f>
        <v>3093336562</v>
      </c>
      <c r="H142">
        <f>Sheet1!H141</f>
        <v>20984894.000001401</v>
      </c>
      <c r="I142">
        <f>Sheet1!I141</f>
        <v>2664925545.1171999</v>
      </c>
      <c r="J142">
        <f>Sheet1!J141</f>
        <v>55146348.839648202</v>
      </c>
      <c r="K142">
        <f>Sheet1!K141</f>
        <v>565251751.29999995</v>
      </c>
      <c r="L142">
        <f>Sheet1!L141</f>
        <v>1.89783476999999</v>
      </c>
      <c r="M142">
        <f>Sheet1!M141</f>
        <v>29668394.669999901</v>
      </c>
      <c r="N142">
        <f>Sheet1!N141</f>
        <v>2.6928000000000001</v>
      </c>
      <c r="O142">
        <f>Sheet1!O141</f>
        <v>35945.819999999898</v>
      </c>
      <c r="P142">
        <f>Sheet1!P141</f>
        <v>30</v>
      </c>
      <c r="Q142">
        <f>Sheet1!Q141</f>
        <v>32921.028709999999</v>
      </c>
      <c r="R142">
        <f>Sheet1!R141</f>
        <v>4.5</v>
      </c>
      <c r="S142">
        <f>Sheet1!S141</f>
        <v>0</v>
      </c>
      <c r="T142">
        <f>Sheet1!T141</f>
        <v>6</v>
      </c>
      <c r="U142">
        <f>Sheet1!U141</f>
        <v>0</v>
      </c>
      <c r="V142">
        <f>Sheet1!V141</f>
        <v>1</v>
      </c>
      <c r="W142">
        <f>Sheet1!W141</f>
        <v>0</v>
      </c>
      <c r="X142">
        <f>Sheet1!Y141</f>
        <v>-2733432.1713302298</v>
      </c>
      <c r="Y142">
        <f>Sheet1!X141</f>
        <v>14226622.7059312</v>
      </c>
      <c r="Z142">
        <f>Sheet1!Z141</f>
        <v>2872136.3133757799</v>
      </c>
      <c r="AA142">
        <f>Sheet1!AA141</f>
        <v>56831011.841332898</v>
      </c>
      <c r="AB142">
        <f>Sheet1!AB141</f>
        <v>-19769168.3960426</v>
      </c>
      <c r="AC142">
        <f>Sheet1!AC141</f>
        <v>2706628.5049307998</v>
      </c>
      <c r="AD142">
        <f>Sheet1!AD141</f>
        <v>43588172.695166104</v>
      </c>
      <c r="AE142">
        <f>Sheet1!AE141</f>
        <v>0</v>
      </c>
      <c r="AF142">
        <f>Sheet1!AF141</f>
        <v>0</v>
      </c>
      <c r="AG142">
        <f>Sheet1!AG141</f>
        <v>-32379733.3423266</v>
      </c>
      <c r="AH142">
        <f>Sheet1!AH141</f>
        <v>0</v>
      </c>
      <c r="AI142">
        <f>Sheet1!AI141</f>
        <v>0</v>
      </c>
      <c r="AJ142">
        <f>Sheet1!AJ141</f>
        <v>0</v>
      </c>
      <c r="AK142">
        <f>Sheet1!AK141</f>
        <v>65342238.151037201</v>
      </c>
      <c r="AL142">
        <f>Sheet1!AL141</f>
        <v>64920809.041342102</v>
      </c>
      <c r="AM142">
        <f>Sheet1!AM141</f>
        <v>-43935915.041340701</v>
      </c>
      <c r="AN142">
        <f>Sheet1!AN141</f>
        <v>0</v>
      </c>
      <c r="AO142">
        <f>Sheet1!AO141</f>
        <v>20984894.000001401</v>
      </c>
      <c r="AP142" s="3"/>
      <c r="AR142" s="3"/>
      <c r="AT142" s="3"/>
      <c r="AV142" s="3"/>
      <c r="AX142" s="3"/>
      <c r="AZ142" s="3"/>
      <c r="BB142" s="3"/>
      <c r="BE142" s="3"/>
      <c r="BG142" s="3"/>
      <c r="BI142" s="3"/>
      <c r="BJ142"/>
      <c r="BK142"/>
      <c r="BL142"/>
      <c r="BM142"/>
      <c r="BN142"/>
      <c r="BO142"/>
    </row>
    <row r="143" spans="1:67" x14ac:dyDescent="0.2">
      <c r="A143" t="str">
        <f t="shared" si="2"/>
        <v>1_10_2018</v>
      </c>
      <c r="B143">
        <v>1</v>
      </c>
      <c r="C143">
        <v>10</v>
      </c>
      <c r="D143">
        <v>2018</v>
      </c>
      <c r="E143">
        <f>Sheet1!E142</f>
        <v>2028458449</v>
      </c>
      <c r="F143">
        <f>Sheet1!F142</f>
        <v>3093336562</v>
      </c>
      <c r="G143">
        <f>Sheet1!G142</f>
        <v>3028681761</v>
      </c>
      <c r="H143">
        <f>Sheet1!H142</f>
        <v>-64654800.999999002</v>
      </c>
      <c r="I143">
        <f>Sheet1!I142</f>
        <v>2501970195.3831601</v>
      </c>
      <c r="J143">
        <f>Sheet1!J142</f>
        <v>-162955349.73403901</v>
      </c>
      <c r="K143">
        <f>Sheet1!K142</f>
        <v>560645667.79999995</v>
      </c>
      <c r="L143">
        <f>Sheet1!L142</f>
        <v>1.9555512669999999</v>
      </c>
      <c r="M143">
        <f>Sheet1!M142</f>
        <v>29807700.839999899</v>
      </c>
      <c r="N143">
        <f>Sheet1!N142</f>
        <v>2.9199999999999902</v>
      </c>
      <c r="O143">
        <f>Sheet1!O142</f>
        <v>36801.5</v>
      </c>
      <c r="P143">
        <f>Sheet1!P142</f>
        <v>30.01</v>
      </c>
      <c r="Q143">
        <f>Sheet1!Q142</f>
        <v>33405.500979999997</v>
      </c>
      <c r="R143">
        <f>Sheet1!R142</f>
        <v>4.5999999999999996</v>
      </c>
      <c r="S143">
        <f>Sheet1!S142</f>
        <v>0</v>
      </c>
      <c r="T143">
        <f>Sheet1!T142</f>
        <v>7</v>
      </c>
      <c r="U143">
        <f>Sheet1!U142</f>
        <v>0</v>
      </c>
      <c r="V143">
        <f>Sheet1!V142</f>
        <v>1</v>
      </c>
      <c r="W143">
        <f>Sheet1!W142</f>
        <v>1</v>
      </c>
      <c r="X143">
        <f>Sheet1!Y142</f>
        <v>-39659922.625170901</v>
      </c>
      <c r="Y143">
        <f>Sheet1!X142</f>
        <v>-20318030.4539757</v>
      </c>
      <c r="Z143">
        <f>Sheet1!Z142</f>
        <v>1734988.5631520399</v>
      </c>
      <c r="AA143">
        <f>Sheet1!AA142</f>
        <v>45382456.937146202</v>
      </c>
      <c r="AB143">
        <f>Sheet1!AB142</f>
        <v>-25886069.958957799</v>
      </c>
      <c r="AC143">
        <f>Sheet1!AC142</f>
        <v>227001.30905514801</v>
      </c>
      <c r="AD143">
        <f>Sheet1!AD142</f>
        <v>48242757.613616601</v>
      </c>
      <c r="AE143">
        <f>Sheet1!AE142</f>
        <v>-234601.94664555299</v>
      </c>
      <c r="AF143">
        <f>Sheet1!AF142</f>
        <v>0</v>
      </c>
      <c r="AG143">
        <f>Sheet1!AG142</f>
        <v>-32600894.636788499</v>
      </c>
      <c r="AH143">
        <f>Sheet1!AH142</f>
        <v>0</v>
      </c>
      <c r="AI143">
        <f>Sheet1!AI142</f>
        <v>0</v>
      </c>
      <c r="AJ143">
        <f>Sheet1!AJ142</f>
        <v>-166134208.19488001</v>
      </c>
      <c r="AK143">
        <f>Sheet1!AK142</f>
        <v>-189246523.39344901</v>
      </c>
      <c r="AL143">
        <f>Sheet1!AL142</f>
        <v>-189151904.16084599</v>
      </c>
      <c r="AM143">
        <f>Sheet1!AM142</f>
        <v>124497103.16084699</v>
      </c>
      <c r="AN143">
        <f>Sheet1!AN142</f>
        <v>0</v>
      </c>
      <c r="AO143">
        <f>Sheet1!AO142</f>
        <v>-64654800.999999002</v>
      </c>
      <c r="AP143" s="3"/>
      <c r="AR143" s="3"/>
      <c r="AT143" s="3"/>
      <c r="AV143" s="3"/>
      <c r="AX143" s="3"/>
      <c r="AZ143" s="3"/>
      <c r="BB143" s="3"/>
      <c r="BE143" s="3"/>
      <c r="BG143" s="3"/>
      <c r="BI143" s="3"/>
      <c r="BJ143"/>
      <c r="BK143"/>
      <c r="BL143"/>
      <c r="BM143"/>
      <c r="BN143"/>
      <c r="BO14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O142"/>
  <sheetViews>
    <sheetView topLeftCell="V1" workbookViewId="0">
      <pane ySplit="2" topLeftCell="A3" activePane="bottomLeft" state="frozen"/>
      <selection pane="bottomLeft" activeCell="E2" sqref="E2:AO2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1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41" s="6" customFormat="1" x14ac:dyDescent="0.2">
      <c r="A2" t="s">
        <v>79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80</v>
      </c>
      <c r="R2" t="s">
        <v>32</v>
      </c>
      <c r="S2" t="s">
        <v>81</v>
      </c>
      <c r="T2" t="s">
        <v>82</v>
      </c>
      <c r="U2" t="s">
        <v>86</v>
      </c>
      <c r="V2" t="s">
        <v>49</v>
      </c>
      <c r="W2" t="s">
        <v>50</v>
      </c>
      <c r="X2" t="s">
        <v>11</v>
      </c>
      <c r="Y2" t="s">
        <v>33</v>
      </c>
      <c r="Z2" t="s">
        <v>12</v>
      </c>
      <c r="AA2" t="s">
        <v>34</v>
      </c>
      <c r="AB2" t="s">
        <v>35</v>
      </c>
      <c r="AC2" t="s">
        <v>13</v>
      </c>
      <c r="AD2" t="s">
        <v>83</v>
      </c>
      <c r="AE2" t="s">
        <v>36</v>
      </c>
      <c r="AF2" t="s">
        <v>84</v>
      </c>
      <c r="AG2" t="s">
        <v>85</v>
      </c>
      <c r="AH2" t="s">
        <v>87</v>
      </c>
      <c r="AI2" t="s">
        <v>51</v>
      </c>
      <c r="AJ2" t="s">
        <v>52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</row>
    <row r="3" spans="1:41" x14ac:dyDescent="0.2">
      <c r="A3">
        <v>1</v>
      </c>
      <c r="B3">
        <v>0</v>
      </c>
      <c r="C3">
        <v>2002</v>
      </c>
      <c r="D3">
        <v>180</v>
      </c>
      <c r="E3">
        <v>2217942122.3899899</v>
      </c>
      <c r="F3">
        <v>0</v>
      </c>
      <c r="G3">
        <v>2217942122.3899899</v>
      </c>
      <c r="H3">
        <v>0</v>
      </c>
      <c r="I3">
        <v>1990142671.6175301</v>
      </c>
      <c r="J3">
        <v>0</v>
      </c>
      <c r="K3">
        <v>69425793.985805601</v>
      </c>
      <c r="L3">
        <v>0.91030218199476698</v>
      </c>
      <c r="M3">
        <v>9573373.9250808805</v>
      </c>
      <c r="N3">
        <v>1.9989110857789401</v>
      </c>
      <c r="O3">
        <v>39382.399822425701</v>
      </c>
      <c r="P3">
        <v>9.9177819874271105</v>
      </c>
      <c r="Q3">
        <v>8293.5298683101191</v>
      </c>
      <c r="R3">
        <v>3.9439076288082102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2217942122.3899899</v>
      </c>
      <c r="AO3">
        <v>2217942122.3899899</v>
      </c>
    </row>
    <row r="4" spans="1:41" x14ac:dyDescent="0.2">
      <c r="A4">
        <v>1</v>
      </c>
      <c r="B4">
        <v>0</v>
      </c>
      <c r="C4">
        <v>2003</v>
      </c>
      <c r="D4">
        <v>180</v>
      </c>
      <c r="E4">
        <v>2217942122.3899899</v>
      </c>
      <c r="F4">
        <v>2217942122.3899899</v>
      </c>
      <c r="G4">
        <v>2150862965.5</v>
      </c>
      <c r="H4">
        <v>-67079156.889998399</v>
      </c>
      <c r="I4">
        <v>2063618760.3584001</v>
      </c>
      <c r="J4">
        <v>73476088.740865201</v>
      </c>
      <c r="K4">
        <v>69469690.080231398</v>
      </c>
      <c r="L4">
        <v>0.90543922972033897</v>
      </c>
      <c r="M4">
        <v>9715519.6487390306</v>
      </c>
      <c r="N4">
        <v>2.3076908828741498</v>
      </c>
      <c r="O4">
        <v>38482.403286893903</v>
      </c>
      <c r="P4">
        <v>9.8267191103104299</v>
      </c>
      <c r="Q4">
        <v>8293.4030964244794</v>
      </c>
      <c r="R4">
        <v>3.9439076288082102</v>
      </c>
      <c r="S4">
        <v>0</v>
      </c>
      <c r="T4">
        <v>0</v>
      </c>
      <c r="U4">
        <v>0</v>
      </c>
      <c r="V4">
        <v>0</v>
      </c>
      <c r="W4">
        <v>0</v>
      </c>
      <c r="X4">
        <v>-2296760.1194087001</v>
      </c>
      <c r="Y4">
        <v>7477213.5875143604</v>
      </c>
      <c r="Z4">
        <v>4581964.9201293597</v>
      </c>
      <c r="AA4">
        <v>53204844.911351897</v>
      </c>
      <c r="AB4">
        <v>17544514.085434999</v>
      </c>
      <c r="AC4">
        <v>-1479187.27952014</v>
      </c>
      <c r="AD4">
        <v>-38895.532057157303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78993694.573444694</v>
      </c>
      <c r="AL4">
        <v>81082118.226828605</v>
      </c>
      <c r="AM4">
        <v>-148161275.11682701</v>
      </c>
      <c r="AN4">
        <v>0</v>
      </c>
      <c r="AO4">
        <v>-67079156.889998399</v>
      </c>
    </row>
    <row r="5" spans="1:41" x14ac:dyDescent="0.2">
      <c r="A5">
        <v>1</v>
      </c>
      <c r="B5">
        <v>0</v>
      </c>
      <c r="C5">
        <v>2004</v>
      </c>
      <c r="D5">
        <v>180</v>
      </c>
      <c r="E5">
        <v>2217942122.3899899</v>
      </c>
      <c r="F5">
        <v>2150862965.5</v>
      </c>
      <c r="G5">
        <v>2410970009.3499899</v>
      </c>
      <c r="H5">
        <v>260107043.84999901</v>
      </c>
      <c r="I5">
        <v>2333296232.9067798</v>
      </c>
      <c r="J5">
        <v>269677472.54838002</v>
      </c>
      <c r="K5">
        <v>71833060.851415902</v>
      </c>
      <c r="L5">
        <v>0.88260829119094597</v>
      </c>
      <c r="M5">
        <v>9898787.4578955192</v>
      </c>
      <c r="N5">
        <v>2.6193220905132399</v>
      </c>
      <c r="O5">
        <v>37269.326950110997</v>
      </c>
      <c r="P5">
        <v>9.7382907287836193</v>
      </c>
      <c r="Q5">
        <v>8293.5057259211499</v>
      </c>
      <c r="R5">
        <v>3.9439076288082102</v>
      </c>
      <c r="S5">
        <v>0</v>
      </c>
      <c r="T5">
        <v>0</v>
      </c>
      <c r="U5">
        <v>0</v>
      </c>
      <c r="V5">
        <v>0</v>
      </c>
      <c r="W5">
        <v>0</v>
      </c>
      <c r="X5">
        <v>63353970.307002299</v>
      </c>
      <c r="Y5">
        <v>17458054.804049801</v>
      </c>
      <c r="Z5">
        <v>5440232.67381154</v>
      </c>
      <c r="AA5">
        <v>48030746.160615698</v>
      </c>
      <c r="AB5">
        <v>23948272.108298</v>
      </c>
      <c r="AC5">
        <v>-1411230.9763360401</v>
      </c>
      <c r="AD5">
        <v>30554.558391372098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156850599.63583201</v>
      </c>
      <c r="AL5">
        <v>161075130.861994</v>
      </c>
      <c r="AM5">
        <v>99031912.988005295</v>
      </c>
      <c r="AN5">
        <v>0</v>
      </c>
      <c r="AO5">
        <v>260107043.84999901</v>
      </c>
    </row>
    <row r="6" spans="1:41" x14ac:dyDescent="0.2">
      <c r="A6">
        <v>1</v>
      </c>
      <c r="B6">
        <v>0</v>
      </c>
      <c r="C6">
        <v>2005</v>
      </c>
      <c r="D6">
        <v>190</v>
      </c>
      <c r="E6">
        <v>2343609205.7899899</v>
      </c>
      <c r="F6">
        <v>2410970009.3499899</v>
      </c>
      <c r="G6">
        <v>2568753504.3599901</v>
      </c>
      <c r="H6">
        <v>32116411.609998599</v>
      </c>
      <c r="I6">
        <v>2554407872.07371</v>
      </c>
      <c r="J6">
        <v>53208980.694403701</v>
      </c>
      <c r="K6">
        <v>71354507.718192995</v>
      </c>
      <c r="L6">
        <v>0.90650855938720198</v>
      </c>
      <c r="M6">
        <v>9805374.7820556704</v>
      </c>
      <c r="N6">
        <v>3.0702442742546601</v>
      </c>
      <c r="O6">
        <v>36363.4867346311</v>
      </c>
      <c r="P6">
        <v>9.5440517075920894</v>
      </c>
      <c r="Q6">
        <v>8101.2194142539502</v>
      </c>
      <c r="R6">
        <v>3.9737259561197802</v>
      </c>
      <c r="S6">
        <v>0</v>
      </c>
      <c r="T6">
        <v>0</v>
      </c>
      <c r="U6">
        <v>0</v>
      </c>
      <c r="V6">
        <v>0</v>
      </c>
      <c r="W6">
        <v>0</v>
      </c>
      <c r="X6">
        <v>-32180661.834380701</v>
      </c>
      <c r="Y6">
        <v>-12286985.5090173</v>
      </c>
      <c r="Z6">
        <v>6276848.8731772704</v>
      </c>
      <c r="AA6">
        <v>70132744.001433596</v>
      </c>
      <c r="AB6">
        <v>23118721.321875699</v>
      </c>
      <c r="AC6">
        <v>-2102492.13703909</v>
      </c>
      <c r="AD6">
        <v>100966.28785050299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53059141.003899902</v>
      </c>
      <c r="AL6">
        <v>52216623.424694002</v>
      </c>
      <c r="AM6">
        <v>-20100211.814695299</v>
      </c>
      <c r="AN6">
        <v>125667083.39999899</v>
      </c>
      <c r="AO6">
        <v>157783495.00999799</v>
      </c>
    </row>
    <row r="7" spans="1:41" x14ac:dyDescent="0.2">
      <c r="A7">
        <v>1</v>
      </c>
      <c r="B7">
        <v>0</v>
      </c>
      <c r="C7">
        <v>2006</v>
      </c>
      <c r="D7">
        <v>190</v>
      </c>
      <c r="E7">
        <v>2343609205.7899899</v>
      </c>
      <c r="F7">
        <v>2568753504.3599901</v>
      </c>
      <c r="G7">
        <v>2599108816.4200001</v>
      </c>
      <c r="H7">
        <v>30355312.0600021</v>
      </c>
      <c r="I7">
        <v>2648653879.3973198</v>
      </c>
      <c r="J7">
        <v>94246007.323611602</v>
      </c>
      <c r="K7">
        <v>71180597.506184995</v>
      </c>
      <c r="L7">
        <v>0.88503560322808805</v>
      </c>
      <c r="M7">
        <v>10051613.909526501</v>
      </c>
      <c r="N7">
        <v>3.3647209778419498</v>
      </c>
      <c r="O7">
        <v>34831.465633858599</v>
      </c>
      <c r="P7">
        <v>9.4391798419881798</v>
      </c>
      <c r="Q7">
        <v>8100.2326630328498</v>
      </c>
      <c r="R7">
        <v>4.3169487047711996</v>
      </c>
      <c r="S7">
        <v>0</v>
      </c>
      <c r="T7">
        <v>0</v>
      </c>
      <c r="U7">
        <v>0</v>
      </c>
      <c r="V7">
        <v>0</v>
      </c>
      <c r="W7">
        <v>0</v>
      </c>
      <c r="X7">
        <v>-7500966.5886474401</v>
      </c>
      <c r="Y7">
        <v>18561939.287841201</v>
      </c>
      <c r="Z7">
        <v>8500710.8128199596</v>
      </c>
      <c r="AA7">
        <v>44014671.800381601</v>
      </c>
      <c r="AB7">
        <v>37478854.5430374</v>
      </c>
      <c r="AC7">
        <v>-2346815.7684761202</v>
      </c>
      <c r="AD7">
        <v>-432484.98826451</v>
      </c>
      <c r="AE7">
        <v>-612315.42973171803</v>
      </c>
      <c r="AF7">
        <v>0</v>
      </c>
      <c r="AG7">
        <v>0</v>
      </c>
      <c r="AH7">
        <v>0</v>
      </c>
      <c r="AI7">
        <v>0</v>
      </c>
      <c r="AJ7">
        <v>0</v>
      </c>
      <c r="AK7">
        <v>97663593.668960407</v>
      </c>
      <c r="AL7">
        <v>98575454.117120296</v>
      </c>
      <c r="AM7">
        <v>-68220142.057118103</v>
      </c>
      <c r="AN7">
        <v>0</v>
      </c>
      <c r="AO7">
        <v>30355312.0600021</v>
      </c>
    </row>
    <row r="8" spans="1:41" x14ac:dyDescent="0.2">
      <c r="A8">
        <v>1</v>
      </c>
      <c r="B8">
        <v>0</v>
      </c>
      <c r="C8">
        <v>2007</v>
      </c>
      <c r="D8">
        <v>190</v>
      </c>
      <c r="E8">
        <v>2343609205.7899899</v>
      </c>
      <c r="F8">
        <v>2599108816.4200001</v>
      </c>
      <c r="G8">
        <v>2608864140.5399899</v>
      </c>
      <c r="H8">
        <v>9755324.11999912</v>
      </c>
      <c r="I8">
        <v>2658750089.6532998</v>
      </c>
      <c r="J8">
        <v>10096210.2559707</v>
      </c>
      <c r="K8">
        <v>71864024.855891794</v>
      </c>
      <c r="L8">
        <v>0.92129967486601805</v>
      </c>
      <c r="M8">
        <v>10100716.830613701</v>
      </c>
      <c r="N8">
        <v>3.5428551376135098</v>
      </c>
      <c r="O8">
        <v>35315.737379528298</v>
      </c>
      <c r="P8">
        <v>9.2758160165876706</v>
      </c>
      <c r="Q8">
        <v>8102.4807148256496</v>
      </c>
      <c r="R8">
        <v>4.4295884406899697</v>
      </c>
      <c r="S8">
        <v>0</v>
      </c>
      <c r="T8">
        <v>0</v>
      </c>
      <c r="U8">
        <v>0</v>
      </c>
      <c r="V8">
        <v>0</v>
      </c>
      <c r="W8">
        <v>0</v>
      </c>
      <c r="X8">
        <v>34757418.900751099</v>
      </c>
      <c r="Y8">
        <v>-30376634.611228101</v>
      </c>
      <c r="Z8">
        <v>2344900.8018618198</v>
      </c>
      <c r="AA8">
        <v>25111453.080576502</v>
      </c>
      <c r="AB8">
        <v>-12893947.7173048</v>
      </c>
      <c r="AC8">
        <v>-3118074.9125926699</v>
      </c>
      <c r="AD8">
        <v>971763.35022048198</v>
      </c>
      <c r="AE8">
        <v>-263730.135766764</v>
      </c>
      <c r="AF8">
        <v>0</v>
      </c>
      <c r="AG8">
        <v>0</v>
      </c>
      <c r="AH8">
        <v>0</v>
      </c>
      <c r="AI8">
        <v>0</v>
      </c>
      <c r="AJ8">
        <v>0</v>
      </c>
      <c r="AK8">
        <v>16533148.7565175</v>
      </c>
      <c r="AL8">
        <v>15999769.720150501</v>
      </c>
      <c r="AM8">
        <v>-6244445.6001514699</v>
      </c>
      <c r="AN8">
        <v>0</v>
      </c>
      <c r="AO8">
        <v>9755324.11999912</v>
      </c>
    </row>
    <row r="9" spans="1:41" x14ac:dyDescent="0.2">
      <c r="A9">
        <v>1</v>
      </c>
      <c r="B9">
        <v>0</v>
      </c>
      <c r="C9">
        <v>2008</v>
      </c>
      <c r="D9">
        <v>190</v>
      </c>
      <c r="E9">
        <v>2343609205.7899899</v>
      </c>
      <c r="F9">
        <v>2608864140.5399899</v>
      </c>
      <c r="G9">
        <v>2692308348.7999902</v>
      </c>
      <c r="H9">
        <v>83444208.260000005</v>
      </c>
      <c r="I9">
        <v>2757683203.4013901</v>
      </c>
      <c r="J9">
        <v>98933113.748098299</v>
      </c>
      <c r="K9">
        <v>72097724.367789</v>
      </c>
      <c r="L9">
        <v>0.90362653280368799</v>
      </c>
      <c r="M9">
        <v>10119006.050673099</v>
      </c>
      <c r="N9">
        <v>3.96267107223699</v>
      </c>
      <c r="O9">
        <v>35340.614543232499</v>
      </c>
      <c r="P9">
        <v>9.4627547210824403</v>
      </c>
      <c r="Q9">
        <v>8099.9428656718501</v>
      </c>
      <c r="R9">
        <v>4.5017767961658004</v>
      </c>
      <c r="S9">
        <v>0</v>
      </c>
      <c r="T9">
        <v>0</v>
      </c>
      <c r="U9">
        <v>0</v>
      </c>
      <c r="V9" s="83">
        <v>8.2155761943722704E-5</v>
      </c>
      <c r="W9">
        <v>0</v>
      </c>
      <c r="X9">
        <v>16618743.577576101</v>
      </c>
      <c r="Y9">
        <v>16600910.995091099</v>
      </c>
      <c r="Z9">
        <v>1550662.84040585</v>
      </c>
      <c r="AA9">
        <v>57670328.854249202</v>
      </c>
      <c r="AB9">
        <v>1232468.1026386099</v>
      </c>
      <c r="AC9">
        <v>3080589.00822258</v>
      </c>
      <c r="AD9">
        <v>-1101843.5691822199</v>
      </c>
      <c r="AE9">
        <v>-160134.32262562</v>
      </c>
      <c r="AF9">
        <v>0</v>
      </c>
      <c r="AG9">
        <v>0</v>
      </c>
      <c r="AH9">
        <v>0</v>
      </c>
      <c r="AI9">
        <v>992604.97643604001</v>
      </c>
      <c r="AJ9">
        <v>0</v>
      </c>
      <c r="AK9">
        <v>96484330.462811694</v>
      </c>
      <c r="AL9">
        <v>97873139.431370899</v>
      </c>
      <c r="AM9">
        <v>-14428931.171370801</v>
      </c>
      <c r="AN9">
        <v>0</v>
      </c>
      <c r="AO9">
        <v>83444208.260000005</v>
      </c>
    </row>
    <row r="10" spans="1:41" x14ac:dyDescent="0.2">
      <c r="A10">
        <v>1</v>
      </c>
      <c r="B10">
        <v>0</v>
      </c>
      <c r="C10">
        <v>2009</v>
      </c>
      <c r="D10">
        <v>190</v>
      </c>
      <c r="E10">
        <v>2343609205.7899899</v>
      </c>
      <c r="F10">
        <v>2692308348.7999902</v>
      </c>
      <c r="G10">
        <v>2564111221.5099902</v>
      </c>
      <c r="H10">
        <v>-128197127.29000001</v>
      </c>
      <c r="I10">
        <v>2551081743.2575202</v>
      </c>
      <c r="J10">
        <v>-206601460.14387301</v>
      </c>
      <c r="K10">
        <v>71142776.425222799</v>
      </c>
      <c r="L10">
        <v>0.99572041702216796</v>
      </c>
      <c r="M10">
        <v>10030424.125455599</v>
      </c>
      <c r="N10">
        <v>2.9215137193990302</v>
      </c>
      <c r="O10">
        <v>33595.648007738302</v>
      </c>
      <c r="P10">
        <v>9.5455153167277391</v>
      </c>
      <c r="Q10">
        <v>8102.2171386570899</v>
      </c>
      <c r="R10">
        <v>4.7360965088006104</v>
      </c>
      <c r="S10">
        <v>0</v>
      </c>
      <c r="T10">
        <v>0</v>
      </c>
      <c r="U10">
        <v>0</v>
      </c>
      <c r="V10" s="83">
        <v>8.2155761943722704E-5</v>
      </c>
      <c r="W10">
        <v>0</v>
      </c>
      <c r="X10">
        <v>-21856144.280641999</v>
      </c>
      <c r="Y10">
        <v>-81592369.574152797</v>
      </c>
      <c r="Z10">
        <v>-1469929.98435095</v>
      </c>
      <c r="AA10">
        <v>-151400037.22640401</v>
      </c>
      <c r="AB10">
        <v>48150720.839238398</v>
      </c>
      <c r="AC10">
        <v>2189124.3361486299</v>
      </c>
      <c r="AD10">
        <v>745836.90742744994</v>
      </c>
      <c r="AE10">
        <v>-430284.393678775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-205663083.376414</v>
      </c>
      <c r="AL10">
        <v>-203763097.65322599</v>
      </c>
      <c r="AM10">
        <v>75565970.363225594</v>
      </c>
      <c r="AN10">
        <v>0</v>
      </c>
      <c r="AO10">
        <v>-128197127.29000001</v>
      </c>
    </row>
    <row r="11" spans="1:41" x14ac:dyDescent="0.2">
      <c r="A11">
        <v>1</v>
      </c>
      <c r="B11">
        <v>0</v>
      </c>
      <c r="C11">
        <v>2010</v>
      </c>
      <c r="D11">
        <v>190</v>
      </c>
      <c r="E11">
        <v>2343609205.7899899</v>
      </c>
      <c r="F11">
        <v>2564111221.5099902</v>
      </c>
      <c r="G11">
        <v>2477369488.9499998</v>
      </c>
      <c r="H11">
        <v>-86741732.559998095</v>
      </c>
      <c r="I11">
        <v>2540258064.0174599</v>
      </c>
      <c r="J11">
        <v>-10823679.2400639</v>
      </c>
      <c r="K11">
        <v>66984278.084927797</v>
      </c>
      <c r="L11">
        <v>1.0145631694083601</v>
      </c>
      <c r="M11">
        <v>9997355.9891370498</v>
      </c>
      <c r="N11">
        <v>3.3736869227456698</v>
      </c>
      <c r="O11">
        <v>32730.247843463301</v>
      </c>
      <c r="P11">
        <v>9.7722501870846301</v>
      </c>
      <c r="Q11">
        <v>8126.21224842222</v>
      </c>
      <c r="R11">
        <v>4.9516347323747603</v>
      </c>
      <c r="S11">
        <v>0</v>
      </c>
      <c r="T11">
        <v>0</v>
      </c>
      <c r="U11">
        <v>0</v>
      </c>
      <c r="V11">
        <v>6.10477283825877E-2</v>
      </c>
      <c r="W11">
        <v>0</v>
      </c>
      <c r="X11">
        <v>-95544960.230493605</v>
      </c>
      <c r="Y11">
        <v>-14367313.5237363</v>
      </c>
      <c r="Z11">
        <v>165787.41079618499</v>
      </c>
      <c r="AA11">
        <v>69479412.4722258</v>
      </c>
      <c r="AB11">
        <v>22876261.3298009</v>
      </c>
      <c r="AC11">
        <v>4082319.7002705</v>
      </c>
      <c r="AD11">
        <v>9602685.7405544594</v>
      </c>
      <c r="AE11">
        <v>-444919.32669724198</v>
      </c>
      <c r="AF11">
        <v>0</v>
      </c>
      <c r="AG11">
        <v>0</v>
      </c>
      <c r="AH11">
        <v>0</v>
      </c>
      <c r="AI11">
        <v>846449.24873374903</v>
      </c>
      <c r="AJ11">
        <v>0</v>
      </c>
      <c r="AK11">
        <v>-3304277.1785455002</v>
      </c>
      <c r="AL11">
        <v>-5561858.35612424</v>
      </c>
      <c r="AM11">
        <v>-81179874.203873903</v>
      </c>
      <c r="AN11">
        <v>0</v>
      </c>
      <c r="AO11">
        <v>-86741732.559998095</v>
      </c>
    </row>
    <row r="12" spans="1:41" x14ac:dyDescent="0.2">
      <c r="A12">
        <v>1</v>
      </c>
      <c r="B12">
        <v>0</v>
      </c>
      <c r="C12">
        <v>2011</v>
      </c>
      <c r="D12">
        <v>190</v>
      </c>
      <c r="E12">
        <v>2343609205.7899899</v>
      </c>
      <c r="F12">
        <v>2477369488.9499998</v>
      </c>
      <c r="G12">
        <v>2507911504.0700002</v>
      </c>
      <c r="H12">
        <v>30542015.120000102</v>
      </c>
      <c r="I12">
        <v>2559708635.5499802</v>
      </c>
      <c r="J12">
        <v>19450571.532524701</v>
      </c>
      <c r="K12">
        <v>64160286.680504501</v>
      </c>
      <c r="L12">
        <v>1.02690100441826</v>
      </c>
      <c r="M12">
        <v>10086446.8837827</v>
      </c>
      <c r="N12">
        <v>4.1035169797905704</v>
      </c>
      <c r="O12">
        <v>32037.281396698701</v>
      </c>
      <c r="P12">
        <v>10.0276536503227</v>
      </c>
      <c r="Q12">
        <v>8092.8082765173103</v>
      </c>
      <c r="R12">
        <v>4.9175752369811603</v>
      </c>
      <c r="S12">
        <v>0.13451252364138699</v>
      </c>
      <c r="T12">
        <v>0</v>
      </c>
      <c r="U12">
        <v>0.13451252364138699</v>
      </c>
      <c r="V12">
        <v>0.105165342080536</v>
      </c>
      <c r="W12">
        <v>0</v>
      </c>
      <c r="X12">
        <v>-64034419.954208001</v>
      </c>
      <c r="Y12">
        <v>-15963707.872321799</v>
      </c>
      <c r="Z12">
        <v>3099284.9913682402</v>
      </c>
      <c r="AA12">
        <v>95629134.550038397</v>
      </c>
      <c r="AB12">
        <v>17815875.936043799</v>
      </c>
      <c r="AC12">
        <v>5309750.6658685403</v>
      </c>
      <c r="AD12">
        <v>-13993648.073028</v>
      </c>
      <c r="AE12">
        <v>104948.03088512</v>
      </c>
      <c r="AF12">
        <v>-4371092.0026226602</v>
      </c>
      <c r="AG12">
        <v>0</v>
      </c>
      <c r="AH12">
        <v>-520932.37864332303</v>
      </c>
      <c r="AI12">
        <v>586049.205263293</v>
      </c>
      <c r="AJ12">
        <v>0</v>
      </c>
      <c r="AK12">
        <v>23661243.098643601</v>
      </c>
      <c r="AL12">
        <v>20527978.7249474</v>
      </c>
      <c r="AM12">
        <v>10014036.395052699</v>
      </c>
      <c r="AN12">
        <v>0</v>
      </c>
      <c r="AO12">
        <v>30542015.120000102</v>
      </c>
    </row>
    <row r="13" spans="1:41" x14ac:dyDescent="0.2">
      <c r="A13">
        <v>1</v>
      </c>
      <c r="B13">
        <v>0</v>
      </c>
      <c r="C13">
        <v>2012</v>
      </c>
      <c r="D13">
        <v>190</v>
      </c>
      <c r="E13">
        <v>2343609205.7899899</v>
      </c>
      <c r="F13">
        <v>2507911504.0700002</v>
      </c>
      <c r="G13">
        <v>2541057031.46</v>
      </c>
      <c r="H13">
        <v>33145527.389999099</v>
      </c>
      <c r="I13">
        <v>2553626628.8025498</v>
      </c>
      <c r="J13">
        <v>-6082006.7474328596</v>
      </c>
      <c r="K13">
        <v>63085771.140276298</v>
      </c>
      <c r="L13">
        <v>1.02861049898273</v>
      </c>
      <c r="M13">
        <v>10203922.0559735</v>
      </c>
      <c r="N13">
        <v>4.1550659252956903</v>
      </c>
      <c r="O13">
        <v>31961.890930849298</v>
      </c>
      <c r="P13">
        <v>9.9275389331294406</v>
      </c>
      <c r="Q13">
        <v>8152.69366354866</v>
      </c>
      <c r="R13">
        <v>4.9863910146042203</v>
      </c>
      <c r="S13">
        <v>0.46718360343311799</v>
      </c>
      <c r="T13">
        <v>0</v>
      </c>
      <c r="U13">
        <v>0.73620865071589203</v>
      </c>
      <c r="V13">
        <v>0.14511544885119099</v>
      </c>
      <c r="W13">
        <v>0</v>
      </c>
      <c r="X13">
        <v>-24786152.818363</v>
      </c>
      <c r="Y13">
        <v>646600.09463607694</v>
      </c>
      <c r="Z13">
        <v>3914413.3805947299</v>
      </c>
      <c r="AA13">
        <v>5456635.4257754805</v>
      </c>
      <c r="AB13">
        <v>5384681.2074028105</v>
      </c>
      <c r="AC13">
        <v>-2023025.78813817</v>
      </c>
      <c r="AD13">
        <v>25062904.745510299</v>
      </c>
      <c r="AE13">
        <v>-196390.49894748701</v>
      </c>
      <c r="AF13">
        <v>-15237564.9245263</v>
      </c>
      <c r="AG13">
        <v>0</v>
      </c>
      <c r="AH13">
        <v>-2863977.2752884501</v>
      </c>
      <c r="AI13">
        <v>366570.781500293</v>
      </c>
      <c r="AJ13">
        <v>0</v>
      </c>
      <c r="AK13">
        <v>-4275305.6698437296</v>
      </c>
      <c r="AL13">
        <v>-4351111.0380354803</v>
      </c>
      <c r="AM13">
        <v>37496638.428034604</v>
      </c>
      <c r="AN13">
        <v>0</v>
      </c>
      <c r="AO13">
        <v>33145527.389999099</v>
      </c>
    </row>
    <row r="14" spans="1:41" x14ac:dyDescent="0.2">
      <c r="A14">
        <v>1</v>
      </c>
      <c r="B14">
        <v>0</v>
      </c>
      <c r="C14">
        <v>2013</v>
      </c>
      <c r="D14">
        <v>190</v>
      </c>
      <c r="E14">
        <v>2343609205.7899899</v>
      </c>
      <c r="F14">
        <v>2541057031.46</v>
      </c>
      <c r="G14">
        <v>2538567549.7399902</v>
      </c>
      <c r="H14">
        <v>-2489481.7200006898</v>
      </c>
      <c r="I14">
        <v>2522954579.54564</v>
      </c>
      <c r="J14">
        <v>-30672049.256903902</v>
      </c>
      <c r="K14">
        <v>63773720.658952199</v>
      </c>
      <c r="L14">
        <v>1.0456450344508299</v>
      </c>
      <c r="M14">
        <v>10311464.565676499</v>
      </c>
      <c r="N14">
        <v>3.97714709022181</v>
      </c>
      <c r="O14">
        <v>32194.009193920399</v>
      </c>
      <c r="P14">
        <v>9.6711525964837506</v>
      </c>
      <c r="Q14">
        <v>8213.1331878146393</v>
      </c>
      <c r="R14">
        <v>4.9892661956558904</v>
      </c>
      <c r="S14">
        <v>1.2619157491630799</v>
      </c>
      <c r="T14">
        <v>0</v>
      </c>
      <c r="U14">
        <v>2.46530800331209</v>
      </c>
      <c r="V14">
        <v>0.14511544885119099</v>
      </c>
      <c r="W14">
        <v>0</v>
      </c>
      <c r="X14">
        <v>27586185.111889299</v>
      </c>
      <c r="Y14">
        <v>-13693874.0558329</v>
      </c>
      <c r="Z14">
        <v>3662765.9508680198</v>
      </c>
      <c r="AA14">
        <v>-21126128.3079689</v>
      </c>
      <c r="AB14">
        <v>-5307833.7137408201</v>
      </c>
      <c r="AC14">
        <v>-4738039.2928621201</v>
      </c>
      <c r="AD14">
        <v>26543335.100559499</v>
      </c>
      <c r="AE14">
        <v>-3170.2502819166698</v>
      </c>
      <c r="AF14">
        <v>-33309514.005515002</v>
      </c>
      <c r="AG14">
        <v>0</v>
      </c>
      <c r="AH14">
        <v>-8702034.8867853992</v>
      </c>
      <c r="AI14">
        <v>0</v>
      </c>
      <c r="AJ14">
        <v>0</v>
      </c>
      <c r="AK14">
        <v>-29088308.349670399</v>
      </c>
      <c r="AL14">
        <v>-29205129.817941099</v>
      </c>
      <c r="AM14">
        <v>26715648.0979404</v>
      </c>
      <c r="AN14">
        <v>0</v>
      </c>
      <c r="AO14">
        <v>-2489481.7200006898</v>
      </c>
    </row>
    <row r="15" spans="1:41" x14ac:dyDescent="0.2">
      <c r="A15">
        <v>1</v>
      </c>
      <c r="B15">
        <v>0</v>
      </c>
      <c r="C15">
        <v>2014</v>
      </c>
      <c r="D15">
        <v>190</v>
      </c>
      <c r="E15">
        <v>2343609205.7899899</v>
      </c>
      <c r="F15">
        <v>2538567549.7399902</v>
      </c>
      <c r="G15">
        <v>2510923486.29</v>
      </c>
      <c r="H15">
        <v>-27644063.449999802</v>
      </c>
      <c r="I15">
        <v>2475642779.2938399</v>
      </c>
      <c r="J15">
        <v>-47311800.251803897</v>
      </c>
      <c r="K15">
        <v>63820102.630738199</v>
      </c>
      <c r="L15">
        <v>1.0470341351127801</v>
      </c>
      <c r="M15">
        <v>10454115.4801029</v>
      </c>
      <c r="N15">
        <v>3.7685585642589801</v>
      </c>
      <c r="O15">
        <v>32542.0796210724</v>
      </c>
      <c r="P15">
        <v>9.6370579633437696</v>
      </c>
      <c r="Q15">
        <v>8292.8981523648399</v>
      </c>
      <c r="R15">
        <v>5.1463151047183198</v>
      </c>
      <c r="S15">
        <v>2.1209643517356098</v>
      </c>
      <c r="T15">
        <v>0</v>
      </c>
      <c r="U15">
        <v>5.8481881042107897</v>
      </c>
      <c r="V15">
        <v>0.43179816230875301</v>
      </c>
      <c r="W15">
        <v>0</v>
      </c>
      <c r="X15">
        <v>5096695.1535448497</v>
      </c>
      <c r="Y15">
        <v>-3811561.56468547</v>
      </c>
      <c r="Z15">
        <v>4347044.62337007</v>
      </c>
      <c r="AA15">
        <v>-26325914.491842601</v>
      </c>
      <c r="AB15">
        <v>-7719823.7371147797</v>
      </c>
      <c r="AC15">
        <v>-1168024.1114282601</v>
      </c>
      <c r="AD15">
        <v>31150635.867880002</v>
      </c>
      <c r="AE15">
        <v>-312109.924064263</v>
      </c>
      <c r="AF15">
        <v>-35654252.336049102</v>
      </c>
      <c r="AG15">
        <v>0</v>
      </c>
      <c r="AH15">
        <v>-16831466.895700399</v>
      </c>
      <c r="AI15">
        <v>3962968.3682809798</v>
      </c>
      <c r="AJ15">
        <v>0</v>
      </c>
      <c r="AK15">
        <v>-47265809.047809102</v>
      </c>
      <c r="AL15">
        <v>-47290770.244027697</v>
      </c>
      <c r="AM15">
        <v>19646706.794027802</v>
      </c>
      <c r="AN15">
        <v>0</v>
      </c>
      <c r="AO15">
        <v>-27644063.449999802</v>
      </c>
    </row>
    <row r="16" spans="1:41" x14ac:dyDescent="0.2">
      <c r="A16">
        <v>1</v>
      </c>
      <c r="B16">
        <v>0</v>
      </c>
      <c r="C16">
        <v>2015</v>
      </c>
      <c r="D16">
        <v>190</v>
      </c>
      <c r="E16">
        <v>2343609205.7899899</v>
      </c>
      <c r="F16">
        <v>2510923486.29</v>
      </c>
      <c r="G16">
        <v>2445688116.9099998</v>
      </c>
      <c r="H16">
        <v>-65235369.379999399</v>
      </c>
      <c r="I16">
        <v>2300096916.85882</v>
      </c>
      <c r="J16">
        <v>-175545862.43501601</v>
      </c>
      <c r="K16">
        <v>64711785.338932298</v>
      </c>
      <c r="L16">
        <v>1.0699448499050801</v>
      </c>
      <c r="M16">
        <v>10569667.2235143</v>
      </c>
      <c r="N16">
        <v>2.8808185232590402</v>
      </c>
      <c r="O16">
        <v>33732.328530223996</v>
      </c>
      <c r="P16">
        <v>9.4685522184892292</v>
      </c>
      <c r="Q16">
        <v>8370.4662083333405</v>
      </c>
      <c r="R16">
        <v>5.29829576570482</v>
      </c>
      <c r="S16">
        <v>3.1209643517356098</v>
      </c>
      <c r="T16">
        <v>0</v>
      </c>
      <c r="U16">
        <v>11.090116807682</v>
      </c>
      <c r="V16">
        <v>0.70251818222612294</v>
      </c>
      <c r="W16">
        <v>0</v>
      </c>
      <c r="X16">
        <v>29115936.366550099</v>
      </c>
      <c r="Y16">
        <v>-22646119.053711899</v>
      </c>
      <c r="Z16">
        <v>3752414.5400328301</v>
      </c>
      <c r="AA16">
        <v>-126709599.532721</v>
      </c>
      <c r="AB16">
        <v>-29813708.123133801</v>
      </c>
      <c r="AC16">
        <v>-2337109.2439716002</v>
      </c>
      <c r="AD16">
        <v>29808810.737303801</v>
      </c>
      <c r="AE16">
        <v>-256349.95225271099</v>
      </c>
      <c r="AF16">
        <v>-40290943.514614001</v>
      </c>
      <c r="AG16">
        <v>0</v>
      </c>
      <c r="AH16">
        <v>-25491534.4528629</v>
      </c>
      <c r="AI16">
        <v>3389619.9519656799</v>
      </c>
      <c r="AJ16">
        <v>0</v>
      </c>
      <c r="AK16">
        <v>-181478582.27741599</v>
      </c>
      <c r="AL16">
        <v>-179185861.07198301</v>
      </c>
      <c r="AM16">
        <v>113950491.691984</v>
      </c>
      <c r="AN16">
        <v>0</v>
      </c>
      <c r="AO16">
        <v>-65235369.379999399</v>
      </c>
    </row>
    <row r="17" spans="1:41" x14ac:dyDescent="0.2">
      <c r="A17">
        <v>1</v>
      </c>
      <c r="B17">
        <v>0</v>
      </c>
      <c r="C17">
        <v>2016</v>
      </c>
      <c r="D17">
        <v>190</v>
      </c>
      <c r="E17">
        <v>2343609205.7899899</v>
      </c>
      <c r="F17">
        <v>2445688116.9099998</v>
      </c>
      <c r="G17">
        <v>2323506881.3599901</v>
      </c>
      <c r="H17">
        <v>-122181235.55</v>
      </c>
      <c r="I17">
        <v>2191318176.6053801</v>
      </c>
      <c r="J17">
        <v>-108778740.25343999</v>
      </c>
      <c r="K17">
        <v>65562722.746784396</v>
      </c>
      <c r="L17">
        <v>1.09285617601382</v>
      </c>
      <c r="M17">
        <v>10650570.694897899</v>
      </c>
      <c r="N17">
        <v>2.5337028326360298</v>
      </c>
      <c r="O17">
        <v>34524.7871843475</v>
      </c>
      <c r="P17">
        <v>9.3225335732380703</v>
      </c>
      <c r="Q17">
        <v>8410.7904429072696</v>
      </c>
      <c r="R17">
        <v>5.7169910055177304</v>
      </c>
      <c r="S17">
        <v>4.1209643517356103</v>
      </c>
      <c r="T17">
        <v>0</v>
      </c>
      <c r="U17">
        <v>18.332045511153201</v>
      </c>
      <c r="V17">
        <v>0.98145878092958205</v>
      </c>
      <c r="W17">
        <v>0</v>
      </c>
      <c r="X17">
        <v>27904034.070837401</v>
      </c>
      <c r="Y17">
        <v>-17991409.158251502</v>
      </c>
      <c r="Z17">
        <v>2829070.7136991699</v>
      </c>
      <c r="AA17">
        <v>-53539603.644769996</v>
      </c>
      <c r="AB17">
        <v>-19189437.7746392</v>
      </c>
      <c r="AC17">
        <v>-2358568.055036</v>
      </c>
      <c r="AD17">
        <v>16732730.3141049</v>
      </c>
      <c r="AE17">
        <v>-805608.89524814102</v>
      </c>
      <c r="AF17">
        <v>-39244159.493836001</v>
      </c>
      <c r="AG17">
        <v>0</v>
      </c>
      <c r="AH17">
        <v>-34149378.606541798</v>
      </c>
      <c r="AI17">
        <v>3288159.0583936502</v>
      </c>
      <c r="AJ17">
        <v>0</v>
      </c>
      <c r="AK17">
        <v>-116524171.471287</v>
      </c>
      <c r="AL17">
        <v>-115008134.671984</v>
      </c>
      <c r="AM17">
        <v>-7173100.8780157398</v>
      </c>
      <c r="AN17">
        <v>0</v>
      </c>
      <c r="AO17">
        <v>-122181235.55</v>
      </c>
    </row>
    <row r="18" spans="1:41" x14ac:dyDescent="0.2">
      <c r="A18">
        <v>1</v>
      </c>
      <c r="B18">
        <v>0</v>
      </c>
      <c r="C18">
        <v>2017</v>
      </c>
      <c r="D18">
        <v>190</v>
      </c>
      <c r="E18">
        <v>2343609205.7899899</v>
      </c>
      <c r="F18">
        <v>2323506881.3599901</v>
      </c>
      <c r="G18">
        <v>2230802098.4200001</v>
      </c>
      <c r="H18">
        <v>-92704782.939998493</v>
      </c>
      <c r="I18">
        <v>2194875429.3443198</v>
      </c>
      <c r="J18">
        <v>3557252.73893914</v>
      </c>
      <c r="K18">
        <v>65759262.893413603</v>
      </c>
      <c r="L18">
        <v>1.0576880907299999</v>
      </c>
      <c r="M18">
        <v>10755315.1763843</v>
      </c>
      <c r="N18">
        <v>2.7568195859303701</v>
      </c>
      <c r="O18">
        <v>35266.145915163499</v>
      </c>
      <c r="P18">
        <v>9.2107918922561005</v>
      </c>
      <c r="Q18">
        <v>8479.2421879901394</v>
      </c>
      <c r="R18">
        <v>5.87559457589657</v>
      </c>
      <c r="S18">
        <v>5.1209643517356103</v>
      </c>
      <c r="T18">
        <v>0</v>
      </c>
      <c r="U18">
        <v>27.5739742146244</v>
      </c>
      <c r="V18">
        <v>0.98145878092958205</v>
      </c>
      <c r="W18">
        <v>0</v>
      </c>
      <c r="X18">
        <v>14285751.7251889</v>
      </c>
      <c r="Y18">
        <v>27622740.499058999</v>
      </c>
      <c r="Z18">
        <v>3284447.7052708301</v>
      </c>
      <c r="AA18">
        <v>34853808.151132599</v>
      </c>
      <c r="AB18">
        <v>-18976276.861605201</v>
      </c>
      <c r="AC18">
        <v>-2462057.11372753</v>
      </c>
      <c r="AD18">
        <v>23669208.113272801</v>
      </c>
      <c r="AE18">
        <v>-297082.851628348</v>
      </c>
      <c r="AF18">
        <v>-37283607.017040104</v>
      </c>
      <c r="AG18">
        <v>0</v>
      </c>
      <c r="AH18">
        <v>-41312808.816185199</v>
      </c>
      <c r="AI18">
        <v>0</v>
      </c>
      <c r="AJ18">
        <v>0</v>
      </c>
      <c r="AK18">
        <v>3384123.5337376501</v>
      </c>
      <c r="AL18">
        <v>2267079.36191436</v>
      </c>
      <c r="AM18">
        <v>-94971862.301912799</v>
      </c>
      <c r="AN18">
        <v>0</v>
      </c>
      <c r="AO18">
        <v>-92704782.939998493</v>
      </c>
    </row>
    <row r="19" spans="1:41" x14ac:dyDescent="0.2">
      <c r="A19">
        <v>1</v>
      </c>
      <c r="B19">
        <v>0</v>
      </c>
      <c r="C19">
        <v>2018</v>
      </c>
      <c r="D19">
        <v>190</v>
      </c>
      <c r="E19">
        <v>2343609205.7899899</v>
      </c>
      <c r="F19">
        <v>2230802098.4200001</v>
      </c>
      <c r="G19">
        <v>2176386602.5599899</v>
      </c>
      <c r="H19">
        <v>-54415495.860001698</v>
      </c>
      <c r="I19">
        <v>2130259812.82197</v>
      </c>
      <c r="J19">
        <v>-64615616.522353798</v>
      </c>
      <c r="K19">
        <v>65881301.870431103</v>
      </c>
      <c r="L19">
        <v>1.0269456277795199</v>
      </c>
      <c r="M19">
        <v>10831877.010582101</v>
      </c>
      <c r="N19">
        <v>3.0717382596775198</v>
      </c>
      <c r="O19">
        <v>36109.529790914799</v>
      </c>
      <c r="P19">
        <v>9.0960022520675992</v>
      </c>
      <c r="Q19">
        <v>8566.0605880396197</v>
      </c>
      <c r="R19">
        <v>6.0992210636339204</v>
      </c>
      <c r="S19">
        <v>6.1209643517356103</v>
      </c>
      <c r="T19">
        <v>0</v>
      </c>
      <c r="U19">
        <v>38.815902918095702</v>
      </c>
      <c r="V19">
        <v>1</v>
      </c>
      <c r="W19">
        <v>0.50036079538897105</v>
      </c>
      <c r="X19">
        <v>10971404.004380099</v>
      </c>
      <c r="Y19">
        <v>22691368.354105901</v>
      </c>
      <c r="Z19">
        <v>2542981.1196866198</v>
      </c>
      <c r="AA19">
        <v>42821116.356744103</v>
      </c>
      <c r="AB19">
        <v>-19296218.039846599</v>
      </c>
      <c r="AC19">
        <v>-2247860.64795527</v>
      </c>
      <c r="AD19">
        <v>28169178.593266599</v>
      </c>
      <c r="AE19">
        <v>-399226.61863542697</v>
      </c>
      <c r="AF19">
        <v>-35796041.508427598</v>
      </c>
      <c r="AG19">
        <v>0</v>
      </c>
      <c r="AH19">
        <v>-48129679.370585799</v>
      </c>
      <c r="AI19">
        <v>157984.36978162301</v>
      </c>
      <c r="AJ19">
        <v>-67983272.473590299</v>
      </c>
      <c r="AK19">
        <v>-66498265.861076199</v>
      </c>
      <c r="AL19">
        <v>-68278213.409932896</v>
      </c>
      <c r="AM19">
        <v>13862717.5499311</v>
      </c>
      <c r="AN19">
        <v>0</v>
      </c>
      <c r="AO19">
        <v>-54415495.860001698</v>
      </c>
    </row>
    <row r="20" spans="1:41" x14ac:dyDescent="0.2">
      <c r="A20">
        <v>2</v>
      </c>
      <c r="B20">
        <v>0</v>
      </c>
      <c r="C20">
        <v>2002</v>
      </c>
      <c r="D20">
        <v>1256</v>
      </c>
      <c r="E20">
        <v>674260945.35999894</v>
      </c>
      <c r="F20">
        <v>0</v>
      </c>
      <c r="G20">
        <v>674260945.35999894</v>
      </c>
      <c r="H20">
        <v>0</v>
      </c>
      <c r="I20">
        <v>640596290.85893798</v>
      </c>
      <c r="J20">
        <v>0</v>
      </c>
      <c r="K20">
        <v>12298795.930712299</v>
      </c>
      <c r="L20">
        <v>0.92331548562210097</v>
      </c>
      <c r="M20">
        <v>2339285.09696656</v>
      </c>
      <c r="N20">
        <v>1.9494380990215501</v>
      </c>
      <c r="O20">
        <v>35597.433175418097</v>
      </c>
      <c r="P20">
        <v>7.4648443721367199</v>
      </c>
      <c r="Q20">
        <v>3596.4947644218801</v>
      </c>
      <c r="R20">
        <v>3.3255614214014599</v>
      </c>
      <c r="S20">
        <v>0</v>
      </c>
      <c r="T20">
        <v>0</v>
      </c>
      <c r="U20">
        <v>0</v>
      </c>
      <c r="V20">
        <v>4.8703606854267202E-2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674260945.35999894</v>
      </c>
      <c r="AO20">
        <v>674260945.35999894</v>
      </c>
    </row>
    <row r="21" spans="1:41" x14ac:dyDescent="0.2">
      <c r="A21">
        <v>2</v>
      </c>
      <c r="B21">
        <v>0</v>
      </c>
      <c r="C21">
        <v>2003</v>
      </c>
      <c r="D21">
        <v>1279</v>
      </c>
      <c r="E21">
        <v>709267130.35999894</v>
      </c>
      <c r="F21">
        <v>674260945.35999894</v>
      </c>
      <c r="G21">
        <v>725430146.02999997</v>
      </c>
      <c r="H21">
        <v>16163015.669999899</v>
      </c>
      <c r="I21">
        <v>707387281.58624101</v>
      </c>
      <c r="J21">
        <v>32882754.189451501</v>
      </c>
      <c r="K21">
        <v>12509046.8749745</v>
      </c>
      <c r="L21">
        <v>0.88571504762998099</v>
      </c>
      <c r="M21">
        <v>2370118.4079501601</v>
      </c>
      <c r="N21">
        <v>2.2113140564589999</v>
      </c>
      <c r="O21">
        <v>34987.079425811397</v>
      </c>
      <c r="P21">
        <v>7.3982259474449101</v>
      </c>
      <c r="Q21">
        <v>3573.7102683131902</v>
      </c>
      <c r="R21">
        <v>3.40820405933649</v>
      </c>
      <c r="S21">
        <v>0</v>
      </c>
      <c r="T21">
        <v>0</v>
      </c>
      <c r="U21">
        <v>0</v>
      </c>
      <c r="V21">
        <v>4.6299819340749698E-2</v>
      </c>
      <c r="W21">
        <v>0</v>
      </c>
      <c r="X21">
        <v>90674171.163285494</v>
      </c>
      <c r="Y21">
        <v>-1447019.1023480999</v>
      </c>
      <c r="Z21">
        <v>2135843.3996918001</v>
      </c>
      <c r="AA21">
        <v>14438541.7253455</v>
      </c>
      <c r="AB21">
        <v>5111527.1461206404</v>
      </c>
      <c r="AC21">
        <v>-76508.238695784195</v>
      </c>
      <c r="AD21">
        <v>2833.51295584429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110839389.606355</v>
      </c>
      <c r="AL21">
        <v>107996763.15589</v>
      </c>
      <c r="AM21">
        <v>-91833747.485890299</v>
      </c>
      <c r="AN21">
        <v>35006185</v>
      </c>
      <c r="AO21">
        <v>51169200.669999897</v>
      </c>
    </row>
    <row r="22" spans="1:41" x14ac:dyDescent="0.2">
      <c r="A22">
        <v>2</v>
      </c>
      <c r="B22">
        <v>0</v>
      </c>
      <c r="C22">
        <v>2004</v>
      </c>
      <c r="D22">
        <v>1391</v>
      </c>
      <c r="E22">
        <v>736842324.33599997</v>
      </c>
      <c r="F22">
        <v>725430146.02999997</v>
      </c>
      <c r="G22">
        <v>767702315.424999</v>
      </c>
      <c r="H22">
        <v>14696975.418999899</v>
      </c>
      <c r="I22">
        <v>764231836.32465303</v>
      </c>
      <c r="J22">
        <v>32601779.815350302</v>
      </c>
      <c r="K22">
        <v>11992429.793737</v>
      </c>
      <c r="L22">
        <v>0.86519093149090498</v>
      </c>
      <c r="M22">
        <v>2375074.5034157801</v>
      </c>
      <c r="N22">
        <v>2.5347267034494201</v>
      </c>
      <c r="O22">
        <v>34011.280170616403</v>
      </c>
      <c r="P22">
        <v>7.3121074224626899</v>
      </c>
      <c r="Q22">
        <v>3590.5491128889798</v>
      </c>
      <c r="R22">
        <v>3.4379856250924798</v>
      </c>
      <c r="S22">
        <v>0</v>
      </c>
      <c r="T22">
        <v>0</v>
      </c>
      <c r="U22">
        <v>0</v>
      </c>
      <c r="V22">
        <v>4.4567119606752401E-2</v>
      </c>
      <c r="W22">
        <v>0</v>
      </c>
      <c r="X22">
        <v>-543969.84034276905</v>
      </c>
      <c r="Y22">
        <v>6432036.3082797397</v>
      </c>
      <c r="Z22">
        <v>2604163.8010269599</v>
      </c>
      <c r="AA22">
        <v>16884208.319460802</v>
      </c>
      <c r="AB22">
        <v>8072687.7676652102</v>
      </c>
      <c r="AC22">
        <v>-202951.34916713199</v>
      </c>
      <c r="AD22">
        <v>20020.377267026099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33266195.3841899</v>
      </c>
      <c r="AL22">
        <v>33611032.304514199</v>
      </c>
      <c r="AM22">
        <v>-18914056.8855143</v>
      </c>
      <c r="AN22">
        <v>27575193.976</v>
      </c>
      <c r="AO22">
        <v>42272169.394999899</v>
      </c>
    </row>
    <row r="23" spans="1:41" x14ac:dyDescent="0.2">
      <c r="A23">
        <v>2</v>
      </c>
      <c r="B23">
        <v>0</v>
      </c>
      <c r="C23">
        <v>2005</v>
      </c>
      <c r="D23">
        <v>1415</v>
      </c>
      <c r="E23">
        <v>750740416.33599997</v>
      </c>
      <c r="F23">
        <v>767702315.424999</v>
      </c>
      <c r="G23">
        <v>810479331.84699905</v>
      </c>
      <c r="H23">
        <v>28878924.4220003</v>
      </c>
      <c r="I23">
        <v>819416668.93450904</v>
      </c>
      <c r="J23">
        <v>40298079.399202503</v>
      </c>
      <c r="K23">
        <v>11853625.628571499</v>
      </c>
      <c r="L23">
        <v>0.865593348760756</v>
      </c>
      <c r="M23">
        <v>2445539.5046130698</v>
      </c>
      <c r="N23">
        <v>2.9926741447803602</v>
      </c>
      <c r="O23">
        <v>33066.4475260498</v>
      </c>
      <c r="P23">
        <v>7.2615637140306699</v>
      </c>
      <c r="Q23">
        <v>3567.3537585528502</v>
      </c>
      <c r="R23">
        <v>3.4465386723882698</v>
      </c>
      <c r="S23">
        <v>0</v>
      </c>
      <c r="T23">
        <v>0</v>
      </c>
      <c r="U23">
        <v>0</v>
      </c>
      <c r="V23">
        <v>4.3742070208862498E-2</v>
      </c>
      <c r="W23">
        <v>0</v>
      </c>
      <c r="X23">
        <v>2916847.5676557301</v>
      </c>
      <c r="Y23">
        <v>-265704.79933101498</v>
      </c>
      <c r="Z23">
        <v>2704414.11950194</v>
      </c>
      <c r="AA23">
        <v>23294253.307965402</v>
      </c>
      <c r="AB23">
        <v>7858299.25106527</v>
      </c>
      <c r="AC23">
        <v>-152422.22369565599</v>
      </c>
      <c r="AD23">
        <v>-49185.3447484879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36306501.8784132</v>
      </c>
      <c r="AL23">
        <v>36655031.753741302</v>
      </c>
      <c r="AM23">
        <v>-7776107.3317410098</v>
      </c>
      <c r="AN23">
        <v>13898091.999999899</v>
      </c>
      <c r="AO23">
        <v>42777016.422000296</v>
      </c>
    </row>
    <row r="24" spans="1:41" x14ac:dyDescent="0.2">
      <c r="A24">
        <v>2</v>
      </c>
      <c r="B24">
        <v>0</v>
      </c>
      <c r="C24">
        <v>2006</v>
      </c>
      <c r="D24">
        <v>1439</v>
      </c>
      <c r="E24">
        <v>766487680.33599997</v>
      </c>
      <c r="F24">
        <v>810479331.84699905</v>
      </c>
      <c r="G24">
        <v>870033225.71099997</v>
      </c>
      <c r="H24">
        <v>43806629.863999799</v>
      </c>
      <c r="I24">
        <v>880926932.373739</v>
      </c>
      <c r="J24">
        <v>44491066.590132698</v>
      </c>
      <c r="K24">
        <v>11826504.497719901</v>
      </c>
      <c r="L24">
        <v>0.85530549068614004</v>
      </c>
      <c r="M24">
        <v>2503665.38962872</v>
      </c>
      <c r="N24">
        <v>3.2755580783176699</v>
      </c>
      <c r="O24">
        <v>31598.405610027799</v>
      </c>
      <c r="P24">
        <v>7.2859233774796603</v>
      </c>
      <c r="Q24">
        <v>3548.3528427408601</v>
      </c>
      <c r="R24">
        <v>3.6430767145026</v>
      </c>
      <c r="S24">
        <v>0</v>
      </c>
      <c r="T24">
        <v>0</v>
      </c>
      <c r="U24">
        <v>0</v>
      </c>
      <c r="V24">
        <v>4.2843402239165301E-2</v>
      </c>
      <c r="W24">
        <v>0</v>
      </c>
      <c r="X24">
        <v>6479415.4641543403</v>
      </c>
      <c r="Y24">
        <v>7138064.8323992696</v>
      </c>
      <c r="Z24">
        <v>3248443.71437999</v>
      </c>
      <c r="AA24">
        <v>13755853.9983194</v>
      </c>
      <c r="AB24">
        <v>13175729.8010017</v>
      </c>
      <c r="AC24">
        <v>-9173.5631875701492</v>
      </c>
      <c r="AD24">
        <v>129458.893848691</v>
      </c>
      <c r="AE24">
        <v>-138851.00432207799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43778942.136593699</v>
      </c>
      <c r="AL24">
        <v>45360468.5805429</v>
      </c>
      <c r="AM24">
        <v>-1553838.7165431101</v>
      </c>
      <c r="AN24">
        <v>15747264</v>
      </c>
      <c r="AO24">
        <v>59553893.863999799</v>
      </c>
    </row>
    <row r="25" spans="1:41" x14ac:dyDescent="0.2">
      <c r="A25">
        <v>2</v>
      </c>
      <c r="B25">
        <v>0</v>
      </c>
      <c r="C25">
        <v>2007</v>
      </c>
      <c r="D25">
        <v>1460</v>
      </c>
      <c r="E25">
        <v>775175948.33500004</v>
      </c>
      <c r="F25">
        <v>870033225.71099997</v>
      </c>
      <c r="G25">
        <v>885259382.30599904</v>
      </c>
      <c r="H25">
        <v>6537888.5959999496</v>
      </c>
      <c r="I25">
        <v>888249276.32845604</v>
      </c>
      <c r="J25">
        <v>-1199956.9807386501</v>
      </c>
      <c r="K25">
        <v>11803100.918584799</v>
      </c>
      <c r="L25">
        <v>0.88571585124769003</v>
      </c>
      <c r="M25">
        <v>2518539.2376958602</v>
      </c>
      <c r="N25">
        <v>3.4596631296120499</v>
      </c>
      <c r="O25">
        <v>31909.856972240399</v>
      </c>
      <c r="P25">
        <v>7.2123055745098803</v>
      </c>
      <c r="Q25">
        <v>3556.0499390621499</v>
      </c>
      <c r="R25">
        <v>3.80673300013656</v>
      </c>
      <c r="S25">
        <v>0</v>
      </c>
      <c r="T25">
        <v>0</v>
      </c>
      <c r="U25">
        <v>0</v>
      </c>
      <c r="V25">
        <v>4.2363208082674297E-2</v>
      </c>
      <c r="W25">
        <v>0</v>
      </c>
      <c r="X25">
        <v>8736529.4431625009</v>
      </c>
      <c r="Y25">
        <v>-11649461.0372614</v>
      </c>
      <c r="Z25">
        <v>1274095.2964444601</v>
      </c>
      <c r="AA25">
        <v>8977430.6461773496</v>
      </c>
      <c r="AB25">
        <v>-3822833.0420002099</v>
      </c>
      <c r="AC25">
        <v>-425908.01394932502</v>
      </c>
      <c r="AD25">
        <v>-71098.538590283293</v>
      </c>
      <c r="AE25">
        <v>-122678.883577788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2896075.8704052302</v>
      </c>
      <c r="AL25">
        <v>2837371.2043544399</v>
      </c>
      <c r="AM25">
        <v>3700517.3916455102</v>
      </c>
      <c r="AN25">
        <v>8688267.9989999998</v>
      </c>
      <c r="AO25">
        <v>15226156.5949999</v>
      </c>
    </row>
    <row r="26" spans="1:41" x14ac:dyDescent="0.2">
      <c r="A26">
        <v>2</v>
      </c>
      <c r="B26">
        <v>0</v>
      </c>
      <c r="C26">
        <v>2008</v>
      </c>
      <c r="D26">
        <v>1460</v>
      </c>
      <c r="E26">
        <v>775175948.33500004</v>
      </c>
      <c r="F26">
        <v>885259382.30599904</v>
      </c>
      <c r="G26">
        <v>949307503.07599998</v>
      </c>
      <c r="H26">
        <v>64048120.770000301</v>
      </c>
      <c r="I26">
        <v>927640366.61567402</v>
      </c>
      <c r="J26">
        <v>39391090.287217602</v>
      </c>
      <c r="K26">
        <v>11990769.0779054</v>
      </c>
      <c r="L26">
        <v>0.88510893588294204</v>
      </c>
      <c r="M26">
        <v>2524515.6391758001</v>
      </c>
      <c r="N26">
        <v>3.87254242696988</v>
      </c>
      <c r="O26">
        <v>31686.704638310101</v>
      </c>
      <c r="P26">
        <v>7.4487178792293696</v>
      </c>
      <c r="Q26">
        <v>3555.3631834829298</v>
      </c>
      <c r="R26">
        <v>3.8813452381020501</v>
      </c>
      <c r="S26">
        <v>0</v>
      </c>
      <c r="T26">
        <v>0</v>
      </c>
      <c r="U26">
        <v>0</v>
      </c>
      <c r="V26">
        <v>4.2363208082674297E-2</v>
      </c>
      <c r="W26">
        <v>0</v>
      </c>
      <c r="X26">
        <v>13547511.845188901</v>
      </c>
      <c r="Y26">
        <v>1983751.3132170599</v>
      </c>
      <c r="Z26">
        <v>616491.25531073601</v>
      </c>
      <c r="AA26">
        <v>19480809.586110301</v>
      </c>
      <c r="AB26">
        <v>2385350.3665762399</v>
      </c>
      <c r="AC26">
        <v>1462908.1537113499</v>
      </c>
      <c r="AD26">
        <v>-148532.34370405</v>
      </c>
      <c r="AE26">
        <v>-25910.019034722001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39302380.157375902</v>
      </c>
      <c r="AL26">
        <v>40280693.3315503</v>
      </c>
      <c r="AM26">
        <v>23767427.438450001</v>
      </c>
      <c r="AN26">
        <v>0</v>
      </c>
      <c r="AO26">
        <v>64048120.770000301</v>
      </c>
    </row>
    <row r="27" spans="1:41" x14ac:dyDescent="0.2">
      <c r="A27">
        <v>2</v>
      </c>
      <c r="B27">
        <v>0</v>
      </c>
      <c r="C27">
        <v>2009</v>
      </c>
      <c r="D27">
        <v>1460</v>
      </c>
      <c r="E27">
        <v>775175948.33500004</v>
      </c>
      <c r="F27">
        <v>949307503.07599998</v>
      </c>
      <c r="G27">
        <v>873899031.60299897</v>
      </c>
      <c r="H27">
        <v>-75408471.473000601</v>
      </c>
      <c r="I27">
        <v>845818629.50821805</v>
      </c>
      <c r="J27">
        <v>-81821737.107455805</v>
      </c>
      <c r="K27">
        <v>11652351.168357899</v>
      </c>
      <c r="L27">
        <v>1.00970324039434</v>
      </c>
      <c r="M27">
        <v>2506071.6673826599</v>
      </c>
      <c r="N27">
        <v>2.8180487917262398</v>
      </c>
      <c r="O27">
        <v>30076.983072993498</v>
      </c>
      <c r="P27">
        <v>7.5244101989603802</v>
      </c>
      <c r="Q27">
        <v>3560.8509176451998</v>
      </c>
      <c r="R27">
        <v>4.0851410579336997</v>
      </c>
      <c r="S27">
        <v>0</v>
      </c>
      <c r="T27">
        <v>0</v>
      </c>
      <c r="U27">
        <v>0</v>
      </c>
      <c r="V27">
        <v>4.2363208082674297E-2</v>
      </c>
      <c r="W27">
        <v>0</v>
      </c>
      <c r="X27">
        <v>-10831666.5992967</v>
      </c>
      <c r="Y27">
        <v>-37990077.760025501</v>
      </c>
      <c r="Z27">
        <v>-532946.58536046103</v>
      </c>
      <c r="AA27">
        <v>-54835730.910186499</v>
      </c>
      <c r="AB27">
        <v>17497057.847116601</v>
      </c>
      <c r="AC27">
        <v>429405.545006792</v>
      </c>
      <c r="AD27">
        <v>1048063.00323129</v>
      </c>
      <c r="AE27">
        <v>-155672.24246013199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-85371567.701974794</v>
      </c>
      <c r="AL27">
        <v>-83363747.782689497</v>
      </c>
      <c r="AM27">
        <v>7955276.3096889704</v>
      </c>
      <c r="AN27">
        <v>0</v>
      </c>
      <c r="AO27">
        <v>-75408471.473000601</v>
      </c>
    </row>
    <row r="28" spans="1:41" x14ac:dyDescent="0.2">
      <c r="A28">
        <v>2</v>
      </c>
      <c r="B28">
        <v>0</v>
      </c>
      <c r="C28">
        <v>2010</v>
      </c>
      <c r="D28">
        <v>1460</v>
      </c>
      <c r="E28">
        <v>775175948.33500004</v>
      </c>
      <c r="F28">
        <v>873899031.60299897</v>
      </c>
      <c r="G28">
        <v>863582743.12199903</v>
      </c>
      <c r="H28">
        <v>-10316288.4809996</v>
      </c>
      <c r="I28">
        <v>869436098.56257296</v>
      </c>
      <c r="J28">
        <v>23617469.054355498</v>
      </c>
      <c r="K28">
        <v>11402112.1592</v>
      </c>
      <c r="L28">
        <v>1.00857738019136</v>
      </c>
      <c r="M28">
        <v>2525060.0599148101</v>
      </c>
      <c r="N28">
        <v>3.2766467522681899</v>
      </c>
      <c r="O28">
        <v>29582.618535540001</v>
      </c>
      <c r="P28">
        <v>7.7373517996320702</v>
      </c>
      <c r="Q28">
        <v>3558.31143290403</v>
      </c>
      <c r="R28">
        <v>4.0943064690558497</v>
      </c>
      <c r="S28">
        <v>0</v>
      </c>
      <c r="T28">
        <v>0</v>
      </c>
      <c r="U28">
        <v>0</v>
      </c>
      <c r="V28">
        <v>4.2363208082674297E-2</v>
      </c>
      <c r="W28">
        <v>0</v>
      </c>
      <c r="X28">
        <v>-9318182.3553196192</v>
      </c>
      <c r="Y28">
        <v>1555084.8316480899</v>
      </c>
      <c r="Z28">
        <v>1035796.61501473</v>
      </c>
      <c r="AA28">
        <v>24446675.068257701</v>
      </c>
      <c r="AB28">
        <v>5080720.41979797</v>
      </c>
      <c r="AC28">
        <v>1629171.9893742099</v>
      </c>
      <c r="AD28">
        <v>362537.423277347</v>
      </c>
      <c r="AE28">
        <v>6992.21112904455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24798796.203179501</v>
      </c>
      <c r="AL28">
        <v>25375989.4252734</v>
      </c>
      <c r="AM28">
        <v>-35692277.906273097</v>
      </c>
      <c r="AN28">
        <v>0</v>
      </c>
      <c r="AO28">
        <v>-10316288.4809996</v>
      </c>
    </row>
    <row r="29" spans="1:41" x14ac:dyDescent="0.2">
      <c r="A29">
        <v>2</v>
      </c>
      <c r="B29">
        <v>0</v>
      </c>
      <c r="C29">
        <v>2011</v>
      </c>
      <c r="D29">
        <v>1460</v>
      </c>
      <c r="E29">
        <v>775175948.33500004</v>
      </c>
      <c r="F29">
        <v>863582743.12199903</v>
      </c>
      <c r="G29">
        <v>900330012.94000006</v>
      </c>
      <c r="H29">
        <v>36747269.817999899</v>
      </c>
      <c r="I29">
        <v>909267173.32456696</v>
      </c>
      <c r="J29">
        <v>39831074.761993699</v>
      </c>
      <c r="K29">
        <v>11216496.1127399</v>
      </c>
      <c r="L29">
        <v>0.99059085302774497</v>
      </c>
      <c r="M29">
        <v>2545345.65903477</v>
      </c>
      <c r="N29">
        <v>4.0160869281929497</v>
      </c>
      <c r="O29">
        <v>28997.761706933801</v>
      </c>
      <c r="P29">
        <v>7.9540233023117404</v>
      </c>
      <c r="Q29">
        <v>3568.7456516564498</v>
      </c>
      <c r="R29">
        <v>4.1803631452570196</v>
      </c>
      <c r="S29">
        <v>0</v>
      </c>
      <c r="T29">
        <v>0</v>
      </c>
      <c r="U29">
        <v>0</v>
      </c>
      <c r="V29">
        <v>5.6283948300657097E-2</v>
      </c>
      <c r="W29">
        <v>0</v>
      </c>
      <c r="X29">
        <v>-9204370.9305092804</v>
      </c>
      <c r="Y29">
        <v>4306770.5944906697</v>
      </c>
      <c r="Z29">
        <v>826527.87146370998</v>
      </c>
      <c r="AA29">
        <v>34252705.068067797</v>
      </c>
      <c r="AB29">
        <v>6233226.8505958496</v>
      </c>
      <c r="AC29">
        <v>1357757.13935475</v>
      </c>
      <c r="AD29">
        <v>1698723.1580018301</v>
      </c>
      <c r="AE29">
        <v>-78631.239725898806</v>
      </c>
      <c r="AF29">
        <v>0</v>
      </c>
      <c r="AG29">
        <v>0</v>
      </c>
      <c r="AH29">
        <v>0</v>
      </c>
      <c r="AI29">
        <v>74482.702499944702</v>
      </c>
      <c r="AJ29">
        <v>0</v>
      </c>
      <c r="AK29">
        <v>39467191.214239404</v>
      </c>
      <c r="AL29">
        <v>39427077.331331</v>
      </c>
      <c r="AM29">
        <v>-2679807.5133311301</v>
      </c>
      <c r="AN29">
        <v>0</v>
      </c>
      <c r="AO29">
        <v>36747269.817999899</v>
      </c>
    </row>
    <row r="30" spans="1:41" x14ac:dyDescent="0.2">
      <c r="A30">
        <v>2</v>
      </c>
      <c r="B30">
        <v>0</v>
      </c>
      <c r="C30">
        <v>2012</v>
      </c>
      <c r="D30">
        <v>1460</v>
      </c>
      <c r="E30">
        <v>775175948.33500004</v>
      </c>
      <c r="F30">
        <v>900330012.94000006</v>
      </c>
      <c r="G30">
        <v>924998751.34399998</v>
      </c>
      <c r="H30">
        <v>24668738.403999701</v>
      </c>
      <c r="I30">
        <v>910354917.48901904</v>
      </c>
      <c r="J30">
        <v>1087744.1644526001</v>
      </c>
      <c r="K30">
        <v>10989630.6519417</v>
      </c>
      <c r="L30">
        <v>0.98725304276916004</v>
      </c>
      <c r="M30">
        <v>2572905.8684102199</v>
      </c>
      <c r="N30">
        <v>4.0333011705785804</v>
      </c>
      <c r="O30">
        <v>28718.186125593402</v>
      </c>
      <c r="P30">
        <v>8.0076317765982701</v>
      </c>
      <c r="Q30">
        <v>3575.8000936405801</v>
      </c>
      <c r="R30">
        <v>4.2063880939601299</v>
      </c>
      <c r="S30">
        <v>0</v>
      </c>
      <c r="T30">
        <v>0</v>
      </c>
      <c r="U30">
        <v>0</v>
      </c>
      <c r="V30">
        <v>9.6175395831271604E-2</v>
      </c>
      <c r="W30">
        <v>0</v>
      </c>
      <c r="X30">
        <v>-6424600.2863983102</v>
      </c>
      <c r="Y30">
        <v>-845287.45886337396</v>
      </c>
      <c r="Z30">
        <v>1141643.55759863</v>
      </c>
      <c r="AA30">
        <v>766000.58462662494</v>
      </c>
      <c r="AB30">
        <v>3592618.01353881</v>
      </c>
      <c r="AC30">
        <v>277538.346729888</v>
      </c>
      <c r="AD30">
        <v>2498920.7367046699</v>
      </c>
      <c r="AE30">
        <v>-6438.0917950025896</v>
      </c>
      <c r="AF30">
        <v>0</v>
      </c>
      <c r="AG30">
        <v>0</v>
      </c>
      <c r="AH30">
        <v>0</v>
      </c>
      <c r="AI30">
        <v>213858.93513531299</v>
      </c>
      <c r="AJ30">
        <v>0</v>
      </c>
      <c r="AK30">
        <v>1214254.3372772599</v>
      </c>
      <c r="AL30">
        <v>1379142.0486747499</v>
      </c>
      <c r="AM30">
        <v>23289596.355324998</v>
      </c>
      <c r="AN30">
        <v>0</v>
      </c>
      <c r="AO30">
        <v>24668738.403999701</v>
      </c>
    </row>
    <row r="31" spans="1:41" x14ac:dyDescent="0.2">
      <c r="A31">
        <v>2</v>
      </c>
      <c r="B31">
        <v>0</v>
      </c>
      <c r="C31">
        <v>2013</v>
      </c>
      <c r="D31">
        <v>1460</v>
      </c>
      <c r="E31">
        <v>775175948.33500004</v>
      </c>
      <c r="F31">
        <v>924998751.34399998</v>
      </c>
      <c r="G31">
        <v>901293466.89699996</v>
      </c>
      <c r="H31">
        <v>-14705768.0779997</v>
      </c>
      <c r="I31">
        <v>893421509.69605303</v>
      </c>
      <c r="J31">
        <v>-6166901.8268016996</v>
      </c>
      <c r="K31">
        <v>10974008.557176599</v>
      </c>
      <c r="L31">
        <v>1.0012309524552701</v>
      </c>
      <c r="M31">
        <v>2604001.6821166398</v>
      </c>
      <c r="N31">
        <v>3.8448609384878201</v>
      </c>
      <c r="O31">
        <v>28694.584507299998</v>
      </c>
      <c r="P31">
        <v>7.82212800017441</v>
      </c>
      <c r="Q31">
        <v>3535.0718698082701</v>
      </c>
      <c r="R31">
        <v>4.2344136820606897</v>
      </c>
      <c r="S31">
        <v>0</v>
      </c>
      <c r="T31">
        <v>0</v>
      </c>
      <c r="U31">
        <v>0</v>
      </c>
      <c r="V31">
        <v>0.16141851909719501</v>
      </c>
      <c r="W31">
        <v>0</v>
      </c>
      <c r="X31">
        <v>5684360.8334136698</v>
      </c>
      <c r="Y31">
        <v>-7587602.90729874</v>
      </c>
      <c r="Z31">
        <v>1931992.6032579299</v>
      </c>
      <c r="AA31">
        <v>-7114336.5610765796</v>
      </c>
      <c r="AB31">
        <v>-1622525.2576371201</v>
      </c>
      <c r="AC31">
        <v>-918967.74017324997</v>
      </c>
      <c r="AD31">
        <v>3102616.2111099898</v>
      </c>
      <c r="AE31">
        <v>-38816.293858312398</v>
      </c>
      <c r="AF31">
        <v>0</v>
      </c>
      <c r="AG31">
        <v>0</v>
      </c>
      <c r="AH31">
        <v>0</v>
      </c>
      <c r="AI31">
        <v>330006.20966710901</v>
      </c>
      <c r="AJ31">
        <v>0</v>
      </c>
      <c r="AK31">
        <v>-6233272.9025953002</v>
      </c>
      <c r="AL31">
        <v>-6210442.7250332804</v>
      </c>
      <c r="AM31">
        <v>-8495325.3529664893</v>
      </c>
      <c r="AN31">
        <v>0</v>
      </c>
      <c r="AO31">
        <v>-14705768.0779997</v>
      </c>
    </row>
    <row r="32" spans="1:41" x14ac:dyDescent="0.2">
      <c r="A32">
        <v>2</v>
      </c>
      <c r="B32">
        <v>0</v>
      </c>
      <c r="C32">
        <v>2014</v>
      </c>
      <c r="D32">
        <v>1460</v>
      </c>
      <c r="E32">
        <v>775175948.33500004</v>
      </c>
      <c r="F32">
        <v>901293466.89699996</v>
      </c>
      <c r="G32">
        <v>898301472.86099994</v>
      </c>
      <c r="H32">
        <v>-2991994.0359997698</v>
      </c>
      <c r="I32">
        <v>901628457.67781496</v>
      </c>
      <c r="J32">
        <v>8206947.9817623599</v>
      </c>
      <c r="K32">
        <v>11133178.653367501</v>
      </c>
      <c r="L32">
        <v>0.98321751685335601</v>
      </c>
      <c r="M32">
        <v>2638903.2912990199</v>
      </c>
      <c r="N32">
        <v>3.62764495121798</v>
      </c>
      <c r="O32">
        <v>28785.9701014233</v>
      </c>
      <c r="P32">
        <v>7.8399068014612903</v>
      </c>
      <c r="Q32">
        <v>3551.0141955126101</v>
      </c>
      <c r="R32">
        <v>4.31157083527303</v>
      </c>
      <c r="S32">
        <v>0.174009511278988</v>
      </c>
      <c r="T32">
        <v>0</v>
      </c>
      <c r="U32">
        <v>0.174009511278988</v>
      </c>
      <c r="V32">
        <v>0.22216570314121001</v>
      </c>
      <c r="W32">
        <v>0</v>
      </c>
      <c r="X32">
        <v>11515230.3928556</v>
      </c>
      <c r="Y32">
        <v>3677870.5435644099</v>
      </c>
      <c r="Z32">
        <v>1450016.01616566</v>
      </c>
      <c r="AA32">
        <v>-9966292.8984384593</v>
      </c>
      <c r="AB32">
        <v>-1091162.76746374</v>
      </c>
      <c r="AC32">
        <v>89337.710792699407</v>
      </c>
      <c r="AD32">
        <v>5049279.4121032804</v>
      </c>
      <c r="AE32">
        <v>-58126.680468270497</v>
      </c>
      <c r="AF32">
        <v>-2262117.70444893</v>
      </c>
      <c r="AG32">
        <v>0</v>
      </c>
      <c r="AH32">
        <v>-269591.75323756802</v>
      </c>
      <c r="AI32">
        <v>275214.54561821203</v>
      </c>
      <c r="AJ32">
        <v>0</v>
      </c>
      <c r="AK32">
        <v>8409656.8170428891</v>
      </c>
      <c r="AL32">
        <v>8305693.09549776</v>
      </c>
      <c r="AM32">
        <v>-11297687.1314975</v>
      </c>
      <c r="AN32">
        <v>0</v>
      </c>
      <c r="AO32">
        <v>-2991994.0359997698</v>
      </c>
    </row>
    <row r="33" spans="1:41" x14ac:dyDescent="0.2">
      <c r="A33">
        <v>2</v>
      </c>
      <c r="B33">
        <v>0</v>
      </c>
      <c r="C33">
        <v>2015</v>
      </c>
      <c r="D33">
        <v>1460</v>
      </c>
      <c r="E33">
        <v>775175948.33500004</v>
      </c>
      <c r="F33">
        <v>898301472.86099994</v>
      </c>
      <c r="G33">
        <v>874386371.77100003</v>
      </c>
      <c r="H33">
        <v>-23915101.09</v>
      </c>
      <c r="I33">
        <v>850333729.03701794</v>
      </c>
      <c r="J33">
        <v>-51294728.640796497</v>
      </c>
      <c r="K33">
        <v>11438945.188183</v>
      </c>
      <c r="L33">
        <v>0.99270475287368398</v>
      </c>
      <c r="M33">
        <v>2674970.8782925499</v>
      </c>
      <c r="N33">
        <v>2.67122973694245</v>
      </c>
      <c r="O33">
        <v>29920.840542581602</v>
      </c>
      <c r="P33">
        <v>7.6621974793553003</v>
      </c>
      <c r="Q33">
        <v>3573.8683643589102</v>
      </c>
      <c r="R33">
        <v>4.4716025363999199</v>
      </c>
      <c r="S33">
        <v>1.0051284668732801</v>
      </c>
      <c r="T33">
        <v>0</v>
      </c>
      <c r="U33">
        <v>1.3531474894312501</v>
      </c>
      <c r="V33">
        <v>0.459779362031978</v>
      </c>
      <c r="W33">
        <v>0</v>
      </c>
      <c r="X33">
        <v>21314169.812279999</v>
      </c>
      <c r="Y33">
        <v>-3211429.6591856699</v>
      </c>
      <c r="Z33">
        <v>1430409.9631977601</v>
      </c>
      <c r="AA33">
        <v>-49776938.654253699</v>
      </c>
      <c r="AB33">
        <v>-12080211.441674</v>
      </c>
      <c r="AC33">
        <v>-1298829.4408332801</v>
      </c>
      <c r="AD33">
        <v>6738242.4056104496</v>
      </c>
      <c r="AE33">
        <v>-106589.44544422301</v>
      </c>
      <c r="AF33">
        <v>-11576086.2720247</v>
      </c>
      <c r="AG33">
        <v>0</v>
      </c>
      <c r="AH33">
        <v>-1903250.4935138801</v>
      </c>
      <c r="AI33">
        <v>1103978.61533503</v>
      </c>
      <c r="AJ33">
        <v>0</v>
      </c>
      <c r="AK33">
        <v>-49366534.610506102</v>
      </c>
      <c r="AL33">
        <v>-49894586.540976703</v>
      </c>
      <c r="AM33">
        <v>25979485.4509767</v>
      </c>
      <c r="AN33">
        <v>0</v>
      </c>
      <c r="AO33">
        <v>-23915101.09</v>
      </c>
    </row>
    <row r="34" spans="1:41" x14ac:dyDescent="0.2">
      <c r="A34">
        <v>2</v>
      </c>
      <c r="B34">
        <v>0</v>
      </c>
      <c r="C34">
        <v>2016</v>
      </c>
      <c r="D34">
        <v>1460</v>
      </c>
      <c r="E34">
        <v>775175948.33500004</v>
      </c>
      <c r="F34">
        <v>874386371.77100003</v>
      </c>
      <c r="G34">
        <v>831101604.76499999</v>
      </c>
      <c r="H34">
        <v>-43284767.006000102</v>
      </c>
      <c r="I34">
        <v>830002565.57918</v>
      </c>
      <c r="J34">
        <v>-20331163.4578389</v>
      </c>
      <c r="K34">
        <v>11826026.435773799</v>
      </c>
      <c r="L34">
        <v>1.0152434784279001</v>
      </c>
      <c r="M34">
        <v>2709702.8414624399</v>
      </c>
      <c r="N34">
        <v>2.3662495991230101</v>
      </c>
      <c r="O34">
        <v>30761.736169879699</v>
      </c>
      <c r="P34">
        <v>7.45219367819226</v>
      </c>
      <c r="Q34">
        <v>3593.3864979170698</v>
      </c>
      <c r="R34">
        <v>4.9950832739236901</v>
      </c>
      <c r="S34">
        <v>1.9350523657304599</v>
      </c>
      <c r="T34">
        <v>0</v>
      </c>
      <c r="U34">
        <v>4.2933283220350003</v>
      </c>
      <c r="V34">
        <v>0.61337811209090498</v>
      </c>
      <c r="W34">
        <v>0</v>
      </c>
      <c r="X34">
        <v>21933978.750497598</v>
      </c>
      <c r="Y34">
        <v>-5622164.7937656399</v>
      </c>
      <c r="Z34">
        <v>1336574.13701702</v>
      </c>
      <c r="AA34">
        <v>-18065472.923066899</v>
      </c>
      <c r="AB34">
        <v>-7835942.1444780901</v>
      </c>
      <c r="AC34">
        <v>-934090.68181687302</v>
      </c>
      <c r="AD34">
        <v>5599416.6341581596</v>
      </c>
      <c r="AE34">
        <v>-342993.239099567</v>
      </c>
      <c r="AF34">
        <v>-12879898.6511753</v>
      </c>
      <c r="AG34">
        <v>0</v>
      </c>
      <c r="AH34">
        <v>-4689621.7842500499</v>
      </c>
      <c r="AI34">
        <v>712793.55716257205</v>
      </c>
      <c r="AJ34">
        <v>0</v>
      </c>
      <c r="AK34">
        <v>-20787421.138817001</v>
      </c>
      <c r="AL34">
        <v>-20927313.705946401</v>
      </c>
      <c r="AM34">
        <v>-22357453.300053701</v>
      </c>
      <c r="AN34">
        <v>0</v>
      </c>
      <c r="AO34">
        <v>-43284767.006000102</v>
      </c>
    </row>
    <row r="35" spans="1:41" x14ac:dyDescent="0.2">
      <c r="A35">
        <v>2</v>
      </c>
      <c r="B35">
        <v>0</v>
      </c>
      <c r="C35">
        <v>2017</v>
      </c>
      <c r="D35">
        <v>1460</v>
      </c>
      <c r="E35">
        <v>775175948.33500004</v>
      </c>
      <c r="F35">
        <v>831101604.76499999</v>
      </c>
      <c r="G35">
        <v>796946299.074</v>
      </c>
      <c r="H35">
        <v>-34155305.690999903</v>
      </c>
      <c r="I35">
        <v>838798407.94016802</v>
      </c>
      <c r="J35">
        <v>8795842.3609891497</v>
      </c>
      <c r="K35">
        <v>11978443.460959701</v>
      </c>
      <c r="L35">
        <v>1.0010605889681301</v>
      </c>
      <c r="M35">
        <v>2748222.91276713</v>
      </c>
      <c r="N35">
        <v>2.57644369482035</v>
      </c>
      <c r="O35">
        <v>30890.803533521601</v>
      </c>
      <c r="P35">
        <v>7.1956067726721198</v>
      </c>
      <c r="Q35">
        <v>3611.83882213058</v>
      </c>
      <c r="R35">
        <v>5.1738730810595897</v>
      </c>
      <c r="S35">
        <v>2.8716101520825399</v>
      </c>
      <c r="T35">
        <v>0</v>
      </c>
      <c r="U35">
        <v>9.0999908398480098</v>
      </c>
      <c r="V35">
        <v>0.71453789367266296</v>
      </c>
      <c r="W35">
        <v>0</v>
      </c>
      <c r="X35">
        <v>7436029.9985176995</v>
      </c>
      <c r="Y35">
        <v>4859993.8613524502</v>
      </c>
      <c r="Z35">
        <v>1350086.49361932</v>
      </c>
      <c r="AA35">
        <v>12419082.044529499</v>
      </c>
      <c r="AB35">
        <v>-1514691.59126663</v>
      </c>
      <c r="AC35">
        <v>-1701424.20157573</v>
      </c>
      <c r="AD35">
        <v>5236692.94126816</v>
      </c>
      <c r="AE35">
        <v>-128166.913085316</v>
      </c>
      <c r="AF35">
        <v>-12315628.8989104</v>
      </c>
      <c r="AG35">
        <v>0</v>
      </c>
      <c r="AH35">
        <v>-7360839.9674019199</v>
      </c>
      <c r="AI35">
        <v>514418.98644652398</v>
      </c>
      <c r="AJ35">
        <v>0</v>
      </c>
      <c r="AK35">
        <v>8795552.7534936704</v>
      </c>
      <c r="AL35">
        <v>8517604.1875370406</v>
      </c>
      <c r="AM35">
        <v>-42672909.878536999</v>
      </c>
      <c r="AN35">
        <v>0</v>
      </c>
      <c r="AO35">
        <v>-34155305.690999903</v>
      </c>
    </row>
    <row r="36" spans="1:41" x14ac:dyDescent="0.2">
      <c r="A36">
        <v>2</v>
      </c>
      <c r="B36">
        <v>0</v>
      </c>
      <c r="C36">
        <v>2018</v>
      </c>
      <c r="D36">
        <v>1460</v>
      </c>
      <c r="E36">
        <v>775175948.33500004</v>
      </c>
      <c r="F36">
        <v>796946299.074</v>
      </c>
      <c r="G36">
        <v>779101994.59799898</v>
      </c>
      <c r="H36">
        <v>-17844304.475999799</v>
      </c>
      <c r="I36">
        <v>836757945.09068894</v>
      </c>
      <c r="J36">
        <v>-2040462.84947988</v>
      </c>
      <c r="K36">
        <v>12322329.4230967</v>
      </c>
      <c r="L36">
        <v>0.98533916269850497</v>
      </c>
      <c r="M36">
        <v>2781939.65294956</v>
      </c>
      <c r="N36">
        <v>2.8552461162335998</v>
      </c>
      <c r="O36">
        <v>31293.679821101199</v>
      </c>
      <c r="P36">
        <v>6.9559527905738099</v>
      </c>
      <c r="Q36">
        <v>3643.7721310097299</v>
      </c>
      <c r="R36">
        <v>5.4388356207924602</v>
      </c>
      <c r="S36">
        <v>3.85366182152754</v>
      </c>
      <c r="T36">
        <v>0</v>
      </c>
      <c r="U36">
        <v>15.825262813458099</v>
      </c>
      <c r="V36">
        <v>0.81557939193281104</v>
      </c>
      <c r="W36">
        <v>0.441898028354414</v>
      </c>
      <c r="X36">
        <v>12538959.745601401</v>
      </c>
      <c r="Y36">
        <v>5721795.7501482898</v>
      </c>
      <c r="Z36">
        <v>1181315.3602769901</v>
      </c>
      <c r="AA36">
        <v>14500765.9087997</v>
      </c>
      <c r="AB36">
        <v>-3612967.3694183598</v>
      </c>
      <c r="AC36">
        <v>-1412940.6905020601</v>
      </c>
      <c r="AD36">
        <v>7978911.2330018803</v>
      </c>
      <c r="AE36">
        <v>-169771.636139337</v>
      </c>
      <c r="AF36">
        <v>-12624698.898551</v>
      </c>
      <c r="AG36">
        <v>0</v>
      </c>
      <c r="AH36">
        <v>-9909755.8528323006</v>
      </c>
      <c r="AI36">
        <v>492074.922638483</v>
      </c>
      <c r="AJ36">
        <v>-17218337.3793464</v>
      </c>
      <c r="AK36">
        <v>-2534648.90632272</v>
      </c>
      <c r="AL36">
        <v>-3136902.7689543301</v>
      </c>
      <c r="AM36">
        <v>-14707401.707045499</v>
      </c>
      <c r="AN36">
        <v>0</v>
      </c>
      <c r="AO36">
        <v>-17844304.475999799</v>
      </c>
    </row>
    <row r="37" spans="1:41" x14ac:dyDescent="0.2">
      <c r="A37">
        <v>3</v>
      </c>
      <c r="B37">
        <v>0</v>
      </c>
      <c r="C37">
        <v>2002</v>
      </c>
      <c r="D37">
        <v>2044</v>
      </c>
      <c r="E37">
        <v>102852225.8883</v>
      </c>
      <c r="F37">
        <v>0</v>
      </c>
      <c r="G37">
        <v>102852225.8883</v>
      </c>
      <c r="H37">
        <v>0</v>
      </c>
      <c r="I37">
        <v>97271352.346882194</v>
      </c>
      <c r="J37">
        <v>0</v>
      </c>
      <c r="K37">
        <v>2333532.5857476802</v>
      </c>
      <c r="L37">
        <v>0.88714904878723899</v>
      </c>
      <c r="M37">
        <v>603153.58803816303</v>
      </c>
      <c r="N37">
        <v>1.92769950466068</v>
      </c>
      <c r="O37">
        <v>33560.363321321798</v>
      </c>
      <c r="P37">
        <v>6.3177204151112996</v>
      </c>
      <c r="Q37">
        <v>2431.66375045317</v>
      </c>
      <c r="R37">
        <v>3.3377334784743899</v>
      </c>
      <c r="S37">
        <v>0</v>
      </c>
      <c r="T37">
        <v>0</v>
      </c>
      <c r="U37">
        <v>0</v>
      </c>
      <c r="V37">
        <v>2.75700012859183E-2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102852225.8883</v>
      </c>
      <c r="AO37">
        <v>102852225.8883</v>
      </c>
    </row>
    <row r="38" spans="1:41" x14ac:dyDescent="0.2">
      <c r="A38">
        <v>3</v>
      </c>
      <c r="B38">
        <v>0</v>
      </c>
      <c r="C38">
        <v>2003</v>
      </c>
      <c r="D38">
        <v>2467</v>
      </c>
      <c r="E38">
        <v>123716227.4886</v>
      </c>
      <c r="F38">
        <v>102852225.8883</v>
      </c>
      <c r="G38">
        <v>128187371.3487</v>
      </c>
      <c r="H38">
        <v>4471143.8601000104</v>
      </c>
      <c r="I38">
        <v>124412064.575596</v>
      </c>
      <c r="J38">
        <v>7656690.5030840999</v>
      </c>
      <c r="K38">
        <v>2111545.3714053901</v>
      </c>
      <c r="L38">
        <v>0.82263540208610697</v>
      </c>
      <c r="M38">
        <v>569244.01112078805</v>
      </c>
      <c r="N38">
        <v>2.16772328097949</v>
      </c>
      <c r="O38">
        <v>32748.3344504079</v>
      </c>
      <c r="P38">
        <v>6.3227943148585002</v>
      </c>
      <c r="Q38">
        <v>2401.3957594854201</v>
      </c>
      <c r="R38">
        <v>3.2444361461756999</v>
      </c>
      <c r="S38">
        <v>0</v>
      </c>
      <c r="T38">
        <v>0</v>
      </c>
      <c r="U38">
        <v>0</v>
      </c>
      <c r="V38">
        <v>2.2920485514006501E-2</v>
      </c>
      <c r="W38">
        <v>0</v>
      </c>
      <c r="X38">
        <v>1778783.67990725</v>
      </c>
      <c r="Y38">
        <v>2038457.78804419</v>
      </c>
      <c r="Z38">
        <v>376492.42568775598</v>
      </c>
      <c r="AA38">
        <v>2048017.5607419701</v>
      </c>
      <c r="AB38">
        <v>1152128.1204804</v>
      </c>
      <c r="AC38">
        <v>123149.44792165</v>
      </c>
      <c r="AD38">
        <v>1478.0163082869001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7518507.0390915098</v>
      </c>
      <c r="AL38">
        <v>8016761.7000599904</v>
      </c>
      <c r="AM38">
        <v>-3545617.8399599702</v>
      </c>
      <c r="AN38">
        <v>20864001.600299899</v>
      </c>
      <c r="AO38">
        <v>25335145.4604</v>
      </c>
    </row>
    <row r="39" spans="1:41" x14ac:dyDescent="0.2">
      <c r="A39">
        <v>3</v>
      </c>
      <c r="B39">
        <v>0</v>
      </c>
      <c r="C39">
        <v>2004</v>
      </c>
      <c r="D39">
        <v>2890</v>
      </c>
      <c r="E39">
        <v>160122136.7958</v>
      </c>
      <c r="F39">
        <v>128187371.3487</v>
      </c>
      <c r="G39">
        <v>167462529.73980001</v>
      </c>
      <c r="H39">
        <v>2869249.0838999799</v>
      </c>
      <c r="I39">
        <v>168000839.79283801</v>
      </c>
      <c r="J39">
        <v>9636092.3149418291</v>
      </c>
      <c r="K39">
        <v>2202443.9487997801</v>
      </c>
      <c r="L39">
        <v>0.84543301670430904</v>
      </c>
      <c r="M39">
        <v>588390.19553966902</v>
      </c>
      <c r="N39">
        <v>2.4948619195655901</v>
      </c>
      <c r="O39">
        <v>30486.574695054402</v>
      </c>
      <c r="P39">
        <v>6.7794926592215301</v>
      </c>
      <c r="Q39">
        <v>2443.3479618095598</v>
      </c>
      <c r="R39">
        <v>3.1387305167831898</v>
      </c>
      <c r="S39">
        <v>0</v>
      </c>
      <c r="T39">
        <v>0</v>
      </c>
      <c r="U39">
        <v>0</v>
      </c>
      <c r="V39">
        <v>1.7709206589069E-2</v>
      </c>
      <c r="W39">
        <v>0</v>
      </c>
      <c r="X39">
        <v>2166772.1644905801</v>
      </c>
      <c r="Y39">
        <v>-780252.65755991498</v>
      </c>
      <c r="Z39">
        <v>559866.71423215303</v>
      </c>
      <c r="AA39">
        <v>3056265.3647229699</v>
      </c>
      <c r="AB39">
        <v>2006833.6041506</v>
      </c>
      <c r="AC39">
        <v>146833.25925578701</v>
      </c>
      <c r="AD39">
        <v>2913.5507736263198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7159232.0000658203</v>
      </c>
      <c r="AL39">
        <v>7572176.1569411</v>
      </c>
      <c r="AM39">
        <v>-4702927.0730411103</v>
      </c>
      <c r="AN39">
        <v>36405909.3072</v>
      </c>
      <c r="AO39">
        <v>39275158.3910999</v>
      </c>
    </row>
    <row r="40" spans="1:41" x14ac:dyDescent="0.2">
      <c r="A40">
        <v>3</v>
      </c>
      <c r="B40">
        <v>0</v>
      </c>
      <c r="C40">
        <v>2005</v>
      </c>
      <c r="D40">
        <v>3377</v>
      </c>
      <c r="E40">
        <v>182830167.34999999</v>
      </c>
      <c r="F40">
        <v>167462529.73980001</v>
      </c>
      <c r="G40">
        <v>193159928.45570001</v>
      </c>
      <c r="H40">
        <v>2989368.1617000001</v>
      </c>
      <c r="I40">
        <v>199618457.78615201</v>
      </c>
      <c r="J40">
        <v>8441020.3500813302</v>
      </c>
      <c r="K40">
        <v>2043216.72238343</v>
      </c>
      <c r="L40">
        <v>0.81055849619153797</v>
      </c>
      <c r="M40">
        <v>607534.11425218196</v>
      </c>
      <c r="N40">
        <v>2.9644755358270798</v>
      </c>
      <c r="O40">
        <v>29204.142558729902</v>
      </c>
      <c r="P40">
        <v>6.9376636540761201</v>
      </c>
      <c r="Q40">
        <v>2349.6687492231299</v>
      </c>
      <c r="R40">
        <v>3.14478167819611</v>
      </c>
      <c r="S40">
        <v>0</v>
      </c>
      <c r="T40">
        <v>0</v>
      </c>
      <c r="U40">
        <v>0</v>
      </c>
      <c r="V40">
        <v>1.5509672397617E-2</v>
      </c>
      <c r="W40">
        <v>0</v>
      </c>
      <c r="X40">
        <v>-808184.06279875198</v>
      </c>
      <c r="Y40">
        <v>375313.10776814102</v>
      </c>
      <c r="Z40">
        <v>769271.71693791496</v>
      </c>
      <c r="AA40">
        <v>5278832.1224397803</v>
      </c>
      <c r="AB40">
        <v>2494804.3279164499</v>
      </c>
      <c r="AC40">
        <v>240397.398256844</v>
      </c>
      <c r="AD40">
        <v>-24283.4834985452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8326151.1270218398</v>
      </c>
      <c r="AL40">
        <v>8939636.92262684</v>
      </c>
      <c r="AM40">
        <v>-5950268.7609268297</v>
      </c>
      <c r="AN40">
        <v>22708030.5541999</v>
      </c>
      <c r="AO40">
        <v>25697398.7159</v>
      </c>
    </row>
    <row r="41" spans="1:41" x14ac:dyDescent="0.2">
      <c r="A41">
        <v>3</v>
      </c>
      <c r="B41">
        <v>0</v>
      </c>
      <c r="C41">
        <v>2006</v>
      </c>
      <c r="D41">
        <v>4129</v>
      </c>
      <c r="E41">
        <v>212198754.3599</v>
      </c>
      <c r="F41">
        <v>193159928.45570001</v>
      </c>
      <c r="G41">
        <v>237101146.00529999</v>
      </c>
      <c r="H41">
        <v>15036240.5397</v>
      </c>
      <c r="I41">
        <v>247134817.32094899</v>
      </c>
      <c r="J41">
        <v>17451260.967661999</v>
      </c>
      <c r="K41">
        <v>1940857.1112156301</v>
      </c>
      <c r="L41">
        <v>0.83441966601123396</v>
      </c>
      <c r="M41">
        <v>607128.97113355203</v>
      </c>
      <c r="N41">
        <v>3.2493771200654402</v>
      </c>
      <c r="O41">
        <v>27652.318672021</v>
      </c>
      <c r="P41">
        <v>6.9432357721279301</v>
      </c>
      <c r="Q41">
        <v>2317.4543701284101</v>
      </c>
      <c r="R41">
        <v>3.58241031644399</v>
      </c>
      <c r="S41">
        <v>0</v>
      </c>
      <c r="T41">
        <v>0</v>
      </c>
      <c r="U41">
        <v>0</v>
      </c>
      <c r="V41">
        <v>1.33631133158803E-2</v>
      </c>
      <c r="W41">
        <v>0</v>
      </c>
      <c r="X41">
        <v>7000743.2530847304</v>
      </c>
      <c r="Y41">
        <v>-193546.04398695301</v>
      </c>
      <c r="Z41">
        <v>943043.41361877206</v>
      </c>
      <c r="AA41">
        <v>3271758.6354397102</v>
      </c>
      <c r="AB41">
        <v>4134905.4771850901</v>
      </c>
      <c r="AC41">
        <v>226468.55758614701</v>
      </c>
      <c r="AD41">
        <v>58551.608685896601</v>
      </c>
      <c r="AE41">
        <v>-51141.966017601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15390782.935595799</v>
      </c>
      <c r="AL41">
        <v>16038498.125863601</v>
      </c>
      <c r="AM41">
        <v>-1002257.58616364</v>
      </c>
      <c r="AN41">
        <v>29368587.009899899</v>
      </c>
      <c r="AO41">
        <v>44404827.549599998</v>
      </c>
    </row>
    <row r="42" spans="1:41" x14ac:dyDescent="0.2">
      <c r="A42">
        <v>3</v>
      </c>
      <c r="B42">
        <v>0</v>
      </c>
      <c r="C42">
        <v>2007</v>
      </c>
      <c r="D42">
        <v>4421</v>
      </c>
      <c r="E42">
        <v>224382304.11320001</v>
      </c>
      <c r="F42">
        <v>237101146.00529999</v>
      </c>
      <c r="G42">
        <v>259434200.52419999</v>
      </c>
      <c r="H42">
        <v>9678740.7655999791</v>
      </c>
      <c r="I42">
        <v>269766239.56621802</v>
      </c>
      <c r="J42">
        <v>9348704.3395731803</v>
      </c>
      <c r="K42">
        <v>1960097.37857107</v>
      </c>
      <c r="L42">
        <v>0.84524490232604099</v>
      </c>
      <c r="M42">
        <v>606495.98669565003</v>
      </c>
      <c r="N42">
        <v>3.4350938224481098</v>
      </c>
      <c r="O42">
        <v>27961.720738617099</v>
      </c>
      <c r="P42">
        <v>7.09696715493574</v>
      </c>
      <c r="Q42">
        <v>2316.0157985501601</v>
      </c>
      <c r="R42">
        <v>3.6679166818942699</v>
      </c>
      <c r="S42">
        <v>0</v>
      </c>
      <c r="T42">
        <v>0</v>
      </c>
      <c r="U42">
        <v>0</v>
      </c>
      <c r="V42">
        <v>1.26375206423115E-2</v>
      </c>
      <c r="W42">
        <v>0</v>
      </c>
      <c r="X42">
        <v>6877167.2752845697</v>
      </c>
      <c r="Y42">
        <v>171434.81612452501</v>
      </c>
      <c r="Z42">
        <v>392279.461750402</v>
      </c>
      <c r="AA42">
        <v>2404403.1732246699</v>
      </c>
      <c r="AB42">
        <v>-922619.36898760695</v>
      </c>
      <c r="AC42">
        <v>134654.67336404999</v>
      </c>
      <c r="AD42">
        <v>-99525.940597528097</v>
      </c>
      <c r="AE42">
        <v>-19051.819912844599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8938742.2702502403</v>
      </c>
      <c r="AL42">
        <v>8983617.8550439496</v>
      </c>
      <c r="AM42">
        <v>695122.91055602801</v>
      </c>
      <c r="AN42">
        <v>12183549.7533</v>
      </c>
      <c r="AO42">
        <v>21862290.518899899</v>
      </c>
    </row>
    <row r="43" spans="1:41" x14ac:dyDescent="0.2">
      <c r="A43">
        <v>3</v>
      </c>
      <c r="B43">
        <v>0</v>
      </c>
      <c r="C43">
        <v>2008</v>
      </c>
      <c r="D43">
        <v>4421</v>
      </c>
      <c r="E43">
        <v>224382304.11320001</v>
      </c>
      <c r="F43">
        <v>259434200.52419999</v>
      </c>
      <c r="G43">
        <v>279267294.39189899</v>
      </c>
      <c r="H43">
        <v>19833093.867699999</v>
      </c>
      <c r="I43">
        <v>280582408.65772098</v>
      </c>
      <c r="J43">
        <v>10816169.091502801</v>
      </c>
      <c r="K43">
        <v>1981005.5694478999</v>
      </c>
      <c r="L43">
        <v>0.83118123139408495</v>
      </c>
      <c r="M43">
        <v>609090.02586122695</v>
      </c>
      <c r="N43">
        <v>3.85607637335178</v>
      </c>
      <c r="O43">
        <v>28146.457964559599</v>
      </c>
      <c r="P43">
        <v>7.0838475956117799</v>
      </c>
      <c r="Q43">
        <v>2315.9173239525899</v>
      </c>
      <c r="R43">
        <v>3.70503163559462</v>
      </c>
      <c r="S43">
        <v>0</v>
      </c>
      <c r="T43">
        <v>0</v>
      </c>
      <c r="U43">
        <v>0</v>
      </c>
      <c r="V43">
        <v>1.26375206423115E-2</v>
      </c>
      <c r="W43">
        <v>0</v>
      </c>
      <c r="X43">
        <v>2967803.7728894199</v>
      </c>
      <c r="Y43">
        <v>1592869.3045996099</v>
      </c>
      <c r="Z43">
        <v>147361.20141050601</v>
      </c>
      <c r="AA43">
        <v>5802714.44184261</v>
      </c>
      <c r="AB43">
        <v>-557927.80170622806</v>
      </c>
      <c r="AC43">
        <v>8607.5958785891999</v>
      </c>
      <c r="AD43">
        <v>-14361.772847579599</v>
      </c>
      <c r="AE43">
        <v>-541.03851088636804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9946525.7035560403</v>
      </c>
      <c r="AL43">
        <v>10244944.077204</v>
      </c>
      <c r="AM43">
        <v>9588149.7904960103</v>
      </c>
      <c r="AN43">
        <v>0</v>
      </c>
      <c r="AO43">
        <v>19833093.867699999</v>
      </c>
    </row>
    <row r="44" spans="1:41" x14ac:dyDescent="0.2">
      <c r="A44">
        <v>3</v>
      </c>
      <c r="B44">
        <v>0</v>
      </c>
      <c r="C44">
        <v>2009</v>
      </c>
      <c r="D44">
        <v>4488</v>
      </c>
      <c r="E44">
        <v>235672221.97319999</v>
      </c>
      <c r="F44">
        <v>279267294.39189899</v>
      </c>
      <c r="G44">
        <v>283924143.32739902</v>
      </c>
      <c r="H44">
        <v>-6107751.9245000202</v>
      </c>
      <c r="I44">
        <v>278996947.55549902</v>
      </c>
      <c r="J44">
        <v>-11144402.698142501</v>
      </c>
      <c r="K44">
        <v>1968125.95136289</v>
      </c>
      <c r="L44">
        <v>0.86708605072709699</v>
      </c>
      <c r="M44">
        <v>591260.08394359099</v>
      </c>
      <c r="N44">
        <v>2.78392585255208</v>
      </c>
      <c r="O44">
        <v>26476.987853431801</v>
      </c>
      <c r="P44">
        <v>7.1446270107732497</v>
      </c>
      <c r="Q44">
        <v>2282.8178631474998</v>
      </c>
      <c r="R44">
        <v>3.69804786707369</v>
      </c>
      <c r="S44">
        <v>0</v>
      </c>
      <c r="T44">
        <v>0</v>
      </c>
      <c r="U44">
        <v>0</v>
      </c>
      <c r="V44">
        <v>1.2032118067450699E-2</v>
      </c>
      <c r="W44">
        <v>0</v>
      </c>
      <c r="X44">
        <v>4974508.2028618203</v>
      </c>
      <c r="Y44">
        <v>-4905779.4602785604</v>
      </c>
      <c r="Z44">
        <v>-120423.095662897</v>
      </c>
      <c r="AA44">
        <v>-16372260.058672899</v>
      </c>
      <c r="AB44">
        <v>5351989.5993553698</v>
      </c>
      <c r="AC44">
        <v>156206.32614181799</v>
      </c>
      <c r="AD44">
        <v>772225.77927844704</v>
      </c>
      <c r="AE44">
        <v>9239.5894240280904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-10134293.1175528</v>
      </c>
      <c r="AL44">
        <v>-10183900.111036001</v>
      </c>
      <c r="AM44">
        <v>4076148.1865360602</v>
      </c>
      <c r="AN44">
        <v>11289917.859999999</v>
      </c>
      <c r="AO44">
        <v>5182165.9354999801</v>
      </c>
    </row>
    <row r="45" spans="1:41" x14ac:dyDescent="0.2">
      <c r="A45">
        <v>3</v>
      </c>
      <c r="B45">
        <v>0</v>
      </c>
      <c r="C45">
        <v>2010</v>
      </c>
      <c r="D45">
        <v>4519</v>
      </c>
      <c r="E45">
        <v>236443202.97319999</v>
      </c>
      <c r="F45">
        <v>283924143.32739902</v>
      </c>
      <c r="G45">
        <v>287477942.9192</v>
      </c>
      <c r="H45">
        <v>3149786.5918000001</v>
      </c>
      <c r="I45">
        <v>287844120.09680599</v>
      </c>
      <c r="J45">
        <v>8757476.8866910096</v>
      </c>
      <c r="K45">
        <v>1932981.2884092799</v>
      </c>
      <c r="L45">
        <v>0.85513847914263497</v>
      </c>
      <c r="M45">
        <v>595881.81729993504</v>
      </c>
      <c r="N45">
        <v>3.2359010474339698</v>
      </c>
      <c r="O45">
        <v>26468.458416179099</v>
      </c>
      <c r="P45">
        <v>7.3410235015412004</v>
      </c>
      <c r="Q45">
        <v>2267.72038025641</v>
      </c>
      <c r="R45">
        <v>4.0706216337414096</v>
      </c>
      <c r="S45">
        <v>0</v>
      </c>
      <c r="T45">
        <v>0</v>
      </c>
      <c r="U45">
        <v>0</v>
      </c>
      <c r="V45">
        <v>2.8510309940117301E-2</v>
      </c>
      <c r="W45">
        <v>0</v>
      </c>
      <c r="X45">
        <v>1323554.1779725801</v>
      </c>
      <c r="Y45">
        <v>1556836.34579008</v>
      </c>
      <c r="Z45">
        <v>310157.22587945301</v>
      </c>
      <c r="AA45">
        <v>7994796.9846152999</v>
      </c>
      <c r="AB45">
        <v>-363135.90524268098</v>
      </c>
      <c r="AC45">
        <v>481194.10494380502</v>
      </c>
      <c r="AD45">
        <v>-2187974.99034817</v>
      </c>
      <c r="AE45">
        <v>-64203.602143902899</v>
      </c>
      <c r="AF45">
        <v>0</v>
      </c>
      <c r="AG45">
        <v>0</v>
      </c>
      <c r="AH45">
        <v>0</v>
      </c>
      <c r="AI45">
        <v>23090.2177601396</v>
      </c>
      <c r="AJ45">
        <v>0</v>
      </c>
      <c r="AK45">
        <v>9074314.5592266191</v>
      </c>
      <c r="AL45">
        <v>9092181.5171879306</v>
      </c>
      <c r="AM45">
        <v>-5942394.9253879301</v>
      </c>
      <c r="AN45">
        <v>770981</v>
      </c>
      <c r="AO45">
        <v>3920767.5918000001</v>
      </c>
    </row>
    <row r="46" spans="1:41" x14ac:dyDescent="0.2">
      <c r="A46">
        <v>3</v>
      </c>
      <c r="B46">
        <v>0</v>
      </c>
      <c r="C46">
        <v>2011</v>
      </c>
      <c r="D46">
        <v>4618</v>
      </c>
      <c r="E46">
        <v>237276984.8813</v>
      </c>
      <c r="F46">
        <v>287477942.9192</v>
      </c>
      <c r="G46">
        <v>306766044.13559997</v>
      </c>
      <c r="H46">
        <v>17465211.3083</v>
      </c>
      <c r="I46">
        <v>311331427.601026</v>
      </c>
      <c r="J46">
        <v>21560793.830715001</v>
      </c>
      <c r="K46">
        <v>1909923.3824233999</v>
      </c>
      <c r="L46">
        <v>0.81448490239813298</v>
      </c>
      <c r="M46">
        <v>598648.98910822498</v>
      </c>
      <c r="N46">
        <v>3.9916963864609101</v>
      </c>
      <c r="O46">
        <v>26287.977245744802</v>
      </c>
      <c r="P46">
        <v>7.4817220729488003</v>
      </c>
      <c r="Q46">
        <v>2300.8896013236799</v>
      </c>
      <c r="R46">
        <v>3.90326543036872</v>
      </c>
      <c r="S46">
        <v>0</v>
      </c>
      <c r="T46">
        <v>0</v>
      </c>
      <c r="U46">
        <v>0</v>
      </c>
      <c r="V46">
        <v>2.8410125842471701E-2</v>
      </c>
      <c r="W46">
        <v>0</v>
      </c>
      <c r="X46">
        <v>-157238.093556368</v>
      </c>
      <c r="Y46">
        <v>4502258.9803309701</v>
      </c>
      <c r="Z46">
        <v>207768.104325775</v>
      </c>
      <c r="AA46">
        <v>11559185.757133299</v>
      </c>
      <c r="AB46">
        <v>803561.63621919195</v>
      </c>
      <c r="AC46">
        <v>332757.41688352998</v>
      </c>
      <c r="AD46">
        <v>4537859.6647516703</v>
      </c>
      <c r="AE46">
        <v>15653.195346962901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21801806.661435101</v>
      </c>
      <c r="AL46">
        <v>22369128.734338101</v>
      </c>
      <c r="AM46">
        <v>-4903917.42603816</v>
      </c>
      <c r="AN46">
        <v>833781.90809999895</v>
      </c>
      <c r="AO46">
        <v>18298993.216400001</v>
      </c>
    </row>
    <row r="47" spans="1:41" x14ac:dyDescent="0.2">
      <c r="A47">
        <v>3</v>
      </c>
      <c r="B47">
        <v>0</v>
      </c>
      <c r="C47">
        <v>2012</v>
      </c>
      <c r="D47">
        <v>4652</v>
      </c>
      <c r="E47">
        <v>237702386.8813</v>
      </c>
      <c r="F47">
        <v>306766044.13559997</v>
      </c>
      <c r="G47">
        <v>316137858.08679903</v>
      </c>
      <c r="H47">
        <v>8946411.9511999208</v>
      </c>
      <c r="I47">
        <v>308428013.149221</v>
      </c>
      <c r="J47">
        <v>-3325552.9355116799</v>
      </c>
      <c r="K47">
        <v>1916327.8809747701</v>
      </c>
      <c r="L47">
        <v>0.84402678227622996</v>
      </c>
      <c r="M47">
        <v>603171.17727812403</v>
      </c>
      <c r="N47">
        <v>4.00041638431279</v>
      </c>
      <c r="O47">
        <v>25842.772528506699</v>
      </c>
      <c r="P47">
        <v>7.3290573113309501</v>
      </c>
      <c r="Q47">
        <v>2287.5025379152498</v>
      </c>
      <c r="R47">
        <v>3.7971252852835198</v>
      </c>
      <c r="S47">
        <v>0</v>
      </c>
      <c r="T47">
        <v>0</v>
      </c>
      <c r="U47">
        <v>0</v>
      </c>
      <c r="V47">
        <v>3.9812650281571403E-2</v>
      </c>
      <c r="W47">
        <v>0</v>
      </c>
      <c r="X47">
        <v>893241.06585049198</v>
      </c>
      <c r="Y47">
        <v>-3044924.0866899202</v>
      </c>
      <c r="Z47">
        <v>286026.55309136503</v>
      </c>
      <c r="AA47">
        <v>117067.23304808199</v>
      </c>
      <c r="AB47">
        <v>1761849.2779045301</v>
      </c>
      <c r="AC47">
        <v>-330195.778418537</v>
      </c>
      <c r="AD47">
        <v>-1538653.59407069</v>
      </c>
      <c r="AE47">
        <v>24083.398080557399</v>
      </c>
      <c r="AF47">
        <v>0</v>
      </c>
      <c r="AG47">
        <v>0</v>
      </c>
      <c r="AH47">
        <v>0</v>
      </c>
      <c r="AI47">
        <v>14991.1142610881</v>
      </c>
      <c r="AJ47">
        <v>0</v>
      </c>
      <c r="AK47">
        <v>-1816514.8169430301</v>
      </c>
      <c r="AL47">
        <v>-1652678.57285505</v>
      </c>
      <c r="AM47">
        <v>10599090.5240549</v>
      </c>
      <c r="AN47">
        <v>425401.99999999901</v>
      </c>
      <c r="AO47">
        <v>9371813.9511999208</v>
      </c>
    </row>
    <row r="48" spans="1:41" x14ac:dyDescent="0.2">
      <c r="A48">
        <v>3</v>
      </c>
      <c r="B48">
        <v>0</v>
      </c>
      <c r="C48">
        <v>2013</v>
      </c>
      <c r="D48">
        <v>4718</v>
      </c>
      <c r="E48">
        <v>239160627.06529999</v>
      </c>
      <c r="F48">
        <v>316137858.08679903</v>
      </c>
      <c r="G48">
        <v>311980827.61510003</v>
      </c>
      <c r="H48">
        <v>-3282601.7769999099</v>
      </c>
      <c r="I48">
        <v>300196754.40059501</v>
      </c>
      <c r="J48">
        <v>-7528442.5413267696</v>
      </c>
      <c r="K48">
        <v>1916547.6196574899</v>
      </c>
      <c r="L48">
        <v>0.90253906116041105</v>
      </c>
      <c r="M48">
        <v>610874.245424625</v>
      </c>
      <c r="N48">
        <v>3.8283298568874899</v>
      </c>
      <c r="O48">
        <v>25787.915505409801</v>
      </c>
      <c r="P48">
        <v>7.2870174047945202</v>
      </c>
      <c r="Q48">
        <v>2274.9122550511702</v>
      </c>
      <c r="R48">
        <v>3.7316207509898498</v>
      </c>
      <c r="S48">
        <v>0</v>
      </c>
      <c r="T48">
        <v>0</v>
      </c>
      <c r="U48">
        <v>0</v>
      </c>
      <c r="V48">
        <v>3.9569899594785997E-2</v>
      </c>
      <c r="W48">
        <v>0</v>
      </c>
      <c r="X48">
        <v>1664280.1145214799</v>
      </c>
      <c r="Y48">
        <v>-7155876.7391806897</v>
      </c>
      <c r="Z48">
        <v>451711.617981449</v>
      </c>
      <c r="AA48">
        <v>-2322818.1887855902</v>
      </c>
      <c r="AB48">
        <v>-12537.8774925954</v>
      </c>
      <c r="AC48">
        <v>108235.603473685</v>
      </c>
      <c r="AD48">
        <v>-141943.182371709</v>
      </c>
      <c r="AE48">
        <v>19501.8503432301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-7389446.8015107401</v>
      </c>
      <c r="AL48">
        <v>-7385415.3776540598</v>
      </c>
      <c r="AM48">
        <v>4102813.6006541499</v>
      </c>
      <c r="AN48">
        <v>1458240.1839999901</v>
      </c>
      <c r="AO48">
        <v>-1824361.59299991</v>
      </c>
    </row>
    <row r="49" spans="1:41" x14ac:dyDescent="0.2">
      <c r="A49">
        <v>3</v>
      </c>
      <c r="B49">
        <v>0</v>
      </c>
      <c r="C49">
        <v>2014</v>
      </c>
      <c r="D49">
        <v>4718</v>
      </c>
      <c r="E49">
        <v>239160627.06529999</v>
      </c>
      <c r="F49">
        <v>311980827.61510003</v>
      </c>
      <c r="G49">
        <v>312845374.99229997</v>
      </c>
      <c r="H49">
        <v>-342804.622800029</v>
      </c>
      <c r="I49">
        <v>304589937.61365598</v>
      </c>
      <c r="J49">
        <v>3074395.6568118399</v>
      </c>
      <c r="K49">
        <v>1949381.2902840101</v>
      </c>
      <c r="L49">
        <v>0.89919810546067702</v>
      </c>
      <c r="M49">
        <v>616124.11885924195</v>
      </c>
      <c r="N49">
        <v>3.6318182585003602</v>
      </c>
      <c r="O49">
        <v>26220.050410555501</v>
      </c>
      <c r="P49">
        <v>7.42674518410902</v>
      </c>
      <c r="Q49">
        <v>2292.3285328030602</v>
      </c>
      <c r="R49">
        <v>3.8777923567699899</v>
      </c>
      <c r="S49">
        <v>0</v>
      </c>
      <c r="T49">
        <v>0</v>
      </c>
      <c r="U49">
        <v>0</v>
      </c>
      <c r="V49">
        <v>5.5232440063778997E-2</v>
      </c>
      <c r="W49">
        <v>0</v>
      </c>
      <c r="X49">
        <v>5921564.1320196204</v>
      </c>
      <c r="Y49">
        <v>366148.25691041298</v>
      </c>
      <c r="Z49">
        <v>289861.11925349099</v>
      </c>
      <c r="AA49">
        <v>-3410774.2600515699</v>
      </c>
      <c r="AB49">
        <v>-1539452.9696726201</v>
      </c>
      <c r="AC49">
        <v>63271.862720549703</v>
      </c>
      <c r="AD49">
        <v>1769817.15904591</v>
      </c>
      <c r="AE49">
        <v>-38107.881728678098</v>
      </c>
      <c r="AF49">
        <v>0</v>
      </c>
      <c r="AG49">
        <v>0</v>
      </c>
      <c r="AH49">
        <v>0</v>
      </c>
      <c r="AI49">
        <v>34606.0697330111</v>
      </c>
      <c r="AJ49">
        <v>0</v>
      </c>
      <c r="AK49">
        <v>3456933.4882301199</v>
      </c>
      <c r="AL49">
        <v>3615943.4630662701</v>
      </c>
      <c r="AM49">
        <v>-3958748.0858662999</v>
      </c>
      <c r="AN49">
        <v>0</v>
      </c>
      <c r="AO49">
        <v>-342804.62280002999</v>
      </c>
    </row>
    <row r="50" spans="1:41" x14ac:dyDescent="0.2">
      <c r="A50">
        <v>3</v>
      </c>
      <c r="B50">
        <v>0</v>
      </c>
      <c r="C50">
        <v>2015</v>
      </c>
      <c r="D50">
        <v>4718</v>
      </c>
      <c r="E50">
        <v>239160627.06529999</v>
      </c>
      <c r="F50">
        <v>312845374.99229997</v>
      </c>
      <c r="G50">
        <v>300692598.58679998</v>
      </c>
      <c r="H50">
        <v>-12393546.6091999</v>
      </c>
      <c r="I50">
        <v>284400156.06171799</v>
      </c>
      <c r="J50">
        <v>-20284916.202715799</v>
      </c>
      <c r="K50">
        <v>2002994.1462795299</v>
      </c>
      <c r="L50">
        <v>0.92183280714582305</v>
      </c>
      <c r="M50">
        <v>621471.85561905697</v>
      </c>
      <c r="N50">
        <v>2.6358654823614698</v>
      </c>
      <c r="O50">
        <v>27083.248592067099</v>
      </c>
      <c r="P50">
        <v>7.2396612608015696</v>
      </c>
      <c r="Q50">
        <v>2295.56082424649</v>
      </c>
      <c r="R50">
        <v>3.93841763677815</v>
      </c>
      <c r="S50">
        <v>0.56551187732156205</v>
      </c>
      <c r="T50">
        <v>0</v>
      </c>
      <c r="U50">
        <v>0.56551187732156205</v>
      </c>
      <c r="V50">
        <v>0.117339132763428</v>
      </c>
      <c r="W50">
        <v>0</v>
      </c>
      <c r="X50">
        <v>5113624.2771263896</v>
      </c>
      <c r="Y50">
        <v>-2243680.9646477699</v>
      </c>
      <c r="Z50">
        <v>337091.63877283997</v>
      </c>
      <c r="AA50">
        <v>-18053971.9916468</v>
      </c>
      <c r="AB50">
        <v>-3494523.3448357498</v>
      </c>
      <c r="AC50">
        <v>-377299.63360165298</v>
      </c>
      <c r="AD50">
        <v>956762.27335136</v>
      </c>
      <c r="AE50">
        <v>-3266.32419399428</v>
      </c>
      <c r="AF50">
        <v>-2745972.5701196198</v>
      </c>
      <c r="AG50">
        <v>0</v>
      </c>
      <c r="AH50">
        <v>-327255.98586885101</v>
      </c>
      <c r="AI50">
        <v>86372.530206582596</v>
      </c>
      <c r="AJ50">
        <v>0</v>
      </c>
      <c r="AK50">
        <v>-20752120.095457301</v>
      </c>
      <c r="AL50">
        <v>-20725978.775886599</v>
      </c>
      <c r="AM50">
        <v>8332432.1666866597</v>
      </c>
      <c r="AN50">
        <v>0</v>
      </c>
      <c r="AO50">
        <v>-12393546.6091999</v>
      </c>
    </row>
    <row r="51" spans="1:41" x14ac:dyDescent="0.2">
      <c r="A51">
        <v>3</v>
      </c>
      <c r="B51">
        <v>0</v>
      </c>
      <c r="C51">
        <v>2016</v>
      </c>
      <c r="D51">
        <v>4718</v>
      </c>
      <c r="E51">
        <v>239160627.06529999</v>
      </c>
      <c r="F51">
        <v>300692598.58679998</v>
      </c>
      <c r="G51">
        <v>281586223.76699901</v>
      </c>
      <c r="H51">
        <v>-18823400.978199899</v>
      </c>
      <c r="I51">
        <v>272233766.81778902</v>
      </c>
      <c r="J51">
        <v>-11913930.6604618</v>
      </c>
      <c r="K51">
        <v>2048037.9517926399</v>
      </c>
      <c r="L51">
        <v>0.98350973074892301</v>
      </c>
      <c r="M51">
        <v>625889.18734268204</v>
      </c>
      <c r="N51">
        <v>2.3472589202772198</v>
      </c>
      <c r="O51">
        <v>27453.8381079022</v>
      </c>
      <c r="P51">
        <v>7.0587345778471997</v>
      </c>
      <c r="Q51">
        <v>2299.6128422872998</v>
      </c>
      <c r="R51">
        <v>4.4434159612819304</v>
      </c>
      <c r="S51">
        <v>1.3434361666424</v>
      </c>
      <c r="T51">
        <v>0</v>
      </c>
      <c r="U51">
        <v>2.4756813765208001</v>
      </c>
      <c r="V51">
        <v>0.19872578018046</v>
      </c>
      <c r="W51">
        <v>0</v>
      </c>
      <c r="X51">
        <v>3861445.17938567</v>
      </c>
      <c r="Y51">
        <v>-5275126.5730326604</v>
      </c>
      <c r="Z51">
        <v>306787.94570805301</v>
      </c>
      <c r="AA51">
        <v>-5902774.7869692696</v>
      </c>
      <c r="AB51">
        <v>-1337769.58316939</v>
      </c>
      <c r="AC51">
        <v>-261428.11233007701</v>
      </c>
      <c r="AD51">
        <v>1274978.5338463699</v>
      </c>
      <c r="AE51">
        <v>-124930.010920684</v>
      </c>
      <c r="AF51">
        <v>-3686564.1107165501</v>
      </c>
      <c r="AG51">
        <v>0</v>
      </c>
      <c r="AH51">
        <v>-1067027.05190095</v>
      </c>
      <c r="AI51">
        <v>136820.71456931299</v>
      </c>
      <c r="AJ51">
        <v>0</v>
      </c>
      <c r="AK51">
        <v>-12075587.855530201</v>
      </c>
      <c r="AL51">
        <v>-11813053.6577524</v>
      </c>
      <c r="AM51">
        <v>-7010347.3204475204</v>
      </c>
      <c r="AN51">
        <v>0</v>
      </c>
      <c r="AO51">
        <v>-18823400.978199899</v>
      </c>
    </row>
    <row r="52" spans="1:41" x14ac:dyDescent="0.2">
      <c r="A52">
        <v>3</v>
      </c>
      <c r="B52">
        <v>0</v>
      </c>
      <c r="C52">
        <v>2017</v>
      </c>
      <c r="D52">
        <v>4718</v>
      </c>
      <c r="E52">
        <v>239160627.06529999</v>
      </c>
      <c r="F52">
        <v>281586223.76699901</v>
      </c>
      <c r="G52">
        <v>272852981.11199898</v>
      </c>
      <c r="H52">
        <v>-8559887.9451999795</v>
      </c>
      <c r="I52">
        <v>273264859.04510802</v>
      </c>
      <c r="J52">
        <v>1154529.1209531401</v>
      </c>
      <c r="K52">
        <v>2071173.60477885</v>
      </c>
      <c r="L52">
        <v>0.97493473158419597</v>
      </c>
      <c r="M52">
        <v>630508.54224155005</v>
      </c>
      <c r="N52">
        <v>2.5608443727302599</v>
      </c>
      <c r="O52">
        <v>27691.210913663999</v>
      </c>
      <c r="P52">
        <v>7.0545929230916897</v>
      </c>
      <c r="Q52">
        <v>2298.7170227814399</v>
      </c>
      <c r="R52">
        <v>4.7319875208237399</v>
      </c>
      <c r="S52">
        <v>2.22393339209918</v>
      </c>
      <c r="T52">
        <v>0</v>
      </c>
      <c r="U52">
        <v>6.0393865695565596</v>
      </c>
      <c r="V52">
        <v>0.40715299819318801</v>
      </c>
      <c r="W52">
        <v>0</v>
      </c>
      <c r="X52">
        <v>2840197.5098239901</v>
      </c>
      <c r="Y52">
        <v>695380.59067356098</v>
      </c>
      <c r="Z52">
        <v>262170.96468705602</v>
      </c>
      <c r="AA52">
        <v>4257634.0718778102</v>
      </c>
      <c r="AB52">
        <v>-1118102.0887583699</v>
      </c>
      <c r="AC52">
        <v>-90739.3028016022</v>
      </c>
      <c r="AD52">
        <v>255928.379288039</v>
      </c>
      <c r="AE52">
        <v>-62404.393792732903</v>
      </c>
      <c r="AF52">
        <v>-4005028.9884842802</v>
      </c>
      <c r="AG52">
        <v>0</v>
      </c>
      <c r="AH52">
        <v>-1873408.2994874001</v>
      </c>
      <c r="AI52">
        <v>321206.560345918</v>
      </c>
      <c r="AJ52">
        <v>0</v>
      </c>
      <c r="AK52">
        <v>1482835.00337198</v>
      </c>
      <c r="AL52">
        <v>1381146.4783163201</v>
      </c>
      <c r="AM52">
        <v>-9941034.4235163108</v>
      </c>
      <c r="AN52">
        <v>0</v>
      </c>
      <c r="AO52">
        <v>-8559887.9451999795</v>
      </c>
    </row>
    <row r="53" spans="1:41" x14ac:dyDescent="0.2">
      <c r="A53">
        <v>3</v>
      </c>
      <c r="B53">
        <v>0</v>
      </c>
      <c r="C53">
        <v>2018</v>
      </c>
      <c r="D53">
        <v>4718</v>
      </c>
      <c r="E53">
        <v>239160627.06529999</v>
      </c>
      <c r="F53">
        <v>272852981.11199898</v>
      </c>
      <c r="G53">
        <v>269214239.45120001</v>
      </c>
      <c r="H53">
        <v>-3274810.98880004</v>
      </c>
      <c r="I53">
        <v>273247328.57659698</v>
      </c>
      <c r="J53">
        <v>426979.09590685199</v>
      </c>
      <c r="K53">
        <v>2086274.64037764</v>
      </c>
      <c r="L53">
        <v>0.97063782863270298</v>
      </c>
      <c r="M53">
        <v>635574.109485058</v>
      </c>
      <c r="N53">
        <v>2.8135945087261902</v>
      </c>
      <c r="O53">
        <v>28019.195689784199</v>
      </c>
      <c r="P53">
        <v>7.0020420962509196</v>
      </c>
      <c r="Q53">
        <v>2303.55701285539</v>
      </c>
      <c r="R53">
        <v>5.0710035760858201</v>
      </c>
      <c r="S53">
        <v>3.2060702426342198</v>
      </c>
      <c r="T53">
        <v>0</v>
      </c>
      <c r="U53">
        <v>11.469390204289899</v>
      </c>
      <c r="V53">
        <v>0.55514429250659603</v>
      </c>
      <c r="W53">
        <v>5.5370600899889301E-2</v>
      </c>
      <c r="X53">
        <v>2282989.1803068998</v>
      </c>
      <c r="Y53">
        <v>887005.38593138999</v>
      </c>
      <c r="Z53">
        <v>273499.72536764998</v>
      </c>
      <c r="AA53">
        <v>4676301.1683389302</v>
      </c>
      <c r="AB53">
        <v>-1311619.0209562499</v>
      </c>
      <c r="AC53">
        <v>-112960.08130214299</v>
      </c>
      <c r="AD53">
        <v>1384786.78759174</v>
      </c>
      <c r="AE53">
        <v>-75496.649170870005</v>
      </c>
      <c r="AF53">
        <v>-4320155.8954789201</v>
      </c>
      <c r="AG53">
        <v>0</v>
      </c>
      <c r="AH53">
        <v>-2790532.9204911399</v>
      </c>
      <c r="AI53">
        <v>222312.27504757099</v>
      </c>
      <c r="AJ53">
        <v>-1066223.7624748</v>
      </c>
      <c r="AK53">
        <v>49906.192710069998</v>
      </c>
      <c r="AL53">
        <v>63365.232776622499</v>
      </c>
      <c r="AM53">
        <v>-3338176.2215766599</v>
      </c>
      <c r="AN53">
        <v>0</v>
      </c>
      <c r="AO53">
        <v>-3274810.98880004</v>
      </c>
    </row>
    <row r="54" spans="1:41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1150605393.82744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31155.962969999899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1201007994</v>
      </c>
      <c r="AO54">
        <v>1201007994</v>
      </c>
    </row>
    <row r="55" spans="1:41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1047615742.73156</v>
      </c>
      <c r="J55">
        <v>-102989651.095874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31155.5849099999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-82106180.348436698</v>
      </c>
      <c r="Y55">
        <v>-63600788.442198403</v>
      </c>
      <c r="Z55">
        <v>1917193.2030736101</v>
      </c>
      <c r="AA55">
        <v>25988494.191638201</v>
      </c>
      <c r="AB55">
        <v>13320568.5209086</v>
      </c>
      <c r="AC55">
        <v>-3080644.6459813798</v>
      </c>
      <c r="AD55">
        <v>-15437.795001415399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-107576795.315997</v>
      </c>
      <c r="AL55">
        <v>-107501142.380327</v>
      </c>
      <c r="AM55">
        <v>34184301.380325504</v>
      </c>
      <c r="AN55">
        <v>0</v>
      </c>
      <c r="AO55">
        <v>-73316841.000001594</v>
      </c>
    </row>
    <row r="56" spans="1:41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1108354398.20611</v>
      </c>
      <c r="J56">
        <v>60738655.474544197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31155.840259999899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41114739.379675798</v>
      </c>
      <c r="Y56">
        <v>-18396699.8493376</v>
      </c>
      <c r="Z56">
        <v>2679670.8847965999</v>
      </c>
      <c r="AA56">
        <v>26164002.7019247</v>
      </c>
      <c r="AB56">
        <v>16265445.917175001</v>
      </c>
      <c r="AC56">
        <v>-2975119.4630724299</v>
      </c>
      <c r="AD56">
        <v>9790.6203147310498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64861830.191476896</v>
      </c>
      <c r="AL56">
        <v>65381266.842330098</v>
      </c>
      <c r="AM56">
        <v>-83835385.842328206</v>
      </c>
      <c r="AN56">
        <v>0</v>
      </c>
      <c r="AO56">
        <v>-18454118.9999981</v>
      </c>
    </row>
    <row r="57" spans="1:41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1211681833.8724799</v>
      </c>
      <c r="J57">
        <v>103327435.666374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31156.652590000002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40177976.514300197</v>
      </c>
      <c r="Y57">
        <v>11909024.2912466</v>
      </c>
      <c r="Z57">
        <v>2564143.8056062399</v>
      </c>
      <c r="AA57">
        <v>33629994.192472197</v>
      </c>
      <c r="AB57">
        <v>14533592.3492251</v>
      </c>
      <c r="AC57">
        <v>-2601655.4836551598</v>
      </c>
      <c r="AD57">
        <v>30636.3976263646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100243712.06682099</v>
      </c>
      <c r="AL57">
        <v>103409720.261768</v>
      </c>
      <c r="AM57">
        <v>-27232785.261771198</v>
      </c>
      <c r="AN57">
        <v>0</v>
      </c>
      <c r="AO57">
        <v>76176934.999997601</v>
      </c>
    </row>
    <row r="58" spans="1:41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864300595.727952</v>
      </c>
      <c r="J58">
        <v>-347381238.14453399</v>
      </c>
      <c r="K58">
        <v>252268420.80000001</v>
      </c>
      <c r="L58">
        <v>2.8162655390000002</v>
      </c>
      <c r="M58">
        <v>27655014.75</v>
      </c>
      <c r="N58">
        <v>3.3499999999999899</v>
      </c>
      <c r="O58">
        <v>36028.75</v>
      </c>
      <c r="P58">
        <v>30.18</v>
      </c>
      <c r="Q58">
        <v>31153.4728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-6841088.7930461299</v>
      </c>
      <c r="Y58">
        <v>-366043244.37824398</v>
      </c>
      <c r="Z58">
        <v>2979061.8749912698</v>
      </c>
      <c r="AA58">
        <v>22192296.625350699</v>
      </c>
      <c r="AB58">
        <v>24098540.047756702</v>
      </c>
      <c r="AC58">
        <v>-4341390.1222370397</v>
      </c>
      <c r="AD58">
        <v>-128155.234704025</v>
      </c>
      <c r="AE58">
        <v>-179799.30306196201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-328263779.28319401</v>
      </c>
      <c r="AL58">
        <v>-339850413.494259</v>
      </c>
      <c r="AM58">
        <v>313977113.494259</v>
      </c>
      <c r="AN58">
        <v>0</v>
      </c>
      <c r="AO58">
        <v>-25873299.999999501</v>
      </c>
    </row>
    <row r="59" spans="1:41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1246275912.8757801</v>
      </c>
      <c r="J59">
        <v>381975317.14783502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31160.222179999899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14760697.9889729</v>
      </c>
      <c r="Y59">
        <v>487992569.71257901</v>
      </c>
      <c r="Z59">
        <v>296359.56240074802</v>
      </c>
      <c r="AA59">
        <v>7123452.1207276499</v>
      </c>
      <c r="AB59">
        <v>-7178385.4748707796</v>
      </c>
      <c r="AC59">
        <v>1873460.4338321299</v>
      </c>
      <c r="AD59">
        <v>266113.04621180898</v>
      </c>
      <c r="AE59">
        <v>87947.472044318798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505222214.86189801</v>
      </c>
      <c r="AL59">
        <v>512455871.22851002</v>
      </c>
      <c r="AM59">
        <v>-571284573.22851002</v>
      </c>
      <c r="AN59">
        <v>0</v>
      </c>
      <c r="AO59">
        <v>-58828702.000000402</v>
      </c>
    </row>
    <row r="60" spans="1:41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1291376605.0541401</v>
      </c>
      <c r="J60">
        <v>45100692.178355403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31153.651349999898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16166986.922922799</v>
      </c>
      <c r="Y60">
        <v>-3583793.56234485</v>
      </c>
      <c r="Z60">
        <v>1149273.7404259101</v>
      </c>
      <c r="AA60">
        <v>26609080.803865898</v>
      </c>
      <c r="AB60">
        <v>-603824.52008375397</v>
      </c>
      <c r="AC60">
        <v>161555.149505665</v>
      </c>
      <c r="AD60">
        <v>-245872.884059337</v>
      </c>
      <c r="AE60">
        <v>-83479.1704615864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39569926.479770802</v>
      </c>
      <c r="AL60">
        <v>39832970.442434199</v>
      </c>
      <c r="AM60">
        <v>-27977763.4424337</v>
      </c>
      <c r="AN60">
        <v>0</v>
      </c>
      <c r="AO60">
        <v>11855207.0000004</v>
      </c>
    </row>
    <row r="61" spans="1:41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1212452690.1700499</v>
      </c>
      <c r="J61">
        <v>-78923914.884089902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31159.806549999899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912562.38791456202</v>
      </c>
      <c r="Y61">
        <v>-17925575.189914402</v>
      </c>
      <c r="Z61">
        <v>-1062461.2715071701</v>
      </c>
      <c r="AA61">
        <v>-65035923.083957396</v>
      </c>
      <c r="AB61">
        <v>13540748.2491237</v>
      </c>
      <c r="AC61">
        <v>1552272.22507686</v>
      </c>
      <c r="AD61">
        <v>232853.07475887399</v>
      </c>
      <c r="AE61">
        <v>-168750.164690203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-67954273.773195207</v>
      </c>
      <c r="AL61">
        <v>-67995777.993768901</v>
      </c>
      <c r="AM61">
        <v>34439877.9937675</v>
      </c>
      <c r="AN61">
        <v>0</v>
      </c>
      <c r="AO61">
        <v>-33555900.000001401</v>
      </c>
    </row>
    <row r="62" spans="1:41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1138744177.9965501</v>
      </c>
      <c r="J62">
        <v>-73708512.173499107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31244.945540000001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-89987032.327304795</v>
      </c>
      <c r="Y62">
        <v>-10429261.802562499</v>
      </c>
      <c r="Z62">
        <v>-845030.55512525095</v>
      </c>
      <c r="AA62">
        <v>29283681.853201199</v>
      </c>
      <c r="AB62">
        <v>3071025.2970236298</v>
      </c>
      <c r="AC62">
        <v>2536712.3195458702</v>
      </c>
      <c r="AD62">
        <v>3123308.4404747798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-63246596.774746999</v>
      </c>
      <c r="AL62">
        <v>-65596221.831811599</v>
      </c>
      <c r="AM62">
        <v>42389010.831811503</v>
      </c>
      <c r="AN62">
        <v>0</v>
      </c>
      <c r="AO62">
        <v>-23207211.000000101</v>
      </c>
    </row>
    <row r="63" spans="1:41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1149537023.0418401</v>
      </c>
      <c r="J63">
        <v>10792845.045293501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31144.615750000001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-21560748.7409047</v>
      </c>
      <c r="Y63">
        <v>-22323523.6136945</v>
      </c>
      <c r="Z63">
        <v>590614.84808545001</v>
      </c>
      <c r="AA63">
        <v>43742400.554142997</v>
      </c>
      <c r="AB63">
        <v>11649754.1636278</v>
      </c>
      <c r="AC63">
        <v>2870516.2956762998</v>
      </c>
      <c r="AD63">
        <v>-3590972.3446462299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11378041.162287099</v>
      </c>
      <c r="AL63">
        <v>10006751.1828674</v>
      </c>
      <c r="AM63">
        <v>-41743081.182866201</v>
      </c>
      <c r="AN63">
        <v>0</v>
      </c>
      <c r="AO63">
        <v>-31736329.9999988</v>
      </c>
    </row>
    <row r="64" spans="1:41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1153482612.46714</v>
      </c>
      <c r="J64">
        <v>3945589.4253022601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31315.142419999898</v>
      </c>
      <c r="R64">
        <v>4.0999999999999996</v>
      </c>
      <c r="S64">
        <v>1</v>
      </c>
      <c r="T64">
        <v>0</v>
      </c>
      <c r="U64">
        <v>1</v>
      </c>
      <c r="V64">
        <v>0</v>
      </c>
      <c r="W64">
        <v>0</v>
      </c>
      <c r="X64">
        <v>-1990443.3800136601</v>
      </c>
      <c r="Y64">
        <v>11621653.4345605</v>
      </c>
      <c r="Z64">
        <v>999225.95880081004</v>
      </c>
      <c r="AA64">
        <v>2148024.24574542</v>
      </c>
      <c r="AB64">
        <v>1982303.06497485</v>
      </c>
      <c r="AC64">
        <v>1579311.8631167801</v>
      </c>
      <c r="AD64">
        <v>5940573.9666609596</v>
      </c>
      <c r="AE64">
        <v>-155326.889590284</v>
      </c>
      <c r="AF64">
        <v>-16432462.1641124</v>
      </c>
      <c r="AG64">
        <v>0</v>
      </c>
      <c r="AH64">
        <v>-1958366.8330434</v>
      </c>
      <c r="AI64">
        <v>0</v>
      </c>
      <c r="AJ64">
        <v>0</v>
      </c>
      <c r="AK64">
        <v>3734493.2670995099</v>
      </c>
      <c r="AL64">
        <v>3514937.5245228899</v>
      </c>
      <c r="AM64">
        <v>5078628.4754786501</v>
      </c>
      <c r="AN64">
        <v>0</v>
      </c>
      <c r="AO64">
        <v>8593566.0000015497</v>
      </c>
    </row>
    <row r="65" spans="1:41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1067080450.88547</v>
      </c>
      <c r="J65">
        <v>-86402161.581671804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31500.784159999999</v>
      </c>
      <c r="R65">
        <v>4.2</v>
      </c>
      <c r="S65">
        <v>2</v>
      </c>
      <c r="T65">
        <v>0</v>
      </c>
      <c r="U65">
        <v>4</v>
      </c>
      <c r="V65">
        <v>1</v>
      </c>
      <c r="W65">
        <v>0</v>
      </c>
      <c r="X65">
        <v>14806934.3099808</v>
      </c>
      <c r="Y65">
        <v>-68587895.429547802</v>
      </c>
      <c r="Z65">
        <v>3969111.5571148102</v>
      </c>
      <c r="AA65">
        <v>-8352392.5311628403</v>
      </c>
      <c r="AB65">
        <v>2871403.9552069898</v>
      </c>
      <c r="AC65">
        <v>-11903783.3880706</v>
      </c>
      <c r="AD65">
        <v>6485977.2430680003</v>
      </c>
      <c r="AE65">
        <v>-78318.135164150794</v>
      </c>
      <c r="AF65">
        <v>-16570356.8009605</v>
      </c>
      <c r="AG65">
        <v>0</v>
      </c>
      <c r="AH65">
        <v>-5913079.7323794896</v>
      </c>
      <c r="AI65">
        <v>5660947.3097576704</v>
      </c>
      <c r="AJ65">
        <v>0</v>
      </c>
      <c r="AK65">
        <v>-77611451.642157093</v>
      </c>
      <c r="AL65">
        <v>-77351983.853920594</v>
      </c>
      <c r="AM65">
        <v>76202496.853920698</v>
      </c>
      <c r="AN65">
        <v>0</v>
      </c>
      <c r="AO65">
        <v>-1149486.9999998801</v>
      </c>
    </row>
    <row r="66" spans="1:41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1050090051.1516</v>
      </c>
      <c r="J66">
        <v>-16990399.733877402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31916.709709999901</v>
      </c>
      <c r="R66">
        <v>4.2</v>
      </c>
      <c r="S66">
        <v>3</v>
      </c>
      <c r="T66">
        <v>0</v>
      </c>
      <c r="U66">
        <v>9</v>
      </c>
      <c r="V66">
        <v>1</v>
      </c>
      <c r="W66">
        <v>0</v>
      </c>
      <c r="X66">
        <v>-76182.469682293304</v>
      </c>
      <c r="Y66">
        <v>989532.38620307203</v>
      </c>
      <c r="Z66">
        <v>1247916.0155774399</v>
      </c>
      <c r="AA66">
        <v>-9796657.1538243592</v>
      </c>
      <c r="AB66">
        <v>1309919.89241175</v>
      </c>
      <c r="AC66">
        <v>2045754.5489421401</v>
      </c>
      <c r="AD66">
        <v>14433044.7144379</v>
      </c>
      <c r="AE66">
        <v>0</v>
      </c>
      <c r="AF66">
        <v>-16551911.828009</v>
      </c>
      <c r="AG66">
        <v>0</v>
      </c>
      <c r="AH66">
        <v>-9825361.4393026493</v>
      </c>
      <c r="AI66">
        <v>0</v>
      </c>
      <c r="AJ66">
        <v>0</v>
      </c>
      <c r="AK66">
        <v>-16223945.3332459</v>
      </c>
      <c r="AL66">
        <v>-16424064.3726095</v>
      </c>
      <c r="AM66">
        <v>5861978.3726068903</v>
      </c>
      <c r="AN66">
        <v>0</v>
      </c>
      <c r="AO66">
        <v>-10562086.0000026</v>
      </c>
    </row>
    <row r="67" spans="1:41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955787973.51059604</v>
      </c>
      <c r="J67">
        <v>-94302077.6410034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32286.70998</v>
      </c>
      <c r="R67">
        <v>4.0999999999999996</v>
      </c>
      <c r="S67">
        <v>4</v>
      </c>
      <c r="T67">
        <v>0</v>
      </c>
      <c r="U67">
        <v>16</v>
      </c>
      <c r="V67">
        <v>1</v>
      </c>
      <c r="W67">
        <v>0</v>
      </c>
      <c r="X67">
        <v>2683236.9782517799</v>
      </c>
      <c r="Y67">
        <v>-13382160.8923622</v>
      </c>
      <c r="Z67">
        <v>1119304.7617288199</v>
      </c>
      <c r="AA67">
        <v>-60284880.3072211</v>
      </c>
      <c r="AB67">
        <v>-6358994.0837599803</v>
      </c>
      <c r="AC67">
        <v>-224731.039747626</v>
      </c>
      <c r="AD67">
        <v>12541728.415185099</v>
      </c>
      <c r="AE67">
        <v>77435.789779995903</v>
      </c>
      <c r="AF67">
        <v>-16382429.7976938</v>
      </c>
      <c r="AG67">
        <v>0</v>
      </c>
      <c r="AH67">
        <v>-13588671.4872829</v>
      </c>
      <c r="AI67">
        <v>0</v>
      </c>
      <c r="AJ67">
        <v>0</v>
      </c>
      <c r="AK67">
        <v>-93800161.663121998</v>
      </c>
      <c r="AL67">
        <v>-91685165.689579099</v>
      </c>
      <c r="AM67">
        <v>68066605.389581904</v>
      </c>
      <c r="AN67">
        <v>0</v>
      </c>
      <c r="AO67">
        <v>-23618560.299997199</v>
      </c>
    </row>
    <row r="68" spans="1:41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896976041.29706895</v>
      </c>
      <c r="J68">
        <v>-58811932.213527799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32486.114870000001</v>
      </c>
      <c r="R68">
        <v>4.5</v>
      </c>
      <c r="S68">
        <v>5</v>
      </c>
      <c r="T68">
        <v>0</v>
      </c>
      <c r="U68">
        <v>25</v>
      </c>
      <c r="V68">
        <v>1</v>
      </c>
      <c r="W68">
        <v>0</v>
      </c>
      <c r="X68">
        <v>-2254744.3098739898</v>
      </c>
      <c r="Y68">
        <v>-1557878.9204707099</v>
      </c>
      <c r="Z68">
        <v>241075.55941037001</v>
      </c>
      <c r="AA68">
        <v>-18771787.848262399</v>
      </c>
      <c r="AB68">
        <v>-11509551.286303701</v>
      </c>
      <c r="AC68">
        <v>-2120120.8689408302</v>
      </c>
      <c r="AD68">
        <v>6526063.2857744098</v>
      </c>
      <c r="AE68">
        <v>-302520.22321515001</v>
      </c>
      <c r="AF68">
        <v>-16003440.121529</v>
      </c>
      <c r="AG68">
        <v>0</v>
      </c>
      <c r="AH68">
        <v>-17034418.389499199</v>
      </c>
      <c r="AI68">
        <v>0</v>
      </c>
      <c r="AJ68">
        <v>0</v>
      </c>
      <c r="AK68">
        <v>-62787323.122910202</v>
      </c>
      <c r="AL68">
        <v>-61368184.720035903</v>
      </c>
      <c r="AM68">
        <v>63292588.720033899</v>
      </c>
      <c r="AN68">
        <v>0</v>
      </c>
      <c r="AO68">
        <v>1924403.9999979699</v>
      </c>
    </row>
    <row r="69" spans="1:41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875097857.17124903</v>
      </c>
      <c r="J69">
        <v>-21878184.125819601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32921.028709999999</v>
      </c>
      <c r="R69">
        <v>4.5</v>
      </c>
      <c r="S69">
        <v>6</v>
      </c>
      <c r="T69">
        <v>0</v>
      </c>
      <c r="U69">
        <v>36</v>
      </c>
      <c r="V69">
        <v>1</v>
      </c>
      <c r="W69">
        <v>0</v>
      </c>
      <c r="X69">
        <v>-4066309.4686599099</v>
      </c>
      <c r="Y69">
        <v>-11088947.816307001</v>
      </c>
      <c r="Z69">
        <v>934137.27275128302</v>
      </c>
      <c r="AA69">
        <v>18483790.675924201</v>
      </c>
      <c r="AB69">
        <v>-6429749.5087671103</v>
      </c>
      <c r="AC69">
        <v>880307.30232828401</v>
      </c>
      <c r="AD69">
        <v>14176672.8048562</v>
      </c>
      <c r="AE69">
        <v>0</v>
      </c>
      <c r="AF69">
        <v>-16034319.617971901</v>
      </c>
      <c r="AG69">
        <v>0</v>
      </c>
      <c r="AH69">
        <v>-20820253.3792818</v>
      </c>
      <c r="AI69">
        <v>0</v>
      </c>
      <c r="AJ69">
        <v>0</v>
      </c>
      <c r="AK69">
        <v>-23964671.7351279</v>
      </c>
      <c r="AL69">
        <v>-24372888.8355079</v>
      </c>
      <c r="AM69">
        <v>-32221095.264490899</v>
      </c>
      <c r="AN69">
        <v>0</v>
      </c>
      <c r="AO69">
        <v>-56593984.099998802</v>
      </c>
    </row>
    <row r="70" spans="1:41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813905703.54404604</v>
      </c>
      <c r="J70">
        <v>-61192153.6272026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33405.500979999997</v>
      </c>
      <c r="R70">
        <v>4.5999999999999996</v>
      </c>
      <c r="S70">
        <v>7</v>
      </c>
      <c r="T70">
        <v>0</v>
      </c>
      <c r="U70">
        <v>49</v>
      </c>
      <c r="V70">
        <v>1</v>
      </c>
      <c r="W70">
        <v>1</v>
      </c>
      <c r="X70">
        <v>-897780.33795076399</v>
      </c>
      <c r="Y70">
        <v>2388828.98768654</v>
      </c>
      <c r="Z70">
        <v>528719.40610346396</v>
      </c>
      <c r="AA70">
        <v>13829823.544042099</v>
      </c>
      <c r="AB70">
        <v>-7888505.9104873901</v>
      </c>
      <c r="AC70">
        <v>69176.246954792907</v>
      </c>
      <c r="AD70">
        <v>14701469.909360699</v>
      </c>
      <c r="AE70">
        <v>-71492.460835480102</v>
      </c>
      <c r="AF70">
        <v>-15126197.554878199</v>
      </c>
      <c r="AG70">
        <v>0</v>
      </c>
      <c r="AH70">
        <v>-23167959.094913401</v>
      </c>
      <c r="AI70">
        <v>0</v>
      </c>
      <c r="AJ70">
        <v>-50627642.023579597</v>
      </c>
      <c r="AK70">
        <v>-66261559.288497299</v>
      </c>
      <c r="AL70">
        <v>-65916619.6006459</v>
      </c>
      <c r="AM70">
        <v>59063096.600645199</v>
      </c>
      <c r="AN70">
        <v>0</v>
      </c>
      <c r="AO70">
        <v>-6853523.0000007097</v>
      </c>
    </row>
    <row r="74" spans="1:41" s="6" customFormat="1" x14ac:dyDescent="0.2">
      <c r="A74" t="s">
        <v>79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80</v>
      </c>
      <c r="R74" t="s">
        <v>32</v>
      </c>
      <c r="S74" t="s">
        <v>81</v>
      </c>
      <c r="T74" t="s">
        <v>82</v>
      </c>
      <c r="U74" t="s">
        <v>86</v>
      </c>
      <c r="V74" t="s">
        <v>49</v>
      </c>
      <c r="W74" t="s">
        <v>50</v>
      </c>
      <c r="X74" t="s">
        <v>11</v>
      </c>
      <c r="Y74" t="s">
        <v>33</v>
      </c>
      <c r="Z74" t="s">
        <v>12</v>
      </c>
      <c r="AA74" t="s">
        <v>34</v>
      </c>
      <c r="AB74" t="s">
        <v>35</v>
      </c>
      <c r="AC74" t="s">
        <v>13</v>
      </c>
      <c r="AD74" t="s">
        <v>83</v>
      </c>
      <c r="AE74" t="s">
        <v>36</v>
      </c>
      <c r="AF74" t="s">
        <v>84</v>
      </c>
      <c r="AG74" t="s">
        <v>85</v>
      </c>
      <c r="AH74" t="s">
        <v>87</v>
      </c>
      <c r="AI74" t="s">
        <v>51</v>
      </c>
      <c r="AJ74" t="s">
        <v>52</v>
      </c>
      <c r="AK74" t="s">
        <v>44</v>
      </c>
      <c r="AL74" t="s">
        <v>45</v>
      </c>
      <c r="AM74" t="s">
        <v>46</v>
      </c>
      <c r="AN74" t="s">
        <v>47</v>
      </c>
      <c r="AO74" t="s">
        <v>48</v>
      </c>
    </row>
    <row r="75" spans="1:41" x14ac:dyDescent="0.2">
      <c r="A75">
        <v>1</v>
      </c>
      <c r="B75">
        <v>1</v>
      </c>
      <c r="C75">
        <v>2002</v>
      </c>
      <c r="D75">
        <v>150</v>
      </c>
      <c r="E75">
        <v>1291883222.0549901</v>
      </c>
      <c r="F75">
        <v>0</v>
      </c>
      <c r="G75">
        <v>1291883222.0549901</v>
      </c>
      <c r="H75">
        <v>0</v>
      </c>
      <c r="I75">
        <v>1157747799.50491</v>
      </c>
      <c r="J75">
        <v>0</v>
      </c>
      <c r="K75">
        <v>49905531.055268899</v>
      </c>
      <c r="L75">
        <v>1.6551250194207501</v>
      </c>
      <c r="M75">
        <v>8442209.1902026497</v>
      </c>
      <c r="N75">
        <v>1.95407472589529</v>
      </c>
      <c r="O75">
        <v>43649.385696203601</v>
      </c>
      <c r="P75">
        <v>11.214954234020199</v>
      </c>
      <c r="Q75">
        <v>7844.3641470167204</v>
      </c>
      <c r="R75">
        <v>3.8878278728014601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1291883222.0549901</v>
      </c>
      <c r="AO75">
        <v>1291883222.0549901</v>
      </c>
    </row>
    <row r="76" spans="1:41" x14ac:dyDescent="0.2">
      <c r="A76">
        <v>1</v>
      </c>
      <c r="B76">
        <v>1</v>
      </c>
      <c r="C76">
        <v>2003</v>
      </c>
      <c r="D76">
        <v>150</v>
      </c>
      <c r="E76">
        <v>1291883222.0549901</v>
      </c>
      <c r="F76">
        <v>1291883222.0549901</v>
      </c>
      <c r="G76">
        <v>1280048422.5409999</v>
      </c>
      <c r="H76">
        <v>-11834799.513999101</v>
      </c>
      <c r="I76">
        <v>1256034018.6103401</v>
      </c>
      <c r="J76">
        <v>98286219.105436593</v>
      </c>
      <c r="K76">
        <v>53571402.2184515</v>
      </c>
      <c r="L76">
        <v>1.6421884260644299</v>
      </c>
      <c r="M76">
        <v>8583985.8389438298</v>
      </c>
      <c r="N76">
        <v>2.2297529786491501</v>
      </c>
      <c r="O76">
        <v>42659.874080798698</v>
      </c>
      <c r="P76">
        <v>11.1212196196819</v>
      </c>
      <c r="Q76">
        <v>7844.1677758678798</v>
      </c>
      <c r="R76">
        <v>3.8878278728014601</v>
      </c>
      <c r="S76">
        <v>0</v>
      </c>
      <c r="T76">
        <v>0</v>
      </c>
      <c r="U76">
        <v>0</v>
      </c>
      <c r="V76">
        <v>0</v>
      </c>
      <c r="W76">
        <v>0</v>
      </c>
      <c r="X76">
        <v>66164913.360550202</v>
      </c>
      <c r="Y76">
        <v>3112360.1835399498</v>
      </c>
      <c r="Z76">
        <v>2776715.3049562802</v>
      </c>
      <c r="AA76">
        <v>28242237.584082499</v>
      </c>
      <c r="AB76">
        <v>10784722.144881001</v>
      </c>
      <c r="AC76">
        <v>-886618.75427797902</v>
      </c>
      <c r="AD76">
        <v>-36733.143655865599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110157596.680076</v>
      </c>
      <c r="AL76">
        <v>112484537.882175</v>
      </c>
      <c r="AM76">
        <v>-124319337.396174</v>
      </c>
      <c r="AN76">
        <v>0</v>
      </c>
      <c r="AO76">
        <v>-11834799.513999101</v>
      </c>
    </row>
    <row r="77" spans="1:41" x14ac:dyDescent="0.2">
      <c r="A77">
        <v>1</v>
      </c>
      <c r="B77">
        <v>1</v>
      </c>
      <c r="C77">
        <v>2004</v>
      </c>
      <c r="D77">
        <v>160</v>
      </c>
      <c r="E77">
        <v>1299579109.0549901</v>
      </c>
      <c r="F77">
        <v>1280048422.5409999</v>
      </c>
      <c r="G77">
        <v>1353575032.98</v>
      </c>
      <c r="H77">
        <v>65830723.439000197</v>
      </c>
      <c r="I77">
        <v>1338672758.8290801</v>
      </c>
      <c r="J77">
        <v>75202987.673119694</v>
      </c>
      <c r="K77">
        <v>53708990.877048902</v>
      </c>
      <c r="L77">
        <v>1.6209756981252199</v>
      </c>
      <c r="M77">
        <v>8753941.6085100099</v>
      </c>
      <c r="N77">
        <v>2.55218295349896</v>
      </c>
      <c r="O77">
        <v>41272.428166142003</v>
      </c>
      <c r="P77">
        <v>11.007380663765399</v>
      </c>
      <c r="Q77">
        <v>7821.9953923264702</v>
      </c>
      <c r="R77">
        <v>3.8819781237315101</v>
      </c>
      <c r="S77">
        <v>0</v>
      </c>
      <c r="T77">
        <v>0</v>
      </c>
      <c r="U77">
        <v>0</v>
      </c>
      <c r="V77">
        <v>0</v>
      </c>
      <c r="W77">
        <v>0</v>
      </c>
      <c r="X77">
        <v>22813038.988077302</v>
      </c>
      <c r="Y77">
        <v>9918414.9102184102</v>
      </c>
      <c r="Z77">
        <v>3331930.5346619398</v>
      </c>
      <c r="AA77">
        <v>30275735.7628491</v>
      </c>
      <c r="AB77">
        <v>14739844.462398799</v>
      </c>
      <c r="AC77">
        <v>-872659.59125452803</v>
      </c>
      <c r="AD77">
        <v>12515.5171225743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80218820.584073797</v>
      </c>
      <c r="AL77">
        <v>83071040.902421698</v>
      </c>
      <c r="AM77">
        <v>-17240317.463421401</v>
      </c>
      <c r="AN77">
        <v>7695887</v>
      </c>
      <c r="AO77">
        <v>73526610.439000204</v>
      </c>
    </row>
    <row r="78" spans="1:41" x14ac:dyDescent="0.2">
      <c r="A78">
        <v>1</v>
      </c>
      <c r="B78">
        <v>1</v>
      </c>
      <c r="C78">
        <v>2005</v>
      </c>
      <c r="D78">
        <v>180</v>
      </c>
      <c r="E78">
        <v>1341098432.0549901</v>
      </c>
      <c r="F78">
        <v>1353575032.98</v>
      </c>
      <c r="G78">
        <v>1433053203.59899</v>
      </c>
      <c r="H78">
        <v>37958847.618998297</v>
      </c>
      <c r="I78">
        <v>1423747200.1452601</v>
      </c>
      <c r="J78">
        <v>44868053.871471502</v>
      </c>
      <c r="K78">
        <v>52595806.487788796</v>
      </c>
      <c r="L78">
        <v>1.62945560439069</v>
      </c>
      <c r="M78">
        <v>8799450.8021006603</v>
      </c>
      <c r="N78">
        <v>3.0171280724625702</v>
      </c>
      <c r="O78">
        <v>40030.664589436601</v>
      </c>
      <c r="P78">
        <v>10.753021047411099</v>
      </c>
      <c r="Q78">
        <v>7772.8001080817803</v>
      </c>
      <c r="R78">
        <v>3.8993440000498998</v>
      </c>
      <c r="S78">
        <v>0</v>
      </c>
      <c r="T78">
        <v>0</v>
      </c>
      <c r="U78">
        <v>0</v>
      </c>
      <c r="V78">
        <v>0</v>
      </c>
      <c r="W78">
        <v>0</v>
      </c>
      <c r="X78">
        <v>-2724008.3691033698</v>
      </c>
      <c r="Y78">
        <v>-7492035.6703400603</v>
      </c>
      <c r="Z78">
        <v>3626953.1736095399</v>
      </c>
      <c r="AA78">
        <v>40943512.508773901</v>
      </c>
      <c r="AB78">
        <v>14335578.0376842</v>
      </c>
      <c r="AC78">
        <v>-994499.80842820206</v>
      </c>
      <c r="AD78">
        <v>117481.852319418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47812981.724515498</v>
      </c>
      <c r="AL78">
        <v>48158427.703509197</v>
      </c>
      <c r="AM78">
        <v>-10199580.084510799</v>
      </c>
      <c r="AN78">
        <v>41519322.999999903</v>
      </c>
      <c r="AO78">
        <v>79478170.6189982</v>
      </c>
    </row>
    <row r="79" spans="1:41" x14ac:dyDescent="0.2">
      <c r="A79">
        <v>1</v>
      </c>
      <c r="B79">
        <v>1</v>
      </c>
      <c r="C79">
        <v>2006</v>
      </c>
      <c r="D79">
        <v>180</v>
      </c>
      <c r="E79">
        <v>1341098432.0549901</v>
      </c>
      <c r="F79">
        <v>1433053203.59899</v>
      </c>
      <c r="G79">
        <v>1493228483.316</v>
      </c>
      <c r="H79">
        <v>60175279.717001699</v>
      </c>
      <c r="I79">
        <v>1502388690.3298299</v>
      </c>
      <c r="J79">
        <v>78641490.184570804</v>
      </c>
      <c r="K79">
        <v>54277702.861450501</v>
      </c>
      <c r="L79">
        <v>1.6849911104270401</v>
      </c>
      <c r="M79">
        <v>9046881.8744128495</v>
      </c>
      <c r="N79">
        <v>3.3093459412878699</v>
      </c>
      <c r="O79">
        <v>38265.967128227901</v>
      </c>
      <c r="P79">
        <v>10.6900390645171</v>
      </c>
      <c r="Q79">
        <v>7770.6723869650004</v>
      </c>
      <c r="R79">
        <v>4.1688265003285103</v>
      </c>
      <c r="S79">
        <v>0</v>
      </c>
      <c r="T79">
        <v>0</v>
      </c>
      <c r="U79">
        <v>0</v>
      </c>
      <c r="V79">
        <v>0</v>
      </c>
      <c r="W79">
        <v>0</v>
      </c>
      <c r="X79">
        <v>48915324.1390654</v>
      </c>
      <c r="Y79">
        <v>-19068415.424541999</v>
      </c>
      <c r="Z79">
        <v>4906814.8292087801</v>
      </c>
      <c r="AA79">
        <v>24774489.571933001</v>
      </c>
      <c r="AB79">
        <v>23550702.978081901</v>
      </c>
      <c r="AC79">
        <v>-700285.12110109802</v>
      </c>
      <c r="AD79">
        <v>-410802.51319467899</v>
      </c>
      <c r="AE79">
        <v>-286453.14502909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81681375.314422294</v>
      </c>
      <c r="AL79">
        <v>82467699.304967701</v>
      </c>
      <c r="AM79">
        <v>-22292419.587965898</v>
      </c>
      <c r="AN79">
        <v>0</v>
      </c>
      <c r="AO79">
        <v>60175279.717001699</v>
      </c>
    </row>
    <row r="80" spans="1:41" x14ac:dyDescent="0.2">
      <c r="A80">
        <v>1</v>
      </c>
      <c r="B80">
        <v>1</v>
      </c>
      <c r="C80">
        <v>2007</v>
      </c>
      <c r="D80">
        <v>180</v>
      </c>
      <c r="E80">
        <v>1341098432.0549901</v>
      </c>
      <c r="F80">
        <v>1493228483.316</v>
      </c>
      <c r="G80">
        <v>1522929524.6889999</v>
      </c>
      <c r="H80">
        <v>29701041.372999702</v>
      </c>
      <c r="I80">
        <v>1580475860.5208199</v>
      </c>
      <c r="J80">
        <v>78087170.190985799</v>
      </c>
      <c r="K80">
        <v>57873478.259721197</v>
      </c>
      <c r="L80">
        <v>1.67561025691993</v>
      </c>
      <c r="M80">
        <v>9110061.8865757305</v>
      </c>
      <c r="N80">
        <v>3.4731413117012502</v>
      </c>
      <c r="O80">
        <v>38787.438934300902</v>
      </c>
      <c r="P80">
        <v>10.535005361204</v>
      </c>
      <c r="Q80">
        <v>7774.4503916150597</v>
      </c>
      <c r="R80">
        <v>4.3767636164683603</v>
      </c>
      <c r="S80">
        <v>0</v>
      </c>
      <c r="T80">
        <v>0</v>
      </c>
      <c r="U80">
        <v>0</v>
      </c>
      <c r="V80">
        <v>0</v>
      </c>
      <c r="W80">
        <v>0</v>
      </c>
      <c r="X80">
        <v>72234191.410651296</v>
      </c>
      <c r="Y80">
        <v>5704796.9601916904</v>
      </c>
      <c r="Z80">
        <v>1402862.54851227</v>
      </c>
      <c r="AA80">
        <v>13606919.3437619</v>
      </c>
      <c r="AB80">
        <v>-7006701.0846235603</v>
      </c>
      <c r="AC80">
        <v>-1660188.5367454099</v>
      </c>
      <c r="AD80">
        <v>796387.348642861</v>
      </c>
      <c r="AE80">
        <v>-240530.22375438301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84837737.766636804</v>
      </c>
      <c r="AL80">
        <v>84493426.0758968</v>
      </c>
      <c r="AM80">
        <v>-54792384.702896997</v>
      </c>
      <c r="AN80">
        <v>0</v>
      </c>
      <c r="AO80">
        <v>29701041.372999702</v>
      </c>
    </row>
    <row r="81" spans="1:41" x14ac:dyDescent="0.2">
      <c r="A81">
        <v>1</v>
      </c>
      <c r="B81">
        <v>1</v>
      </c>
      <c r="C81">
        <v>2008</v>
      </c>
      <c r="D81">
        <v>180</v>
      </c>
      <c r="E81">
        <v>1341098432.0549901</v>
      </c>
      <c r="F81">
        <v>1522929524.6889999</v>
      </c>
      <c r="G81">
        <v>1598394722.8410001</v>
      </c>
      <c r="H81">
        <v>75465198.152000204</v>
      </c>
      <c r="I81">
        <v>1636791758.0771699</v>
      </c>
      <c r="J81">
        <v>56315897.556358501</v>
      </c>
      <c r="K81">
        <v>59190978.788533904</v>
      </c>
      <c r="L81">
        <v>1.7264680452275001</v>
      </c>
      <c r="M81">
        <v>9152958.6189814992</v>
      </c>
      <c r="N81">
        <v>3.9066050504493899</v>
      </c>
      <c r="O81">
        <v>38713.036862410103</v>
      </c>
      <c r="P81">
        <v>10.675637985237101</v>
      </c>
      <c r="Q81">
        <v>7771.8949608857502</v>
      </c>
      <c r="R81">
        <v>4.46207958046302</v>
      </c>
      <c r="S81">
        <v>0</v>
      </c>
      <c r="T81">
        <v>0</v>
      </c>
      <c r="U81">
        <v>0</v>
      </c>
      <c r="V81">
        <v>0.18429850225181901</v>
      </c>
      <c r="W81">
        <v>0</v>
      </c>
      <c r="X81">
        <v>36547817.196081199</v>
      </c>
      <c r="Y81">
        <v>-20125488.9290701</v>
      </c>
      <c r="Z81">
        <v>1177262.8488940401</v>
      </c>
      <c r="AA81">
        <v>34809174.257621698</v>
      </c>
      <c r="AB81">
        <v>512927.48107030703</v>
      </c>
      <c r="AC81">
        <v>1608708.9709304301</v>
      </c>
      <c r="AD81">
        <v>-664149.59150702099</v>
      </c>
      <c r="AE81">
        <v>-95977.412892582302</v>
      </c>
      <c r="AF81">
        <v>0</v>
      </c>
      <c r="AG81">
        <v>0</v>
      </c>
      <c r="AH81">
        <v>0</v>
      </c>
      <c r="AI81">
        <v>1558203.3689423001</v>
      </c>
      <c r="AJ81">
        <v>0</v>
      </c>
      <c r="AK81">
        <v>55328478.190070197</v>
      </c>
      <c r="AL81">
        <v>55222068.751479097</v>
      </c>
      <c r="AM81">
        <v>20243129.400520999</v>
      </c>
      <c r="AN81">
        <v>0</v>
      </c>
      <c r="AO81">
        <v>75465198.152000204</v>
      </c>
    </row>
    <row r="82" spans="1:41" x14ac:dyDescent="0.2">
      <c r="A82">
        <v>1</v>
      </c>
      <c r="B82">
        <v>1</v>
      </c>
      <c r="C82">
        <v>2009</v>
      </c>
      <c r="D82">
        <v>190</v>
      </c>
      <c r="E82">
        <v>1352446773.0549901</v>
      </c>
      <c r="F82">
        <v>1598394722.8410001</v>
      </c>
      <c r="G82">
        <v>1579728635.783</v>
      </c>
      <c r="H82">
        <v>-30014428.057999998</v>
      </c>
      <c r="I82">
        <v>1549179715.7232001</v>
      </c>
      <c r="J82">
        <v>-103874272.159309</v>
      </c>
      <c r="K82">
        <v>58729717.331041999</v>
      </c>
      <c r="L82">
        <v>1.83130309619847</v>
      </c>
      <c r="M82">
        <v>9087561.7619733401</v>
      </c>
      <c r="N82">
        <v>2.8481788583910701</v>
      </c>
      <c r="O82">
        <v>37098.473637609102</v>
      </c>
      <c r="P82">
        <v>10.7838941830476</v>
      </c>
      <c r="Q82">
        <v>7740.2836149090699</v>
      </c>
      <c r="R82">
        <v>4.6371391157330599</v>
      </c>
      <c r="S82">
        <v>0</v>
      </c>
      <c r="T82">
        <v>0</v>
      </c>
      <c r="U82">
        <v>0</v>
      </c>
      <c r="V82">
        <v>0.18275205895289501</v>
      </c>
      <c r="W82">
        <v>0</v>
      </c>
      <c r="X82">
        <v>9912706.0476320107</v>
      </c>
      <c r="Y82">
        <v>-44205539.865290701</v>
      </c>
      <c r="Z82">
        <v>-386624.653035936</v>
      </c>
      <c r="AA82">
        <v>-92249800.399262905</v>
      </c>
      <c r="AB82">
        <v>25013484.8815943</v>
      </c>
      <c r="AC82">
        <v>1554602.9355472501</v>
      </c>
      <c r="AD82">
        <v>-527687.39303674595</v>
      </c>
      <c r="AE82">
        <v>-211273.805687432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-101100132.25154001</v>
      </c>
      <c r="AL82">
        <v>-101181919.468373</v>
      </c>
      <c r="AM82">
        <v>71167491.410373107</v>
      </c>
      <c r="AN82">
        <v>11348341</v>
      </c>
      <c r="AO82">
        <v>-18666087.057999998</v>
      </c>
    </row>
    <row r="83" spans="1:41" x14ac:dyDescent="0.2">
      <c r="A83">
        <v>1</v>
      </c>
      <c r="B83">
        <v>1</v>
      </c>
      <c r="C83">
        <v>2010</v>
      </c>
      <c r="D83">
        <v>190</v>
      </c>
      <c r="E83">
        <v>1352446773.0549901</v>
      </c>
      <c r="F83">
        <v>1579728635.783</v>
      </c>
      <c r="G83">
        <v>1584263531.9619999</v>
      </c>
      <c r="H83">
        <v>4534896.1789996196</v>
      </c>
      <c r="I83">
        <v>1641144656.23803</v>
      </c>
      <c r="J83">
        <v>91964940.514832005</v>
      </c>
      <c r="K83">
        <v>58766157.962850101</v>
      </c>
      <c r="L83">
        <v>1.83686211191097</v>
      </c>
      <c r="M83">
        <v>9090353.4927182402</v>
      </c>
      <c r="N83">
        <v>3.3046400405793301</v>
      </c>
      <c r="O83">
        <v>36240.309160410798</v>
      </c>
      <c r="P83">
        <v>11.0561481221603</v>
      </c>
      <c r="Q83">
        <v>7782.4430658197298</v>
      </c>
      <c r="R83">
        <v>4.8682917914714396</v>
      </c>
      <c r="S83">
        <v>0</v>
      </c>
      <c r="T83">
        <v>0</v>
      </c>
      <c r="U83">
        <v>0</v>
      </c>
      <c r="V83">
        <v>0.196301561694955</v>
      </c>
      <c r="W83">
        <v>0</v>
      </c>
      <c r="X83">
        <v>53019380.540110603</v>
      </c>
      <c r="Y83">
        <v>-1313832.7803514299</v>
      </c>
      <c r="Z83">
        <v>522378.38666617899</v>
      </c>
      <c r="AA83">
        <v>43807546.987079397</v>
      </c>
      <c r="AB83">
        <v>13673538.536088601</v>
      </c>
      <c r="AC83">
        <v>3233448.6629914902</v>
      </c>
      <c r="AD83">
        <v>8896016.8573078904</v>
      </c>
      <c r="AE83">
        <v>-277066.93602506397</v>
      </c>
      <c r="AF83">
        <v>0</v>
      </c>
      <c r="AG83">
        <v>0</v>
      </c>
      <c r="AH83">
        <v>0</v>
      </c>
      <c r="AI83">
        <v>162773.31867809899</v>
      </c>
      <c r="AJ83">
        <v>0</v>
      </c>
      <c r="AK83">
        <v>121724183.57254501</v>
      </c>
      <c r="AL83">
        <v>122941036.726216</v>
      </c>
      <c r="AM83">
        <v>-118406140.547216</v>
      </c>
      <c r="AN83">
        <v>0</v>
      </c>
      <c r="AO83">
        <v>4534896.1789996196</v>
      </c>
    </row>
    <row r="84" spans="1:41" x14ac:dyDescent="0.2">
      <c r="A84">
        <v>1</v>
      </c>
      <c r="B84">
        <v>1</v>
      </c>
      <c r="C84">
        <v>2011</v>
      </c>
      <c r="D84">
        <v>190</v>
      </c>
      <c r="E84">
        <v>1352446773.0549901</v>
      </c>
      <c r="F84">
        <v>1584263531.9619999</v>
      </c>
      <c r="G84">
        <v>1649966415.23</v>
      </c>
      <c r="H84">
        <v>65702883.268000901</v>
      </c>
      <c r="I84">
        <v>1710270065.9604599</v>
      </c>
      <c r="J84">
        <v>69125409.722424805</v>
      </c>
      <c r="K84">
        <v>58871399.713951498</v>
      </c>
      <c r="L84">
        <v>1.8525560539485499</v>
      </c>
      <c r="M84">
        <v>9174485.1065771803</v>
      </c>
      <c r="N84">
        <v>4.0558707133596004</v>
      </c>
      <c r="O84">
        <v>35638.5353588414</v>
      </c>
      <c r="P84">
        <v>11.3528151050376</v>
      </c>
      <c r="Q84">
        <v>7719.5612787950904</v>
      </c>
      <c r="R84">
        <v>4.8350640760996999</v>
      </c>
      <c r="S84">
        <v>0</v>
      </c>
      <c r="T84">
        <v>0.12133579081734799</v>
      </c>
      <c r="U84">
        <v>0</v>
      </c>
      <c r="V84">
        <v>0.36042470710984198</v>
      </c>
      <c r="W84">
        <v>0</v>
      </c>
      <c r="X84">
        <v>6550904.33488019</v>
      </c>
      <c r="Y84">
        <v>-5707794.4811156197</v>
      </c>
      <c r="Z84">
        <v>1954025.6618989699</v>
      </c>
      <c r="AA84">
        <v>63257802.878938101</v>
      </c>
      <c r="AB84">
        <v>9530180.1027433407</v>
      </c>
      <c r="AC84">
        <v>3477349.6399156498</v>
      </c>
      <c r="AD84">
        <v>-13527768.582085799</v>
      </c>
      <c r="AE84">
        <v>46617.596189882199</v>
      </c>
      <c r="AF84">
        <v>0</v>
      </c>
      <c r="AG84">
        <v>-1947911.88214284</v>
      </c>
      <c r="AH84">
        <v>0</v>
      </c>
      <c r="AI84">
        <v>1301041.8486184201</v>
      </c>
      <c r="AJ84">
        <v>0</v>
      </c>
      <c r="AK84">
        <v>64934447.117840298</v>
      </c>
      <c r="AL84">
        <v>65475912.521837004</v>
      </c>
      <c r="AM84">
        <v>226970.74616392699</v>
      </c>
      <c r="AN84">
        <v>0</v>
      </c>
      <c r="AO84">
        <v>65702883.268000901</v>
      </c>
    </row>
    <row r="85" spans="1:41" x14ac:dyDescent="0.2">
      <c r="A85">
        <v>1</v>
      </c>
      <c r="B85">
        <v>1</v>
      </c>
      <c r="C85">
        <v>2012</v>
      </c>
      <c r="D85">
        <v>190</v>
      </c>
      <c r="E85">
        <v>1352446773.0549901</v>
      </c>
      <c r="F85">
        <v>1649966415.23</v>
      </c>
      <c r="G85">
        <v>1684310468.9199901</v>
      </c>
      <c r="H85">
        <v>34344053.689999297</v>
      </c>
      <c r="I85">
        <v>1766340596.28144</v>
      </c>
      <c r="J85">
        <v>56070530.320983298</v>
      </c>
      <c r="K85">
        <v>60457710.145095304</v>
      </c>
      <c r="L85">
        <v>1.86685696165079</v>
      </c>
      <c r="M85">
        <v>9280436.2802527901</v>
      </c>
      <c r="N85">
        <v>4.0846220299048097</v>
      </c>
      <c r="O85">
        <v>35300.330813868</v>
      </c>
      <c r="P85">
        <v>11.239722370376599</v>
      </c>
      <c r="Q85">
        <v>7797.3551193808698</v>
      </c>
      <c r="R85">
        <v>4.8931325024612002</v>
      </c>
      <c r="S85">
        <v>0</v>
      </c>
      <c r="T85">
        <v>0.61550712606724201</v>
      </c>
      <c r="U85">
        <v>0</v>
      </c>
      <c r="V85">
        <v>0.36611505082859402</v>
      </c>
      <c r="W85">
        <v>0</v>
      </c>
      <c r="X85">
        <v>40603618.706891902</v>
      </c>
      <c r="Y85">
        <v>-3589805.9173398502</v>
      </c>
      <c r="Z85">
        <v>2478488.0223201499</v>
      </c>
      <c r="AA85">
        <v>2331505.7420974202</v>
      </c>
      <c r="AB85">
        <v>5418498.1117145503</v>
      </c>
      <c r="AC85">
        <v>-1366840.4498895099</v>
      </c>
      <c r="AD85">
        <v>19486856.564197298</v>
      </c>
      <c r="AE85">
        <v>-75398.964694793205</v>
      </c>
      <c r="AF85">
        <v>0</v>
      </c>
      <c r="AG85">
        <v>-8417508.9309564997</v>
      </c>
      <c r="AH85">
        <v>0</v>
      </c>
      <c r="AI85">
        <v>59138.181026328501</v>
      </c>
      <c r="AJ85">
        <v>0</v>
      </c>
      <c r="AK85">
        <v>56928551.065367103</v>
      </c>
      <c r="AL85">
        <v>58047055.565629497</v>
      </c>
      <c r="AM85">
        <v>-23703001.875630099</v>
      </c>
      <c r="AN85">
        <v>0</v>
      </c>
      <c r="AO85">
        <v>34344053.689999297</v>
      </c>
    </row>
    <row r="86" spans="1:41" x14ac:dyDescent="0.2">
      <c r="A86">
        <v>1</v>
      </c>
      <c r="B86">
        <v>1</v>
      </c>
      <c r="C86">
        <v>2013</v>
      </c>
      <c r="D86">
        <v>190</v>
      </c>
      <c r="E86">
        <v>1352446773.0549901</v>
      </c>
      <c r="F86">
        <v>1684310468.9199901</v>
      </c>
      <c r="G86">
        <v>1692923428.03</v>
      </c>
      <c r="H86">
        <v>8612959.1100002695</v>
      </c>
      <c r="I86">
        <v>1737013551.79353</v>
      </c>
      <c r="J86">
        <v>-29327044.487907499</v>
      </c>
      <c r="K86">
        <v>61750753.687796503</v>
      </c>
      <c r="L86">
        <v>1.99817449263749</v>
      </c>
      <c r="M86">
        <v>9375046.1577417199</v>
      </c>
      <c r="N86">
        <v>3.9260880509517402</v>
      </c>
      <c r="O86">
        <v>35592.932854747</v>
      </c>
      <c r="P86">
        <v>10.9029917325373</v>
      </c>
      <c r="Q86">
        <v>7877.3610778309603</v>
      </c>
      <c r="R86">
        <v>4.8943213567804502</v>
      </c>
      <c r="S86">
        <v>0</v>
      </c>
      <c r="T86">
        <v>1.54140067318732</v>
      </c>
      <c r="U86">
        <v>0</v>
      </c>
      <c r="V86">
        <v>0.36611505082859402</v>
      </c>
      <c r="W86">
        <v>0</v>
      </c>
      <c r="X86">
        <v>37825847.720195703</v>
      </c>
      <c r="Y86">
        <v>-47443784.081323303</v>
      </c>
      <c r="Z86">
        <v>2245614.73954756</v>
      </c>
      <c r="AA86">
        <v>-13061501.407483</v>
      </c>
      <c r="AB86">
        <v>-5175789.1073734304</v>
      </c>
      <c r="AC86">
        <v>-4118950.86592479</v>
      </c>
      <c r="AD86">
        <v>20266789.359364599</v>
      </c>
      <c r="AE86">
        <v>-3843.0268545798699</v>
      </c>
      <c r="AF86">
        <v>0</v>
      </c>
      <c r="AG86">
        <v>-16162413.6795197</v>
      </c>
      <c r="AH86">
        <v>0</v>
      </c>
      <c r="AI86">
        <v>0</v>
      </c>
      <c r="AJ86">
        <v>0</v>
      </c>
      <c r="AK86">
        <v>-25628030.349371001</v>
      </c>
      <c r="AL86">
        <v>-26530210.753007401</v>
      </c>
      <c r="AM86">
        <v>35143169.863007702</v>
      </c>
      <c r="AN86">
        <v>0</v>
      </c>
      <c r="AO86">
        <v>8612959.1100002695</v>
      </c>
    </row>
    <row r="87" spans="1:41" x14ac:dyDescent="0.2">
      <c r="A87">
        <v>1</v>
      </c>
      <c r="B87">
        <v>1</v>
      </c>
      <c r="C87">
        <v>2014</v>
      </c>
      <c r="D87">
        <v>190</v>
      </c>
      <c r="E87">
        <v>1352446773.0549901</v>
      </c>
      <c r="F87">
        <v>1692923428.03</v>
      </c>
      <c r="G87">
        <v>1741056553.21</v>
      </c>
      <c r="H87">
        <v>48133125.180000402</v>
      </c>
      <c r="I87">
        <v>1787001176.8392601</v>
      </c>
      <c r="J87">
        <v>49987625.045729302</v>
      </c>
      <c r="K87">
        <v>63643197.214240097</v>
      </c>
      <c r="L87">
        <v>1.9699236247613701</v>
      </c>
      <c r="M87">
        <v>9486730.7810444497</v>
      </c>
      <c r="N87">
        <v>3.7155834704962198</v>
      </c>
      <c r="O87">
        <v>35727.235499377202</v>
      </c>
      <c r="P87">
        <v>10.871178702156399</v>
      </c>
      <c r="Q87">
        <v>7968.4080383221599</v>
      </c>
      <c r="R87">
        <v>5.15235585135727</v>
      </c>
      <c r="S87">
        <v>0</v>
      </c>
      <c r="T87">
        <v>2.4942185573278799</v>
      </c>
      <c r="U87">
        <v>0</v>
      </c>
      <c r="V87">
        <v>0.59418621828107898</v>
      </c>
      <c r="W87">
        <v>0</v>
      </c>
      <c r="X87">
        <v>52215097.508539498</v>
      </c>
      <c r="Y87">
        <v>9380453.32325349</v>
      </c>
      <c r="Z87">
        <v>2649812.1422384698</v>
      </c>
      <c r="AA87">
        <v>-17912111.6613672</v>
      </c>
      <c r="AB87">
        <v>-3129330.4331430299</v>
      </c>
      <c r="AC87">
        <v>-465368.83497554902</v>
      </c>
      <c r="AD87">
        <v>21935932.7635931</v>
      </c>
      <c r="AE87">
        <v>-312371.30213056703</v>
      </c>
      <c r="AF87">
        <v>0</v>
      </c>
      <c r="AG87">
        <v>-16803061.6946689</v>
      </c>
      <c r="AH87">
        <v>0</v>
      </c>
      <c r="AI87">
        <v>2214840.3808486499</v>
      </c>
      <c r="AJ87">
        <v>0</v>
      </c>
      <c r="AK87">
        <v>49773892.192187898</v>
      </c>
      <c r="AL87">
        <v>50120173.732191898</v>
      </c>
      <c r="AM87">
        <v>-1987048.5521915399</v>
      </c>
      <c r="AN87">
        <v>0</v>
      </c>
      <c r="AO87">
        <v>48133125.180000402</v>
      </c>
    </row>
    <row r="88" spans="1:41" x14ac:dyDescent="0.2">
      <c r="A88">
        <v>1</v>
      </c>
      <c r="B88">
        <v>1</v>
      </c>
      <c r="C88">
        <v>2015</v>
      </c>
      <c r="D88">
        <v>190</v>
      </c>
      <c r="E88">
        <v>1352446773.0549901</v>
      </c>
      <c r="F88">
        <v>1741056553.21</v>
      </c>
      <c r="G88">
        <v>1722971062.70999</v>
      </c>
      <c r="H88">
        <v>-18085490.500001099</v>
      </c>
      <c r="I88">
        <v>1661676751.5746801</v>
      </c>
      <c r="J88">
        <v>-125324425.26458</v>
      </c>
      <c r="K88">
        <v>64308996.304082103</v>
      </c>
      <c r="L88">
        <v>2.1113343213137798</v>
      </c>
      <c r="M88">
        <v>9584601.0229667798</v>
      </c>
      <c r="N88">
        <v>2.7354857578667202</v>
      </c>
      <c r="O88">
        <v>36739.747455789198</v>
      </c>
      <c r="P88">
        <v>10.876404079247299</v>
      </c>
      <c r="Q88">
        <v>8055.1645609878997</v>
      </c>
      <c r="R88">
        <v>5.1711515696144001</v>
      </c>
      <c r="S88">
        <v>0</v>
      </c>
      <c r="T88">
        <v>3.4942185573278799</v>
      </c>
      <c r="U88">
        <v>0</v>
      </c>
      <c r="V88">
        <v>0.90308819816181396</v>
      </c>
      <c r="W88">
        <v>0</v>
      </c>
      <c r="X88">
        <v>26243071.648671702</v>
      </c>
      <c r="Y88">
        <v>-46402885.4348085</v>
      </c>
      <c r="Z88">
        <v>2454154.6633801698</v>
      </c>
      <c r="AA88">
        <v>-95181831.513272405</v>
      </c>
      <c r="AB88">
        <v>-18120226.672611099</v>
      </c>
      <c r="AC88">
        <v>-152814.727741026</v>
      </c>
      <c r="AD88">
        <v>21236204.015140601</v>
      </c>
      <c r="AE88">
        <v>-41299.5252110609</v>
      </c>
      <c r="AF88">
        <v>0</v>
      </c>
      <c r="AG88">
        <v>-18349119.182553802</v>
      </c>
      <c r="AH88">
        <v>0</v>
      </c>
      <c r="AI88">
        <v>2834882.66865568</v>
      </c>
      <c r="AJ88">
        <v>0</v>
      </c>
      <c r="AK88">
        <v>-125479864.060349</v>
      </c>
      <c r="AL88">
        <v>-124194969.463081</v>
      </c>
      <c r="AM88">
        <v>106109478.96308</v>
      </c>
      <c r="AN88">
        <v>0</v>
      </c>
      <c r="AO88">
        <v>-18085490.500001099</v>
      </c>
    </row>
    <row r="89" spans="1:41" x14ac:dyDescent="0.2">
      <c r="A89">
        <v>1</v>
      </c>
      <c r="B89">
        <v>1</v>
      </c>
      <c r="C89">
        <v>2016</v>
      </c>
      <c r="D89">
        <v>190</v>
      </c>
      <c r="E89">
        <v>1352446773.0549901</v>
      </c>
      <c r="F89">
        <v>1722971062.70999</v>
      </c>
      <c r="G89">
        <v>1698078950.2549901</v>
      </c>
      <c r="H89">
        <v>-24892112.454999998</v>
      </c>
      <c r="I89">
        <v>1623583064.2418301</v>
      </c>
      <c r="J89">
        <v>-38093687.332850598</v>
      </c>
      <c r="K89">
        <v>64805365.640515</v>
      </c>
      <c r="L89">
        <v>2.1606904616657201</v>
      </c>
      <c r="M89">
        <v>9657893.1911454909</v>
      </c>
      <c r="N89">
        <v>2.43291587084398</v>
      </c>
      <c r="O89">
        <v>37555.672378755102</v>
      </c>
      <c r="P89">
        <v>10.791084159650699</v>
      </c>
      <c r="Q89">
        <v>8092.7344648267599</v>
      </c>
      <c r="R89">
        <v>5.6773618324376303</v>
      </c>
      <c r="S89">
        <v>0</v>
      </c>
      <c r="T89">
        <v>4.4942185573278799</v>
      </c>
      <c r="U89">
        <v>0</v>
      </c>
      <c r="V89">
        <v>0.99490709957372903</v>
      </c>
      <c r="W89">
        <v>0</v>
      </c>
      <c r="X89">
        <v>33307428.006189201</v>
      </c>
      <c r="Y89">
        <v>-14794416.545481199</v>
      </c>
      <c r="Z89">
        <v>1848851.2490069</v>
      </c>
      <c r="AA89">
        <v>-35482044.871956103</v>
      </c>
      <c r="AB89">
        <v>-13236376.7438574</v>
      </c>
      <c r="AC89">
        <v>-1254329.91742591</v>
      </c>
      <c r="AD89">
        <v>9980378.7502788194</v>
      </c>
      <c r="AE89">
        <v>-652385.95514707197</v>
      </c>
      <c r="AF89">
        <v>0</v>
      </c>
      <c r="AG89">
        <v>-18158514.908357501</v>
      </c>
      <c r="AH89">
        <v>0</v>
      </c>
      <c r="AI89">
        <v>1021425.57105212</v>
      </c>
      <c r="AJ89">
        <v>0</v>
      </c>
      <c r="AK89">
        <v>-37419985.365698099</v>
      </c>
      <c r="AL89">
        <v>-38076485.915134698</v>
      </c>
      <c r="AM89">
        <v>13184373.460134599</v>
      </c>
      <c r="AN89">
        <v>0</v>
      </c>
      <c r="AO89">
        <v>-24892112.454999998</v>
      </c>
    </row>
    <row r="90" spans="1:41" x14ac:dyDescent="0.2">
      <c r="A90">
        <v>1</v>
      </c>
      <c r="B90">
        <v>1</v>
      </c>
      <c r="C90">
        <v>2017</v>
      </c>
      <c r="D90">
        <v>190</v>
      </c>
      <c r="E90">
        <v>1352446773.0549901</v>
      </c>
      <c r="F90">
        <v>1698078950.2549901</v>
      </c>
      <c r="G90">
        <v>1666633095.7720001</v>
      </c>
      <c r="H90">
        <v>-31445854.4829996</v>
      </c>
      <c r="I90">
        <v>1687168790.98998</v>
      </c>
      <c r="J90">
        <v>63585726.7481471</v>
      </c>
      <c r="K90">
        <v>66735181.125964299</v>
      </c>
      <c r="L90">
        <v>2.1184817146966499</v>
      </c>
      <c r="M90">
        <v>9754078.6664900593</v>
      </c>
      <c r="N90">
        <v>2.6467183707642201</v>
      </c>
      <c r="O90">
        <v>38405.5610533445</v>
      </c>
      <c r="P90">
        <v>10.599578799472599</v>
      </c>
      <c r="Q90">
        <v>8169.51788716805</v>
      </c>
      <c r="R90">
        <v>5.82754155023318</v>
      </c>
      <c r="S90">
        <v>0</v>
      </c>
      <c r="T90">
        <v>5.4942185573278799</v>
      </c>
      <c r="U90">
        <v>0</v>
      </c>
      <c r="V90">
        <v>0.99490709957372903</v>
      </c>
      <c r="W90">
        <v>0</v>
      </c>
      <c r="X90">
        <v>42201448.794645697</v>
      </c>
      <c r="Y90">
        <v>11223934.6521235</v>
      </c>
      <c r="Z90">
        <v>2261983.1220560502</v>
      </c>
      <c r="AA90">
        <v>25277170.628875401</v>
      </c>
      <c r="AB90">
        <v>-13389637.0306661</v>
      </c>
      <c r="AC90">
        <v>-2077532.0065983699</v>
      </c>
      <c r="AD90">
        <v>17750093.2879414</v>
      </c>
      <c r="AE90">
        <v>-193026.74993368899</v>
      </c>
      <c r="AF90">
        <v>0</v>
      </c>
      <c r="AG90">
        <v>-17896175.159944199</v>
      </c>
      <c r="AH90">
        <v>0</v>
      </c>
      <c r="AI90">
        <v>0</v>
      </c>
      <c r="AJ90">
        <v>0</v>
      </c>
      <c r="AK90">
        <v>65158259.538499802</v>
      </c>
      <c r="AL90">
        <v>65478924.837863199</v>
      </c>
      <c r="AM90">
        <v>-96924779.3208628</v>
      </c>
      <c r="AN90">
        <v>0</v>
      </c>
      <c r="AO90">
        <v>-31445854.4829996</v>
      </c>
    </row>
    <row r="91" spans="1:41" x14ac:dyDescent="0.2">
      <c r="A91">
        <v>1</v>
      </c>
      <c r="B91">
        <v>1</v>
      </c>
      <c r="C91">
        <v>2018</v>
      </c>
      <c r="D91">
        <v>190</v>
      </c>
      <c r="E91">
        <v>1352446773.0549901</v>
      </c>
      <c r="F91">
        <v>1666633095.7720001</v>
      </c>
      <c r="G91">
        <v>1636184633.7979901</v>
      </c>
      <c r="H91">
        <v>-30448461.9740007</v>
      </c>
      <c r="I91">
        <v>1667889678.39024</v>
      </c>
      <c r="J91">
        <v>-19279112.599733301</v>
      </c>
      <c r="K91">
        <v>67555407.467289001</v>
      </c>
      <c r="L91">
        <v>2.1052356139720998</v>
      </c>
      <c r="M91">
        <v>9837103.5106646009</v>
      </c>
      <c r="N91">
        <v>2.9193672217640998</v>
      </c>
      <c r="O91">
        <v>39343.2056730697</v>
      </c>
      <c r="P91">
        <v>10.440060897175499</v>
      </c>
      <c r="Q91">
        <v>8260.9519097184093</v>
      </c>
      <c r="R91">
        <v>6.0667289042856396</v>
      </c>
      <c r="S91">
        <v>0</v>
      </c>
      <c r="T91">
        <v>6.4942185573278799</v>
      </c>
      <c r="U91">
        <v>0</v>
      </c>
      <c r="V91">
        <v>1</v>
      </c>
      <c r="W91">
        <v>0.64240534603254695</v>
      </c>
      <c r="X91">
        <v>15753823.2858893</v>
      </c>
      <c r="Y91">
        <v>726121.789153883</v>
      </c>
      <c r="Z91">
        <v>1973837.2133332</v>
      </c>
      <c r="AA91">
        <v>30263173.852465902</v>
      </c>
      <c r="AB91">
        <v>-14150747.5645444</v>
      </c>
      <c r="AC91">
        <v>-1782550.89772055</v>
      </c>
      <c r="AD91">
        <v>20849739.946085799</v>
      </c>
      <c r="AE91">
        <v>-299908.40718303301</v>
      </c>
      <c r="AF91">
        <v>0</v>
      </c>
      <c r="AG91">
        <v>-17564765.0568996</v>
      </c>
      <c r="AH91">
        <v>0</v>
      </c>
      <c r="AI91">
        <v>47453.158029084698</v>
      </c>
      <c r="AJ91">
        <v>-56431920.483051501</v>
      </c>
      <c r="AK91">
        <v>-20615743.164441898</v>
      </c>
      <c r="AL91">
        <v>-22018860.805614501</v>
      </c>
      <c r="AM91">
        <v>-8429601.1683861203</v>
      </c>
      <c r="AN91">
        <v>0</v>
      </c>
      <c r="AO91">
        <v>-30448461.9740007</v>
      </c>
    </row>
    <row r="92" spans="1:41" x14ac:dyDescent="0.2">
      <c r="A92">
        <v>2</v>
      </c>
      <c r="B92">
        <v>1</v>
      </c>
      <c r="C92">
        <v>2002</v>
      </c>
      <c r="D92">
        <v>201</v>
      </c>
      <c r="E92">
        <v>47549753.656399898</v>
      </c>
      <c r="F92">
        <v>0</v>
      </c>
      <c r="G92">
        <v>47549753.656399898</v>
      </c>
      <c r="H92">
        <v>0</v>
      </c>
      <c r="I92">
        <v>40081680.7236377</v>
      </c>
      <c r="J92">
        <v>0</v>
      </c>
      <c r="K92">
        <v>2962620.5000872598</v>
      </c>
      <c r="L92">
        <v>1.2225813885152299</v>
      </c>
      <c r="M92">
        <v>2768260.23772333</v>
      </c>
      <c r="N92">
        <v>1.9579725613818899</v>
      </c>
      <c r="O92">
        <v>35534.3786964147</v>
      </c>
      <c r="P92">
        <v>7.6732557818507896</v>
      </c>
      <c r="Q92">
        <v>3833.3989061356601</v>
      </c>
      <c r="R92">
        <v>3.5450752847825</v>
      </c>
      <c r="S92">
        <v>0</v>
      </c>
      <c r="T92">
        <v>0</v>
      </c>
      <c r="U92">
        <v>0</v>
      </c>
      <c r="V92">
        <v>0.31426638102022397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47549753.656399898</v>
      </c>
      <c r="AO92">
        <v>47549753.656399898</v>
      </c>
    </row>
    <row r="93" spans="1:41" x14ac:dyDescent="0.2">
      <c r="A93">
        <v>2</v>
      </c>
      <c r="B93">
        <v>1</v>
      </c>
      <c r="C93">
        <v>2003</v>
      </c>
      <c r="D93">
        <v>201</v>
      </c>
      <c r="E93">
        <v>47549753.656399898</v>
      </c>
      <c r="F93">
        <v>47549753.656399898</v>
      </c>
      <c r="G93">
        <v>47844293.070099898</v>
      </c>
      <c r="H93">
        <v>294539.41369997902</v>
      </c>
      <c r="I93">
        <v>44413592.677812703</v>
      </c>
      <c r="J93">
        <v>4331911.9541750103</v>
      </c>
      <c r="K93">
        <v>3069353.1406493001</v>
      </c>
      <c r="L93">
        <v>0.95578036703482006</v>
      </c>
      <c r="M93">
        <v>2812675.2337543401</v>
      </c>
      <c r="N93">
        <v>2.2250245379575899</v>
      </c>
      <c r="O93">
        <v>34842.317326516903</v>
      </c>
      <c r="P93">
        <v>7.7166917665435504</v>
      </c>
      <c r="Q93">
        <v>3833.4299394039299</v>
      </c>
      <c r="R93">
        <v>3.5450752847825</v>
      </c>
      <c r="S93">
        <v>0</v>
      </c>
      <c r="T93">
        <v>0</v>
      </c>
      <c r="U93">
        <v>0</v>
      </c>
      <c r="V93">
        <v>0.31426638102022397</v>
      </c>
      <c r="W93">
        <v>0</v>
      </c>
      <c r="X93">
        <v>1005038.64253701</v>
      </c>
      <c r="Y93">
        <v>3930616.2912780098</v>
      </c>
      <c r="Z93">
        <v>103635.056210567</v>
      </c>
      <c r="AA93">
        <v>1006877.07597185</v>
      </c>
      <c r="AB93">
        <v>328245.00819134701</v>
      </c>
      <c r="AC93">
        <v>15259.1159727378</v>
      </c>
      <c r="AD93">
        <v>446.88271935774299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6390118.0728808902</v>
      </c>
      <c r="AL93">
        <v>6755277.8869783897</v>
      </c>
      <c r="AM93">
        <v>-6460738.4732784098</v>
      </c>
      <c r="AN93">
        <v>0</v>
      </c>
      <c r="AO93">
        <v>294539.41369997902</v>
      </c>
    </row>
    <row r="94" spans="1:41" x14ac:dyDescent="0.2">
      <c r="A94">
        <v>2</v>
      </c>
      <c r="B94">
        <v>1</v>
      </c>
      <c r="C94">
        <v>2004</v>
      </c>
      <c r="D94">
        <v>201</v>
      </c>
      <c r="E94">
        <v>47549753.656399898</v>
      </c>
      <c r="F94">
        <v>47844293.070099898</v>
      </c>
      <c r="G94">
        <v>53311258.5578999</v>
      </c>
      <c r="H94">
        <v>5466965.4878000198</v>
      </c>
      <c r="I94">
        <v>47895661.300353698</v>
      </c>
      <c r="J94">
        <v>3482068.6225409801</v>
      </c>
      <c r="K94">
        <v>2965571.8303362099</v>
      </c>
      <c r="L94">
        <v>0.88658036250347905</v>
      </c>
      <c r="M94">
        <v>2858440.0301405299</v>
      </c>
      <c r="N94">
        <v>2.5315490838163099</v>
      </c>
      <c r="O94">
        <v>33861.2735675445</v>
      </c>
      <c r="P94">
        <v>7.7638551506308602</v>
      </c>
      <c r="Q94">
        <v>3833.50313839111</v>
      </c>
      <c r="R94">
        <v>3.5450752847825</v>
      </c>
      <c r="S94">
        <v>0</v>
      </c>
      <c r="T94">
        <v>0</v>
      </c>
      <c r="U94">
        <v>0</v>
      </c>
      <c r="V94">
        <v>0.31426638102022397</v>
      </c>
      <c r="W94">
        <v>0</v>
      </c>
      <c r="X94">
        <v>1252285.88912183</v>
      </c>
      <c r="Y94">
        <v>1126306.7363813799</v>
      </c>
      <c r="Z94">
        <v>112314.061156015</v>
      </c>
      <c r="AA94">
        <v>1072345.13844204</v>
      </c>
      <c r="AB94">
        <v>472741.31061032199</v>
      </c>
      <c r="AC94">
        <v>16183.2701790103</v>
      </c>
      <c r="AD94">
        <v>900.95412625945505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4053077.3600168601</v>
      </c>
      <c r="AL94">
        <v>4165397.2848971798</v>
      </c>
      <c r="AM94">
        <v>1301568.20290283</v>
      </c>
      <c r="AN94">
        <v>0</v>
      </c>
      <c r="AO94">
        <v>5466965.4878000198</v>
      </c>
    </row>
    <row r="95" spans="1:41" x14ac:dyDescent="0.2">
      <c r="A95">
        <v>2</v>
      </c>
      <c r="B95">
        <v>1</v>
      </c>
      <c r="C95">
        <v>2005</v>
      </c>
      <c r="D95">
        <v>201</v>
      </c>
      <c r="E95">
        <v>47549753.656399898</v>
      </c>
      <c r="F95">
        <v>53311258.5578999</v>
      </c>
      <c r="G95">
        <v>60584375.922999904</v>
      </c>
      <c r="H95">
        <v>7273117.3650999703</v>
      </c>
      <c r="I95">
        <v>53960279.394891903</v>
      </c>
      <c r="J95">
        <v>6064618.0945381904</v>
      </c>
      <c r="K95">
        <v>3115605.8997516301</v>
      </c>
      <c r="L95">
        <v>0.84302778047465199</v>
      </c>
      <c r="M95">
        <v>2911574.78442924</v>
      </c>
      <c r="N95">
        <v>2.9875062627911002</v>
      </c>
      <c r="O95">
        <v>32998.760173915798</v>
      </c>
      <c r="P95">
        <v>7.7861149615416103</v>
      </c>
      <c r="Q95">
        <v>3833.16597047199</v>
      </c>
      <c r="R95">
        <v>3.5450752847825</v>
      </c>
      <c r="S95">
        <v>0</v>
      </c>
      <c r="T95">
        <v>0</v>
      </c>
      <c r="U95">
        <v>0</v>
      </c>
      <c r="V95">
        <v>0.31426638102022397</v>
      </c>
      <c r="W95">
        <v>0</v>
      </c>
      <c r="X95">
        <v>3277727.72115881</v>
      </c>
      <c r="Y95">
        <v>716018.70675795502</v>
      </c>
      <c r="Z95">
        <v>141892.79140581301</v>
      </c>
      <c r="AA95">
        <v>1593649.5888032301</v>
      </c>
      <c r="AB95">
        <v>462014.813505203</v>
      </c>
      <c r="AC95">
        <v>8698.7009143900195</v>
      </c>
      <c r="AD95">
        <v>-4855.0345757794203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6195147.2879696302</v>
      </c>
      <c r="AL95">
        <v>6405744.3619888201</v>
      </c>
      <c r="AM95">
        <v>867373.00311115605</v>
      </c>
      <c r="AN95">
        <v>0</v>
      </c>
      <c r="AO95">
        <v>7273117.3650999703</v>
      </c>
    </row>
    <row r="96" spans="1:41" x14ac:dyDescent="0.2">
      <c r="A96">
        <v>2</v>
      </c>
      <c r="B96">
        <v>1</v>
      </c>
      <c r="C96">
        <v>2006</v>
      </c>
      <c r="D96">
        <v>223</v>
      </c>
      <c r="E96">
        <v>48222862.656399898</v>
      </c>
      <c r="F96">
        <v>60584375.922999904</v>
      </c>
      <c r="G96">
        <v>67601348.815999895</v>
      </c>
      <c r="H96">
        <v>6343863.8929999899</v>
      </c>
      <c r="I96">
        <v>59622919.181733102</v>
      </c>
      <c r="J96">
        <v>5343613.8655678499</v>
      </c>
      <c r="K96">
        <v>3332052.5592704001</v>
      </c>
      <c r="L96">
        <v>0.932955283911311</v>
      </c>
      <c r="M96">
        <v>2950352.4954894101</v>
      </c>
      <c r="N96">
        <v>3.27644463528868</v>
      </c>
      <c r="O96">
        <v>31639.586665481002</v>
      </c>
      <c r="P96">
        <v>7.86420353767324</v>
      </c>
      <c r="Q96">
        <v>3848.7350645453898</v>
      </c>
      <c r="R96">
        <v>3.59256659245648</v>
      </c>
      <c r="S96">
        <v>0</v>
      </c>
      <c r="T96">
        <v>0</v>
      </c>
      <c r="U96">
        <v>0</v>
      </c>
      <c r="V96">
        <v>0.30987975779195598</v>
      </c>
      <c r="W96">
        <v>0</v>
      </c>
      <c r="X96">
        <v>3411015.9285418699</v>
      </c>
      <c r="Y96">
        <v>472713.35979583999</v>
      </c>
      <c r="Z96">
        <v>184480.988779459</v>
      </c>
      <c r="AA96">
        <v>1028164.22783127</v>
      </c>
      <c r="AB96">
        <v>879405.65447366296</v>
      </c>
      <c r="AC96">
        <v>49117.048701546402</v>
      </c>
      <c r="AD96">
        <v>13003.2268122266</v>
      </c>
      <c r="AE96">
        <v>-3194.1212963236298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6034706.3136395598</v>
      </c>
      <c r="AL96">
        <v>6198387.8024010798</v>
      </c>
      <c r="AM96">
        <v>145476.090598904</v>
      </c>
      <c r="AN96">
        <v>673108.99999999895</v>
      </c>
      <c r="AO96">
        <v>7016972.8929999899</v>
      </c>
    </row>
    <row r="97" spans="1:41" x14ac:dyDescent="0.2">
      <c r="A97">
        <v>2</v>
      </c>
      <c r="B97">
        <v>1</v>
      </c>
      <c r="C97">
        <v>2007</v>
      </c>
      <c r="D97">
        <v>291</v>
      </c>
      <c r="E97">
        <v>50040839.145399898</v>
      </c>
      <c r="F97">
        <v>67601348.815999895</v>
      </c>
      <c r="G97">
        <v>73316847.371399999</v>
      </c>
      <c r="H97">
        <v>3897522.06640012</v>
      </c>
      <c r="I97">
        <v>64917363.934373602</v>
      </c>
      <c r="J97">
        <v>2995050.8327397802</v>
      </c>
      <c r="K97">
        <v>3688771.5562192402</v>
      </c>
      <c r="L97">
        <v>1.04404322200226</v>
      </c>
      <c r="M97">
        <v>2910074.4030182702</v>
      </c>
      <c r="N97">
        <v>3.4745397782099099</v>
      </c>
      <c r="O97">
        <v>31981.679489931601</v>
      </c>
      <c r="P97">
        <v>7.6491680847406398</v>
      </c>
      <c r="Q97">
        <v>3844.9030630470002</v>
      </c>
      <c r="R97">
        <v>3.9449465481141202</v>
      </c>
      <c r="S97">
        <v>0</v>
      </c>
      <c r="T97">
        <v>0</v>
      </c>
      <c r="U97">
        <v>0</v>
      </c>
      <c r="V97">
        <v>0.29862187076000801</v>
      </c>
      <c r="W97">
        <v>0</v>
      </c>
      <c r="X97">
        <v>4693975.54421617</v>
      </c>
      <c r="Y97">
        <v>-1391897.9623927299</v>
      </c>
      <c r="Z97">
        <v>57222.617640372402</v>
      </c>
      <c r="AA97">
        <v>782596.32087501499</v>
      </c>
      <c r="AB97">
        <v>-365546.72566962399</v>
      </c>
      <c r="AC97">
        <v>-129019.71574939501</v>
      </c>
      <c r="AD97">
        <v>-16532.370510513501</v>
      </c>
      <c r="AE97">
        <v>-17634.675882520201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3613163.0325267701</v>
      </c>
      <c r="AL97">
        <v>3652576.4375461298</v>
      </c>
      <c r="AM97">
        <v>244945.62885398301</v>
      </c>
      <c r="AN97">
        <v>1817976.4890000001</v>
      </c>
      <c r="AO97">
        <v>5715498.5554001201</v>
      </c>
    </row>
    <row r="98" spans="1:41" x14ac:dyDescent="0.2">
      <c r="A98">
        <v>2</v>
      </c>
      <c r="B98">
        <v>1</v>
      </c>
      <c r="C98">
        <v>2008</v>
      </c>
      <c r="D98">
        <v>315</v>
      </c>
      <c r="E98">
        <v>54527477.7383999</v>
      </c>
      <c r="F98">
        <v>73316847.371399999</v>
      </c>
      <c r="G98">
        <v>87176871.449200004</v>
      </c>
      <c r="H98">
        <v>9373385.4847999308</v>
      </c>
      <c r="I98">
        <v>78997858.522388995</v>
      </c>
      <c r="J98">
        <v>10468110.273389</v>
      </c>
      <c r="K98">
        <v>3844795.9643561202</v>
      </c>
      <c r="L98">
        <v>0.99848738827849204</v>
      </c>
      <c r="M98">
        <v>2878055.1955216499</v>
      </c>
      <c r="N98">
        <v>3.86625305752669</v>
      </c>
      <c r="O98">
        <v>31978.221566709599</v>
      </c>
      <c r="P98">
        <v>7.62997524432022</v>
      </c>
      <c r="Q98">
        <v>3659.0585444021999</v>
      </c>
      <c r="R98">
        <v>3.9786946315963201</v>
      </c>
      <c r="S98">
        <v>0</v>
      </c>
      <c r="T98">
        <v>0</v>
      </c>
      <c r="U98">
        <v>0</v>
      </c>
      <c r="V98">
        <v>0.27405061851002199</v>
      </c>
      <c r="W98">
        <v>0</v>
      </c>
      <c r="X98">
        <v>9349418.1282607708</v>
      </c>
      <c r="Y98">
        <v>-555203.57435109396</v>
      </c>
      <c r="Z98">
        <v>12057.448590683</v>
      </c>
      <c r="AA98">
        <v>1505332.83004843</v>
      </c>
      <c r="AB98">
        <v>257180.27798429999</v>
      </c>
      <c r="AC98">
        <v>86213.491639462707</v>
      </c>
      <c r="AD98">
        <v>-6882.2056105013899</v>
      </c>
      <c r="AE98">
        <v>754.55907043145999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10648870.9556324</v>
      </c>
      <c r="AL98">
        <v>10558254.113604801</v>
      </c>
      <c r="AM98">
        <v>-1184868.62880488</v>
      </c>
      <c r="AN98">
        <v>4486638.5929999901</v>
      </c>
      <c r="AO98">
        <v>13860024.0777999</v>
      </c>
    </row>
    <row r="99" spans="1:41" x14ac:dyDescent="0.2">
      <c r="A99">
        <v>2</v>
      </c>
      <c r="B99">
        <v>1</v>
      </c>
      <c r="C99">
        <v>2009</v>
      </c>
      <c r="D99">
        <v>337</v>
      </c>
      <c r="E99">
        <v>55878564.7383999</v>
      </c>
      <c r="F99">
        <v>87176871.449200004</v>
      </c>
      <c r="G99">
        <v>78474456.006999999</v>
      </c>
      <c r="H99">
        <v>-10053502.442199901</v>
      </c>
      <c r="I99">
        <v>72921426.710854501</v>
      </c>
      <c r="J99">
        <v>-6795664.0724184504</v>
      </c>
      <c r="K99">
        <v>3737945.6825557002</v>
      </c>
      <c r="L99">
        <v>1.2345932732828899</v>
      </c>
      <c r="M99">
        <v>2816597.3206021301</v>
      </c>
      <c r="N99">
        <v>2.8003474431259998</v>
      </c>
      <c r="O99">
        <v>30658.1258135028</v>
      </c>
      <c r="P99">
        <v>7.8913992920648903</v>
      </c>
      <c r="Q99">
        <v>3660.8771986115598</v>
      </c>
      <c r="R99">
        <v>4.06131456868013</v>
      </c>
      <c r="S99">
        <v>0</v>
      </c>
      <c r="T99">
        <v>0</v>
      </c>
      <c r="U99">
        <v>0</v>
      </c>
      <c r="V99">
        <v>0.26742435261102698</v>
      </c>
      <c r="W99">
        <v>0</v>
      </c>
      <c r="X99">
        <v>461726.48272832599</v>
      </c>
      <c r="Y99">
        <v>-4904328.0348691503</v>
      </c>
      <c r="Z99">
        <v>-65324.383859829002</v>
      </c>
      <c r="AA99">
        <v>-5076100.3130859099</v>
      </c>
      <c r="AB99">
        <v>1229678.9865308299</v>
      </c>
      <c r="AC99">
        <v>213859.86210450501</v>
      </c>
      <c r="AD99">
        <v>129730.89614665799</v>
      </c>
      <c r="AE99">
        <v>-4848.9078431791804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-8015605.4121477501</v>
      </c>
      <c r="AL99">
        <v>-7779505.0552860796</v>
      </c>
      <c r="AM99">
        <v>-2273997.3869138998</v>
      </c>
      <c r="AN99">
        <v>1351087</v>
      </c>
      <c r="AO99">
        <v>-8702415.4421999902</v>
      </c>
    </row>
    <row r="100" spans="1:41" x14ac:dyDescent="0.2">
      <c r="A100">
        <v>2</v>
      </c>
      <c r="B100">
        <v>1</v>
      </c>
      <c r="C100">
        <v>2010</v>
      </c>
      <c r="D100">
        <v>337</v>
      </c>
      <c r="E100">
        <v>55878564.7383999</v>
      </c>
      <c r="F100">
        <v>78474456.006999999</v>
      </c>
      <c r="G100">
        <v>74495052.898399904</v>
      </c>
      <c r="H100">
        <v>-3979403.10860004</v>
      </c>
      <c r="I100">
        <v>74962565.766858101</v>
      </c>
      <c r="J100">
        <v>2041139.0560035901</v>
      </c>
      <c r="K100">
        <v>3599620.50895643</v>
      </c>
      <c r="L100">
        <v>1.23567459637387</v>
      </c>
      <c r="M100">
        <v>2828939.49203094</v>
      </c>
      <c r="N100">
        <v>3.2686559408490101</v>
      </c>
      <c r="O100">
        <v>29918.1121651791</v>
      </c>
      <c r="P100">
        <v>7.9052768420741701</v>
      </c>
      <c r="Q100">
        <v>3655.34011079946</v>
      </c>
      <c r="R100">
        <v>4.0152183255164298</v>
      </c>
      <c r="S100">
        <v>0</v>
      </c>
      <c r="T100">
        <v>0</v>
      </c>
      <c r="U100">
        <v>0</v>
      </c>
      <c r="V100">
        <v>0.26742435261102698</v>
      </c>
      <c r="W100">
        <v>0</v>
      </c>
      <c r="X100">
        <v>674871.53052433801</v>
      </c>
      <c r="Y100">
        <v>-472141.76405387098</v>
      </c>
      <c r="Z100">
        <v>25784.1835019219</v>
      </c>
      <c r="AA100">
        <v>2251632.48198567</v>
      </c>
      <c r="AB100">
        <v>700833.95928951004</v>
      </c>
      <c r="AC100">
        <v>26082.028212720401</v>
      </c>
      <c r="AD100">
        <v>-79801.392489997103</v>
      </c>
      <c r="AE100">
        <v>4615.9365607114896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3131876.9635310099</v>
      </c>
      <c r="AL100">
        <v>3421372.6483817501</v>
      </c>
      <c r="AM100">
        <v>-7400775.7569817901</v>
      </c>
      <c r="AN100">
        <v>0</v>
      </c>
      <c r="AO100">
        <v>-3979403.10860004</v>
      </c>
    </row>
    <row r="101" spans="1:41" x14ac:dyDescent="0.2">
      <c r="A101">
        <v>2</v>
      </c>
      <c r="B101">
        <v>1</v>
      </c>
      <c r="C101">
        <v>2011</v>
      </c>
      <c r="D101">
        <v>360</v>
      </c>
      <c r="E101">
        <v>56347892.7383999</v>
      </c>
      <c r="F101">
        <v>74495052.898399904</v>
      </c>
      <c r="G101">
        <v>79082697.5986</v>
      </c>
      <c r="H101">
        <v>4118316.7002000199</v>
      </c>
      <c r="I101">
        <v>83469199.864710197</v>
      </c>
      <c r="J101">
        <v>7848100.3914243896</v>
      </c>
      <c r="K101">
        <v>3824630.4857204198</v>
      </c>
      <c r="L101">
        <v>1.25736272321364</v>
      </c>
      <c r="M101">
        <v>2841861.0807875302</v>
      </c>
      <c r="N101">
        <v>3.9951573831001301</v>
      </c>
      <c r="O101">
        <v>29378.869675310299</v>
      </c>
      <c r="P101">
        <v>8.3377556875276699</v>
      </c>
      <c r="Q101">
        <v>3665.2223837259598</v>
      </c>
      <c r="R101">
        <v>4.0727010211682302</v>
      </c>
      <c r="S101">
        <v>0</v>
      </c>
      <c r="T101">
        <v>0</v>
      </c>
      <c r="U101">
        <v>0</v>
      </c>
      <c r="V101">
        <v>0.26519694479748301</v>
      </c>
      <c r="W101">
        <v>0</v>
      </c>
      <c r="X101">
        <v>4549876.2736192904</v>
      </c>
      <c r="Y101">
        <v>-757762.12619907001</v>
      </c>
      <c r="Z101">
        <v>57148.971014800503</v>
      </c>
      <c r="AA101">
        <v>2895179.06547317</v>
      </c>
      <c r="AB101">
        <v>565839.98193326395</v>
      </c>
      <c r="AC101">
        <v>257456.98524019099</v>
      </c>
      <c r="AD101">
        <v>180760.60663108699</v>
      </c>
      <c r="AE101">
        <v>-5530.1745254386396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7742969.58318731</v>
      </c>
      <c r="AL101">
        <v>7891394.9328828398</v>
      </c>
      <c r="AM101">
        <v>-3773078.2326828102</v>
      </c>
      <c r="AN101">
        <v>469328</v>
      </c>
      <c r="AO101">
        <v>4587644.7002000203</v>
      </c>
    </row>
    <row r="102" spans="1:41" x14ac:dyDescent="0.2">
      <c r="A102">
        <v>2</v>
      </c>
      <c r="B102">
        <v>1</v>
      </c>
      <c r="C102">
        <v>2012</v>
      </c>
      <c r="D102">
        <v>382</v>
      </c>
      <c r="E102">
        <v>57999202.7383999</v>
      </c>
      <c r="F102">
        <v>79082697.5986</v>
      </c>
      <c r="G102">
        <v>86028458.231399998</v>
      </c>
      <c r="H102">
        <v>5294450.6328000398</v>
      </c>
      <c r="I102">
        <v>92263586.905719995</v>
      </c>
      <c r="J102">
        <v>6946970.9140414903</v>
      </c>
      <c r="K102">
        <v>4088068.0343569699</v>
      </c>
      <c r="L102">
        <v>1.2171979060267299</v>
      </c>
      <c r="M102">
        <v>2851080.6311976798</v>
      </c>
      <c r="N102">
        <v>4.0069159149387801</v>
      </c>
      <c r="O102">
        <v>29030.290235902899</v>
      </c>
      <c r="P102">
        <v>8.3433745771335595</v>
      </c>
      <c r="Q102">
        <v>3660.9014958767102</v>
      </c>
      <c r="R102">
        <v>4.4038903254470103</v>
      </c>
      <c r="S102">
        <v>0</v>
      </c>
      <c r="T102">
        <v>0</v>
      </c>
      <c r="U102">
        <v>0</v>
      </c>
      <c r="V102">
        <v>0.33500335652262098</v>
      </c>
      <c r="W102">
        <v>0</v>
      </c>
      <c r="X102">
        <v>5486335.9329931103</v>
      </c>
      <c r="Y102">
        <v>482640.472795112</v>
      </c>
      <c r="Z102">
        <v>91415.240819333703</v>
      </c>
      <c r="AA102">
        <v>48139.554813389499</v>
      </c>
      <c r="AB102">
        <v>386904.229711755</v>
      </c>
      <c r="AC102">
        <v>2839.3152642546102</v>
      </c>
      <c r="AD102">
        <v>219891.60306461601</v>
      </c>
      <c r="AE102">
        <v>-16905.032397726802</v>
      </c>
      <c r="AF102">
        <v>0</v>
      </c>
      <c r="AG102">
        <v>0</v>
      </c>
      <c r="AH102">
        <v>0</v>
      </c>
      <c r="AI102">
        <v>23676.221501802698</v>
      </c>
      <c r="AJ102">
        <v>0</v>
      </c>
      <c r="AK102">
        <v>6724937.5385656497</v>
      </c>
      <c r="AL102">
        <v>6606342.1486282703</v>
      </c>
      <c r="AM102">
        <v>-1311891.5158282199</v>
      </c>
      <c r="AN102">
        <v>1651310</v>
      </c>
      <c r="AO102">
        <v>6945760.6328000296</v>
      </c>
    </row>
    <row r="103" spans="1:41" x14ac:dyDescent="0.2">
      <c r="A103">
        <v>2</v>
      </c>
      <c r="B103">
        <v>1</v>
      </c>
      <c r="C103">
        <v>2013</v>
      </c>
      <c r="D103">
        <v>382</v>
      </c>
      <c r="E103">
        <v>57999202.7383999</v>
      </c>
      <c r="F103">
        <v>86028458.231399998</v>
      </c>
      <c r="G103">
        <v>90347608.020399898</v>
      </c>
      <c r="H103">
        <v>4319149.7889999403</v>
      </c>
      <c r="I103">
        <v>99315755.931740493</v>
      </c>
      <c r="J103">
        <v>7052169.0260204999</v>
      </c>
      <c r="K103">
        <v>4798329.2393447803</v>
      </c>
      <c r="L103">
        <v>1.30899698730202</v>
      </c>
      <c r="M103">
        <v>2894332.6095672701</v>
      </c>
      <c r="N103">
        <v>3.8571358582175499</v>
      </c>
      <c r="O103">
        <v>29658.135093688401</v>
      </c>
      <c r="P103">
        <v>8.1750308649797105</v>
      </c>
      <c r="Q103">
        <v>3670.4986451720401</v>
      </c>
      <c r="R103">
        <v>4.3651136396911099</v>
      </c>
      <c r="S103">
        <v>0</v>
      </c>
      <c r="T103">
        <v>0</v>
      </c>
      <c r="U103">
        <v>0</v>
      </c>
      <c r="V103">
        <v>0.50384216275877203</v>
      </c>
      <c r="W103">
        <v>0</v>
      </c>
      <c r="X103">
        <v>9121509.5971636195</v>
      </c>
      <c r="Y103">
        <v>-1917542.7164002301</v>
      </c>
      <c r="Z103">
        <v>135310.72448972499</v>
      </c>
      <c r="AA103">
        <v>-634842.79667308205</v>
      </c>
      <c r="AB103">
        <v>-637204.78325842903</v>
      </c>
      <c r="AC103">
        <v>-103877.792292219</v>
      </c>
      <c r="AD103">
        <v>373027.08140423999</v>
      </c>
      <c r="AE103">
        <v>-1132.5130368263499</v>
      </c>
      <c r="AF103">
        <v>0</v>
      </c>
      <c r="AG103">
        <v>0</v>
      </c>
      <c r="AH103">
        <v>0</v>
      </c>
      <c r="AI103">
        <v>107823.53050207499</v>
      </c>
      <c r="AJ103">
        <v>0</v>
      </c>
      <c r="AK103">
        <v>6443070.3318988597</v>
      </c>
      <c r="AL103">
        <v>6208140.6375384396</v>
      </c>
      <c r="AM103">
        <v>-1888990.8485385</v>
      </c>
      <c r="AN103">
        <v>0</v>
      </c>
      <c r="AO103">
        <v>4319149.7889999403</v>
      </c>
    </row>
    <row r="104" spans="1:41" x14ac:dyDescent="0.2">
      <c r="A104">
        <v>2</v>
      </c>
      <c r="B104">
        <v>1</v>
      </c>
      <c r="C104">
        <v>2014</v>
      </c>
      <c r="D104">
        <v>382</v>
      </c>
      <c r="E104">
        <v>57999202.7383999</v>
      </c>
      <c r="F104">
        <v>90347608.020399898</v>
      </c>
      <c r="G104">
        <v>89102602.080799907</v>
      </c>
      <c r="H104">
        <v>-1245005.9396000199</v>
      </c>
      <c r="I104">
        <v>100782056.02621</v>
      </c>
      <c r="J104">
        <v>1466300.09446953</v>
      </c>
      <c r="K104">
        <v>4839542.5733484896</v>
      </c>
      <c r="L104">
        <v>1.32112853057285</v>
      </c>
      <c r="M104">
        <v>2921395.1197115602</v>
      </c>
      <c r="N104">
        <v>3.64784124185049</v>
      </c>
      <c r="O104">
        <v>29624.502444110902</v>
      </c>
      <c r="P104">
        <v>8.1832711991368097</v>
      </c>
      <c r="Q104">
        <v>3687.1824865303201</v>
      </c>
      <c r="R104">
        <v>4.4176928743615296</v>
      </c>
      <c r="S104">
        <v>0</v>
      </c>
      <c r="T104">
        <v>0.23810481129004801</v>
      </c>
      <c r="U104">
        <v>0</v>
      </c>
      <c r="V104">
        <v>0.50513611157973304</v>
      </c>
      <c r="W104">
        <v>0</v>
      </c>
      <c r="X104">
        <v>1949653.3000188801</v>
      </c>
      <c r="Y104">
        <v>130319.89173642</v>
      </c>
      <c r="Z104">
        <v>116096.570080579</v>
      </c>
      <c r="AA104">
        <v>-948085.72138586501</v>
      </c>
      <c r="AB104">
        <v>-70295.516035886001</v>
      </c>
      <c r="AC104">
        <v>-5616.8659127467199</v>
      </c>
      <c r="AD104">
        <v>548830.56301240902</v>
      </c>
      <c r="AE104">
        <v>-4593.0063332619902</v>
      </c>
      <c r="AF104">
        <v>0</v>
      </c>
      <c r="AG104">
        <v>-213865.03059437399</v>
      </c>
      <c r="AH104">
        <v>0</v>
      </c>
      <c r="AI104">
        <v>1626.64457053928</v>
      </c>
      <c r="AJ104">
        <v>0</v>
      </c>
      <c r="AK104">
        <v>1504070.8291567001</v>
      </c>
      <c r="AL104">
        <v>1478970.44760153</v>
      </c>
      <c r="AM104">
        <v>-2723976.38720155</v>
      </c>
      <c r="AN104">
        <v>0</v>
      </c>
      <c r="AO104">
        <v>-1245005.9396000199</v>
      </c>
    </row>
    <row r="105" spans="1:41" x14ac:dyDescent="0.2">
      <c r="A105">
        <v>2</v>
      </c>
      <c r="B105">
        <v>1</v>
      </c>
      <c r="C105">
        <v>2015</v>
      </c>
      <c r="D105">
        <v>429</v>
      </c>
      <c r="E105">
        <v>59954803.892599903</v>
      </c>
      <c r="F105">
        <v>89102602.080799907</v>
      </c>
      <c r="G105">
        <v>89928537.186599895</v>
      </c>
      <c r="H105">
        <v>-1129666.04839999</v>
      </c>
      <c r="I105">
        <v>95265598.589276493</v>
      </c>
      <c r="J105">
        <v>-7295854.2790792296</v>
      </c>
      <c r="K105">
        <v>4765521.44666385</v>
      </c>
      <c r="L105">
        <v>1.3499546323814899</v>
      </c>
      <c r="M105">
        <v>2936998.1427718098</v>
      </c>
      <c r="N105">
        <v>2.6821814435822802</v>
      </c>
      <c r="O105">
        <v>30998.550182906001</v>
      </c>
      <c r="P105">
        <v>7.93096682581632</v>
      </c>
      <c r="Q105">
        <v>3684.0064717743198</v>
      </c>
      <c r="R105">
        <v>4.5759399541427204</v>
      </c>
      <c r="S105">
        <v>0</v>
      </c>
      <c r="T105">
        <v>1.22201203279797</v>
      </c>
      <c r="U105">
        <v>0</v>
      </c>
      <c r="V105">
        <v>0.66144129521362105</v>
      </c>
      <c r="W105">
        <v>0</v>
      </c>
      <c r="X105">
        <v>970719.60040567396</v>
      </c>
      <c r="Y105">
        <v>-715709.235580176</v>
      </c>
      <c r="Z105">
        <v>128066.379964056</v>
      </c>
      <c r="AA105">
        <v>-4997210.9944263203</v>
      </c>
      <c r="AB105">
        <v>-1611587.79811213</v>
      </c>
      <c r="AC105">
        <v>-142491.786821655</v>
      </c>
      <c r="AD105">
        <v>578596.81193635496</v>
      </c>
      <c r="AE105">
        <v>-11972.099519510501</v>
      </c>
      <c r="AF105">
        <v>0</v>
      </c>
      <c r="AG105">
        <v>-860481.801472408</v>
      </c>
      <c r="AH105">
        <v>0</v>
      </c>
      <c r="AI105">
        <v>56342.6468970153</v>
      </c>
      <c r="AJ105">
        <v>0</v>
      </c>
      <c r="AK105">
        <v>-6605728.2767291004</v>
      </c>
      <c r="AL105">
        <v>-6504214.4782751901</v>
      </c>
      <c r="AM105">
        <v>5374548.4298751904</v>
      </c>
      <c r="AN105">
        <v>1955601.15419999</v>
      </c>
      <c r="AO105">
        <v>825935.10580000095</v>
      </c>
    </row>
    <row r="106" spans="1:41" x14ac:dyDescent="0.2">
      <c r="A106">
        <v>2</v>
      </c>
      <c r="B106">
        <v>1</v>
      </c>
      <c r="C106">
        <v>2016</v>
      </c>
      <c r="D106">
        <v>429</v>
      </c>
      <c r="E106">
        <v>59954803.892599903</v>
      </c>
      <c r="F106">
        <v>89928537.186599895</v>
      </c>
      <c r="G106">
        <v>88374005.039000005</v>
      </c>
      <c r="H106">
        <v>-1554532.14759994</v>
      </c>
      <c r="I106">
        <v>95740317.075557798</v>
      </c>
      <c r="J106">
        <v>474718.48628123797</v>
      </c>
      <c r="K106">
        <v>4835019.0981903896</v>
      </c>
      <c r="L106">
        <v>1.3038394225710599</v>
      </c>
      <c r="M106">
        <v>2960109.6406231201</v>
      </c>
      <c r="N106">
        <v>2.3778430296347701</v>
      </c>
      <c r="O106">
        <v>31757.833233439898</v>
      </c>
      <c r="P106">
        <v>7.4506480071250198</v>
      </c>
      <c r="Q106">
        <v>3695.24497833757</v>
      </c>
      <c r="R106">
        <v>5.25010338809982</v>
      </c>
      <c r="S106">
        <v>0</v>
      </c>
      <c r="T106">
        <v>2.22201203279797</v>
      </c>
      <c r="U106">
        <v>0</v>
      </c>
      <c r="V106">
        <v>0.76115912000560404</v>
      </c>
      <c r="W106">
        <v>0</v>
      </c>
      <c r="X106">
        <v>2361800.8725168202</v>
      </c>
      <c r="Y106">
        <v>1334478.5866443201</v>
      </c>
      <c r="Z106">
        <v>112253.01441708</v>
      </c>
      <c r="AA106">
        <v>-1860906.5637051901</v>
      </c>
      <c r="AB106">
        <v>-639111.15640332503</v>
      </c>
      <c r="AC106">
        <v>-205986.398029448</v>
      </c>
      <c r="AD106">
        <v>444690.97053945297</v>
      </c>
      <c r="AE106">
        <v>-45447.071808553701</v>
      </c>
      <c r="AF106">
        <v>0</v>
      </c>
      <c r="AG106">
        <v>-947763.26691245695</v>
      </c>
      <c r="AH106">
        <v>0</v>
      </c>
      <c r="AI106">
        <v>41784.993697601101</v>
      </c>
      <c r="AJ106">
        <v>0</v>
      </c>
      <c r="AK106">
        <v>595793.98095631006</v>
      </c>
      <c r="AL106">
        <v>597599.435118441</v>
      </c>
      <c r="AM106">
        <v>-2152131.5827183798</v>
      </c>
      <c r="AN106">
        <v>0</v>
      </c>
      <c r="AO106">
        <v>-1554532.14759994</v>
      </c>
    </row>
    <row r="107" spans="1:41" x14ac:dyDescent="0.2">
      <c r="A107">
        <v>2</v>
      </c>
      <c r="B107">
        <v>1</v>
      </c>
      <c r="C107">
        <v>2017</v>
      </c>
      <c r="D107">
        <v>453</v>
      </c>
      <c r="E107">
        <v>62012126.892599903</v>
      </c>
      <c r="F107">
        <v>88374005.039000005</v>
      </c>
      <c r="G107">
        <v>87984651.085199997</v>
      </c>
      <c r="H107">
        <v>-2446676.9538000198</v>
      </c>
      <c r="I107">
        <v>98866647.960155293</v>
      </c>
      <c r="J107">
        <v>1050210.63671581</v>
      </c>
      <c r="K107">
        <v>4670677.4249586305</v>
      </c>
      <c r="L107">
        <v>1.2843094815982901</v>
      </c>
      <c r="M107">
        <v>2992316.8399586198</v>
      </c>
      <c r="N107">
        <v>2.58893744114846</v>
      </c>
      <c r="O107">
        <v>31621.217277827302</v>
      </c>
      <c r="P107">
        <v>7.29527298015529</v>
      </c>
      <c r="Q107">
        <v>3664.83438793701</v>
      </c>
      <c r="R107">
        <v>5.4703172634760904</v>
      </c>
      <c r="S107">
        <v>0</v>
      </c>
      <c r="T107">
        <v>3.2146465305286598</v>
      </c>
      <c r="U107">
        <v>0</v>
      </c>
      <c r="V107">
        <v>0.81040131878135802</v>
      </c>
      <c r="W107">
        <v>0</v>
      </c>
      <c r="X107">
        <v>563703.84396564495</v>
      </c>
      <c r="Y107">
        <v>-170427.06417134401</v>
      </c>
      <c r="Z107">
        <v>116683.503471</v>
      </c>
      <c r="AA107">
        <v>1358767.7202262699</v>
      </c>
      <c r="AB107">
        <v>125939.665282983</v>
      </c>
      <c r="AC107">
        <v>-161471.47392321599</v>
      </c>
      <c r="AD107">
        <v>393193.96121838101</v>
      </c>
      <c r="AE107">
        <v>-21437.908983829901</v>
      </c>
      <c r="AF107">
        <v>0</v>
      </c>
      <c r="AG107">
        <v>-931379.94174313196</v>
      </c>
      <c r="AH107">
        <v>0</v>
      </c>
      <c r="AI107">
        <v>55751.952630101303</v>
      </c>
      <c r="AJ107">
        <v>0</v>
      </c>
      <c r="AK107">
        <v>1329324.25797286</v>
      </c>
      <c r="AL107">
        <v>1375876.5103373199</v>
      </c>
      <c r="AM107">
        <v>-3822553.46413734</v>
      </c>
      <c r="AN107">
        <v>2057323</v>
      </c>
      <c r="AO107">
        <v>-389353.95380001998</v>
      </c>
    </row>
    <row r="108" spans="1:41" x14ac:dyDescent="0.2">
      <c r="A108">
        <v>2</v>
      </c>
      <c r="B108">
        <v>1</v>
      </c>
      <c r="C108">
        <v>2018</v>
      </c>
      <c r="D108">
        <v>475</v>
      </c>
      <c r="E108">
        <v>62079679.877399899</v>
      </c>
      <c r="F108">
        <v>87984651.085199997</v>
      </c>
      <c r="G108">
        <v>86796528.468199894</v>
      </c>
      <c r="H108">
        <v>-1255675.6018000101</v>
      </c>
      <c r="I108">
        <v>101900327.397715</v>
      </c>
      <c r="J108">
        <v>2966126.45275999</v>
      </c>
      <c r="K108">
        <v>4711448.7649383796</v>
      </c>
      <c r="L108">
        <v>1.26586607517489</v>
      </c>
      <c r="M108">
        <v>3015744.4941639798</v>
      </c>
      <c r="N108">
        <v>2.8728320563110699</v>
      </c>
      <c r="O108">
        <v>31758.584871931998</v>
      </c>
      <c r="P108">
        <v>7.0949716059104304</v>
      </c>
      <c r="Q108">
        <v>3689.0853171654599</v>
      </c>
      <c r="R108">
        <v>5.79903350338535</v>
      </c>
      <c r="S108">
        <v>0</v>
      </c>
      <c r="T108">
        <v>4.21441295951408</v>
      </c>
      <c r="U108">
        <v>0</v>
      </c>
      <c r="V108">
        <v>0.84257587959054803</v>
      </c>
      <c r="W108">
        <v>0.54244263891990796</v>
      </c>
      <c r="X108">
        <v>2955340.3363830298</v>
      </c>
      <c r="Y108">
        <v>610755.46864790004</v>
      </c>
      <c r="Z108">
        <v>104184.014013548</v>
      </c>
      <c r="AA108">
        <v>1692265.0785298401</v>
      </c>
      <c r="AB108">
        <v>-185355.73257385101</v>
      </c>
      <c r="AC108">
        <v>-171376.01622980199</v>
      </c>
      <c r="AD108">
        <v>740712.17194017698</v>
      </c>
      <c r="AE108">
        <v>-26928.486036321101</v>
      </c>
      <c r="AF108">
        <v>0</v>
      </c>
      <c r="AG108">
        <v>-927276.51265617798</v>
      </c>
      <c r="AH108">
        <v>0</v>
      </c>
      <c r="AI108">
        <v>11907.7290197656</v>
      </c>
      <c r="AJ108">
        <v>-2696638.3929182002</v>
      </c>
      <c r="AK108">
        <v>2107589.6581199099</v>
      </c>
      <c r="AL108">
        <v>2394689.5849721399</v>
      </c>
      <c r="AM108">
        <v>-3650365.1867721602</v>
      </c>
      <c r="AN108">
        <v>67552.984799999904</v>
      </c>
      <c r="AO108">
        <v>-1188122.6170000201</v>
      </c>
    </row>
    <row r="109" spans="1:41" x14ac:dyDescent="0.2">
      <c r="A109">
        <v>3</v>
      </c>
      <c r="B109">
        <v>1</v>
      </c>
      <c r="C109">
        <v>2002</v>
      </c>
      <c r="D109">
        <v>66</v>
      </c>
      <c r="E109">
        <v>506671.00099999999</v>
      </c>
      <c r="F109">
        <v>0</v>
      </c>
      <c r="G109">
        <v>506671.00099999999</v>
      </c>
      <c r="H109">
        <v>0</v>
      </c>
      <c r="I109">
        <v>419106.869026787</v>
      </c>
      <c r="J109">
        <v>0</v>
      </c>
      <c r="K109">
        <v>13624.4009482081</v>
      </c>
      <c r="L109">
        <v>4.1241436058516499</v>
      </c>
      <c r="M109">
        <v>582204.38510840503</v>
      </c>
      <c r="N109">
        <v>1.87878283559788</v>
      </c>
      <c r="O109">
        <v>33117.002644253596</v>
      </c>
      <c r="P109">
        <v>7.2110091952154098</v>
      </c>
      <c r="Q109">
        <v>1154.2541700068</v>
      </c>
      <c r="R109">
        <v>2.08501532535902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506671.00099999999</v>
      </c>
      <c r="AO109">
        <v>506671.00099999999</v>
      </c>
    </row>
    <row r="110" spans="1:41" x14ac:dyDescent="0.2">
      <c r="A110">
        <v>3</v>
      </c>
      <c r="B110">
        <v>1</v>
      </c>
      <c r="C110">
        <v>2003</v>
      </c>
      <c r="D110">
        <v>66</v>
      </c>
      <c r="E110">
        <v>506671.00099999999</v>
      </c>
      <c r="F110">
        <v>506671.00099999999</v>
      </c>
      <c r="G110">
        <v>449077.99199999898</v>
      </c>
      <c r="H110">
        <v>-57593.009000000202</v>
      </c>
      <c r="I110">
        <v>415731.56003978202</v>
      </c>
      <c r="J110">
        <v>-3375.30898700425</v>
      </c>
      <c r="K110">
        <v>13684.2622407044</v>
      </c>
      <c r="L110">
        <v>4.3582081568023101</v>
      </c>
      <c r="M110">
        <v>600939.24151891505</v>
      </c>
      <c r="N110">
        <v>2.1186819046839398</v>
      </c>
      <c r="O110">
        <v>31686.883293831001</v>
      </c>
      <c r="P110">
        <v>7.1813758645918604</v>
      </c>
      <c r="Q110">
        <v>1154.2351753738301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-11020.622362698399</v>
      </c>
      <c r="Y110">
        <v>-17434.1009742147</v>
      </c>
      <c r="Z110">
        <v>1947.65433620664</v>
      </c>
      <c r="AA110">
        <v>9983.7967367573692</v>
      </c>
      <c r="AB110">
        <v>8047.1126692119597</v>
      </c>
      <c r="AC110">
        <v>-108.848179128189</v>
      </c>
      <c r="AD110">
        <v>-9.6194276452806804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-8594.6272015107206</v>
      </c>
      <c r="AL110">
        <v>-8184.07438012071</v>
      </c>
      <c r="AM110">
        <v>-49408.934619879401</v>
      </c>
      <c r="AN110">
        <v>0</v>
      </c>
      <c r="AO110">
        <v>-57593.009000000202</v>
      </c>
    </row>
    <row r="111" spans="1:41" x14ac:dyDescent="0.2">
      <c r="A111">
        <v>3</v>
      </c>
      <c r="B111">
        <v>1</v>
      </c>
      <c r="C111">
        <v>2004</v>
      </c>
      <c r="D111">
        <v>66</v>
      </c>
      <c r="E111">
        <v>506671.00099999999</v>
      </c>
      <c r="F111">
        <v>449077.99199999898</v>
      </c>
      <c r="G111">
        <v>503256.14500000002</v>
      </c>
      <c r="H111">
        <v>54178.153000000297</v>
      </c>
      <c r="I111">
        <v>496557.336499987</v>
      </c>
      <c r="J111">
        <v>80825.776460204594</v>
      </c>
      <c r="K111">
        <v>16594.307203603399</v>
      </c>
      <c r="L111">
        <v>4.45523214173285</v>
      </c>
      <c r="M111">
        <v>618990.97058617102</v>
      </c>
      <c r="N111">
        <v>2.4764436938179899</v>
      </c>
      <c r="O111">
        <v>30048.273672892101</v>
      </c>
      <c r="P111">
        <v>7.1507333387528904</v>
      </c>
      <c r="Q111">
        <v>1154.2660378902001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63217.235663064399</v>
      </c>
      <c r="Y111">
        <v>-3121.26292504515</v>
      </c>
      <c r="Z111">
        <v>1614.0133650805601</v>
      </c>
      <c r="AA111">
        <v>12085.814390227701</v>
      </c>
      <c r="AB111">
        <v>8597.3577319747892</v>
      </c>
      <c r="AC111">
        <v>-131.401307270166</v>
      </c>
      <c r="AD111">
        <v>12.437975483307399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82274.194893515494</v>
      </c>
      <c r="AL111">
        <v>84170.0118729932</v>
      </c>
      <c r="AM111">
        <v>-29991.8588729929</v>
      </c>
      <c r="AN111">
        <v>0</v>
      </c>
      <c r="AO111">
        <v>54178.153000000297</v>
      </c>
    </row>
    <row r="112" spans="1:41" x14ac:dyDescent="0.2">
      <c r="A112">
        <v>3</v>
      </c>
      <c r="B112">
        <v>1</v>
      </c>
      <c r="C112">
        <v>2005</v>
      </c>
      <c r="D112">
        <v>100</v>
      </c>
      <c r="E112">
        <v>666133.000999999</v>
      </c>
      <c r="F112">
        <v>503256.14500000002</v>
      </c>
      <c r="G112">
        <v>677557.55599999905</v>
      </c>
      <c r="H112">
        <v>14839.4109999998</v>
      </c>
      <c r="I112">
        <v>602797.31255168002</v>
      </c>
      <c r="J112">
        <v>23645.917196416998</v>
      </c>
      <c r="K112">
        <v>20756.0478972647</v>
      </c>
      <c r="L112">
        <v>3.6476116277033501</v>
      </c>
      <c r="M112">
        <v>711732.44760436297</v>
      </c>
      <c r="N112">
        <v>2.9527350033383102</v>
      </c>
      <c r="O112">
        <v>28991.948688136399</v>
      </c>
      <c r="P112">
        <v>6.9801257443781797</v>
      </c>
      <c r="Q112">
        <v>1213.09724124945</v>
      </c>
      <c r="R112">
        <v>2.1604178142196502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11102.6765949617</v>
      </c>
      <c r="Y112">
        <v>-8698.7760951477703</v>
      </c>
      <c r="Z112">
        <v>1919.80090269741</v>
      </c>
      <c r="AA112">
        <v>16804.906253227498</v>
      </c>
      <c r="AB112">
        <v>9551.1211196426502</v>
      </c>
      <c r="AC112">
        <v>72.0979521697937</v>
      </c>
      <c r="AD112">
        <v>-0.94331746793670801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30750.883410083399</v>
      </c>
      <c r="AL112">
        <v>31889.244123500499</v>
      </c>
      <c r="AM112">
        <v>-17049.833123500699</v>
      </c>
      <c r="AN112">
        <v>159461.99999999901</v>
      </c>
      <c r="AO112">
        <v>174301.410999999</v>
      </c>
    </row>
    <row r="113" spans="1:41" x14ac:dyDescent="0.2">
      <c r="A113">
        <v>3</v>
      </c>
      <c r="B113">
        <v>1</v>
      </c>
      <c r="C113">
        <v>2006</v>
      </c>
      <c r="D113">
        <v>100</v>
      </c>
      <c r="E113">
        <v>666133.000999999</v>
      </c>
      <c r="F113">
        <v>677557.55599999905</v>
      </c>
      <c r="G113">
        <v>606866.41</v>
      </c>
      <c r="H113">
        <v>-70691.1459999996</v>
      </c>
      <c r="I113">
        <v>573625.37556499999</v>
      </c>
      <c r="J113">
        <v>-29171.936986679899</v>
      </c>
      <c r="K113">
        <v>18167.845810797498</v>
      </c>
      <c r="L113">
        <v>3.8721048754930298</v>
      </c>
      <c r="M113">
        <v>742045.95943859406</v>
      </c>
      <c r="N113">
        <v>3.2293761157616001</v>
      </c>
      <c r="O113">
        <v>27431.941071965801</v>
      </c>
      <c r="P113">
        <v>6.7180665025632003</v>
      </c>
      <c r="Q113">
        <v>1213.0019191256199</v>
      </c>
      <c r="R113">
        <v>2.7339951629269299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-37482.888660304001</v>
      </c>
      <c r="Y113">
        <v>-18481.9201099153</v>
      </c>
      <c r="Z113">
        <v>3454.6102950054401</v>
      </c>
      <c r="AA113">
        <v>11288.3158049385</v>
      </c>
      <c r="AB113">
        <v>13694.3996704728</v>
      </c>
      <c r="AC113">
        <v>-1228.3272324664699</v>
      </c>
      <c r="AD113">
        <v>-58.838346739570298</v>
      </c>
      <c r="AE113">
        <v>-294.33418663030898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-29108.982765638899</v>
      </c>
      <c r="AL113">
        <v>-30533.961694968999</v>
      </c>
      <c r="AM113">
        <v>-40157.184305030598</v>
      </c>
      <c r="AN113">
        <v>0</v>
      </c>
      <c r="AO113">
        <v>-70691.1459999996</v>
      </c>
    </row>
    <row r="114" spans="1:41" x14ac:dyDescent="0.2">
      <c r="A114">
        <v>3</v>
      </c>
      <c r="B114">
        <v>1</v>
      </c>
      <c r="C114">
        <v>2007</v>
      </c>
      <c r="D114">
        <v>100</v>
      </c>
      <c r="E114">
        <v>666133.000999999</v>
      </c>
      <c r="F114">
        <v>606866.41</v>
      </c>
      <c r="G114">
        <v>600250.92200000002</v>
      </c>
      <c r="H114">
        <v>-6615.4879999999603</v>
      </c>
      <c r="I114">
        <v>618411.730829629</v>
      </c>
      <c r="J114">
        <v>44786.355264629099</v>
      </c>
      <c r="K114">
        <v>19705.3262800144</v>
      </c>
      <c r="L114">
        <v>3.8717883134665301</v>
      </c>
      <c r="M114">
        <v>761612.14286297897</v>
      </c>
      <c r="N114">
        <v>3.3652778671756498</v>
      </c>
      <c r="O114">
        <v>26682.202869713601</v>
      </c>
      <c r="P114">
        <v>7.12560691982591</v>
      </c>
      <c r="Q114">
        <v>1213.2758612622899</v>
      </c>
      <c r="R114">
        <v>3.03390118649894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88381.233942683597</v>
      </c>
      <c r="Y114">
        <v>-4221.1384759696703</v>
      </c>
      <c r="Z114">
        <v>1633.4720615860999</v>
      </c>
      <c r="AA114">
        <v>4649.6493452822597</v>
      </c>
      <c r="AB114">
        <v>5901.2845536525001</v>
      </c>
      <c r="AC114">
        <v>2109.1047765866301</v>
      </c>
      <c r="AD114">
        <v>136.15227097907299</v>
      </c>
      <c r="AE114">
        <v>-140.08067471150699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98449.677800089004</v>
      </c>
      <c r="AL114">
        <v>95253.199926442001</v>
      </c>
      <c r="AM114">
        <v>-101868.687926442</v>
      </c>
      <c r="AN114">
        <v>0</v>
      </c>
      <c r="AO114">
        <v>-6615.4879999999603</v>
      </c>
    </row>
    <row r="115" spans="1:41" x14ac:dyDescent="0.2">
      <c r="A115">
        <v>3</v>
      </c>
      <c r="B115">
        <v>1</v>
      </c>
      <c r="C115">
        <v>2008</v>
      </c>
      <c r="D115">
        <v>100</v>
      </c>
      <c r="E115">
        <v>666133.000999999</v>
      </c>
      <c r="F115">
        <v>600250.92200000002</v>
      </c>
      <c r="G115">
        <v>588532.076999999</v>
      </c>
      <c r="H115">
        <v>-11718.8450000005</v>
      </c>
      <c r="I115">
        <v>642678.71052508999</v>
      </c>
      <c r="J115">
        <v>24266.979695460799</v>
      </c>
      <c r="K115">
        <v>21919.351213021298</v>
      </c>
      <c r="L115">
        <v>4.5811697335476396</v>
      </c>
      <c r="M115">
        <v>761007.41646343097</v>
      </c>
      <c r="N115">
        <v>3.8368587792267301</v>
      </c>
      <c r="O115">
        <v>27123.6905040569</v>
      </c>
      <c r="P115">
        <v>7.1306310661825298</v>
      </c>
      <c r="Q115">
        <v>1212.86602333268</v>
      </c>
      <c r="R115">
        <v>2.7222704785346599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62966.603511952999</v>
      </c>
      <c r="Y115">
        <v>-38081.843507655802</v>
      </c>
      <c r="Z115">
        <v>-98.741454872950698</v>
      </c>
      <c r="AA115">
        <v>15183.4323427408</v>
      </c>
      <c r="AB115">
        <v>-3825.33187871168</v>
      </c>
      <c r="AC115">
        <v>-74.763449832415901</v>
      </c>
      <c r="AD115">
        <v>-224.626461090395</v>
      </c>
      <c r="AE115">
        <v>109.96068465768199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35954.689787188203</v>
      </c>
      <c r="AL115">
        <v>27000.988444192</v>
      </c>
      <c r="AM115">
        <v>-38719.833444192598</v>
      </c>
      <c r="AN115">
        <v>0</v>
      </c>
      <c r="AO115">
        <v>-11718.8450000005</v>
      </c>
    </row>
    <row r="116" spans="1:41" x14ac:dyDescent="0.2">
      <c r="A116">
        <v>3</v>
      </c>
      <c r="B116">
        <v>1</v>
      </c>
      <c r="C116">
        <v>2009</v>
      </c>
      <c r="D116">
        <v>100</v>
      </c>
      <c r="E116">
        <v>666133.000999999</v>
      </c>
      <c r="F116">
        <v>588532.076999999</v>
      </c>
      <c r="G116">
        <v>573519.96600000001</v>
      </c>
      <c r="H116">
        <v>-15012.110999999601</v>
      </c>
      <c r="I116">
        <v>486267.799382089</v>
      </c>
      <c r="J116">
        <v>-156410.911143</v>
      </c>
      <c r="K116">
        <v>18035.541422484199</v>
      </c>
      <c r="L116">
        <v>4.8171877966958201</v>
      </c>
      <c r="M116">
        <v>754305.73685663997</v>
      </c>
      <c r="N116">
        <v>2.7453274117897899</v>
      </c>
      <c r="O116">
        <v>26653.020082180399</v>
      </c>
      <c r="P116">
        <v>7.2710498409911297</v>
      </c>
      <c r="Q116">
        <v>1213.4132183403799</v>
      </c>
      <c r="R116">
        <v>2.8854995918450199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-100857.187133635</v>
      </c>
      <c r="Y116">
        <v>-14542.479048356299</v>
      </c>
      <c r="Z116">
        <v>-726.70324269444905</v>
      </c>
      <c r="AA116">
        <v>-35538.379831341299</v>
      </c>
      <c r="AB116">
        <v>3923.6615241888599</v>
      </c>
      <c r="AC116">
        <v>561.28045388273904</v>
      </c>
      <c r="AD116">
        <v>367.34638738077501</v>
      </c>
      <c r="AE116">
        <v>-51.772295491311603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-146864.23318606601</v>
      </c>
      <c r="AL116">
        <v>-138425.44009955501</v>
      </c>
      <c r="AM116">
        <v>123413.32909955501</v>
      </c>
      <c r="AN116">
        <v>0</v>
      </c>
      <c r="AO116">
        <v>-15012.110999999601</v>
      </c>
    </row>
    <row r="117" spans="1:41" x14ac:dyDescent="0.2">
      <c r="A117">
        <v>3</v>
      </c>
      <c r="B117">
        <v>1</v>
      </c>
      <c r="C117">
        <v>2010</v>
      </c>
      <c r="D117">
        <v>100</v>
      </c>
      <c r="E117">
        <v>666133.000999999</v>
      </c>
      <c r="F117">
        <v>573519.96600000001</v>
      </c>
      <c r="G117">
        <v>541144.78500000003</v>
      </c>
      <c r="H117">
        <v>-32375.1809999998</v>
      </c>
      <c r="I117">
        <v>536642.08308595</v>
      </c>
      <c r="J117">
        <v>50374.283703860798</v>
      </c>
      <c r="K117">
        <v>22180.532098128901</v>
      </c>
      <c r="L117">
        <v>4.8639573088428003</v>
      </c>
      <c r="M117">
        <v>763701.65676194604</v>
      </c>
      <c r="N117">
        <v>3.1928987380839802</v>
      </c>
      <c r="O117">
        <v>26325.394659116399</v>
      </c>
      <c r="P117">
        <v>7.2816651669236201</v>
      </c>
      <c r="Q117">
        <v>1215.7799756945401</v>
      </c>
      <c r="R117">
        <v>3.2759675608685201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54630.3703056347</v>
      </c>
      <c r="Y117">
        <v>-6506.6209377240402</v>
      </c>
      <c r="Z117">
        <v>573.46928619012795</v>
      </c>
      <c r="AA117">
        <v>15988.1522444207</v>
      </c>
      <c r="AB117">
        <v>2156.28089798973</v>
      </c>
      <c r="AC117">
        <v>-27.440079717000501</v>
      </c>
      <c r="AD117">
        <v>1040.15885208542</v>
      </c>
      <c r="AE117">
        <v>-178.90649233707299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67675.464076542601</v>
      </c>
      <c r="AL117">
        <v>68505.323071413295</v>
      </c>
      <c r="AM117">
        <v>-100880.504071413</v>
      </c>
      <c r="AN117">
        <v>0</v>
      </c>
      <c r="AO117">
        <v>-32375.1809999998</v>
      </c>
    </row>
    <row r="118" spans="1:41" x14ac:dyDescent="0.2">
      <c r="A118">
        <v>3</v>
      </c>
      <c r="B118">
        <v>1</v>
      </c>
      <c r="C118">
        <v>2011</v>
      </c>
      <c r="D118">
        <v>100</v>
      </c>
      <c r="E118">
        <v>666133.000999999</v>
      </c>
      <c r="F118">
        <v>541144.78500000003</v>
      </c>
      <c r="G118">
        <v>535075.86</v>
      </c>
      <c r="H118">
        <v>-6068.9250000000402</v>
      </c>
      <c r="I118">
        <v>569329.11400101602</v>
      </c>
      <c r="J118">
        <v>32687.030915065501</v>
      </c>
      <c r="K118">
        <v>19965.890512696002</v>
      </c>
      <c r="L118">
        <v>4.6937424226325097</v>
      </c>
      <c r="M118">
        <v>768024.464054732</v>
      </c>
      <c r="N118">
        <v>3.936873096707</v>
      </c>
      <c r="O118">
        <v>25333.263027429999</v>
      </c>
      <c r="P118">
        <v>7.6065555107365102</v>
      </c>
      <c r="Q118">
        <v>1212.0633962560701</v>
      </c>
      <c r="R118">
        <v>3.0119222431377399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-10381.026356181101</v>
      </c>
      <c r="Y118">
        <v>13255.644784350899</v>
      </c>
      <c r="Z118">
        <v>312.70474681638302</v>
      </c>
      <c r="AA118">
        <v>22008.744989880801</v>
      </c>
      <c r="AB118">
        <v>7802.3841500599901</v>
      </c>
      <c r="AC118">
        <v>1222.15479921259</v>
      </c>
      <c r="AD118">
        <v>-1731.62275515755</v>
      </c>
      <c r="AE118">
        <v>114.074704934549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32603.0590639166</v>
      </c>
      <c r="AL118">
        <v>32979.4022647784</v>
      </c>
      <c r="AM118">
        <v>-39048.327264778403</v>
      </c>
      <c r="AN118">
        <v>0</v>
      </c>
      <c r="AO118">
        <v>-6068.9250000000402</v>
      </c>
    </row>
    <row r="119" spans="1:41" x14ac:dyDescent="0.2">
      <c r="A119">
        <v>3</v>
      </c>
      <c r="B119">
        <v>1</v>
      </c>
      <c r="C119">
        <v>2012</v>
      </c>
      <c r="D119">
        <v>100</v>
      </c>
      <c r="E119">
        <v>666133.000999999</v>
      </c>
      <c r="F119">
        <v>535075.86</v>
      </c>
      <c r="G119">
        <v>562428.34400000004</v>
      </c>
      <c r="H119">
        <v>27352.483999999899</v>
      </c>
      <c r="I119">
        <v>654355.15578561905</v>
      </c>
      <c r="J119">
        <v>85026.041784602698</v>
      </c>
      <c r="K119">
        <v>23893.9934768577</v>
      </c>
      <c r="L119">
        <v>4.2334004323775396</v>
      </c>
      <c r="M119">
        <v>776885.71285653603</v>
      </c>
      <c r="N119">
        <v>3.9305142316606201</v>
      </c>
      <c r="O119">
        <v>25251.2568444272</v>
      </c>
      <c r="P119">
        <v>7.3568172461703298</v>
      </c>
      <c r="Q119">
        <v>1220.5726059875999</v>
      </c>
      <c r="R119">
        <v>3.2896517646030801</v>
      </c>
      <c r="S119">
        <v>0</v>
      </c>
      <c r="T119">
        <v>0</v>
      </c>
      <c r="U119">
        <v>0</v>
      </c>
      <c r="V119">
        <v>0.64663963405710301</v>
      </c>
      <c r="W119">
        <v>0</v>
      </c>
      <c r="X119">
        <v>52304.767973446702</v>
      </c>
      <c r="Y119">
        <v>22069.687910952201</v>
      </c>
      <c r="Z119">
        <v>600.20490815245398</v>
      </c>
      <c r="AA119">
        <v>-105.065616771028</v>
      </c>
      <c r="AB119">
        <v>996.01226004637203</v>
      </c>
      <c r="AC119">
        <v>-1006.72425844707</v>
      </c>
      <c r="AD119">
        <v>4204.4424310366803</v>
      </c>
      <c r="AE119">
        <v>-111.006970852419</v>
      </c>
      <c r="AF119">
        <v>0</v>
      </c>
      <c r="AG119">
        <v>0</v>
      </c>
      <c r="AH119">
        <v>0</v>
      </c>
      <c r="AI119">
        <v>1950.7674663627699</v>
      </c>
      <c r="AJ119">
        <v>0</v>
      </c>
      <c r="AK119">
        <v>80903.086103926806</v>
      </c>
      <c r="AL119">
        <v>83684.151543542393</v>
      </c>
      <c r="AM119">
        <v>-56331.667543542397</v>
      </c>
      <c r="AN119">
        <v>0</v>
      </c>
      <c r="AO119">
        <v>27352.483999999899</v>
      </c>
    </row>
    <row r="120" spans="1:41" x14ac:dyDescent="0.2">
      <c r="A120">
        <v>3</v>
      </c>
      <c r="B120">
        <v>1</v>
      </c>
      <c r="C120">
        <v>2013</v>
      </c>
      <c r="D120">
        <v>100</v>
      </c>
      <c r="E120">
        <v>666133.000999999</v>
      </c>
      <c r="F120">
        <v>562428.34400000004</v>
      </c>
      <c r="G120">
        <v>544517.005</v>
      </c>
      <c r="H120">
        <v>-17911.3389999998</v>
      </c>
      <c r="I120">
        <v>640820.62807526905</v>
      </c>
      <c r="J120">
        <v>-13534.527710349599</v>
      </c>
      <c r="K120">
        <v>24076.116653215999</v>
      </c>
      <c r="L120">
        <v>4.5331588718634004</v>
      </c>
      <c r="M120">
        <v>776442.48566450097</v>
      </c>
      <c r="N120">
        <v>3.78580559221085</v>
      </c>
      <c r="O120">
        <v>25205.7035161485</v>
      </c>
      <c r="P120">
        <v>6.9461623789451004</v>
      </c>
      <c r="Q120">
        <v>1225.7160295609101</v>
      </c>
      <c r="R120">
        <v>3.8232258406005601</v>
      </c>
      <c r="S120">
        <v>0</v>
      </c>
      <c r="T120">
        <v>0</v>
      </c>
      <c r="U120">
        <v>0</v>
      </c>
      <c r="V120">
        <v>0.64663963405710301</v>
      </c>
      <c r="W120">
        <v>0</v>
      </c>
      <c r="X120">
        <v>12872.8773403862</v>
      </c>
      <c r="Y120">
        <v>-19919.5441292123</v>
      </c>
      <c r="Z120">
        <v>-199.353597541418</v>
      </c>
      <c r="AA120">
        <v>-4051.7899932926298</v>
      </c>
      <c r="AB120">
        <v>-535.21856184645503</v>
      </c>
      <c r="AC120">
        <v>-1330.1413448368301</v>
      </c>
      <c r="AD120">
        <v>2194.42819987546</v>
      </c>
      <c r="AE120">
        <v>-237.921166484651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-11206.6632529526</v>
      </c>
      <c r="AL120">
        <v>-11606.444687257101</v>
      </c>
      <c r="AM120">
        <v>-6304.8943127426901</v>
      </c>
      <c r="AN120">
        <v>0</v>
      </c>
      <c r="AO120">
        <v>-17911.3389999998</v>
      </c>
    </row>
    <row r="121" spans="1:41" x14ac:dyDescent="0.2">
      <c r="A121">
        <v>3</v>
      </c>
      <c r="B121">
        <v>1</v>
      </c>
      <c r="C121">
        <v>2014</v>
      </c>
      <c r="D121">
        <v>100</v>
      </c>
      <c r="E121">
        <v>666133.000999999</v>
      </c>
      <c r="F121">
        <v>544517.005</v>
      </c>
      <c r="G121">
        <v>555022.66699999897</v>
      </c>
      <c r="H121">
        <v>10505.6619999994</v>
      </c>
      <c r="I121">
        <v>611850.53781174705</v>
      </c>
      <c r="J121">
        <v>-28970.090263522299</v>
      </c>
      <c r="K121">
        <v>24073.784434311801</v>
      </c>
      <c r="L121">
        <v>4.5979227858209999</v>
      </c>
      <c r="M121">
        <v>776616.07821912796</v>
      </c>
      <c r="N121">
        <v>3.5820937929366998</v>
      </c>
      <c r="O121">
        <v>25292.825836116801</v>
      </c>
      <c r="P121">
        <v>6.8598281017607103</v>
      </c>
      <c r="Q121">
        <v>1241.56234673177</v>
      </c>
      <c r="R121">
        <v>3.5512128937446201</v>
      </c>
      <c r="S121">
        <v>0</v>
      </c>
      <c r="T121">
        <v>0</v>
      </c>
      <c r="U121">
        <v>0</v>
      </c>
      <c r="V121">
        <v>0.64663963405710301</v>
      </c>
      <c r="W121">
        <v>0</v>
      </c>
      <c r="X121">
        <v>-21417.709862432501</v>
      </c>
      <c r="Y121">
        <v>-3965.2003312657898</v>
      </c>
      <c r="Z121">
        <v>-132.122903820766</v>
      </c>
      <c r="AA121">
        <v>-5680.7951865595796</v>
      </c>
      <c r="AB121">
        <v>-874.25971296828197</v>
      </c>
      <c r="AC121">
        <v>-516.84314549257601</v>
      </c>
      <c r="AD121">
        <v>8439.19912879601</v>
      </c>
      <c r="AE121">
        <v>141.34897950759199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-24006.3830342359</v>
      </c>
      <c r="AL121">
        <v>-23952.180291205401</v>
      </c>
      <c r="AM121">
        <v>34457.842291204797</v>
      </c>
      <c r="AN121">
        <v>0</v>
      </c>
      <c r="AO121">
        <v>10505.6619999994</v>
      </c>
    </row>
    <row r="122" spans="1:41" x14ac:dyDescent="0.2">
      <c r="A122">
        <v>3</v>
      </c>
      <c r="B122">
        <v>1</v>
      </c>
      <c r="C122">
        <v>2015</v>
      </c>
      <c r="D122">
        <v>100</v>
      </c>
      <c r="E122">
        <v>666133.000999999</v>
      </c>
      <c r="F122">
        <v>555022.66699999897</v>
      </c>
      <c r="G122">
        <v>585323.97099999897</v>
      </c>
      <c r="H122">
        <v>30301.303999999898</v>
      </c>
      <c r="I122">
        <v>601195.01629472396</v>
      </c>
      <c r="J122">
        <v>-10655.5215170228</v>
      </c>
      <c r="K122">
        <v>24576.348443185801</v>
      </c>
      <c r="L122">
        <v>4.2342595157218401</v>
      </c>
      <c r="M122">
        <v>784468.66196500405</v>
      </c>
      <c r="N122">
        <v>2.5309143669088301</v>
      </c>
      <c r="O122">
        <v>26264.015030682898</v>
      </c>
      <c r="P122">
        <v>6.9934083792674899</v>
      </c>
      <c r="Q122">
        <v>1250.7814776456801</v>
      </c>
      <c r="R122">
        <v>3.8323367846476</v>
      </c>
      <c r="S122">
        <v>0</v>
      </c>
      <c r="T122">
        <v>0.88602426109196697</v>
      </c>
      <c r="U122">
        <v>0</v>
      </c>
      <c r="V122">
        <v>0.64663963405710301</v>
      </c>
      <c r="W122">
        <v>0</v>
      </c>
      <c r="X122">
        <v>11477.0370804548</v>
      </c>
      <c r="Y122">
        <v>25142.7285509391</v>
      </c>
      <c r="Z122">
        <v>597.06416781206701</v>
      </c>
      <c r="AA122">
        <v>-34182.858394413597</v>
      </c>
      <c r="AB122">
        <v>-7762.00614296197</v>
      </c>
      <c r="AC122">
        <v>480.04747204388099</v>
      </c>
      <c r="AD122">
        <v>5334.0721649904099</v>
      </c>
      <c r="AE122">
        <v>-145.29311828728001</v>
      </c>
      <c r="AF122">
        <v>0</v>
      </c>
      <c r="AG122">
        <v>-5260.3034324114496</v>
      </c>
      <c r="AH122">
        <v>0</v>
      </c>
      <c r="AI122">
        <v>0</v>
      </c>
      <c r="AJ122">
        <v>0</v>
      </c>
      <c r="AK122">
        <v>-4319.51165183394</v>
      </c>
      <c r="AL122">
        <v>-7190.4798734719297</v>
      </c>
      <c r="AM122">
        <v>37491.783873471803</v>
      </c>
      <c r="AN122">
        <v>0</v>
      </c>
      <c r="AO122">
        <v>30301.303999999898</v>
      </c>
    </row>
    <row r="123" spans="1:41" x14ac:dyDescent="0.2">
      <c r="A123">
        <v>3</v>
      </c>
      <c r="B123">
        <v>1</v>
      </c>
      <c r="C123">
        <v>2016</v>
      </c>
      <c r="D123">
        <v>100</v>
      </c>
      <c r="E123">
        <v>666133.000999999</v>
      </c>
      <c r="F123">
        <v>585323.97099999897</v>
      </c>
      <c r="G123">
        <v>597725.02099999995</v>
      </c>
      <c r="H123">
        <v>12401.050000000499</v>
      </c>
      <c r="I123">
        <v>561532.76222544396</v>
      </c>
      <c r="J123">
        <v>-39662.254069279603</v>
      </c>
      <c r="K123">
        <v>24429.409498038</v>
      </c>
      <c r="L123">
        <v>4.6282966443421696</v>
      </c>
      <c r="M123">
        <v>795147.06632548803</v>
      </c>
      <c r="N123">
        <v>2.2872237580757502</v>
      </c>
      <c r="O123">
        <v>27014.838447886399</v>
      </c>
      <c r="P123">
        <v>6.5258974298887704</v>
      </c>
      <c r="Q123">
        <v>1260.67248432472</v>
      </c>
      <c r="R123">
        <v>3.8261311161192499</v>
      </c>
      <c r="S123">
        <v>0</v>
      </c>
      <c r="T123">
        <v>1.7720485221839299</v>
      </c>
      <c r="U123">
        <v>0</v>
      </c>
      <c r="V123">
        <v>0.64663963405710301</v>
      </c>
      <c r="W123">
        <v>0</v>
      </c>
      <c r="X123">
        <v>8659.1033665995292</v>
      </c>
      <c r="Y123">
        <v>-30764.216545604901</v>
      </c>
      <c r="Z123">
        <v>896.79436197752204</v>
      </c>
      <c r="AA123">
        <v>-9982.9539214123197</v>
      </c>
      <c r="AB123">
        <v>-5226.5833359671497</v>
      </c>
      <c r="AC123">
        <v>-2263.8298423636302</v>
      </c>
      <c r="AD123">
        <v>6483.4785141124503</v>
      </c>
      <c r="AE123">
        <v>31.4303804727206</v>
      </c>
      <c r="AF123">
        <v>0</v>
      </c>
      <c r="AG123">
        <v>-5653.4213316356499</v>
      </c>
      <c r="AH123">
        <v>0</v>
      </c>
      <c r="AI123">
        <v>0</v>
      </c>
      <c r="AJ123">
        <v>0</v>
      </c>
      <c r="AK123">
        <v>-37820.198353821397</v>
      </c>
      <c r="AL123">
        <v>-37508.007742745198</v>
      </c>
      <c r="AM123">
        <v>49909.057742745703</v>
      </c>
      <c r="AN123">
        <v>0</v>
      </c>
      <c r="AO123">
        <v>12401.050000000499</v>
      </c>
    </row>
    <row r="124" spans="1:41" x14ac:dyDescent="0.2">
      <c r="A124">
        <v>3</v>
      </c>
      <c r="B124">
        <v>1</v>
      </c>
      <c r="C124">
        <v>2017</v>
      </c>
      <c r="D124">
        <v>100</v>
      </c>
      <c r="E124">
        <v>666133.000999999</v>
      </c>
      <c r="F124">
        <v>597725.02099999995</v>
      </c>
      <c r="G124">
        <v>644457.18299999903</v>
      </c>
      <c r="H124">
        <v>46732.161999999596</v>
      </c>
      <c r="I124">
        <v>621685.68320192001</v>
      </c>
      <c r="J124">
        <v>60152.9209764755</v>
      </c>
      <c r="K124">
        <v>24685.176631135899</v>
      </c>
      <c r="L124">
        <v>4.32587637890507</v>
      </c>
      <c r="M124">
        <v>805251.42143171094</v>
      </c>
      <c r="N124">
        <v>2.4910583745314199</v>
      </c>
      <c r="O124">
        <v>27652.259777774401</v>
      </c>
      <c r="P124">
        <v>6.1395333704537398</v>
      </c>
      <c r="Q124">
        <v>1259.5714897866901</v>
      </c>
      <c r="R124">
        <v>4.9064388026018202</v>
      </c>
      <c r="S124">
        <v>0</v>
      </c>
      <c r="T124">
        <v>2.7720485221839302</v>
      </c>
      <c r="U124">
        <v>0</v>
      </c>
      <c r="V124">
        <v>0.64663963405710301</v>
      </c>
      <c r="W124">
        <v>0</v>
      </c>
      <c r="X124">
        <v>27402.4144788179</v>
      </c>
      <c r="Y124">
        <v>32917.044529005798</v>
      </c>
      <c r="Z124">
        <v>893.34314296243201</v>
      </c>
      <c r="AA124">
        <v>8545.4820213075309</v>
      </c>
      <c r="AB124">
        <v>-5935.7610403250401</v>
      </c>
      <c r="AC124">
        <v>-1363.83946795885</v>
      </c>
      <c r="AD124">
        <v>896.83973105669395</v>
      </c>
      <c r="AE124">
        <v>-519.28980928426301</v>
      </c>
      <c r="AF124">
        <v>0</v>
      </c>
      <c r="AG124">
        <v>-6299.4666247355599</v>
      </c>
      <c r="AH124">
        <v>0</v>
      </c>
      <c r="AI124">
        <v>0</v>
      </c>
      <c r="AJ124">
        <v>0</v>
      </c>
      <c r="AK124">
        <v>56536.766960846602</v>
      </c>
      <c r="AL124">
        <v>55380.434306436997</v>
      </c>
      <c r="AM124">
        <v>-8648.2723064373604</v>
      </c>
      <c r="AN124">
        <v>0</v>
      </c>
      <c r="AO124">
        <v>46732.161999999596</v>
      </c>
    </row>
    <row r="125" spans="1:41" x14ac:dyDescent="0.2">
      <c r="A125">
        <v>3</v>
      </c>
      <c r="B125">
        <v>1</v>
      </c>
      <c r="C125">
        <v>2018</v>
      </c>
      <c r="D125">
        <v>100</v>
      </c>
      <c r="E125">
        <v>666133.000999999</v>
      </c>
      <c r="F125">
        <v>644457.18299999903</v>
      </c>
      <c r="G125">
        <v>581062.38399999996</v>
      </c>
      <c r="H125">
        <v>-63394.798999999701</v>
      </c>
      <c r="I125">
        <v>612332.47530298599</v>
      </c>
      <c r="J125">
        <v>-9353.2078989333895</v>
      </c>
      <c r="K125">
        <v>25700.075049190898</v>
      </c>
      <c r="L125">
        <v>4.63398847896757</v>
      </c>
      <c r="M125">
        <v>813487.90422204102</v>
      </c>
      <c r="N125">
        <v>2.70281490365615</v>
      </c>
      <c r="O125">
        <v>28384.050607585399</v>
      </c>
      <c r="P125">
        <v>5.74293740486819</v>
      </c>
      <c r="Q125">
        <v>1267.1769366660001</v>
      </c>
      <c r="R125">
        <v>5.7151181503316604</v>
      </c>
      <c r="S125">
        <v>0</v>
      </c>
      <c r="T125">
        <v>3.7720485221839302</v>
      </c>
      <c r="U125">
        <v>0</v>
      </c>
      <c r="V125">
        <v>0.64663963405710301</v>
      </c>
      <c r="W125">
        <v>0.23938462703486399</v>
      </c>
      <c r="X125">
        <v>6218.5331793556898</v>
      </c>
      <c r="Y125">
        <v>-12873.9096909414</v>
      </c>
      <c r="Z125">
        <v>815.90285586263894</v>
      </c>
      <c r="AA125">
        <v>9145.6189955324407</v>
      </c>
      <c r="AB125">
        <v>-6333.9853573467399</v>
      </c>
      <c r="AC125">
        <v>-1769.07281223105</v>
      </c>
      <c r="AD125">
        <v>5488.6757360763704</v>
      </c>
      <c r="AE125">
        <v>-402.022153448621</v>
      </c>
      <c r="AF125">
        <v>0</v>
      </c>
      <c r="AG125">
        <v>-6791.9802128872097</v>
      </c>
      <c r="AH125">
        <v>0</v>
      </c>
      <c r="AI125">
        <v>0</v>
      </c>
      <c r="AJ125">
        <v>-5108.5141556221797</v>
      </c>
      <c r="AK125">
        <v>-11610.753615649999</v>
      </c>
      <c r="AL125">
        <v>-11335.5397712994</v>
      </c>
      <c r="AM125">
        <v>-52059.259228700197</v>
      </c>
      <c r="AN125">
        <v>0</v>
      </c>
      <c r="AO125">
        <v>-63394.798999999701</v>
      </c>
    </row>
    <row r="126" spans="1:41" x14ac:dyDescent="0.2">
      <c r="A126">
        <v>10</v>
      </c>
      <c r="B126">
        <v>1</v>
      </c>
      <c r="C126">
        <v>2002</v>
      </c>
      <c r="D126">
        <v>100</v>
      </c>
      <c r="E126">
        <v>2028458449</v>
      </c>
      <c r="F126">
        <v>0</v>
      </c>
      <c r="G126">
        <v>2028458449</v>
      </c>
      <c r="H126">
        <v>0</v>
      </c>
      <c r="I126">
        <v>2126981841.54144</v>
      </c>
      <c r="J126">
        <v>0</v>
      </c>
      <c r="K126">
        <v>474570591.5</v>
      </c>
      <c r="L126">
        <v>1.7610024580000001</v>
      </c>
      <c r="M126">
        <v>25697520.3899999</v>
      </c>
      <c r="N126">
        <v>1.974</v>
      </c>
      <c r="O126">
        <v>42439.074999999903</v>
      </c>
      <c r="P126">
        <v>31.71</v>
      </c>
      <c r="Q126">
        <v>31155.962969999899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2028458449</v>
      </c>
      <c r="AO126">
        <v>2028458449</v>
      </c>
    </row>
    <row r="127" spans="1:41" x14ac:dyDescent="0.2">
      <c r="A127">
        <v>10</v>
      </c>
      <c r="B127">
        <v>1</v>
      </c>
      <c r="C127">
        <v>2003</v>
      </c>
      <c r="D127">
        <v>100</v>
      </c>
      <c r="E127">
        <v>2028458449</v>
      </c>
      <c r="F127">
        <v>2028458449</v>
      </c>
      <c r="G127">
        <v>1999850729.99999</v>
      </c>
      <c r="H127">
        <v>-28607719.0000019</v>
      </c>
      <c r="I127">
        <v>2214890270.1912398</v>
      </c>
      <c r="J127">
        <v>87908428.649795502</v>
      </c>
      <c r="K127">
        <v>503552796.69999999</v>
      </c>
      <c r="L127">
        <v>1.9292153139999899</v>
      </c>
      <c r="M127">
        <v>26042245.269999899</v>
      </c>
      <c r="N127">
        <v>2.2467999999999901</v>
      </c>
      <c r="O127">
        <v>41148.635000000002</v>
      </c>
      <c r="P127">
        <v>31.36</v>
      </c>
      <c r="Q127">
        <v>31155.5849099999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99194798.1802136</v>
      </c>
      <c r="Y127">
        <v>-76995271.601259395</v>
      </c>
      <c r="Z127">
        <v>3238068.9975157999</v>
      </c>
      <c r="AA127">
        <v>43893613.434030101</v>
      </c>
      <c r="AB127">
        <v>22497951.634550601</v>
      </c>
      <c r="AC127">
        <v>-5203095.8092919597</v>
      </c>
      <c r="AD127">
        <v>-26073.8695004482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86599990.966258302</v>
      </c>
      <c r="AL127">
        <v>83836444.369342893</v>
      </c>
      <c r="AM127">
        <v>-112444163.369344</v>
      </c>
      <c r="AN127">
        <v>0</v>
      </c>
      <c r="AO127">
        <v>-28607719.0000019</v>
      </c>
    </row>
    <row r="128" spans="1:41" x14ac:dyDescent="0.2">
      <c r="A128">
        <v>10</v>
      </c>
      <c r="B128">
        <v>1</v>
      </c>
      <c r="C128">
        <v>2004</v>
      </c>
      <c r="D128">
        <v>100</v>
      </c>
      <c r="E128">
        <v>2028458449</v>
      </c>
      <c r="F128">
        <v>1999850729.99999</v>
      </c>
      <c r="G128">
        <v>2115153451.99999</v>
      </c>
      <c r="H128">
        <v>115302722</v>
      </c>
      <c r="I128">
        <v>2379933188.4091001</v>
      </c>
      <c r="J128">
        <v>165042918.217868</v>
      </c>
      <c r="K128">
        <v>521860484</v>
      </c>
      <c r="L128">
        <v>1.9019918869999899</v>
      </c>
      <c r="M128">
        <v>26563773.749999899</v>
      </c>
      <c r="N128">
        <v>2.5669</v>
      </c>
      <c r="O128">
        <v>39531.589999999997</v>
      </c>
      <c r="P128">
        <v>31</v>
      </c>
      <c r="Q128">
        <v>31155.840259999899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58356365.3324522</v>
      </c>
      <c r="Y128">
        <v>12255449.8179774</v>
      </c>
      <c r="Z128">
        <v>4752136.04439817</v>
      </c>
      <c r="AA128">
        <v>46399317.547156602</v>
      </c>
      <c r="AB128">
        <v>28845188.511679199</v>
      </c>
      <c r="AC128">
        <v>-5276085.4017825397</v>
      </c>
      <c r="AD128">
        <v>17362.714189500901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145349734.56606999</v>
      </c>
      <c r="AL128">
        <v>149019210.98368201</v>
      </c>
      <c r="AM128">
        <v>-33716488.983681999</v>
      </c>
      <c r="AN128">
        <v>0</v>
      </c>
      <c r="AO128">
        <v>115302722</v>
      </c>
    </row>
    <row r="129" spans="1:41" x14ac:dyDescent="0.2">
      <c r="A129">
        <v>10</v>
      </c>
      <c r="B129">
        <v>1</v>
      </c>
      <c r="C129">
        <v>2005</v>
      </c>
      <c r="D129">
        <v>100</v>
      </c>
      <c r="E129">
        <v>2028458449</v>
      </c>
      <c r="F129">
        <v>2115153451.99999</v>
      </c>
      <c r="G129">
        <v>2507212522.99999</v>
      </c>
      <c r="H129">
        <v>392059070.99999601</v>
      </c>
      <c r="I129">
        <v>2688755579.57933</v>
      </c>
      <c r="J129">
        <v>308822391.17022598</v>
      </c>
      <c r="K129">
        <v>527998936.69999999</v>
      </c>
      <c r="L129">
        <v>1.608699594</v>
      </c>
      <c r="M129">
        <v>27081157.499999899</v>
      </c>
      <c r="N129">
        <v>3.0314999999999901</v>
      </c>
      <c r="O129">
        <v>38116.919999999896</v>
      </c>
      <c r="P129">
        <v>30.68</v>
      </c>
      <c r="Q129">
        <v>31156.652590000002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20015693.3662921</v>
      </c>
      <c r="Y129">
        <v>152717949.05152199</v>
      </c>
      <c r="Z129">
        <v>4889448.7432452999</v>
      </c>
      <c r="AA129">
        <v>64127500.368823297</v>
      </c>
      <c r="AB129">
        <v>27713443.6420414</v>
      </c>
      <c r="AC129">
        <v>-4960978.0493210005</v>
      </c>
      <c r="AD129">
        <v>58419.147765534799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264561476.27036899</v>
      </c>
      <c r="AL129">
        <v>274464321.06576902</v>
      </c>
      <c r="AM129">
        <v>117594749.93422601</v>
      </c>
      <c r="AN129">
        <v>0</v>
      </c>
      <c r="AO129">
        <v>392059070.99999601</v>
      </c>
    </row>
    <row r="130" spans="1:41" x14ac:dyDescent="0.2">
      <c r="A130">
        <v>10</v>
      </c>
      <c r="B130">
        <v>1</v>
      </c>
      <c r="C130">
        <v>2006</v>
      </c>
      <c r="D130">
        <v>100</v>
      </c>
      <c r="E130">
        <v>2028458449</v>
      </c>
      <c r="F130">
        <v>2507212522.99999</v>
      </c>
      <c r="G130">
        <v>2603647774.99999</v>
      </c>
      <c r="H130">
        <v>96435252.000002801</v>
      </c>
      <c r="I130">
        <v>2856738679.6416998</v>
      </c>
      <c r="J130">
        <v>167983100.06236601</v>
      </c>
      <c r="K130">
        <v>539962610.09999895</v>
      </c>
      <c r="L130">
        <v>1.587646779</v>
      </c>
      <c r="M130">
        <v>27655014.75</v>
      </c>
      <c r="N130">
        <v>3.3499999999999899</v>
      </c>
      <c r="O130">
        <v>36028.75</v>
      </c>
      <c r="P130">
        <v>30.18</v>
      </c>
      <c r="Q130">
        <v>31153.4728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45655381.644019097</v>
      </c>
      <c r="Y130">
        <v>13328285.0843754</v>
      </c>
      <c r="Z130">
        <v>6300871.62383522</v>
      </c>
      <c r="AA130">
        <v>46937867.671787001</v>
      </c>
      <c r="AB130">
        <v>50969672.176819697</v>
      </c>
      <c r="AC130">
        <v>-9182267.0951680001</v>
      </c>
      <c r="AD130">
        <v>-271055.02190849901</v>
      </c>
      <c r="AE130">
        <v>-380284.92666060798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153358471.15709901</v>
      </c>
      <c r="AL130">
        <v>156640988.614748</v>
      </c>
      <c r="AM130">
        <v>-60205736.6147452</v>
      </c>
      <c r="AN130">
        <v>0</v>
      </c>
      <c r="AO130">
        <v>96435252.000002801</v>
      </c>
    </row>
    <row r="131" spans="1:41" x14ac:dyDescent="0.2">
      <c r="A131">
        <v>10</v>
      </c>
      <c r="B131">
        <v>1</v>
      </c>
      <c r="C131">
        <v>2007</v>
      </c>
      <c r="D131">
        <v>100</v>
      </c>
      <c r="E131">
        <v>2028458449</v>
      </c>
      <c r="F131">
        <v>2603647774.99999</v>
      </c>
      <c r="G131">
        <v>2751026060</v>
      </c>
      <c r="H131">
        <v>147378285.00000399</v>
      </c>
      <c r="I131">
        <v>2923435294.2704101</v>
      </c>
      <c r="J131">
        <v>66696614.628712602</v>
      </c>
      <c r="K131">
        <v>543107372.799999</v>
      </c>
      <c r="L131">
        <v>1.5239354949999999</v>
      </c>
      <c r="M131">
        <v>27714120</v>
      </c>
      <c r="N131">
        <v>3.4605999999999901</v>
      </c>
      <c r="O131">
        <v>36660.58</v>
      </c>
      <c r="P131">
        <v>30.4</v>
      </c>
      <c r="Q131">
        <v>31160.222179999899</v>
      </c>
      <c r="R131">
        <v>3.6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12206188.6507346</v>
      </c>
      <c r="Y131">
        <v>42818303.477593698</v>
      </c>
      <c r="Z131">
        <v>665449.63525093999</v>
      </c>
      <c r="AA131">
        <v>15995092.505419901</v>
      </c>
      <c r="AB131">
        <v>-16118440.5768691</v>
      </c>
      <c r="AC131">
        <v>4206692.54688951</v>
      </c>
      <c r="AD131">
        <v>597533.71243578999</v>
      </c>
      <c r="AE131">
        <v>197478.40332546801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60568298.354780801</v>
      </c>
      <c r="AL131">
        <v>60787671.450529702</v>
      </c>
      <c r="AM131">
        <v>86590613.549474999</v>
      </c>
      <c r="AN131">
        <v>0</v>
      </c>
      <c r="AO131">
        <v>147378285.00000399</v>
      </c>
    </row>
    <row r="132" spans="1:41" x14ac:dyDescent="0.2">
      <c r="A132">
        <v>10</v>
      </c>
      <c r="B132">
        <v>1</v>
      </c>
      <c r="C132">
        <v>2008</v>
      </c>
      <c r="D132">
        <v>100</v>
      </c>
      <c r="E132">
        <v>2028458449</v>
      </c>
      <c r="F132">
        <v>2751026060</v>
      </c>
      <c r="G132">
        <v>2818659238.99999</v>
      </c>
      <c r="H132">
        <v>67633178.999994695</v>
      </c>
      <c r="I132">
        <v>3043223335.0292902</v>
      </c>
      <c r="J132">
        <v>119788040.758881</v>
      </c>
      <c r="K132">
        <v>558408346.89999902</v>
      </c>
      <c r="L132">
        <v>1.54893287999999</v>
      </c>
      <c r="M132">
        <v>27956797.669999901</v>
      </c>
      <c r="N132">
        <v>3.9195000000000002</v>
      </c>
      <c r="O132">
        <v>36716.94</v>
      </c>
      <c r="P132">
        <v>30.42</v>
      </c>
      <c r="Q132">
        <v>31153.651349999898</v>
      </c>
      <c r="R132">
        <v>3.7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62254172.526290201</v>
      </c>
      <c r="Y132">
        <v>-17683024.1698149</v>
      </c>
      <c r="Z132">
        <v>2872397.2344940999</v>
      </c>
      <c r="AA132">
        <v>66504477.9367617</v>
      </c>
      <c r="AB132">
        <v>-1509147.7518363299</v>
      </c>
      <c r="AC132">
        <v>403777.22759625502</v>
      </c>
      <c r="AD132">
        <v>-614513.816305766</v>
      </c>
      <c r="AE132">
        <v>-208640.75279650901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112019498.434388</v>
      </c>
      <c r="AL132">
        <v>112723555.89668199</v>
      </c>
      <c r="AM132">
        <v>-45090376.896687701</v>
      </c>
      <c r="AN132">
        <v>0</v>
      </c>
      <c r="AO132">
        <v>67633178.999994695</v>
      </c>
    </row>
    <row r="133" spans="1:41" x14ac:dyDescent="0.2">
      <c r="A133">
        <v>10</v>
      </c>
      <c r="B133">
        <v>1</v>
      </c>
      <c r="C133">
        <v>2009</v>
      </c>
      <c r="D133">
        <v>100</v>
      </c>
      <c r="E133">
        <v>2028458449</v>
      </c>
      <c r="F133">
        <v>2818659238.99999</v>
      </c>
      <c r="G133">
        <v>2717269399.99999</v>
      </c>
      <c r="H133">
        <v>-101389838.999999</v>
      </c>
      <c r="I133">
        <v>2856473599.8755698</v>
      </c>
      <c r="J133">
        <v>-186749735.15372199</v>
      </c>
      <c r="K133">
        <v>562176551.29999995</v>
      </c>
      <c r="L133">
        <v>1.632493051</v>
      </c>
      <c r="M133">
        <v>27734538</v>
      </c>
      <c r="N133">
        <v>2.84309999999999</v>
      </c>
      <c r="O133">
        <v>35494.29</v>
      </c>
      <c r="P133">
        <v>30.61</v>
      </c>
      <c r="Q133">
        <v>31159.806549999899</v>
      </c>
      <c r="R133">
        <v>3.9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15309461.160652</v>
      </c>
      <c r="Y133">
        <v>-58867024.798931397</v>
      </c>
      <c r="Z133">
        <v>-2691717.2724470198</v>
      </c>
      <c r="AA133">
        <v>-164766775.21270201</v>
      </c>
      <c r="AB133">
        <v>34305124.263324298</v>
      </c>
      <c r="AC133">
        <v>3932640.2494201101</v>
      </c>
      <c r="AD133">
        <v>589927.04965305701</v>
      </c>
      <c r="AE133">
        <v>-427524.03801086202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-172615888.599042</v>
      </c>
      <c r="AL133">
        <v>-172969187.082937</v>
      </c>
      <c r="AM133">
        <v>71579348.082937598</v>
      </c>
      <c r="AN133">
        <v>0</v>
      </c>
      <c r="AO133">
        <v>-101389838.999999</v>
      </c>
    </row>
    <row r="134" spans="1:41" x14ac:dyDescent="0.2">
      <c r="A134">
        <v>10</v>
      </c>
      <c r="B134">
        <v>1</v>
      </c>
      <c r="C134">
        <v>2010</v>
      </c>
      <c r="D134">
        <v>100</v>
      </c>
      <c r="E134">
        <v>2028458449</v>
      </c>
      <c r="F134">
        <v>2717269399.99999</v>
      </c>
      <c r="G134">
        <v>2812782058</v>
      </c>
      <c r="H134">
        <v>95512658.000002801</v>
      </c>
      <c r="I134">
        <v>2913187787.7438998</v>
      </c>
      <c r="J134">
        <v>56714187.868326098</v>
      </c>
      <c r="K134">
        <v>552453534.09999895</v>
      </c>
      <c r="L134">
        <v>1.6339541179999999</v>
      </c>
      <c r="M134">
        <v>27553600.749999899</v>
      </c>
      <c r="N134">
        <v>3.2889999999999899</v>
      </c>
      <c r="O134">
        <v>35213</v>
      </c>
      <c r="P134">
        <v>30.93</v>
      </c>
      <c r="Q134">
        <v>31244.945540000001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-37915389.195147596</v>
      </c>
      <c r="Y134">
        <v>-986332.04128188302</v>
      </c>
      <c r="Z134">
        <v>-2128036.7729567001</v>
      </c>
      <c r="AA134">
        <v>73744968.691623807</v>
      </c>
      <c r="AB134">
        <v>7733749.65332219</v>
      </c>
      <c r="AC134">
        <v>6388191.6052204696</v>
      </c>
      <c r="AD134">
        <v>7865414.0661591003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54702566.006939299</v>
      </c>
      <c r="AL134">
        <v>53950341.8645868</v>
      </c>
      <c r="AM134">
        <v>41562316.135416001</v>
      </c>
      <c r="AN134">
        <v>0</v>
      </c>
      <c r="AO134">
        <v>95512658.000002801</v>
      </c>
    </row>
    <row r="135" spans="1:41" x14ac:dyDescent="0.2">
      <c r="A135">
        <v>10</v>
      </c>
      <c r="B135">
        <v>1</v>
      </c>
      <c r="C135">
        <v>2011</v>
      </c>
      <c r="D135">
        <v>100</v>
      </c>
      <c r="E135">
        <v>2028458449</v>
      </c>
      <c r="F135">
        <v>2812782058</v>
      </c>
      <c r="G135">
        <v>2875478446.99999</v>
      </c>
      <c r="H135">
        <v>62696388.999994203</v>
      </c>
      <c r="I135">
        <v>2947045425.2960901</v>
      </c>
      <c r="J135">
        <v>33857637.552193098</v>
      </c>
      <c r="K135">
        <v>542784230.60000002</v>
      </c>
      <c r="L135">
        <v>1.739298416</v>
      </c>
      <c r="M135">
        <v>27682634.670000002</v>
      </c>
      <c r="N135">
        <v>4.0655999999999999</v>
      </c>
      <c r="O135">
        <v>34147.68</v>
      </c>
      <c r="P135">
        <v>31.299999999999901</v>
      </c>
      <c r="Q135">
        <v>31144.615750000001</v>
      </c>
      <c r="R135">
        <v>3.9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-39719051.938521698</v>
      </c>
      <c r="Y135">
        <v>-71256162.751648307</v>
      </c>
      <c r="Z135">
        <v>1573465.1021921199</v>
      </c>
      <c r="AA135">
        <v>116534728.14163899</v>
      </c>
      <c r="AB135">
        <v>31036269.550293699</v>
      </c>
      <c r="AC135">
        <v>7647381.7601466598</v>
      </c>
      <c r="AD135">
        <v>-9566758.5831170809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36249871.280984402</v>
      </c>
      <c r="AL135">
        <v>32690702.547132701</v>
      </c>
      <c r="AM135">
        <v>30005686.452861499</v>
      </c>
      <c r="AN135">
        <v>0</v>
      </c>
      <c r="AO135">
        <v>62696388.999994203</v>
      </c>
    </row>
    <row r="136" spans="1:41" x14ac:dyDescent="0.2">
      <c r="A136">
        <v>10</v>
      </c>
      <c r="B136">
        <v>1</v>
      </c>
      <c r="C136">
        <v>2012</v>
      </c>
      <c r="D136">
        <v>100</v>
      </c>
      <c r="E136">
        <v>2028458449</v>
      </c>
      <c r="F136">
        <v>2875478446.99999</v>
      </c>
      <c r="G136">
        <v>2929500930.99999</v>
      </c>
      <c r="H136">
        <v>54022483.999999501</v>
      </c>
      <c r="I136">
        <v>2980210709.4765301</v>
      </c>
      <c r="J136">
        <v>33165284.180438001</v>
      </c>
      <c r="K136">
        <v>542311539.39999902</v>
      </c>
      <c r="L136">
        <v>1.6964752679999999</v>
      </c>
      <c r="M136">
        <v>27909105.420000002</v>
      </c>
      <c r="N136">
        <v>4.1093000000000002</v>
      </c>
      <c r="O136">
        <v>33963.31</v>
      </c>
      <c r="P136">
        <v>31.51</v>
      </c>
      <c r="Q136">
        <v>31315.14242</v>
      </c>
      <c r="R136">
        <v>4.0999999999999996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-2017049.0674155001</v>
      </c>
      <c r="Y136">
        <v>29798460.091849901</v>
      </c>
      <c r="Z136">
        <v>2805725.2617436298</v>
      </c>
      <c r="AA136">
        <v>6031434.4678941201</v>
      </c>
      <c r="AB136">
        <v>5566106.1813352099</v>
      </c>
      <c r="AC136">
        <v>4434547.7131479196</v>
      </c>
      <c r="AD136">
        <v>16680529.864856901</v>
      </c>
      <c r="AE136">
        <v>-436142.16995977901</v>
      </c>
      <c r="AF136">
        <v>0</v>
      </c>
      <c r="AG136">
        <v>-30304872.425648201</v>
      </c>
      <c r="AH136">
        <v>0</v>
      </c>
      <c r="AI136">
        <v>0</v>
      </c>
      <c r="AJ136">
        <v>0</v>
      </c>
      <c r="AK136">
        <v>32558739.917804301</v>
      </c>
      <c r="AL136">
        <v>32359887.985064998</v>
      </c>
      <c r="AM136">
        <v>21662596.014934398</v>
      </c>
      <c r="AN136">
        <v>0</v>
      </c>
      <c r="AO136">
        <v>54022483.999999501</v>
      </c>
    </row>
    <row r="137" spans="1:41" x14ac:dyDescent="0.2">
      <c r="A137">
        <v>10</v>
      </c>
      <c r="B137">
        <v>1</v>
      </c>
      <c r="C137">
        <v>2013</v>
      </c>
      <c r="D137">
        <v>100</v>
      </c>
      <c r="E137">
        <v>2028458449</v>
      </c>
      <c r="F137">
        <v>2929500930.99999</v>
      </c>
      <c r="G137">
        <v>3028731445.99999</v>
      </c>
      <c r="H137">
        <v>99230515.0000038</v>
      </c>
      <c r="I137">
        <v>2953625215.3757701</v>
      </c>
      <c r="J137">
        <v>-26585494.100757599</v>
      </c>
      <c r="K137">
        <v>554417452.20000005</v>
      </c>
      <c r="L137">
        <v>1.75772764399999</v>
      </c>
      <c r="M137">
        <v>28818049.079999998</v>
      </c>
      <c r="N137">
        <v>3.9420000000000002</v>
      </c>
      <c r="O137">
        <v>33700.32</v>
      </c>
      <c r="P137">
        <v>29.93</v>
      </c>
      <c r="Q137">
        <v>31500.784159999999</v>
      </c>
      <c r="R137">
        <v>4.2</v>
      </c>
      <c r="S137">
        <v>0</v>
      </c>
      <c r="T137">
        <v>2</v>
      </c>
      <c r="U137">
        <v>0</v>
      </c>
      <c r="V137">
        <v>1</v>
      </c>
      <c r="W137">
        <v>0</v>
      </c>
      <c r="X137">
        <v>52556402.600247197</v>
      </c>
      <c r="Y137">
        <v>-42739843.101013497</v>
      </c>
      <c r="Z137">
        <v>11259757.689254301</v>
      </c>
      <c r="AA137">
        <v>-23694450.174334399</v>
      </c>
      <c r="AB137">
        <v>8145730.4231326198</v>
      </c>
      <c r="AC137">
        <v>-33769198.6245097</v>
      </c>
      <c r="AD137">
        <v>18399717.690991402</v>
      </c>
      <c r="AE137">
        <v>-222176.477514689</v>
      </c>
      <c r="AF137">
        <v>0</v>
      </c>
      <c r="AG137">
        <v>-30874219.237287398</v>
      </c>
      <c r="AH137">
        <v>0</v>
      </c>
      <c r="AI137">
        <v>16059234.940184301</v>
      </c>
      <c r="AJ137">
        <v>0</v>
      </c>
      <c r="AK137">
        <v>-24879044.2708496</v>
      </c>
      <c r="AL137">
        <v>-26133128.597790901</v>
      </c>
      <c r="AM137">
        <v>125363643.597794</v>
      </c>
      <c r="AN137">
        <v>0</v>
      </c>
      <c r="AO137">
        <v>99230515.0000038</v>
      </c>
    </row>
    <row r="138" spans="1:41" x14ac:dyDescent="0.2">
      <c r="A138">
        <v>10</v>
      </c>
      <c r="B138">
        <v>1</v>
      </c>
      <c r="C138">
        <v>2014</v>
      </c>
      <c r="D138">
        <v>100</v>
      </c>
      <c r="E138">
        <v>2028458449</v>
      </c>
      <c r="F138">
        <v>3028731445.99999</v>
      </c>
      <c r="G138">
        <v>3137384053.99999</v>
      </c>
      <c r="H138">
        <v>108652607.999998</v>
      </c>
      <c r="I138">
        <v>2984483031.5190501</v>
      </c>
      <c r="J138">
        <v>30857816.143282801</v>
      </c>
      <c r="K138">
        <v>561346639.09999895</v>
      </c>
      <c r="L138">
        <v>1.7485859420000001</v>
      </c>
      <c r="M138">
        <v>29110612.079999998</v>
      </c>
      <c r="N138">
        <v>3.75239999999999</v>
      </c>
      <c r="O138">
        <v>33580.799999999901</v>
      </c>
      <c r="P138">
        <v>30.2</v>
      </c>
      <c r="Q138">
        <v>31916.709709999901</v>
      </c>
      <c r="R138">
        <v>4.2</v>
      </c>
      <c r="S138">
        <v>0</v>
      </c>
      <c r="T138">
        <v>3</v>
      </c>
      <c r="U138">
        <v>0</v>
      </c>
      <c r="V138">
        <v>1</v>
      </c>
      <c r="W138">
        <v>0</v>
      </c>
      <c r="X138">
        <v>30450861.951731499</v>
      </c>
      <c r="Y138">
        <v>6587430.0120559698</v>
      </c>
      <c r="Z138">
        <v>3664138.8245648299</v>
      </c>
      <c r="AA138">
        <v>-28765006.122361898</v>
      </c>
      <c r="AB138">
        <v>3846194.9962511999</v>
      </c>
      <c r="AC138">
        <v>6006757.3256045301</v>
      </c>
      <c r="AD138">
        <v>42378396.330125898</v>
      </c>
      <c r="AE138">
        <v>0</v>
      </c>
      <c r="AF138">
        <v>0</v>
      </c>
      <c r="AG138">
        <v>-31920016.7117716</v>
      </c>
      <c r="AH138">
        <v>0</v>
      </c>
      <c r="AI138">
        <v>0</v>
      </c>
      <c r="AJ138">
        <v>0</v>
      </c>
      <c r="AK138">
        <v>32248756.606200401</v>
      </c>
      <c r="AL138">
        <v>31642483.826830499</v>
      </c>
      <c r="AM138">
        <v>77010124.173168004</v>
      </c>
      <c r="AN138">
        <v>0</v>
      </c>
      <c r="AO138">
        <v>108652607.999998</v>
      </c>
    </row>
    <row r="139" spans="1:41" x14ac:dyDescent="0.2">
      <c r="A139">
        <v>10</v>
      </c>
      <c r="B139">
        <v>1</v>
      </c>
      <c r="C139">
        <v>2015</v>
      </c>
      <c r="D139">
        <v>100</v>
      </c>
      <c r="E139">
        <v>2028458449</v>
      </c>
      <c r="F139">
        <v>3137384053.99999</v>
      </c>
      <c r="G139">
        <v>3049980992.99999</v>
      </c>
      <c r="H139">
        <v>-87403061.000001401</v>
      </c>
      <c r="I139">
        <v>2715865221.1837001</v>
      </c>
      <c r="J139">
        <v>-268617810.33534998</v>
      </c>
      <c r="K139">
        <v>562540968.5</v>
      </c>
      <c r="L139">
        <v>1.8840690440000001</v>
      </c>
      <c r="M139">
        <v>29378317.829999901</v>
      </c>
      <c r="N139">
        <v>2.7029999999999998</v>
      </c>
      <c r="O139">
        <v>34173.339999999902</v>
      </c>
      <c r="P139">
        <v>30.17</v>
      </c>
      <c r="Q139">
        <v>32286.70998</v>
      </c>
      <c r="R139">
        <v>4.0999999999999996</v>
      </c>
      <c r="S139">
        <v>0</v>
      </c>
      <c r="T139">
        <v>4</v>
      </c>
      <c r="U139">
        <v>0</v>
      </c>
      <c r="V139">
        <v>1</v>
      </c>
      <c r="W139">
        <v>0</v>
      </c>
      <c r="X139">
        <v>5375143.84207955</v>
      </c>
      <c r="Y139">
        <v>-97234828.160111502</v>
      </c>
      <c r="Z139">
        <v>3439629.6130787898</v>
      </c>
      <c r="AA139">
        <v>-185255764.66355199</v>
      </c>
      <c r="AB139">
        <v>-19541223.3627152</v>
      </c>
      <c r="AC139">
        <v>-690599.70592816896</v>
      </c>
      <c r="AD139">
        <v>38540799.549027599</v>
      </c>
      <c r="AE139">
        <v>237960.60264054101</v>
      </c>
      <c r="AF139">
        <v>0</v>
      </c>
      <c r="AG139">
        <v>-33065114.296345498</v>
      </c>
      <c r="AH139">
        <v>0</v>
      </c>
      <c r="AI139">
        <v>0</v>
      </c>
      <c r="AJ139">
        <v>0</v>
      </c>
      <c r="AK139">
        <v>-288193996.58182597</v>
      </c>
      <c r="AL139">
        <v>-282379636.89730603</v>
      </c>
      <c r="AM139">
        <v>194976575.89730501</v>
      </c>
      <c r="AN139">
        <v>0</v>
      </c>
      <c r="AO139">
        <v>-87403061.000001401</v>
      </c>
    </row>
    <row r="140" spans="1:41" x14ac:dyDescent="0.2">
      <c r="A140">
        <v>10</v>
      </c>
      <c r="B140">
        <v>1</v>
      </c>
      <c r="C140">
        <v>2016</v>
      </c>
      <c r="D140">
        <v>100</v>
      </c>
      <c r="E140">
        <v>2028458449</v>
      </c>
      <c r="F140">
        <v>3049980992.99999</v>
      </c>
      <c r="G140">
        <v>3072351667.99999</v>
      </c>
      <c r="H140">
        <v>22370675.000002801</v>
      </c>
      <c r="I140">
        <v>2609779196.2775502</v>
      </c>
      <c r="J140">
        <v>-106086024.906151</v>
      </c>
      <c r="K140">
        <v>562018756.29999995</v>
      </c>
      <c r="L140">
        <v>1.8938954429999999</v>
      </c>
      <c r="M140">
        <v>29437697.499999899</v>
      </c>
      <c r="N140">
        <v>2.4255</v>
      </c>
      <c r="O140">
        <v>35302.049999999901</v>
      </c>
      <c r="P140">
        <v>29.88</v>
      </c>
      <c r="Q140">
        <v>32486.114870000001</v>
      </c>
      <c r="R140">
        <v>4.5</v>
      </c>
      <c r="S140">
        <v>0</v>
      </c>
      <c r="T140">
        <v>5</v>
      </c>
      <c r="U140">
        <v>0</v>
      </c>
      <c r="V140">
        <v>1</v>
      </c>
      <c r="W140">
        <v>0</v>
      </c>
      <c r="X140">
        <v>-2280596.5855863201</v>
      </c>
      <c r="Y140">
        <v>-6780328.9141629897</v>
      </c>
      <c r="Z140">
        <v>737243.45469781698</v>
      </c>
      <c r="AA140">
        <v>-57406805.3931152</v>
      </c>
      <c r="AB140">
        <v>-35197849.8902582</v>
      </c>
      <c r="AC140">
        <v>-6483632.0928501496</v>
      </c>
      <c r="AD140">
        <v>19957632.595143698</v>
      </c>
      <c r="AE140">
        <v>-925150.00286461494</v>
      </c>
      <c r="AF140">
        <v>0</v>
      </c>
      <c r="AG140">
        <v>-32143967.203074899</v>
      </c>
      <c r="AH140">
        <v>0</v>
      </c>
      <c r="AI140">
        <v>0</v>
      </c>
      <c r="AJ140">
        <v>0</v>
      </c>
      <c r="AK140">
        <v>-120523454.03207</v>
      </c>
      <c r="AL140">
        <v>-119137119.567981</v>
      </c>
      <c r="AM140">
        <v>141507794.56798401</v>
      </c>
      <c r="AN140">
        <v>0</v>
      </c>
      <c r="AO140">
        <v>22370675.000002801</v>
      </c>
    </row>
    <row r="141" spans="1:41" x14ac:dyDescent="0.2">
      <c r="A141">
        <v>10</v>
      </c>
      <c r="B141">
        <v>1</v>
      </c>
      <c r="C141">
        <v>2017</v>
      </c>
      <c r="D141">
        <v>100</v>
      </c>
      <c r="E141">
        <v>2028458449</v>
      </c>
      <c r="F141">
        <v>3072351667.99999</v>
      </c>
      <c r="G141">
        <v>3093336562</v>
      </c>
      <c r="H141">
        <v>20984894.000001401</v>
      </c>
      <c r="I141">
        <v>2664925545.1171999</v>
      </c>
      <c r="J141">
        <v>55146348.839648202</v>
      </c>
      <c r="K141">
        <v>565251751.29999995</v>
      </c>
      <c r="L141">
        <v>1.89783476999999</v>
      </c>
      <c r="M141">
        <v>29668394.669999901</v>
      </c>
      <c r="N141">
        <v>2.6928000000000001</v>
      </c>
      <c r="O141">
        <v>35945.819999999898</v>
      </c>
      <c r="P141">
        <v>30</v>
      </c>
      <c r="Q141">
        <v>32921.028709999999</v>
      </c>
      <c r="R141">
        <v>4.5</v>
      </c>
      <c r="S141">
        <v>0</v>
      </c>
      <c r="T141">
        <v>6</v>
      </c>
      <c r="U141">
        <v>0</v>
      </c>
      <c r="V141">
        <v>1</v>
      </c>
      <c r="W141">
        <v>0</v>
      </c>
      <c r="X141">
        <v>14226622.7059312</v>
      </c>
      <c r="Y141">
        <v>-2733432.1713302298</v>
      </c>
      <c r="Z141">
        <v>2872136.3133757799</v>
      </c>
      <c r="AA141">
        <v>56831011.841332898</v>
      </c>
      <c r="AB141">
        <v>-19769168.3960426</v>
      </c>
      <c r="AC141">
        <v>2706628.5049307998</v>
      </c>
      <c r="AD141">
        <v>43588172.695166104</v>
      </c>
      <c r="AE141">
        <v>0</v>
      </c>
      <c r="AF141">
        <v>0</v>
      </c>
      <c r="AG141">
        <v>-32379733.3423266</v>
      </c>
      <c r="AH141">
        <v>0</v>
      </c>
      <c r="AI141">
        <v>0</v>
      </c>
      <c r="AJ141">
        <v>0</v>
      </c>
      <c r="AK141">
        <v>65342238.151037201</v>
      </c>
      <c r="AL141">
        <v>64920809.041342102</v>
      </c>
      <c r="AM141">
        <v>-43935915.041340701</v>
      </c>
      <c r="AN141">
        <v>0</v>
      </c>
      <c r="AO141">
        <v>20984894.000001401</v>
      </c>
    </row>
    <row r="142" spans="1:41" x14ac:dyDescent="0.2">
      <c r="A142">
        <v>10</v>
      </c>
      <c r="B142">
        <v>1</v>
      </c>
      <c r="C142">
        <v>2018</v>
      </c>
      <c r="D142">
        <v>100</v>
      </c>
      <c r="E142">
        <v>2028458449</v>
      </c>
      <c r="F142">
        <v>3093336562</v>
      </c>
      <c r="G142">
        <v>3028681761</v>
      </c>
      <c r="H142">
        <v>-64654800.999999002</v>
      </c>
      <c r="I142">
        <v>2501970195.3831601</v>
      </c>
      <c r="J142">
        <v>-162955349.73403901</v>
      </c>
      <c r="K142">
        <v>560645667.79999995</v>
      </c>
      <c r="L142">
        <v>1.9555512669999999</v>
      </c>
      <c r="M142">
        <v>29807700.839999899</v>
      </c>
      <c r="N142">
        <v>2.9199999999999902</v>
      </c>
      <c r="O142">
        <v>36801.5</v>
      </c>
      <c r="P142">
        <v>30.01</v>
      </c>
      <c r="Q142">
        <v>33405.500979999997</v>
      </c>
      <c r="R142">
        <v>4.5999999999999996</v>
      </c>
      <c r="S142">
        <v>0</v>
      </c>
      <c r="T142">
        <v>7</v>
      </c>
      <c r="U142">
        <v>0</v>
      </c>
      <c r="V142">
        <v>1</v>
      </c>
      <c r="W142">
        <v>1</v>
      </c>
      <c r="X142">
        <v>-20318030.4539757</v>
      </c>
      <c r="Y142">
        <v>-39659922.625170901</v>
      </c>
      <c r="Z142">
        <v>1734988.5631520399</v>
      </c>
      <c r="AA142">
        <v>45382456.937146202</v>
      </c>
      <c r="AB142">
        <v>-25886069.958957799</v>
      </c>
      <c r="AC142">
        <v>227001.30905514801</v>
      </c>
      <c r="AD142">
        <v>48242757.613616601</v>
      </c>
      <c r="AE142">
        <v>-234601.94664555299</v>
      </c>
      <c r="AF142">
        <v>0</v>
      </c>
      <c r="AG142">
        <v>-32600894.636788499</v>
      </c>
      <c r="AH142">
        <v>0</v>
      </c>
      <c r="AI142">
        <v>0</v>
      </c>
      <c r="AJ142">
        <v>-166134208.19488001</v>
      </c>
      <c r="AK142">
        <v>-189246523.39344901</v>
      </c>
      <c r="AL142">
        <v>-189151904.16084599</v>
      </c>
      <c r="AM142">
        <v>124497103.16084699</v>
      </c>
      <c r="AN142">
        <v>0</v>
      </c>
      <c r="AO142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2020-03-24T18:54:10Z</dcterms:modified>
</cp:coreProperties>
</file>