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anajawad/Documents/GitHub/transit_ridership_decline/Factors and Ridership Data/Model Estimation/Est6/"/>
    </mc:Choice>
  </mc:AlternateContent>
  <xr:revisionPtr revIDLastSave="0" documentId="13_ncr:1_{25458C4B-0B66-AD46-ACD8-6D9D33861A46}" xr6:coauthVersionLast="45" xr6:coauthVersionMax="45" xr10:uidLastSave="{00000000-0000-0000-0000-000000000000}"/>
  <bookViews>
    <workbookView xWindow="-320" yWindow="660" windowWidth="21380" windowHeight="14840" firstSheet="1" activeTab="2" xr2:uid="{00000000-000D-0000-FFFF-FFFF00000000}"/>
  </bookViews>
  <sheets>
    <sheet name="FAC_TOTALS_APTA" sheetId="1" r:id="rId1"/>
    <sheet name="FAC 2012-2018 BUS" sheetId="15" r:id="rId2"/>
    <sheet name="FAC 2012-2018 RAIL" sheetId="16" r:id="rId3"/>
    <sheet name="Known vs Unknown" sheetId="11" r:id="rId4"/>
    <sheet name="Original" sheetId="6" r:id="rId5"/>
    <sheet name="Differences" sheetId="7" r:id="rId6"/>
  </sheets>
  <definedNames>
    <definedName name="_xlnm._FilterDatabase" localSheetId="5" hidden="1">Differences!$A$1:$W$206</definedName>
    <definedName name="_xlnm._FilterDatabase" localSheetId="0" hidden="1">FAC_TOTALS_APTA!$C$2:$BX$142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O142" i="1" l="1"/>
  <c r="BM142" i="1"/>
  <c r="BN142" i="1" s="1"/>
  <c r="BK142" i="1"/>
  <c r="BL142" i="1" s="1"/>
  <c r="BJ142" i="1"/>
  <c r="BI142" i="1"/>
  <c r="BH142" i="1"/>
  <c r="BG142" i="1"/>
  <c r="BE142" i="1"/>
  <c r="BF142" i="1" s="1"/>
  <c r="BC142" i="1"/>
  <c r="BD142" i="1" s="1"/>
  <c r="BA142" i="1"/>
  <c r="BB142" i="1" s="1"/>
  <c r="AZ142" i="1"/>
  <c r="AX142" i="1"/>
  <c r="AY142" i="1" s="1"/>
  <c r="AW142" i="1"/>
  <c r="AV142" i="1"/>
  <c r="AT142" i="1"/>
  <c r="AU142" i="1" s="1"/>
  <c r="AS142" i="1"/>
  <c r="AR142" i="1"/>
  <c r="AP142" i="1"/>
  <c r="AQ142" i="1" s="1"/>
  <c r="AO142" i="1"/>
  <c r="AN142" i="1"/>
  <c r="AL142" i="1"/>
  <c r="AM142" i="1" s="1"/>
  <c r="AK142" i="1"/>
  <c r="AJ142" i="1"/>
  <c r="AH142" i="1"/>
  <c r="AI142" i="1" s="1"/>
  <c r="AG142" i="1"/>
  <c r="AF142" i="1"/>
  <c r="AD142" i="1"/>
  <c r="AE142" i="1" s="1"/>
  <c r="AC142" i="1"/>
  <c r="AB142" i="1"/>
  <c r="Z142" i="1"/>
  <c r="AA142" i="1" s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BO141" i="1"/>
  <c r="BM141" i="1"/>
  <c r="BN141" i="1" s="1"/>
  <c r="BK141" i="1"/>
  <c r="BL141" i="1" s="1"/>
  <c r="BJ141" i="1"/>
  <c r="BI141" i="1"/>
  <c r="BH141" i="1"/>
  <c r="BG141" i="1"/>
  <c r="BE141" i="1"/>
  <c r="BF141" i="1" s="1"/>
  <c r="BC141" i="1"/>
  <c r="BD141" i="1" s="1"/>
  <c r="BA141" i="1"/>
  <c r="BB141" i="1" s="1"/>
  <c r="AZ141" i="1"/>
  <c r="AX141" i="1"/>
  <c r="AY141" i="1" s="1"/>
  <c r="AW141" i="1"/>
  <c r="AV141" i="1"/>
  <c r="AT141" i="1"/>
  <c r="AU141" i="1" s="1"/>
  <c r="AS141" i="1"/>
  <c r="AR141" i="1"/>
  <c r="AP141" i="1"/>
  <c r="AQ141" i="1" s="1"/>
  <c r="AO141" i="1"/>
  <c r="AN141" i="1"/>
  <c r="AL141" i="1"/>
  <c r="AM141" i="1" s="1"/>
  <c r="AK141" i="1"/>
  <c r="AJ141" i="1"/>
  <c r="AH141" i="1"/>
  <c r="AI141" i="1" s="1"/>
  <c r="AG141" i="1"/>
  <c r="AF141" i="1"/>
  <c r="AD141" i="1"/>
  <c r="AE141" i="1" s="1"/>
  <c r="AC141" i="1"/>
  <c r="AB141" i="1"/>
  <c r="Z141" i="1"/>
  <c r="AA141" i="1" s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BP142" i="1" s="1"/>
  <c r="G141" i="1"/>
  <c r="F141" i="1"/>
  <c r="E141" i="1"/>
  <c r="BO140" i="1"/>
  <c r="BM140" i="1"/>
  <c r="BN140" i="1" s="1"/>
  <c r="BK140" i="1"/>
  <c r="BL140" i="1" s="1"/>
  <c r="BJ140" i="1"/>
  <c r="BI140" i="1"/>
  <c r="BH140" i="1"/>
  <c r="BG140" i="1"/>
  <c r="BE140" i="1"/>
  <c r="BF140" i="1" s="1"/>
  <c r="BC140" i="1"/>
  <c r="BD140" i="1" s="1"/>
  <c r="BA140" i="1"/>
  <c r="BB140" i="1" s="1"/>
  <c r="AZ140" i="1"/>
  <c r="AX140" i="1"/>
  <c r="AY140" i="1" s="1"/>
  <c r="AW140" i="1"/>
  <c r="AV140" i="1"/>
  <c r="AT140" i="1"/>
  <c r="AU140" i="1" s="1"/>
  <c r="AS140" i="1"/>
  <c r="AR140" i="1"/>
  <c r="AP140" i="1"/>
  <c r="AQ140" i="1" s="1"/>
  <c r="AO140" i="1"/>
  <c r="AN140" i="1"/>
  <c r="AL140" i="1"/>
  <c r="AM140" i="1" s="1"/>
  <c r="AK140" i="1"/>
  <c r="AJ140" i="1"/>
  <c r="AH140" i="1"/>
  <c r="AI140" i="1" s="1"/>
  <c r="AG140" i="1"/>
  <c r="AF140" i="1"/>
  <c r="AD140" i="1"/>
  <c r="AE140" i="1" s="1"/>
  <c r="AC140" i="1"/>
  <c r="AB140" i="1"/>
  <c r="Z140" i="1"/>
  <c r="AA140" i="1" s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BP141" i="1" s="1"/>
  <c r="G140" i="1"/>
  <c r="F140" i="1"/>
  <c r="E140" i="1"/>
  <c r="BO139" i="1"/>
  <c r="BM139" i="1"/>
  <c r="BN139" i="1" s="1"/>
  <c r="BK139" i="1"/>
  <c r="BL139" i="1" s="1"/>
  <c r="BJ139" i="1"/>
  <c r="BI139" i="1"/>
  <c r="BH139" i="1"/>
  <c r="BG139" i="1"/>
  <c r="BE139" i="1"/>
  <c r="BF139" i="1" s="1"/>
  <c r="BC139" i="1"/>
  <c r="BD139" i="1" s="1"/>
  <c r="BA139" i="1"/>
  <c r="BB139" i="1" s="1"/>
  <c r="AZ139" i="1"/>
  <c r="AX139" i="1"/>
  <c r="AY139" i="1" s="1"/>
  <c r="AW139" i="1"/>
  <c r="AV139" i="1"/>
  <c r="AT139" i="1"/>
  <c r="AU139" i="1" s="1"/>
  <c r="AS139" i="1"/>
  <c r="AR139" i="1"/>
  <c r="AP139" i="1"/>
  <c r="AQ139" i="1" s="1"/>
  <c r="AO139" i="1"/>
  <c r="AN139" i="1"/>
  <c r="AL139" i="1"/>
  <c r="AM139" i="1" s="1"/>
  <c r="AK139" i="1"/>
  <c r="AJ139" i="1"/>
  <c r="AH139" i="1"/>
  <c r="AI139" i="1" s="1"/>
  <c r="AG139" i="1"/>
  <c r="AF139" i="1"/>
  <c r="AD139" i="1"/>
  <c r="AE139" i="1" s="1"/>
  <c r="AC139" i="1"/>
  <c r="AB139" i="1"/>
  <c r="Z139" i="1"/>
  <c r="AA139" i="1" s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BP140" i="1" s="1"/>
  <c r="G139" i="1"/>
  <c r="F139" i="1"/>
  <c r="E139" i="1"/>
  <c r="BO138" i="1"/>
  <c r="BM138" i="1"/>
  <c r="BN138" i="1" s="1"/>
  <c r="BK138" i="1"/>
  <c r="BL138" i="1" s="1"/>
  <c r="BJ138" i="1"/>
  <c r="BI138" i="1"/>
  <c r="BH138" i="1"/>
  <c r="BG138" i="1"/>
  <c r="BE138" i="1"/>
  <c r="BF138" i="1" s="1"/>
  <c r="BC138" i="1"/>
  <c r="BD138" i="1" s="1"/>
  <c r="BA138" i="1"/>
  <c r="BB138" i="1" s="1"/>
  <c r="AZ138" i="1"/>
  <c r="AX138" i="1"/>
  <c r="AY138" i="1" s="1"/>
  <c r="AW138" i="1"/>
  <c r="AV138" i="1"/>
  <c r="AT138" i="1"/>
  <c r="AU138" i="1" s="1"/>
  <c r="AS138" i="1"/>
  <c r="AR138" i="1"/>
  <c r="AP138" i="1"/>
  <c r="AQ138" i="1" s="1"/>
  <c r="AO138" i="1"/>
  <c r="AN138" i="1"/>
  <c r="AL138" i="1"/>
  <c r="AM138" i="1" s="1"/>
  <c r="AK138" i="1"/>
  <c r="AJ138" i="1"/>
  <c r="AH138" i="1"/>
  <c r="AI138" i="1" s="1"/>
  <c r="AG138" i="1"/>
  <c r="AF138" i="1"/>
  <c r="AD138" i="1"/>
  <c r="AE138" i="1" s="1"/>
  <c r="AC138" i="1"/>
  <c r="AB138" i="1"/>
  <c r="Z138" i="1"/>
  <c r="AA138" i="1" s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BP139" i="1" s="1"/>
  <c r="G138" i="1"/>
  <c r="F138" i="1"/>
  <c r="E138" i="1"/>
  <c r="BO137" i="1"/>
  <c r="BM137" i="1"/>
  <c r="BN137" i="1" s="1"/>
  <c r="BK137" i="1"/>
  <c r="BL137" i="1" s="1"/>
  <c r="BJ137" i="1"/>
  <c r="BI137" i="1"/>
  <c r="BH137" i="1"/>
  <c r="BG137" i="1"/>
  <c r="BE137" i="1"/>
  <c r="BF137" i="1" s="1"/>
  <c r="BC137" i="1"/>
  <c r="BD137" i="1" s="1"/>
  <c r="BA137" i="1"/>
  <c r="BB137" i="1" s="1"/>
  <c r="AZ137" i="1"/>
  <c r="AX137" i="1"/>
  <c r="AY137" i="1" s="1"/>
  <c r="AW137" i="1"/>
  <c r="AV137" i="1"/>
  <c r="AT137" i="1"/>
  <c r="AU137" i="1" s="1"/>
  <c r="AS137" i="1"/>
  <c r="AR137" i="1"/>
  <c r="AP137" i="1"/>
  <c r="AQ137" i="1" s="1"/>
  <c r="AO137" i="1"/>
  <c r="AN137" i="1"/>
  <c r="AL137" i="1"/>
  <c r="AM137" i="1" s="1"/>
  <c r="AK137" i="1"/>
  <c r="AJ137" i="1"/>
  <c r="AH137" i="1"/>
  <c r="AI137" i="1" s="1"/>
  <c r="AG137" i="1"/>
  <c r="AF137" i="1"/>
  <c r="AD137" i="1"/>
  <c r="AE137" i="1" s="1"/>
  <c r="AC137" i="1"/>
  <c r="AB137" i="1"/>
  <c r="Z137" i="1"/>
  <c r="AA137" i="1" s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BP138" i="1" s="1"/>
  <c r="G137" i="1"/>
  <c r="F137" i="1"/>
  <c r="E137" i="1"/>
  <c r="BO136" i="1"/>
  <c r="BM136" i="1"/>
  <c r="BN136" i="1" s="1"/>
  <c r="BK136" i="1"/>
  <c r="BL136" i="1" s="1"/>
  <c r="BJ136" i="1"/>
  <c r="BI136" i="1"/>
  <c r="BH136" i="1"/>
  <c r="BG136" i="1"/>
  <c r="BE136" i="1"/>
  <c r="BF136" i="1" s="1"/>
  <c r="BC136" i="1"/>
  <c r="BD136" i="1" s="1"/>
  <c r="BA136" i="1"/>
  <c r="BB136" i="1" s="1"/>
  <c r="AZ136" i="1"/>
  <c r="AX136" i="1"/>
  <c r="AY136" i="1" s="1"/>
  <c r="AW136" i="1"/>
  <c r="AV136" i="1"/>
  <c r="AT136" i="1"/>
  <c r="AU136" i="1" s="1"/>
  <c r="AS136" i="1"/>
  <c r="AR136" i="1"/>
  <c r="AP136" i="1"/>
  <c r="AQ136" i="1" s="1"/>
  <c r="AO136" i="1"/>
  <c r="AN136" i="1"/>
  <c r="AL136" i="1"/>
  <c r="AM136" i="1" s="1"/>
  <c r="AK136" i="1"/>
  <c r="AJ136" i="1"/>
  <c r="AH136" i="1"/>
  <c r="AI136" i="1" s="1"/>
  <c r="AG136" i="1"/>
  <c r="AF136" i="1"/>
  <c r="AD136" i="1"/>
  <c r="AE136" i="1" s="1"/>
  <c r="AC136" i="1"/>
  <c r="AB136" i="1"/>
  <c r="Z136" i="1"/>
  <c r="AA136" i="1" s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BP137" i="1" s="1"/>
  <c r="G136" i="1"/>
  <c r="F136" i="1"/>
  <c r="E136" i="1"/>
  <c r="BO135" i="1"/>
  <c r="BM135" i="1"/>
  <c r="BN135" i="1" s="1"/>
  <c r="BK135" i="1"/>
  <c r="BL135" i="1" s="1"/>
  <c r="BJ135" i="1"/>
  <c r="BI135" i="1"/>
  <c r="BH135" i="1"/>
  <c r="BG135" i="1"/>
  <c r="BE135" i="1"/>
  <c r="BF135" i="1" s="1"/>
  <c r="BC135" i="1"/>
  <c r="BD135" i="1" s="1"/>
  <c r="BA135" i="1"/>
  <c r="BB135" i="1" s="1"/>
  <c r="AZ135" i="1"/>
  <c r="AX135" i="1"/>
  <c r="AY135" i="1" s="1"/>
  <c r="AW135" i="1"/>
  <c r="AV135" i="1"/>
  <c r="AT135" i="1"/>
  <c r="AU135" i="1" s="1"/>
  <c r="AS135" i="1"/>
  <c r="AR135" i="1"/>
  <c r="AP135" i="1"/>
  <c r="AQ135" i="1" s="1"/>
  <c r="AO135" i="1"/>
  <c r="AN135" i="1"/>
  <c r="AL135" i="1"/>
  <c r="AM135" i="1" s="1"/>
  <c r="AK135" i="1"/>
  <c r="AJ135" i="1"/>
  <c r="AH135" i="1"/>
  <c r="AI135" i="1" s="1"/>
  <c r="AG135" i="1"/>
  <c r="AF135" i="1"/>
  <c r="AD135" i="1"/>
  <c r="AE135" i="1" s="1"/>
  <c r="AC135" i="1"/>
  <c r="AB135" i="1"/>
  <c r="Z135" i="1"/>
  <c r="AA135" i="1" s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BP136" i="1" s="1"/>
  <c r="G135" i="1"/>
  <c r="F135" i="1"/>
  <c r="E135" i="1"/>
  <c r="BO134" i="1"/>
  <c r="BM134" i="1"/>
  <c r="BN134" i="1" s="1"/>
  <c r="BK134" i="1"/>
  <c r="BL134" i="1" s="1"/>
  <c r="BJ134" i="1"/>
  <c r="BI134" i="1"/>
  <c r="BH134" i="1"/>
  <c r="BG134" i="1"/>
  <c r="BE134" i="1"/>
  <c r="BF134" i="1" s="1"/>
  <c r="BC134" i="1"/>
  <c r="BD134" i="1" s="1"/>
  <c r="BA134" i="1"/>
  <c r="BB134" i="1" s="1"/>
  <c r="AZ134" i="1"/>
  <c r="AX134" i="1"/>
  <c r="AY134" i="1" s="1"/>
  <c r="AW134" i="1"/>
  <c r="AV134" i="1"/>
  <c r="AT134" i="1"/>
  <c r="AU134" i="1" s="1"/>
  <c r="AS134" i="1"/>
  <c r="AR134" i="1"/>
  <c r="AP134" i="1"/>
  <c r="AQ134" i="1" s="1"/>
  <c r="AO134" i="1"/>
  <c r="AN134" i="1"/>
  <c r="AL134" i="1"/>
  <c r="AM134" i="1" s="1"/>
  <c r="AK134" i="1"/>
  <c r="AJ134" i="1"/>
  <c r="AH134" i="1"/>
  <c r="AI134" i="1" s="1"/>
  <c r="AG134" i="1"/>
  <c r="AF134" i="1"/>
  <c r="AD134" i="1"/>
  <c r="AE134" i="1" s="1"/>
  <c r="AC134" i="1"/>
  <c r="AB134" i="1"/>
  <c r="Z134" i="1"/>
  <c r="AA134" i="1" s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BP135" i="1" s="1"/>
  <c r="G134" i="1"/>
  <c r="F134" i="1"/>
  <c r="E134" i="1"/>
  <c r="BO133" i="1"/>
  <c r="BM133" i="1"/>
  <c r="BN133" i="1" s="1"/>
  <c r="BK133" i="1"/>
  <c r="BL133" i="1" s="1"/>
  <c r="BJ133" i="1"/>
  <c r="BI133" i="1"/>
  <c r="BH133" i="1"/>
  <c r="BG133" i="1"/>
  <c r="BE133" i="1"/>
  <c r="BF133" i="1" s="1"/>
  <c r="BC133" i="1"/>
  <c r="BD133" i="1" s="1"/>
  <c r="BA133" i="1"/>
  <c r="BB133" i="1" s="1"/>
  <c r="AZ133" i="1"/>
  <c r="AX133" i="1"/>
  <c r="AY133" i="1" s="1"/>
  <c r="AW133" i="1"/>
  <c r="AV133" i="1"/>
  <c r="AT133" i="1"/>
  <c r="AU133" i="1" s="1"/>
  <c r="AS133" i="1"/>
  <c r="AR133" i="1"/>
  <c r="AP133" i="1"/>
  <c r="AQ133" i="1" s="1"/>
  <c r="AO133" i="1"/>
  <c r="AN133" i="1"/>
  <c r="AL133" i="1"/>
  <c r="AM133" i="1" s="1"/>
  <c r="AK133" i="1"/>
  <c r="AJ133" i="1"/>
  <c r="AH133" i="1"/>
  <c r="AI133" i="1" s="1"/>
  <c r="AG133" i="1"/>
  <c r="AF133" i="1"/>
  <c r="AD133" i="1"/>
  <c r="AE133" i="1" s="1"/>
  <c r="AC133" i="1"/>
  <c r="AB133" i="1"/>
  <c r="Z133" i="1"/>
  <c r="AA133" i="1" s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BP134" i="1" s="1"/>
  <c r="G133" i="1"/>
  <c r="F133" i="1"/>
  <c r="E133" i="1"/>
  <c r="BO132" i="1"/>
  <c r="BM132" i="1"/>
  <c r="BN132" i="1" s="1"/>
  <c r="BK132" i="1"/>
  <c r="BL132" i="1" s="1"/>
  <c r="BJ132" i="1"/>
  <c r="BI132" i="1"/>
  <c r="BH132" i="1"/>
  <c r="BG132" i="1"/>
  <c r="BE132" i="1"/>
  <c r="BF132" i="1" s="1"/>
  <c r="BC132" i="1"/>
  <c r="BD132" i="1" s="1"/>
  <c r="BA132" i="1"/>
  <c r="BB132" i="1" s="1"/>
  <c r="AZ132" i="1"/>
  <c r="AX132" i="1"/>
  <c r="AY132" i="1" s="1"/>
  <c r="AW132" i="1"/>
  <c r="AV132" i="1"/>
  <c r="AT132" i="1"/>
  <c r="AU132" i="1" s="1"/>
  <c r="AS132" i="1"/>
  <c r="AR132" i="1"/>
  <c r="AP132" i="1"/>
  <c r="AQ132" i="1" s="1"/>
  <c r="AO132" i="1"/>
  <c r="AN132" i="1"/>
  <c r="AL132" i="1"/>
  <c r="AM132" i="1" s="1"/>
  <c r="AK132" i="1"/>
  <c r="AJ132" i="1"/>
  <c r="AH132" i="1"/>
  <c r="AI132" i="1" s="1"/>
  <c r="AG132" i="1"/>
  <c r="AF132" i="1"/>
  <c r="AD132" i="1"/>
  <c r="AE132" i="1" s="1"/>
  <c r="AC132" i="1"/>
  <c r="AB132" i="1"/>
  <c r="Z132" i="1"/>
  <c r="AA132" i="1" s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BP133" i="1" s="1"/>
  <c r="G132" i="1"/>
  <c r="F132" i="1"/>
  <c r="E132" i="1"/>
  <c r="BO131" i="1"/>
  <c r="BP131" i="1" s="1"/>
  <c r="BM131" i="1"/>
  <c r="BN131" i="1" s="1"/>
  <c r="BK131" i="1"/>
  <c r="BL131" i="1" s="1"/>
  <c r="BJ131" i="1"/>
  <c r="BI131" i="1"/>
  <c r="BH131" i="1"/>
  <c r="BG131" i="1"/>
  <c r="BE131" i="1"/>
  <c r="BF131" i="1" s="1"/>
  <c r="BC131" i="1"/>
  <c r="BD131" i="1" s="1"/>
  <c r="BA131" i="1"/>
  <c r="BB131" i="1" s="1"/>
  <c r="AZ131" i="1"/>
  <c r="AX131" i="1"/>
  <c r="AW131" i="1"/>
  <c r="AV131" i="1"/>
  <c r="AT131" i="1"/>
  <c r="AU131" i="1" s="1"/>
  <c r="AS131" i="1"/>
  <c r="AR131" i="1"/>
  <c r="AP131" i="1"/>
  <c r="AO131" i="1"/>
  <c r="AN131" i="1"/>
  <c r="AL131" i="1"/>
  <c r="AM131" i="1" s="1"/>
  <c r="AK131" i="1"/>
  <c r="AJ131" i="1"/>
  <c r="AH131" i="1"/>
  <c r="AG131" i="1"/>
  <c r="AF131" i="1"/>
  <c r="AD131" i="1"/>
  <c r="AE131" i="1" s="1"/>
  <c r="AC131" i="1"/>
  <c r="AB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BP132" i="1" s="1"/>
  <c r="G131" i="1"/>
  <c r="F131" i="1"/>
  <c r="E131" i="1"/>
  <c r="BO130" i="1"/>
  <c r="BP130" i="1" s="1"/>
  <c r="BM130" i="1"/>
  <c r="BN130" i="1" s="1"/>
  <c r="BK130" i="1"/>
  <c r="BL130" i="1" s="1"/>
  <c r="BJ130" i="1"/>
  <c r="BI130" i="1"/>
  <c r="BH130" i="1"/>
  <c r="BG130" i="1"/>
  <c r="BE130" i="1"/>
  <c r="BF130" i="1" s="1"/>
  <c r="BC130" i="1"/>
  <c r="BD130" i="1" s="1"/>
  <c r="BA130" i="1"/>
  <c r="BB130" i="1" s="1"/>
  <c r="AZ130" i="1"/>
  <c r="AX130" i="1"/>
  <c r="AW130" i="1"/>
  <c r="AV130" i="1"/>
  <c r="AT130" i="1"/>
  <c r="AU130" i="1" s="1"/>
  <c r="AS130" i="1"/>
  <c r="AR130" i="1"/>
  <c r="AP130" i="1"/>
  <c r="AO130" i="1"/>
  <c r="AN130" i="1"/>
  <c r="AL130" i="1"/>
  <c r="AM130" i="1" s="1"/>
  <c r="AK130" i="1"/>
  <c r="AJ130" i="1"/>
  <c r="AH130" i="1"/>
  <c r="AG130" i="1"/>
  <c r="AF130" i="1"/>
  <c r="AD130" i="1"/>
  <c r="AE130" i="1" s="1"/>
  <c r="AC130" i="1"/>
  <c r="AB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AY131" i="1" s="1"/>
  <c r="G130" i="1"/>
  <c r="F130" i="1"/>
  <c r="E130" i="1"/>
  <c r="BO129" i="1"/>
  <c r="BP129" i="1" s="1"/>
  <c r="BM129" i="1"/>
  <c r="BN129" i="1" s="1"/>
  <c r="BK129" i="1"/>
  <c r="BL129" i="1" s="1"/>
  <c r="BJ129" i="1"/>
  <c r="BI129" i="1"/>
  <c r="BH129" i="1"/>
  <c r="BG129" i="1"/>
  <c r="BE129" i="1"/>
  <c r="BF129" i="1" s="1"/>
  <c r="BC129" i="1"/>
  <c r="BD129" i="1" s="1"/>
  <c r="BA129" i="1"/>
  <c r="BB129" i="1" s="1"/>
  <c r="AZ129" i="1"/>
  <c r="AX129" i="1"/>
  <c r="AW129" i="1"/>
  <c r="AV129" i="1"/>
  <c r="AT129" i="1"/>
  <c r="AU129" i="1" s="1"/>
  <c r="AS129" i="1"/>
  <c r="AR129" i="1"/>
  <c r="AP129" i="1"/>
  <c r="AO129" i="1"/>
  <c r="AN129" i="1"/>
  <c r="AL129" i="1"/>
  <c r="AM129" i="1" s="1"/>
  <c r="AK129" i="1"/>
  <c r="AJ129" i="1"/>
  <c r="AH129" i="1"/>
  <c r="AG129" i="1"/>
  <c r="AF129" i="1"/>
  <c r="AD129" i="1"/>
  <c r="AE129" i="1" s="1"/>
  <c r="AC129" i="1"/>
  <c r="AB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AY130" i="1" s="1"/>
  <c r="G129" i="1"/>
  <c r="F129" i="1"/>
  <c r="E129" i="1"/>
  <c r="BO128" i="1"/>
  <c r="BP128" i="1" s="1"/>
  <c r="BM128" i="1"/>
  <c r="BN128" i="1" s="1"/>
  <c r="BK128" i="1"/>
  <c r="BL128" i="1" s="1"/>
  <c r="BJ128" i="1"/>
  <c r="BI128" i="1"/>
  <c r="BH128" i="1"/>
  <c r="BG128" i="1"/>
  <c r="BE128" i="1"/>
  <c r="BF128" i="1" s="1"/>
  <c r="BC128" i="1"/>
  <c r="BD128" i="1" s="1"/>
  <c r="BA128" i="1"/>
  <c r="BB128" i="1" s="1"/>
  <c r="AZ128" i="1"/>
  <c r="AX128" i="1"/>
  <c r="AW128" i="1"/>
  <c r="AV128" i="1"/>
  <c r="AT128" i="1"/>
  <c r="AU128" i="1" s="1"/>
  <c r="AS128" i="1"/>
  <c r="AR128" i="1"/>
  <c r="AP128" i="1"/>
  <c r="AO128" i="1"/>
  <c r="AN128" i="1"/>
  <c r="AL128" i="1"/>
  <c r="AM128" i="1" s="1"/>
  <c r="AK128" i="1"/>
  <c r="AJ128" i="1"/>
  <c r="AH128" i="1"/>
  <c r="AG128" i="1"/>
  <c r="AF128" i="1"/>
  <c r="AD128" i="1"/>
  <c r="AE128" i="1" s="1"/>
  <c r="AC128" i="1"/>
  <c r="AB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AY129" i="1" s="1"/>
  <c r="G128" i="1"/>
  <c r="F128" i="1"/>
  <c r="E128" i="1"/>
  <c r="BO127" i="1"/>
  <c r="BM127" i="1"/>
  <c r="BN127" i="1" s="1"/>
  <c r="BK127" i="1"/>
  <c r="BL127" i="1" s="1"/>
  <c r="BJ127" i="1"/>
  <c r="BI127" i="1"/>
  <c r="BH127" i="1"/>
  <c r="BG127" i="1"/>
  <c r="BE127" i="1"/>
  <c r="BC127" i="1"/>
  <c r="BA127" i="1"/>
  <c r="BB127" i="1" s="1"/>
  <c r="AZ127" i="1"/>
  <c r="AX127" i="1"/>
  <c r="AV127" i="1"/>
  <c r="AT127" i="1"/>
  <c r="AR127" i="1"/>
  <c r="AP127" i="1"/>
  <c r="AO127" i="1"/>
  <c r="AN127" i="1"/>
  <c r="AL127" i="1"/>
  <c r="AJ127" i="1"/>
  <c r="AH127" i="1"/>
  <c r="AF127" i="1"/>
  <c r="AD127" i="1"/>
  <c r="AE127" i="1" s="1"/>
  <c r="AB127" i="1"/>
  <c r="Z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AY128" i="1" s="1"/>
  <c r="G127" i="1"/>
  <c r="F127" i="1"/>
  <c r="E127" i="1"/>
  <c r="BO126" i="1"/>
  <c r="BM126" i="1"/>
  <c r="BK126" i="1"/>
  <c r="BJ126" i="1"/>
  <c r="BI126" i="1"/>
  <c r="BH126" i="1"/>
  <c r="BG126" i="1"/>
  <c r="BE126" i="1"/>
  <c r="BF126" i="1" s="1"/>
  <c r="BC126" i="1"/>
  <c r="BA126" i="1"/>
  <c r="AZ126" i="1"/>
  <c r="AX126" i="1"/>
  <c r="AW126" i="1"/>
  <c r="AV126" i="1"/>
  <c r="AT126" i="1"/>
  <c r="AU126" i="1" s="1"/>
  <c r="AS126" i="1"/>
  <c r="AR126" i="1"/>
  <c r="AP126" i="1"/>
  <c r="AN126" i="1"/>
  <c r="AL126" i="1"/>
  <c r="AM126" i="1" s="1"/>
  <c r="AJ126" i="1"/>
  <c r="AH126" i="1"/>
  <c r="AF126" i="1"/>
  <c r="AD126" i="1"/>
  <c r="AB126" i="1"/>
  <c r="Z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AG127" i="1" s="1"/>
  <c r="G126" i="1"/>
  <c r="F126" i="1"/>
  <c r="E126" i="1"/>
  <c r="BO125" i="1"/>
  <c r="BM125" i="1"/>
  <c r="BK125" i="1"/>
  <c r="BL125" i="1" s="1"/>
  <c r="BJ125" i="1"/>
  <c r="BI125" i="1"/>
  <c r="BH125" i="1"/>
  <c r="BG125" i="1"/>
  <c r="BE125" i="1"/>
  <c r="BC125" i="1"/>
  <c r="BA125" i="1"/>
  <c r="AZ125" i="1"/>
  <c r="AX125" i="1"/>
  <c r="AV125" i="1"/>
  <c r="AT125" i="1"/>
  <c r="AR125" i="1"/>
  <c r="AP125" i="1"/>
  <c r="AN125" i="1"/>
  <c r="AL125" i="1"/>
  <c r="AJ125" i="1"/>
  <c r="AH125" i="1"/>
  <c r="AF125" i="1"/>
  <c r="AD125" i="1"/>
  <c r="AB125" i="1"/>
  <c r="Z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AO126" i="1" s="1"/>
  <c r="G125" i="1"/>
  <c r="F125" i="1"/>
  <c r="E125" i="1"/>
  <c r="BO124" i="1"/>
  <c r="BM124" i="1"/>
  <c r="BN124" i="1" s="1"/>
  <c r="BL124" i="1"/>
  <c r="BK124" i="1"/>
  <c r="BJ124" i="1"/>
  <c r="BI124" i="1"/>
  <c r="BH124" i="1"/>
  <c r="BG124" i="1"/>
  <c r="BE124" i="1"/>
  <c r="BC124" i="1"/>
  <c r="BD124" i="1" s="1"/>
  <c r="BA124" i="1"/>
  <c r="AZ124" i="1"/>
  <c r="AX124" i="1"/>
  <c r="AV124" i="1"/>
  <c r="AT124" i="1"/>
  <c r="AR124" i="1"/>
  <c r="AP124" i="1"/>
  <c r="AN124" i="1"/>
  <c r="AL124" i="1"/>
  <c r="AJ124" i="1"/>
  <c r="AI124" i="1"/>
  <c r="AH124" i="1"/>
  <c r="AF124" i="1"/>
  <c r="AD124" i="1"/>
  <c r="AB124" i="1"/>
  <c r="Z124" i="1"/>
  <c r="X124" i="1"/>
  <c r="Y124" i="1" s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AA125" i="1" s="1"/>
  <c r="G124" i="1"/>
  <c r="F124" i="1"/>
  <c r="E124" i="1"/>
  <c r="BO123" i="1"/>
  <c r="BP123" i="1" s="1"/>
  <c r="BM123" i="1"/>
  <c r="BN123" i="1" s="1"/>
  <c r="BL123" i="1"/>
  <c r="BK123" i="1"/>
  <c r="BJ123" i="1"/>
  <c r="BI123" i="1"/>
  <c r="BH123" i="1"/>
  <c r="BG123" i="1"/>
  <c r="BE123" i="1"/>
  <c r="BF123" i="1" s="1"/>
  <c r="BC123" i="1"/>
  <c r="BD123" i="1" s="1"/>
  <c r="BA123" i="1"/>
  <c r="BB123" i="1" s="1"/>
  <c r="AZ123" i="1"/>
  <c r="AY123" i="1"/>
  <c r="AX123" i="1"/>
  <c r="AV123" i="1"/>
  <c r="AW123" i="1" s="1"/>
  <c r="AU123" i="1"/>
  <c r="AT123" i="1"/>
  <c r="AR123" i="1"/>
  <c r="AQ123" i="1"/>
  <c r="AP123" i="1"/>
  <c r="AN123" i="1"/>
  <c r="AO123" i="1" s="1"/>
  <c r="AL123" i="1"/>
  <c r="AJ123" i="1"/>
  <c r="AI123" i="1"/>
  <c r="AH123" i="1"/>
  <c r="AF123" i="1"/>
  <c r="AG123" i="1" s="1"/>
  <c r="AE123" i="1"/>
  <c r="AD123" i="1"/>
  <c r="AB123" i="1"/>
  <c r="AA123" i="1"/>
  <c r="Z123" i="1"/>
  <c r="X123" i="1"/>
  <c r="Y123" i="1" s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AA124" i="1" s="1"/>
  <c r="G123" i="1"/>
  <c r="F123" i="1"/>
  <c r="E123" i="1"/>
  <c r="BO122" i="1"/>
  <c r="BP122" i="1" s="1"/>
  <c r="BM122" i="1"/>
  <c r="BK122" i="1"/>
  <c r="BL122" i="1" s="1"/>
  <c r="BJ122" i="1"/>
  <c r="BI122" i="1"/>
  <c r="BH122" i="1"/>
  <c r="BG122" i="1"/>
  <c r="BE122" i="1"/>
  <c r="BF122" i="1" s="1"/>
  <c r="BC122" i="1"/>
  <c r="BD122" i="1" s="1"/>
  <c r="BA122" i="1"/>
  <c r="BB122" i="1" s="1"/>
  <c r="AZ122" i="1"/>
  <c r="AY122" i="1"/>
  <c r="AX122" i="1"/>
  <c r="AV122" i="1"/>
  <c r="AW122" i="1" s="1"/>
  <c r="AU122" i="1"/>
  <c r="AT122" i="1"/>
  <c r="AR122" i="1"/>
  <c r="AQ122" i="1"/>
  <c r="AP122" i="1"/>
  <c r="AN122" i="1"/>
  <c r="AO122" i="1" s="1"/>
  <c r="AL122" i="1"/>
  <c r="AJ122" i="1"/>
  <c r="AH122" i="1"/>
  <c r="AF122" i="1"/>
  <c r="AG122" i="1" s="1"/>
  <c r="AE122" i="1"/>
  <c r="AD122" i="1"/>
  <c r="AB122" i="1"/>
  <c r="AA122" i="1"/>
  <c r="Z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BO121" i="1"/>
  <c r="BM121" i="1"/>
  <c r="BK121" i="1"/>
  <c r="BL121" i="1" s="1"/>
  <c r="BJ121" i="1"/>
  <c r="BI121" i="1"/>
  <c r="BH121" i="1"/>
  <c r="BG121" i="1"/>
  <c r="BE121" i="1"/>
  <c r="BF121" i="1" s="1"/>
  <c r="BC121" i="1"/>
  <c r="BD121" i="1" s="1"/>
  <c r="BA121" i="1"/>
  <c r="BB121" i="1" s="1"/>
  <c r="AZ121" i="1"/>
  <c r="AX121" i="1"/>
  <c r="AV121" i="1"/>
  <c r="AW121" i="1" s="1"/>
  <c r="AU121" i="1"/>
  <c r="AT121" i="1"/>
  <c r="AR121" i="1"/>
  <c r="AQ121" i="1"/>
  <c r="AP121" i="1"/>
  <c r="AN121" i="1"/>
  <c r="AL121" i="1"/>
  <c r="AJ121" i="1"/>
  <c r="AH121" i="1"/>
  <c r="AF121" i="1"/>
  <c r="AG121" i="1" s="1"/>
  <c r="AD121" i="1"/>
  <c r="AB121" i="1"/>
  <c r="AA121" i="1"/>
  <c r="Z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BO120" i="1"/>
  <c r="BM120" i="1"/>
  <c r="BK120" i="1"/>
  <c r="BL120" i="1" s="1"/>
  <c r="BJ120" i="1"/>
  <c r="BI120" i="1"/>
  <c r="BH120" i="1"/>
  <c r="BG120" i="1"/>
  <c r="BE120" i="1"/>
  <c r="BC120" i="1"/>
  <c r="BD120" i="1" s="1"/>
  <c r="BA120" i="1"/>
  <c r="BB120" i="1" s="1"/>
  <c r="AZ120" i="1"/>
  <c r="AY120" i="1"/>
  <c r="AX120" i="1"/>
  <c r="AV120" i="1"/>
  <c r="AT120" i="1"/>
  <c r="AR120" i="1"/>
  <c r="AQ120" i="1"/>
  <c r="AP120" i="1"/>
  <c r="AN120" i="1"/>
  <c r="AO120" i="1" s="1"/>
  <c r="AM120" i="1"/>
  <c r="AL120" i="1"/>
  <c r="AJ120" i="1"/>
  <c r="AH120" i="1"/>
  <c r="AF120" i="1"/>
  <c r="AG120" i="1" s="1"/>
  <c r="AD120" i="1"/>
  <c r="AB120" i="1"/>
  <c r="Z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AI121" i="1" s="1"/>
  <c r="G120" i="1"/>
  <c r="F120" i="1"/>
  <c r="E120" i="1"/>
  <c r="BO119" i="1"/>
  <c r="BP119" i="1" s="1"/>
  <c r="BM119" i="1"/>
  <c r="BN119" i="1" s="1"/>
  <c r="BK119" i="1"/>
  <c r="BL119" i="1" s="1"/>
  <c r="BJ119" i="1"/>
  <c r="BI119" i="1"/>
  <c r="BH119" i="1"/>
  <c r="BG119" i="1"/>
  <c r="BE119" i="1"/>
  <c r="BF119" i="1" s="1"/>
  <c r="BD119" i="1"/>
  <c r="BC119" i="1"/>
  <c r="BA119" i="1"/>
  <c r="AZ119" i="1"/>
  <c r="AX119" i="1"/>
  <c r="AV119" i="1"/>
  <c r="AU119" i="1"/>
  <c r="AT119" i="1"/>
  <c r="AR119" i="1"/>
  <c r="AP119" i="1"/>
  <c r="AN119" i="1"/>
  <c r="AO119" i="1" s="1"/>
  <c r="AL119" i="1"/>
  <c r="AK119" i="1"/>
  <c r="AJ119" i="1"/>
  <c r="AH119" i="1"/>
  <c r="AF119" i="1"/>
  <c r="AE119" i="1"/>
  <c r="AD119" i="1"/>
  <c r="AB119" i="1"/>
  <c r="AA119" i="1"/>
  <c r="Z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AI120" i="1" s="1"/>
  <c r="G119" i="1"/>
  <c r="F119" i="1"/>
  <c r="E119" i="1"/>
  <c r="BO118" i="1"/>
  <c r="BM118" i="1"/>
  <c r="BK118" i="1"/>
  <c r="BJ118" i="1"/>
  <c r="BI118" i="1"/>
  <c r="BH118" i="1"/>
  <c r="BG118" i="1"/>
  <c r="BE118" i="1"/>
  <c r="BC118" i="1"/>
  <c r="BD118" i="1" s="1"/>
  <c r="BA118" i="1"/>
  <c r="AZ118" i="1"/>
  <c r="AX118" i="1"/>
  <c r="AV118" i="1"/>
  <c r="AT118" i="1"/>
  <c r="AR118" i="1"/>
  <c r="AP118" i="1"/>
  <c r="AN118" i="1"/>
  <c r="AL118" i="1"/>
  <c r="AJ118" i="1"/>
  <c r="AH118" i="1"/>
  <c r="AF118" i="1"/>
  <c r="AD118" i="1"/>
  <c r="AB118" i="1"/>
  <c r="Z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AS119" i="1" s="1"/>
  <c r="G118" i="1"/>
  <c r="F118" i="1"/>
  <c r="E118" i="1"/>
  <c r="BO117" i="1"/>
  <c r="BM117" i="1"/>
  <c r="BK117" i="1"/>
  <c r="BJ117" i="1"/>
  <c r="BI117" i="1"/>
  <c r="BH117" i="1"/>
  <c r="BG117" i="1"/>
  <c r="BE117" i="1"/>
  <c r="BC117" i="1"/>
  <c r="BA117" i="1"/>
  <c r="BB117" i="1" s="1"/>
  <c r="AZ117" i="1"/>
  <c r="AX117" i="1"/>
  <c r="AV117" i="1"/>
  <c r="AW117" i="1" s="1"/>
  <c r="AT117" i="1"/>
  <c r="AR117" i="1"/>
  <c r="AP117" i="1"/>
  <c r="AN117" i="1"/>
  <c r="AO117" i="1" s="1"/>
  <c r="AL117" i="1"/>
  <c r="AJ117" i="1"/>
  <c r="AH117" i="1"/>
  <c r="AF117" i="1"/>
  <c r="AG117" i="1" s="1"/>
  <c r="AD117" i="1"/>
  <c r="AB117" i="1"/>
  <c r="Z117" i="1"/>
  <c r="X117" i="1"/>
  <c r="Y117" i="1" s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AI118" i="1" s="1"/>
  <c r="G117" i="1"/>
  <c r="F117" i="1"/>
  <c r="E117" i="1"/>
  <c r="BO116" i="1"/>
  <c r="BP116" i="1" s="1"/>
  <c r="BM116" i="1"/>
  <c r="BK116" i="1"/>
  <c r="BL116" i="1" s="1"/>
  <c r="BJ116" i="1"/>
  <c r="BI116" i="1"/>
  <c r="BH116" i="1"/>
  <c r="BG116" i="1"/>
  <c r="BE116" i="1"/>
  <c r="BC116" i="1"/>
  <c r="BD116" i="1" s="1"/>
  <c r="BA116" i="1"/>
  <c r="BB116" i="1" s="1"/>
  <c r="AZ116" i="1"/>
  <c r="AX116" i="1"/>
  <c r="AV116" i="1"/>
  <c r="AW116" i="1" s="1"/>
  <c r="AT116" i="1"/>
  <c r="AR116" i="1"/>
  <c r="AP116" i="1"/>
  <c r="AN116" i="1"/>
  <c r="AO116" i="1" s="1"/>
  <c r="AL116" i="1"/>
  <c r="AJ116" i="1"/>
  <c r="AH116" i="1"/>
  <c r="AI116" i="1" s="1"/>
  <c r="AF116" i="1"/>
  <c r="AG116" i="1" s="1"/>
  <c r="AD116" i="1"/>
  <c r="AB116" i="1"/>
  <c r="Z116" i="1"/>
  <c r="AA116" i="1" s="1"/>
  <c r="X116" i="1"/>
  <c r="Y116" i="1" s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AS117" i="1" s="1"/>
  <c r="G116" i="1"/>
  <c r="F116" i="1"/>
  <c r="E116" i="1"/>
  <c r="BO115" i="1"/>
  <c r="BP115" i="1" s="1"/>
  <c r="BM115" i="1"/>
  <c r="BK115" i="1"/>
  <c r="BL115" i="1" s="1"/>
  <c r="BJ115" i="1"/>
  <c r="BI115" i="1"/>
  <c r="BH115" i="1"/>
  <c r="BG115" i="1"/>
  <c r="BE115" i="1"/>
  <c r="BC115" i="1"/>
  <c r="BD115" i="1" s="1"/>
  <c r="BA115" i="1"/>
  <c r="BB115" i="1" s="1"/>
  <c r="AZ115" i="1"/>
  <c r="AX115" i="1"/>
  <c r="AY115" i="1" s="1"/>
  <c r="AV115" i="1"/>
  <c r="AW115" i="1" s="1"/>
  <c r="AT115" i="1"/>
  <c r="AR115" i="1"/>
  <c r="AS115" i="1" s="1"/>
  <c r="AP115" i="1"/>
  <c r="AQ115" i="1" s="1"/>
  <c r="AN115" i="1"/>
  <c r="AO115" i="1" s="1"/>
  <c r="AL115" i="1"/>
  <c r="AJ115" i="1"/>
  <c r="AK115" i="1" s="1"/>
  <c r="AH115" i="1"/>
  <c r="AI115" i="1" s="1"/>
  <c r="AF115" i="1"/>
  <c r="AG115" i="1" s="1"/>
  <c r="AD115" i="1"/>
  <c r="AB115" i="1"/>
  <c r="AC115" i="1" s="1"/>
  <c r="Z115" i="1"/>
  <c r="AA115" i="1" s="1"/>
  <c r="X115" i="1"/>
  <c r="Y115" i="1" s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AS116" i="1" s="1"/>
  <c r="G115" i="1"/>
  <c r="F115" i="1"/>
  <c r="E115" i="1"/>
  <c r="BO114" i="1"/>
  <c r="BP114" i="1" s="1"/>
  <c r="BM114" i="1"/>
  <c r="BK114" i="1"/>
  <c r="BL114" i="1" s="1"/>
  <c r="BJ114" i="1"/>
  <c r="BI114" i="1"/>
  <c r="BH114" i="1"/>
  <c r="BG114" i="1"/>
  <c r="BE114" i="1"/>
  <c r="BC114" i="1"/>
  <c r="BD114" i="1" s="1"/>
  <c r="BA114" i="1"/>
  <c r="BB114" i="1" s="1"/>
  <c r="AZ114" i="1"/>
  <c r="AX114" i="1"/>
  <c r="AV114" i="1"/>
  <c r="AW114" i="1" s="1"/>
  <c r="AT114" i="1"/>
  <c r="AR114" i="1"/>
  <c r="AP114" i="1"/>
  <c r="AQ114" i="1" s="1"/>
  <c r="AN114" i="1"/>
  <c r="AO114" i="1" s="1"/>
  <c r="AL114" i="1"/>
  <c r="AJ114" i="1"/>
  <c r="AK114" i="1" s="1"/>
  <c r="AH114" i="1"/>
  <c r="AF114" i="1"/>
  <c r="AG114" i="1" s="1"/>
  <c r="AD114" i="1"/>
  <c r="AB114" i="1"/>
  <c r="Z114" i="1"/>
  <c r="AA114" i="1" s="1"/>
  <c r="X114" i="1"/>
  <c r="Y114" i="1" s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N115" i="1" s="1"/>
  <c r="G114" i="1"/>
  <c r="F114" i="1"/>
  <c r="E114" i="1"/>
  <c r="BO113" i="1"/>
  <c r="BM113" i="1"/>
  <c r="BK113" i="1"/>
  <c r="BJ113" i="1"/>
  <c r="BI113" i="1"/>
  <c r="BH113" i="1"/>
  <c r="BG113" i="1"/>
  <c r="BE113" i="1"/>
  <c r="BC113" i="1"/>
  <c r="BA113" i="1"/>
  <c r="AZ113" i="1"/>
  <c r="AX113" i="1"/>
  <c r="AV113" i="1"/>
  <c r="AT113" i="1"/>
  <c r="AR113" i="1"/>
  <c r="AS113" i="1" s="1"/>
  <c r="AP113" i="1"/>
  <c r="AN113" i="1"/>
  <c r="AL113" i="1"/>
  <c r="AJ113" i="1"/>
  <c r="AH113" i="1"/>
  <c r="AF113" i="1"/>
  <c r="AG113" i="1" s="1"/>
  <c r="AE113" i="1"/>
  <c r="AD113" i="1"/>
  <c r="AB113" i="1"/>
  <c r="Z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BO112" i="1"/>
  <c r="BP112" i="1" s="1"/>
  <c r="BM112" i="1"/>
  <c r="BK112" i="1"/>
  <c r="BJ112" i="1"/>
  <c r="BI112" i="1"/>
  <c r="BH112" i="1"/>
  <c r="BG112" i="1"/>
  <c r="BE112" i="1"/>
  <c r="BC112" i="1"/>
  <c r="BD112" i="1" s="1"/>
  <c r="BA112" i="1"/>
  <c r="AZ112" i="1"/>
  <c r="AX112" i="1"/>
  <c r="AV112" i="1"/>
  <c r="AU112" i="1"/>
  <c r="AT112" i="1"/>
  <c r="AR112" i="1"/>
  <c r="AP112" i="1"/>
  <c r="AN112" i="1"/>
  <c r="AL112" i="1"/>
  <c r="AJ112" i="1"/>
  <c r="AH112" i="1"/>
  <c r="AI112" i="1" s="1"/>
  <c r="AF112" i="1"/>
  <c r="AG112" i="1" s="1"/>
  <c r="AD112" i="1"/>
  <c r="AB112" i="1"/>
  <c r="Z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BO111" i="1"/>
  <c r="BM111" i="1"/>
  <c r="BL111" i="1"/>
  <c r="BK111" i="1"/>
  <c r="BJ111" i="1"/>
  <c r="BI111" i="1"/>
  <c r="BH111" i="1"/>
  <c r="BG111" i="1"/>
  <c r="BE111" i="1"/>
  <c r="BD111" i="1"/>
  <c r="BC111" i="1"/>
  <c r="BA111" i="1"/>
  <c r="BB111" i="1" s="1"/>
  <c r="AZ111" i="1"/>
  <c r="AX111" i="1"/>
  <c r="AY111" i="1" s="1"/>
  <c r="AV111" i="1"/>
  <c r="AW111" i="1" s="1"/>
  <c r="AU111" i="1"/>
  <c r="AT111" i="1"/>
  <c r="AR111" i="1"/>
  <c r="AS111" i="1" s="1"/>
  <c r="AP111" i="1"/>
  <c r="AQ111" i="1" s="1"/>
  <c r="AN111" i="1"/>
  <c r="AO111" i="1" s="1"/>
  <c r="AM111" i="1"/>
  <c r="AL111" i="1"/>
  <c r="AJ111" i="1"/>
  <c r="AK111" i="1" s="1"/>
  <c r="AH111" i="1"/>
  <c r="AI111" i="1" s="1"/>
  <c r="AF111" i="1"/>
  <c r="AE111" i="1"/>
  <c r="AD111" i="1"/>
  <c r="AB111" i="1"/>
  <c r="AC111" i="1" s="1"/>
  <c r="Z111" i="1"/>
  <c r="AA111" i="1" s="1"/>
  <c r="X111" i="1"/>
  <c r="Y111" i="1" s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BO110" i="1"/>
  <c r="BP110" i="1" s="1"/>
  <c r="BN110" i="1"/>
  <c r="BM110" i="1"/>
  <c r="BK110" i="1"/>
  <c r="BL110" i="1" s="1"/>
  <c r="BJ110" i="1"/>
  <c r="BI110" i="1"/>
  <c r="BH110" i="1"/>
  <c r="BG110" i="1"/>
  <c r="BF110" i="1"/>
  <c r="BE110" i="1"/>
  <c r="BC110" i="1"/>
  <c r="BD110" i="1" s="1"/>
  <c r="BA110" i="1"/>
  <c r="BB110" i="1" s="1"/>
  <c r="AZ110" i="1"/>
  <c r="AX110" i="1"/>
  <c r="AY110" i="1" s="1"/>
  <c r="AV110" i="1"/>
  <c r="AW110" i="1" s="1"/>
  <c r="AU110" i="1"/>
  <c r="AT110" i="1"/>
  <c r="AR110" i="1"/>
  <c r="AS110" i="1" s="1"/>
  <c r="AP110" i="1"/>
  <c r="AQ110" i="1" s="1"/>
  <c r="AN110" i="1"/>
  <c r="AO110" i="1" s="1"/>
  <c r="AM110" i="1"/>
  <c r="AL110" i="1"/>
  <c r="AJ110" i="1"/>
  <c r="AK110" i="1" s="1"/>
  <c r="AH110" i="1"/>
  <c r="AI110" i="1" s="1"/>
  <c r="AF110" i="1"/>
  <c r="AG110" i="1" s="1"/>
  <c r="AE110" i="1"/>
  <c r="AD110" i="1"/>
  <c r="AB110" i="1"/>
  <c r="AC110" i="1" s="1"/>
  <c r="Z110" i="1"/>
  <c r="AA110" i="1" s="1"/>
  <c r="X110" i="1"/>
  <c r="Y110" i="1" s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BO109" i="1"/>
  <c r="BP109" i="1" s="1"/>
  <c r="BN109" i="1"/>
  <c r="BM109" i="1"/>
  <c r="BL109" i="1"/>
  <c r="BK109" i="1"/>
  <c r="BJ109" i="1"/>
  <c r="BI109" i="1"/>
  <c r="BH109" i="1"/>
  <c r="BG109" i="1"/>
  <c r="BF109" i="1"/>
  <c r="BE109" i="1"/>
  <c r="BD109" i="1"/>
  <c r="BC109" i="1"/>
  <c r="BA109" i="1"/>
  <c r="BB109" i="1" s="1"/>
  <c r="AZ109" i="1"/>
  <c r="AX109" i="1"/>
  <c r="AY109" i="1" s="1"/>
  <c r="AV109" i="1"/>
  <c r="AW109" i="1" s="1"/>
  <c r="AU109" i="1"/>
  <c r="AT109" i="1"/>
  <c r="AR109" i="1"/>
  <c r="AS109" i="1" s="1"/>
  <c r="AP109" i="1"/>
  <c r="AQ109" i="1" s="1"/>
  <c r="AN109" i="1"/>
  <c r="AO109" i="1" s="1"/>
  <c r="AM109" i="1"/>
  <c r="AL109" i="1"/>
  <c r="AJ109" i="1"/>
  <c r="AK109" i="1" s="1"/>
  <c r="AH109" i="1"/>
  <c r="AF109" i="1"/>
  <c r="AD109" i="1"/>
  <c r="AB109" i="1"/>
  <c r="Z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BP108" i="1"/>
  <c r="BO108" i="1"/>
  <c r="BM108" i="1"/>
  <c r="BN108" i="1" s="1"/>
  <c r="BK108" i="1"/>
  <c r="BL108" i="1" s="1"/>
  <c r="BJ108" i="1"/>
  <c r="BI108" i="1"/>
  <c r="BH108" i="1"/>
  <c r="BG108" i="1"/>
  <c r="BF108" i="1"/>
  <c r="BE108" i="1"/>
  <c r="BC108" i="1"/>
  <c r="BD108" i="1" s="1"/>
  <c r="BA108" i="1"/>
  <c r="BB108" i="1" s="1"/>
  <c r="AZ108" i="1"/>
  <c r="AX108" i="1"/>
  <c r="AY108" i="1" s="1"/>
  <c r="AW108" i="1"/>
  <c r="AV108" i="1"/>
  <c r="AT108" i="1"/>
  <c r="AU108" i="1" s="1"/>
  <c r="AR108" i="1"/>
  <c r="AS108" i="1" s="1"/>
  <c r="AP108" i="1"/>
  <c r="AQ108" i="1" s="1"/>
  <c r="AO108" i="1"/>
  <c r="AN108" i="1"/>
  <c r="AL108" i="1"/>
  <c r="AM108" i="1" s="1"/>
  <c r="AJ108" i="1"/>
  <c r="AK108" i="1" s="1"/>
  <c r="AH108" i="1"/>
  <c r="AI108" i="1" s="1"/>
  <c r="AG108" i="1"/>
  <c r="AF108" i="1"/>
  <c r="AD108" i="1"/>
  <c r="AE108" i="1" s="1"/>
  <c r="AB108" i="1"/>
  <c r="AC108" i="1" s="1"/>
  <c r="Z108" i="1"/>
  <c r="AA108" i="1" s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BP107" i="1"/>
  <c r="BO107" i="1"/>
  <c r="BM107" i="1"/>
  <c r="BN107" i="1" s="1"/>
  <c r="BK107" i="1"/>
  <c r="BL107" i="1" s="1"/>
  <c r="BJ107" i="1"/>
  <c r="BI107" i="1"/>
  <c r="BH107" i="1"/>
  <c r="BG107" i="1"/>
  <c r="BE107" i="1"/>
  <c r="BF107" i="1" s="1"/>
  <c r="BC107" i="1"/>
  <c r="BD107" i="1" s="1"/>
  <c r="BA107" i="1"/>
  <c r="BB107" i="1" s="1"/>
  <c r="AZ107" i="1"/>
  <c r="AX107" i="1"/>
  <c r="AY107" i="1" s="1"/>
  <c r="AW107" i="1"/>
  <c r="AV107" i="1"/>
  <c r="AT107" i="1"/>
  <c r="AU107" i="1" s="1"/>
  <c r="AR107" i="1"/>
  <c r="AS107" i="1" s="1"/>
  <c r="AP107" i="1"/>
  <c r="AQ107" i="1" s="1"/>
  <c r="AO107" i="1"/>
  <c r="AN107" i="1"/>
  <c r="AL107" i="1"/>
  <c r="AM107" i="1" s="1"/>
  <c r="AK107" i="1"/>
  <c r="AJ107" i="1"/>
  <c r="AH107" i="1"/>
  <c r="AI107" i="1" s="1"/>
  <c r="AG107" i="1"/>
  <c r="AF107" i="1"/>
  <c r="AD107" i="1"/>
  <c r="AE107" i="1" s="1"/>
  <c r="AB107" i="1"/>
  <c r="AC107" i="1" s="1"/>
  <c r="Z107" i="1"/>
  <c r="AA107" i="1" s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BP106" i="1"/>
  <c r="BO106" i="1"/>
  <c r="BM106" i="1"/>
  <c r="BN106" i="1" s="1"/>
  <c r="BK106" i="1"/>
  <c r="BL106" i="1" s="1"/>
  <c r="BJ106" i="1"/>
  <c r="BI106" i="1"/>
  <c r="BH106" i="1"/>
  <c r="BG106" i="1"/>
  <c r="BF106" i="1"/>
  <c r="BE106" i="1"/>
  <c r="BC106" i="1"/>
  <c r="BD106" i="1" s="1"/>
  <c r="BB106" i="1"/>
  <c r="BA106" i="1"/>
  <c r="AZ106" i="1"/>
  <c r="AX106" i="1"/>
  <c r="AY106" i="1" s="1"/>
  <c r="AW106" i="1"/>
  <c r="AV106" i="1"/>
  <c r="AT106" i="1"/>
  <c r="AU106" i="1" s="1"/>
  <c r="AS106" i="1"/>
  <c r="AR106" i="1"/>
  <c r="AP106" i="1"/>
  <c r="AQ106" i="1" s="1"/>
  <c r="AO106" i="1"/>
  <c r="AN106" i="1"/>
  <c r="AM106" i="1"/>
  <c r="AL106" i="1"/>
  <c r="AK106" i="1"/>
  <c r="AJ106" i="1"/>
  <c r="AH106" i="1"/>
  <c r="AI106" i="1" s="1"/>
  <c r="AG106" i="1"/>
  <c r="AF106" i="1"/>
  <c r="AD106" i="1"/>
  <c r="AE106" i="1" s="1"/>
  <c r="AB106" i="1"/>
  <c r="AC106" i="1" s="1"/>
  <c r="Z106" i="1"/>
  <c r="AA106" i="1" s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BP105" i="1"/>
  <c r="BO105" i="1"/>
  <c r="BN105" i="1"/>
  <c r="BM105" i="1"/>
  <c r="BK105" i="1"/>
  <c r="BL105" i="1" s="1"/>
  <c r="BJ105" i="1"/>
  <c r="BI105" i="1"/>
  <c r="BH105" i="1"/>
  <c r="BG105" i="1"/>
  <c r="BF105" i="1"/>
  <c r="BE105" i="1"/>
  <c r="BC105" i="1"/>
  <c r="BD105" i="1" s="1"/>
  <c r="BB105" i="1"/>
  <c r="BA105" i="1"/>
  <c r="AZ105" i="1"/>
  <c r="AX105" i="1"/>
  <c r="AY105" i="1" s="1"/>
  <c r="AW105" i="1"/>
  <c r="AV105" i="1"/>
  <c r="AU105" i="1"/>
  <c r="AT105" i="1"/>
  <c r="AR105" i="1"/>
  <c r="AS105" i="1" s="1"/>
  <c r="AP105" i="1"/>
  <c r="AQ105" i="1" s="1"/>
  <c r="AO105" i="1"/>
  <c r="AN105" i="1"/>
  <c r="AL105" i="1"/>
  <c r="AM105" i="1" s="1"/>
  <c r="AJ105" i="1"/>
  <c r="AK105" i="1" s="1"/>
  <c r="AH105" i="1"/>
  <c r="AI105" i="1" s="1"/>
  <c r="AG105" i="1"/>
  <c r="AF105" i="1"/>
  <c r="AE105" i="1"/>
  <c r="AD105" i="1"/>
  <c r="AC105" i="1"/>
  <c r="AB105" i="1"/>
  <c r="Z105" i="1"/>
  <c r="AA105" i="1" s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BP104" i="1"/>
  <c r="BO104" i="1"/>
  <c r="BM104" i="1"/>
  <c r="BN104" i="1" s="1"/>
  <c r="BK104" i="1"/>
  <c r="BL104" i="1" s="1"/>
  <c r="BJ104" i="1"/>
  <c r="BI104" i="1"/>
  <c r="BH104" i="1"/>
  <c r="BG104" i="1"/>
  <c r="BE104" i="1"/>
  <c r="BF104" i="1" s="1"/>
  <c r="BC104" i="1"/>
  <c r="BD104" i="1" s="1"/>
  <c r="BA104" i="1"/>
  <c r="BB104" i="1" s="1"/>
  <c r="AZ104" i="1"/>
  <c r="AX104" i="1"/>
  <c r="AY104" i="1" s="1"/>
  <c r="AW104" i="1"/>
  <c r="AV104" i="1"/>
  <c r="AT104" i="1"/>
  <c r="AU104" i="1" s="1"/>
  <c r="AR104" i="1"/>
  <c r="AS104" i="1" s="1"/>
  <c r="AP104" i="1"/>
  <c r="AQ104" i="1" s="1"/>
  <c r="AO104" i="1"/>
  <c r="AN104" i="1"/>
  <c r="AL104" i="1"/>
  <c r="AM104" i="1" s="1"/>
  <c r="AJ104" i="1"/>
  <c r="AK104" i="1" s="1"/>
  <c r="AH104" i="1"/>
  <c r="AI104" i="1" s="1"/>
  <c r="AG104" i="1"/>
  <c r="AF104" i="1"/>
  <c r="AE104" i="1"/>
  <c r="AD104" i="1"/>
  <c r="AB104" i="1"/>
  <c r="AC104" i="1" s="1"/>
  <c r="Z104" i="1"/>
  <c r="AA104" i="1" s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BO103" i="1"/>
  <c r="BM103" i="1"/>
  <c r="BN103" i="1" s="1"/>
  <c r="BK103" i="1"/>
  <c r="BL103" i="1" s="1"/>
  <c r="BJ103" i="1"/>
  <c r="BI103" i="1"/>
  <c r="BH103" i="1"/>
  <c r="BG103" i="1"/>
  <c r="BE103" i="1"/>
  <c r="BF103" i="1" s="1"/>
  <c r="BC103" i="1"/>
  <c r="BD103" i="1" s="1"/>
  <c r="BB103" i="1"/>
  <c r="BA103" i="1"/>
  <c r="AZ103" i="1"/>
  <c r="AX103" i="1"/>
  <c r="AV103" i="1"/>
  <c r="AT103" i="1"/>
  <c r="AU103" i="1" s="1"/>
  <c r="AS103" i="1"/>
  <c r="AR103" i="1"/>
  <c r="AP103" i="1"/>
  <c r="AN103" i="1"/>
  <c r="AL103" i="1"/>
  <c r="AM103" i="1" s="1"/>
  <c r="AK103" i="1"/>
  <c r="AJ103" i="1"/>
  <c r="AH103" i="1"/>
  <c r="AF103" i="1"/>
  <c r="AD103" i="1"/>
  <c r="AE103" i="1" s="1"/>
  <c r="AB103" i="1"/>
  <c r="AC103" i="1" s="1"/>
  <c r="Z103" i="1"/>
  <c r="AA103" i="1" s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BP102" i="1"/>
  <c r="BO102" i="1"/>
  <c r="BN102" i="1"/>
  <c r="BM102" i="1"/>
  <c r="BK102" i="1"/>
  <c r="BJ102" i="1"/>
  <c r="BI102" i="1"/>
  <c r="BH102" i="1"/>
  <c r="BG102" i="1"/>
  <c r="BF102" i="1"/>
  <c r="BE102" i="1"/>
  <c r="BC102" i="1"/>
  <c r="BA102" i="1"/>
  <c r="AZ102" i="1"/>
  <c r="AX102" i="1"/>
  <c r="AW102" i="1"/>
  <c r="AV102" i="1"/>
  <c r="AU102" i="1"/>
  <c r="AT102" i="1"/>
  <c r="AR102" i="1"/>
  <c r="AP102" i="1"/>
  <c r="AN102" i="1"/>
  <c r="AM102" i="1"/>
  <c r="AL102" i="1"/>
  <c r="AJ102" i="1"/>
  <c r="AK102" i="1" s="1"/>
  <c r="AH102" i="1"/>
  <c r="AF102" i="1"/>
  <c r="AD102" i="1"/>
  <c r="AE102" i="1" s="1"/>
  <c r="AC102" i="1"/>
  <c r="AB102" i="1"/>
  <c r="Z102" i="1"/>
  <c r="X102" i="1"/>
  <c r="Y102" i="1" s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Y103" i="1" s="1"/>
  <c r="G102" i="1"/>
  <c r="F102" i="1"/>
  <c r="E102" i="1"/>
  <c r="BP101" i="1"/>
  <c r="BO101" i="1"/>
  <c r="BM101" i="1"/>
  <c r="BK101" i="1"/>
  <c r="BL101" i="1" s="1"/>
  <c r="BJ101" i="1"/>
  <c r="BI101" i="1"/>
  <c r="BH101" i="1"/>
  <c r="BG101" i="1"/>
  <c r="BE101" i="1"/>
  <c r="BC101" i="1"/>
  <c r="BD101" i="1" s="1"/>
  <c r="BA101" i="1"/>
  <c r="BB101" i="1" s="1"/>
  <c r="AZ101" i="1"/>
  <c r="AX101" i="1"/>
  <c r="AY101" i="1" s="1"/>
  <c r="AV101" i="1"/>
  <c r="AW101" i="1" s="1"/>
  <c r="AT101" i="1"/>
  <c r="AU101" i="1" s="1"/>
  <c r="AS101" i="1"/>
  <c r="AR101" i="1"/>
  <c r="AP101" i="1"/>
  <c r="AQ101" i="1" s="1"/>
  <c r="AN101" i="1"/>
  <c r="AO101" i="1" s="1"/>
  <c r="AL101" i="1"/>
  <c r="AM101" i="1" s="1"/>
  <c r="AK101" i="1"/>
  <c r="AJ101" i="1"/>
  <c r="AH101" i="1"/>
  <c r="AI101" i="1" s="1"/>
  <c r="AF101" i="1"/>
  <c r="AG101" i="1" s="1"/>
  <c r="AD101" i="1"/>
  <c r="AE101" i="1" s="1"/>
  <c r="AC101" i="1"/>
  <c r="AB101" i="1"/>
  <c r="Z101" i="1"/>
  <c r="AA101" i="1" s="1"/>
  <c r="X101" i="1"/>
  <c r="Y101" i="1" s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BB102" i="1" s="1"/>
  <c r="G101" i="1"/>
  <c r="F101" i="1"/>
  <c r="E101" i="1"/>
  <c r="BP100" i="1"/>
  <c r="BO100" i="1"/>
  <c r="BM100" i="1"/>
  <c r="BK100" i="1"/>
  <c r="BL100" i="1" s="1"/>
  <c r="BJ100" i="1"/>
  <c r="BI100" i="1"/>
  <c r="BH100" i="1"/>
  <c r="BG100" i="1"/>
  <c r="BE100" i="1"/>
  <c r="BC100" i="1"/>
  <c r="BD100" i="1" s="1"/>
  <c r="BA100" i="1"/>
  <c r="BB100" i="1" s="1"/>
  <c r="AZ100" i="1"/>
  <c r="AX100" i="1"/>
  <c r="AY100" i="1" s="1"/>
  <c r="AV100" i="1"/>
  <c r="AW100" i="1" s="1"/>
  <c r="AT100" i="1"/>
  <c r="AU100" i="1" s="1"/>
  <c r="AS100" i="1"/>
  <c r="AR100" i="1"/>
  <c r="AP100" i="1"/>
  <c r="AQ100" i="1" s="1"/>
  <c r="AN100" i="1"/>
  <c r="AO100" i="1" s="1"/>
  <c r="AL100" i="1"/>
  <c r="AM100" i="1" s="1"/>
  <c r="AK100" i="1"/>
  <c r="AJ100" i="1"/>
  <c r="AH100" i="1"/>
  <c r="AI100" i="1" s="1"/>
  <c r="AF100" i="1"/>
  <c r="AG100" i="1" s="1"/>
  <c r="AD100" i="1"/>
  <c r="AE100" i="1" s="1"/>
  <c r="AC100" i="1"/>
  <c r="AB100" i="1"/>
  <c r="Z100" i="1"/>
  <c r="AA100" i="1" s="1"/>
  <c r="X100" i="1"/>
  <c r="Y100" i="1" s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BN101" i="1" s="1"/>
  <c r="G100" i="1"/>
  <c r="F100" i="1"/>
  <c r="E100" i="1"/>
  <c r="BP99" i="1"/>
  <c r="BO99" i="1"/>
  <c r="BM99" i="1"/>
  <c r="BK99" i="1"/>
  <c r="BL99" i="1" s="1"/>
  <c r="BJ99" i="1"/>
  <c r="BI99" i="1"/>
  <c r="BH99" i="1"/>
  <c r="BG99" i="1"/>
  <c r="BE99" i="1"/>
  <c r="BC99" i="1"/>
  <c r="BD99" i="1" s="1"/>
  <c r="BA99" i="1"/>
  <c r="BB99" i="1" s="1"/>
  <c r="AZ99" i="1"/>
  <c r="AX99" i="1"/>
  <c r="AY99" i="1" s="1"/>
  <c r="AV99" i="1"/>
  <c r="AW99" i="1" s="1"/>
  <c r="AT99" i="1"/>
  <c r="AU99" i="1" s="1"/>
  <c r="AS99" i="1"/>
  <c r="AR99" i="1"/>
  <c r="AP99" i="1"/>
  <c r="AQ99" i="1" s="1"/>
  <c r="AN99" i="1"/>
  <c r="AO99" i="1" s="1"/>
  <c r="AL99" i="1"/>
  <c r="AM99" i="1" s="1"/>
  <c r="AK99" i="1"/>
  <c r="AJ99" i="1"/>
  <c r="AH99" i="1"/>
  <c r="AI99" i="1" s="1"/>
  <c r="AF99" i="1"/>
  <c r="AG99" i="1" s="1"/>
  <c r="AD99" i="1"/>
  <c r="AE99" i="1" s="1"/>
  <c r="AC99" i="1"/>
  <c r="AB99" i="1"/>
  <c r="Z99" i="1"/>
  <c r="AA99" i="1" s="1"/>
  <c r="X99" i="1"/>
  <c r="Y99" i="1" s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BN100" i="1" s="1"/>
  <c r="G99" i="1"/>
  <c r="F99" i="1"/>
  <c r="E99" i="1"/>
  <c r="BP98" i="1"/>
  <c r="BO98" i="1"/>
  <c r="BM98" i="1"/>
  <c r="BK98" i="1"/>
  <c r="BL98" i="1" s="1"/>
  <c r="BJ98" i="1"/>
  <c r="BI98" i="1"/>
  <c r="BH98" i="1"/>
  <c r="BG98" i="1"/>
  <c r="BE98" i="1"/>
  <c r="BC98" i="1"/>
  <c r="BD98" i="1" s="1"/>
  <c r="BA98" i="1"/>
  <c r="BB98" i="1" s="1"/>
  <c r="AZ98" i="1"/>
  <c r="AX98" i="1"/>
  <c r="AY98" i="1" s="1"/>
  <c r="AV98" i="1"/>
  <c r="AW98" i="1" s="1"/>
  <c r="AT98" i="1"/>
  <c r="AU98" i="1" s="1"/>
  <c r="AS98" i="1"/>
  <c r="AR98" i="1"/>
  <c r="AP98" i="1"/>
  <c r="AQ98" i="1" s="1"/>
  <c r="AN98" i="1"/>
  <c r="AO98" i="1" s="1"/>
  <c r="AL98" i="1"/>
  <c r="AM98" i="1" s="1"/>
  <c r="AK98" i="1"/>
  <c r="AJ98" i="1"/>
  <c r="AH98" i="1"/>
  <c r="AI98" i="1" s="1"/>
  <c r="AF98" i="1"/>
  <c r="AG98" i="1" s="1"/>
  <c r="AD98" i="1"/>
  <c r="AE98" i="1" s="1"/>
  <c r="AC98" i="1"/>
  <c r="AB98" i="1"/>
  <c r="Z98" i="1"/>
  <c r="AA98" i="1" s="1"/>
  <c r="X98" i="1"/>
  <c r="Y98" i="1" s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BN99" i="1" s="1"/>
  <c r="G98" i="1"/>
  <c r="F98" i="1"/>
  <c r="E98" i="1"/>
  <c r="BP97" i="1"/>
  <c r="BO97" i="1"/>
  <c r="BM97" i="1"/>
  <c r="BK97" i="1"/>
  <c r="BL97" i="1" s="1"/>
  <c r="BJ97" i="1"/>
  <c r="BI97" i="1"/>
  <c r="BH97" i="1"/>
  <c r="BG97" i="1"/>
  <c r="BE97" i="1"/>
  <c r="BC97" i="1"/>
  <c r="BD97" i="1" s="1"/>
  <c r="BA97" i="1"/>
  <c r="BB97" i="1" s="1"/>
  <c r="AZ97" i="1"/>
  <c r="AX97" i="1"/>
  <c r="AY97" i="1" s="1"/>
  <c r="AV97" i="1"/>
  <c r="AW97" i="1" s="1"/>
  <c r="AT97" i="1"/>
  <c r="AU97" i="1" s="1"/>
  <c r="AS97" i="1"/>
  <c r="AR97" i="1"/>
  <c r="AP97" i="1"/>
  <c r="AQ97" i="1" s="1"/>
  <c r="AN97" i="1"/>
  <c r="AO97" i="1" s="1"/>
  <c r="AL97" i="1"/>
  <c r="AM97" i="1" s="1"/>
  <c r="AK97" i="1"/>
  <c r="AJ97" i="1"/>
  <c r="AH97" i="1"/>
  <c r="AI97" i="1" s="1"/>
  <c r="AF97" i="1"/>
  <c r="AG97" i="1" s="1"/>
  <c r="AD97" i="1"/>
  <c r="AE97" i="1" s="1"/>
  <c r="AC97" i="1"/>
  <c r="AB97" i="1"/>
  <c r="Z97" i="1"/>
  <c r="AA97" i="1" s="1"/>
  <c r="X97" i="1"/>
  <c r="Y97" i="1" s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BN98" i="1" s="1"/>
  <c r="G97" i="1"/>
  <c r="F97" i="1"/>
  <c r="E97" i="1"/>
  <c r="BP96" i="1"/>
  <c r="BO96" i="1"/>
  <c r="BM96" i="1"/>
  <c r="BK96" i="1"/>
  <c r="BL96" i="1" s="1"/>
  <c r="BJ96" i="1"/>
  <c r="BI96" i="1"/>
  <c r="BH96" i="1"/>
  <c r="BG96" i="1"/>
  <c r="BE96" i="1"/>
  <c r="BC96" i="1"/>
  <c r="BD96" i="1" s="1"/>
  <c r="BA96" i="1"/>
  <c r="BB96" i="1" s="1"/>
  <c r="AZ96" i="1"/>
  <c r="AX96" i="1"/>
  <c r="AY96" i="1" s="1"/>
  <c r="AV96" i="1"/>
  <c r="AW96" i="1" s="1"/>
  <c r="AT96" i="1"/>
  <c r="AU96" i="1" s="1"/>
  <c r="AS96" i="1"/>
  <c r="AR96" i="1"/>
  <c r="AP96" i="1"/>
  <c r="AQ96" i="1" s="1"/>
  <c r="AN96" i="1"/>
  <c r="AO96" i="1" s="1"/>
  <c r="AL96" i="1"/>
  <c r="AM96" i="1" s="1"/>
  <c r="AK96" i="1"/>
  <c r="AJ96" i="1"/>
  <c r="AH96" i="1"/>
  <c r="AI96" i="1" s="1"/>
  <c r="AF96" i="1"/>
  <c r="AG96" i="1" s="1"/>
  <c r="AD96" i="1"/>
  <c r="AE96" i="1" s="1"/>
  <c r="AC96" i="1"/>
  <c r="AB96" i="1"/>
  <c r="Z96" i="1"/>
  <c r="AA96" i="1" s="1"/>
  <c r="X96" i="1"/>
  <c r="Y96" i="1" s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BN97" i="1" s="1"/>
  <c r="G96" i="1"/>
  <c r="F96" i="1"/>
  <c r="E96" i="1"/>
  <c r="BP95" i="1"/>
  <c r="BO95" i="1"/>
  <c r="BM95" i="1"/>
  <c r="BK95" i="1"/>
  <c r="BL95" i="1" s="1"/>
  <c r="BJ95" i="1"/>
  <c r="BI95" i="1"/>
  <c r="BH95" i="1"/>
  <c r="BG95" i="1"/>
  <c r="BE95" i="1"/>
  <c r="BC95" i="1"/>
  <c r="BD95" i="1" s="1"/>
  <c r="BA95" i="1"/>
  <c r="BB95" i="1" s="1"/>
  <c r="AZ95" i="1"/>
  <c r="AX95" i="1"/>
  <c r="AY95" i="1" s="1"/>
  <c r="AV95" i="1"/>
  <c r="AW95" i="1" s="1"/>
  <c r="AT95" i="1"/>
  <c r="AU95" i="1" s="1"/>
  <c r="AS95" i="1"/>
  <c r="AR95" i="1"/>
  <c r="AP95" i="1"/>
  <c r="AQ95" i="1" s="1"/>
  <c r="AN95" i="1"/>
  <c r="AO95" i="1" s="1"/>
  <c r="AL95" i="1"/>
  <c r="AM95" i="1" s="1"/>
  <c r="AK95" i="1"/>
  <c r="AJ95" i="1"/>
  <c r="AH95" i="1"/>
  <c r="AI95" i="1" s="1"/>
  <c r="AF95" i="1"/>
  <c r="AG95" i="1" s="1"/>
  <c r="AD95" i="1"/>
  <c r="AE95" i="1" s="1"/>
  <c r="AC95" i="1"/>
  <c r="AB95" i="1"/>
  <c r="Z95" i="1"/>
  <c r="AA95" i="1" s="1"/>
  <c r="X95" i="1"/>
  <c r="Y95" i="1" s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BN96" i="1" s="1"/>
  <c r="G95" i="1"/>
  <c r="F95" i="1"/>
  <c r="E95" i="1"/>
  <c r="BP94" i="1"/>
  <c r="BO94" i="1"/>
  <c r="BM94" i="1"/>
  <c r="BK94" i="1"/>
  <c r="BL94" i="1" s="1"/>
  <c r="BJ94" i="1"/>
  <c r="BI94" i="1"/>
  <c r="BH94" i="1"/>
  <c r="BG94" i="1"/>
  <c r="BE94" i="1"/>
  <c r="BC94" i="1"/>
  <c r="BD94" i="1" s="1"/>
  <c r="BA94" i="1"/>
  <c r="BB94" i="1" s="1"/>
  <c r="AZ94" i="1"/>
  <c r="AX94" i="1"/>
  <c r="AY94" i="1" s="1"/>
  <c r="AV94" i="1"/>
  <c r="AW94" i="1" s="1"/>
  <c r="AT94" i="1"/>
  <c r="AU94" i="1" s="1"/>
  <c r="AS94" i="1"/>
  <c r="AR94" i="1"/>
  <c r="AP94" i="1"/>
  <c r="AQ94" i="1" s="1"/>
  <c r="AN94" i="1"/>
  <c r="AO94" i="1" s="1"/>
  <c r="AL94" i="1"/>
  <c r="AM94" i="1" s="1"/>
  <c r="AK94" i="1"/>
  <c r="AJ94" i="1"/>
  <c r="AH94" i="1"/>
  <c r="AI94" i="1" s="1"/>
  <c r="AF94" i="1"/>
  <c r="AG94" i="1" s="1"/>
  <c r="AD94" i="1"/>
  <c r="AE94" i="1" s="1"/>
  <c r="AC94" i="1"/>
  <c r="AB94" i="1"/>
  <c r="Z94" i="1"/>
  <c r="AA94" i="1" s="1"/>
  <c r="X94" i="1"/>
  <c r="Y94" i="1" s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BN95" i="1" s="1"/>
  <c r="G94" i="1"/>
  <c r="F94" i="1"/>
  <c r="E94" i="1"/>
  <c r="BO93" i="1"/>
  <c r="BM93" i="1"/>
  <c r="BK93" i="1"/>
  <c r="BJ93" i="1"/>
  <c r="BI93" i="1"/>
  <c r="BH93" i="1"/>
  <c r="BG93" i="1"/>
  <c r="BE93" i="1"/>
  <c r="BC93" i="1"/>
  <c r="BA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AC93" i="1" s="1"/>
  <c r="Z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BN94" i="1" s="1"/>
  <c r="G93" i="1"/>
  <c r="F93" i="1"/>
  <c r="E93" i="1"/>
  <c r="BO92" i="1"/>
  <c r="BM92" i="1"/>
  <c r="BK92" i="1"/>
  <c r="BL92" i="1" s="1"/>
  <c r="BJ92" i="1"/>
  <c r="BI92" i="1"/>
  <c r="BH92" i="1"/>
  <c r="BG92" i="1"/>
  <c r="BE92" i="1"/>
  <c r="BC92" i="1"/>
  <c r="BD92" i="1" s="1"/>
  <c r="BA92" i="1"/>
  <c r="BB92" i="1" s="1"/>
  <c r="AZ92" i="1"/>
  <c r="AX92" i="1"/>
  <c r="AV92" i="1"/>
  <c r="AT92" i="1"/>
  <c r="AR92" i="1"/>
  <c r="AS92" i="1" s="1"/>
  <c r="AP92" i="1"/>
  <c r="AQ92" i="1" s="1"/>
  <c r="AN92" i="1"/>
  <c r="AO92" i="1" s="1"/>
  <c r="AL92" i="1"/>
  <c r="AM92" i="1" s="1"/>
  <c r="AJ92" i="1"/>
  <c r="AK92" i="1" s="1"/>
  <c r="AH92" i="1"/>
  <c r="AF92" i="1"/>
  <c r="AD92" i="1"/>
  <c r="AB92" i="1"/>
  <c r="Z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BO91" i="1"/>
  <c r="BM91" i="1"/>
  <c r="BN91" i="1" s="1"/>
  <c r="BK91" i="1"/>
  <c r="BL91" i="1" s="1"/>
  <c r="BJ91" i="1"/>
  <c r="BI91" i="1"/>
  <c r="BH91" i="1"/>
  <c r="BG91" i="1"/>
  <c r="BE91" i="1"/>
  <c r="BC91" i="1"/>
  <c r="BD91" i="1" s="1"/>
  <c r="BB91" i="1"/>
  <c r="BA91" i="1"/>
  <c r="AZ91" i="1"/>
  <c r="AX91" i="1"/>
  <c r="AY91" i="1" s="1"/>
  <c r="AV91" i="1"/>
  <c r="AW91" i="1" s="1"/>
  <c r="AT91" i="1"/>
  <c r="AU91" i="1" s="1"/>
  <c r="AR91" i="1"/>
  <c r="AS91" i="1" s="1"/>
  <c r="AP91" i="1"/>
  <c r="AQ91" i="1" s="1"/>
  <c r="AN91" i="1"/>
  <c r="AO91" i="1" s="1"/>
  <c r="AL91" i="1"/>
  <c r="AM91" i="1" s="1"/>
  <c r="AJ91" i="1"/>
  <c r="AK91" i="1" s="1"/>
  <c r="AH91" i="1"/>
  <c r="AF91" i="1"/>
  <c r="AG91" i="1" s="1"/>
  <c r="AD91" i="1"/>
  <c r="AE91" i="1" s="1"/>
  <c r="AB91" i="1"/>
  <c r="AC91" i="1" s="1"/>
  <c r="Z91" i="1"/>
  <c r="X91" i="1"/>
  <c r="Y91" i="1" s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BP92" i="1" s="1"/>
  <c r="G91" i="1"/>
  <c r="F91" i="1"/>
  <c r="E91" i="1"/>
  <c r="BO90" i="1"/>
  <c r="BM90" i="1"/>
  <c r="BN90" i="1" s="1"/>
  <c r="BL90" i="1"/>
  <c r="BK90" i="1"/>
  <c r="BJ90" i="1"/>
  <c r="BI90" i="1"/>
  <c r="BH90" i="1"/>
  <c r="BG90" i="1"/>
  <c r="BE90" i="1"/>
  <c r="BC90" i="1"/>
  <c r="BD90" i="1" s="1"/>
  <c r="BA90" i="1"/>
  <c r="AZ90" i="1"/>
  <c r="AX90" i="1"/>
  <c r="AV90" i="1"/>
  <c r="AT90" i="1"/>
  <c r="AU90" i="1" s="1"/>
  <c r="AR90" i="1"/>
  <c r="AS90" i="1" s="1"/>
  <c r="AP90" i="1"/>
  <c r="AN90" i="1"/>
  <c r="AL90" i="1"/>
  <c r="AJ90" i="1"/>
  <c r="AH90" i="1"/>
  <c r="AF90" i="1"/>
  <c r="AG90" i="1" s="1"/>
  <c r="AE90" i="1"/>
  <c r="AD90" i="1"/>
  <c r="AB90" i="1"/>
  <c r="Z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BP91" i="1" s="1"/>
  <c r="G90" i="1"/>
  <c r="F90" i="1"/>
  <c r="E90" i="1"/>
  <c r="BO89" i="1"/>
  <c r="BM89" i="1"/>
  <c r="BK89" i="1"/>
  <c r="BL89" i="1" s="1"/>
  <c r="BJ89" i="1"/>
  <c r="BI89" i="1"/>
  <c r="BH89" i="1"/>
  <c r="BG89" i="1"/>
  <c r="BE89" i="1"/>
  <c r="BF89" i="1" s="1"/>
  <c r="BC89" i="1"/>
  <c r="BD89" i="1" s="1"/>
  <c r="BA89" i="1"/>
  <c r="AZ89" i="1"/>
  <c r="AX89" i="1"/>
  <c r="AY89" i="1" s="1"/>
  <c r="AV89" i="1"/>
  <c r="AW89" i="1" s="1"/>
  <c r="AU89" i="1"/>
  <c r="AT89" i="1"/>
  <c r="AR89" i="1"/>
  <c r="AP89" i="1"/>
  <c r="AN89" i="1"/>
  <c r="AL89" i="1"/>
  <c r="AM89" i="1" s="1"/>
  <c r="AJ89" i="1"/>
  <c r="AK89" i="1" s="1"/>
  <c r="AH89" i="1"/>
  <c r="AI89" i="1" s="1"/>
  <c r="AF89" i="1"/>
  <c r="AD89" i="1"/>
  <c r="AE89" i="1" s="1"/>
  <c r="AB89" i="1"/>
  <c r="Z89" i="1"/>
  <c r="AA89" i="1" s="1"/>
  <c r="X89" i="1"/>
  <c r="Y89" i="1" s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BP90" i="1" s="1"/>
  <c r="G89" i="1"/>
  <c r="F89" i="1"/>
  <c r="E89" i="1"/>
  <c r="BO88" i="1"/>
  <c r="BM88" i="1"/>
  <c r="BK88" i="1"/>
  <c r="BL88" i="1" s="1"/>
  <c r="BJ88" i="1"/>
  <c r="BI88" i="1"/>
  <c r="BH88" i="1"/>
  <c r="BG88" i="1"/>
  <c r="BE88" i="1"/>
  <c r="BC88" i="1"/>
  <c r="BB88" i="1"/>
  <c r="BA88" i="1"/>
  <c r="AZ88" i="1"/>
  <c r="AX88" i="1"/>
  <c r="AY88" i="1" s="1"/>
  <c r="AV88" i="1"/>
  <c r="AT88" i="1"/>
  <c r="AU88" i="1" s="1"/>
  <c r="AR88" i="1"/>
  <c r="AP88" i="1"/>
  <c r="AQ88" i="1" s="1"/>
  <c r="AN88" i="1"/>
  <c r="AO88" i="1" s="1"/>
  <c r="AL88" i="1"/>
  <c r="AM88" i="1" s="1"/>
  <c r="AJ88" i="1"/>
  <c r="AH88" i="1"/>
  <c r="AF88" i="1"/>
  <c r="AD88" i="1"/>
  <c r="AE88" i="1" s="1"/>
  <c r="AB88" i="1"/>
  <c r="AC88" i="1" s="1"/>
  <c r="Z88" i="1"/>
  <c r="AA88" i="1" s="1"/>
  <c r="X88" i="1"/>
  <c r="Y88" i="1" s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BP89" i="1" s="1"/>
  <c r="G88" i="1"/>
  <c r="F88" i="1"/>
  <c r="E88" i="1"/>
  <c r="BO87" i="1"/>
  <c r="BM87" i="1"/>
  <c r="BN87" i="1" s="1"/>
  <c r="BK87" i="1"/>
  <c r="BL87" i="1" s="1"/>
  <c r="BJ87" i="1"/>
  <c r="BI87" i="1"/>
  <c r="BH87" i="1"/>
  <c r="BG87" i="1"/>
  <c r="BE87" i="1"/>
  <c r="BF87" i="1" s="1"/>
  <c r="BC87" i="1"/>
  <c r="BD87" i="1" s="1"/>
  <c r="BA87" i="1"/>
  <c r="AZ87" i="1"/>
  <c r="AX87" i="1"/>
  <c r="AY87" i="1" s="1"/>
  <c r="AV87" i="1"/>
  <c r="AW87" i="1" s="1"/>
  <c r="AT87" i="1"/>
  <c r="AU87" i="1" s="1"/>
  <c r="AR87" i="1"/>
  <c r="AP87" i="1"/>
  <c r="AN87" i="1"/>
  <c r="AO87" i="1" s="1"/>
  <c r="AL87" i="1"/>
  <c r="AM87" i="1" s="1"/>
  <c r="AJ87" i="1"/>
  <c r="AH87" i="1"/>
  <c r="AF87" i="1"/>
  <c r="AD87" i="1"/>
  <c r="AE87" i="1" s="1"/>
  <c r="AB87" i="1"/>
  <c r="AC87" i="1" s="1"/>
  <c r="Z87" i="1"/>
  <c r="AA87" i="1" s="1"/>
  <c r="X87" i="1"/>
  <c r="Y87" i="1" s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BD88" i="1" s="1"/>
  <c r="G87" i="1"/>
  <c r="F87" i="1"/>
  <c r="E87" i="1"/>
  <c r="BO86" i="1"/>
  <c r="BM86" i="1"/>
  <c r="BN86" i="1" s="1"/>
  <c r="BK86" i="1"/>
  <c r="BL86" i="1" s="1"/>
  <c r="BJ86" i="1"/>
  <c r="BI86" i="1"/>
  <c r="BH86" i="1"/>
  <c r="BG86" i="1"/>
  <c r="BE86" i="1"/>
  <c r="BF86" i="1" s="1"/>
  <c r="BC86" i="1"/>
  <c r="BD86" i="1" s="1"/>
  <c r="BA86" i="1"/>
  <c r="AZ86" i="1"/>
  <c r="AX86" i="1"/>
  <c r="AV86" i="1"/>
  <c r="AW86" i="1" s="1"/>
  <c r="AT86" i="1"/>
  <c r="AU86" i="1" s="1"/>
  <c r="AR86" i="1"/>
  <c r="AP86" i="1"/>
  <c r="AN86" i="1"/>
  <c r="AO86" i="1" s="1"/>
  <c r="AL86" i="1"/>
  <c r="AM86" i="1" s="1"/>
  <c r="AJ86" i="1"/>
  <c r="AH86" i="1"/>
  <c r="AF86" i="1"/>
  <c r="AD86" i="1"/>
  <c r="AE86" i="1" s="1"/>
  <c r="AB86" i="1"/>
  <c r="AC86" i="1" s="1"/>
  <c r="Z86" i="1"/>
  <c r="AA86" i="1" s="1"/>
  <c r="X86" i="1"/>
  <c r="Y86" i="1" s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BP87" i="1" s="1"/>
  <c r="G86" i="1"/>
  <c r="F86" i="1"/>
  <c r="E86" i="1"/>
  <c r="BP85" i="1"/>
  <c r="BO85" i="1"/>
  <c r="BN85" i="1"/>
  <c r="BM85" i="1"/>
  <c r="BK85" i="1"/>
  <c r="BJ85" i="1"/>
  <c r="BI85" i="1"/>
  <c r="BH85" i="1"/>
  <c r="BG85" i="1"/>
  <c r="BF85" i="1"/>
  <c r="BE85" i="1"/>
  <c r="BC85" i="1"/>
  <c r="BA85" i="1"/>
  <c r="BB85" i="1" s="1"/>
  <c r="AZ85" i="1"/>
  <c r="AX85" i="1"/>
  <c r="AY85" i="1" s="1"/>
  <c r="AW85" i="1"/>
  <c r="AV85" i="1"/>
  <c r="AT85" i="1"/>
  <c r="AR85" i="1"/>
  <c r="AS85" i="1" s="1"/>
  <c r="AP85" i="1"/>
  <c r="AQ85" i="1" s="1"/>
  <c r="AN85" i="1"/>
  <c r="AO85" i="1" s="1"/>
  <c r="AL85" i="1"/>
  <c r="AM85" i="1" s="1"/>
  <c r="AJ85" i="1"/>
  <c r="AH85" i="1"/>
  <c r="AI85" i="1" s="1"/>
  <c r="AF85" i="1"/>
  <c r="AG85" i="1" s="1"/>
  <c r="AE85" i="1"/>
  <c r="AD85" i="1"/>
  <c r="AB85" i="1"/>
  <c r="AC85" i="1" s="1"/>
  <c r="Z85" i="1"/>
  <c r="X85" i="1"/>
  <c r="Y85" i="1" s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BP86" i="1" s="1"/>
  <c r="G85" i="1"/>
  <c r="F85" i="1"/>
  <c r="E85" i="1"/>
  <c r="BO84" i="1"/>
  <c r="BM84" i="1"/>
  <c r="BN84" i="1" s="1"/>
  <c r="BK84" i="1"/>
  <c r="BL84" i="1" s="1"/>
  <c r="BJ84" i="1"/>
  <c r="BI84" i="1"/>
  <c r="BH84" i="1"/>
  <c r="BG84" i="1"/>
  <c r="BE84" i="1"/>
  <c r="BF84" i="1" s="1"/>
  <c r="BC84" i="1"/>
  <c r="BD84" i="1" s="1"/>
  <c r="BA84" i="1"/>
  <c r="AZ84" i="1"/>
  <c r="AX84" i="1"/>
  <c r="AV84" i="1"/>
  <c r="AW84" i="1" s="1"/>
  <c r="AT84" i="1"/>
  <c r="AU84" i="1" s="1"/>
  <c r="AR84" i="1"/>
  <c r="AP84" i="1"/>
  <c r="AN84" i="1"/>
  <c r="AL84" i="1"/>
  <c r="AM84" i="1" s="1"/>
  <c r="AJ84" i="1"/>
  <c r="AK84" i="1" s="1"/>
  <c r="AH84" i="1"/>
  <c r="AF84" i="1"/>
  <c r="AD84" i="1"/>
  <c r="AE84" i="1" s="1"/>
  <c r="AB84" i="1"/>
  <c r="AC84" i="1" s="1"/>
  <c r="Z84" i="1"/>
  <c r="X84" i="1"/>
  <c r="Y84" i="1" s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BL85" i="1" s="1"/>
  <c r="G84" i="1"/>
  <c r="F84" i="1"/>
  <c r="E84" i="1"/>
  <c r="BO83" i="1"/>
  <c r="BM83" i="1"/>
  <c r="BK83" i="1"/>
  <c r="BJ83" i="1"/>
  <c r="BI83" i="1"/>
  <c r="BH83" i="1"/>
  <c r="BG83" i="1"/>
  <c r="BE83" i="1"/>
  <c r="BC83" i="1"/>
  <c r="BA83" i="1"/>
  <c r="BB83" i="1" s="1"/>
  <c r="AZ83" i="1"/>
  <c r="AX83" i="1"/>
  <c r="AV83" i="1"/>
  <c r="AT83" i="1"/>
  <c r="AR83" i="1"/>
  <c r="AS83" i="1" s="1"/>
  <c r="AP83" i="1"/>
  <c r="AN83" i="1"/>
  <c r="AO83" i="1" s="1"/>
  <c r="AL83" i="1"/>
  <c r="AM83" i="1" s="1"/>
  <c r="AJ83" i="1"/>
  <c r="AH83" i="1"/>
  <c r="AI83" i="1" s="1"/>
  <c r="AF83" i="1"/>
  <c r="AG83" i="1" s="1"/>
  <c r="AD83" i="1"/>
  <c r="AE83" i="1" s="1"/>
  <c r="AB83" i="1"/>
  <c r="Z83" i="1"/>
  <c r="AA83" i="1" s="1"/>
  <c r="X83" i="1"/>
  <c r="Y83" i="1" s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BP84" i="1" s="1"/>
  <c r="G83" i="1"/>
  <c r="F83" i="1"/>
  <c r="E83" i="1"/>
  <c r="BO82" i="1"/>
  <c r="BP82" i="1" s="1"/>
  <c r="BM82" i="1"/>
  <c r="BN82" i="1" s="1"/>
  <c r="BK82" i="1"/>
  <c r="BJ82" i="1"/>
  <c r="BI82" i="1"/>
  <c r="BH82" i="1"/>
  <c r="BG82" i="1"/>
  <c r="BE82" i="1"/>
  <c r="BF82" i="1" s="1"/>
  <c r="BC82" i="1"/>
  <c r="BA82" i="1"/>
  <c r="BB82" i="1" s="1"/>
  <c r="AZ82" i="1"/>
  <c r="AX82" i="1"/>
  <c r="AY82" i="1" s="1"/>
  <c r="AV82" i="1"/>
  <c r="AW82" i="1" s="1"/>
  <c r="AT82" i="1"/>
  <c r="AU82" i="1" s="1"/>
  <c r="AR82" i="1"/>
  <c r="AP82" i="1"/>
  <c r="AQ82" i="1" s="1"/>
  <c r="AN82" i="1"/>
  <c r="AO82" i="1" s="1"/>
  <c r="AL82" i="1"/>
  <c r="AM82" i="1" s="1"/>
  <c r="AJ82" i="1"/>
  <c r="AH82" i="1"/>
  <c r="AI82" i="1" s="1"/>
  <c r="AF82" i="1"/>
  <c r="AG82" i="1" s="1"/>
  <c r="AD82" i="1"/>
  <c r="AE82" i="1" s="1"/>
  <c r="AB82" i="1"/>
  <c r="Z82" i="1"/>
  <c r="AA82" i="1" s="1"/>
  <c r="X82" i="1"/>
  <c r="Y82" i="1" s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BL83" i="1" s="1"/>
  <c r="G82" i="1"/>
  <c r="F82" i="1"/>
  <c r="E82" i="1"/>
  <c r="BO81" i="1"/>
  <c r="BP81" i="1" s="1"/>
  <c r="BM81" i="1"/>
  <c r="BN81" i="1" s="1"/>
  <c r="BK81" i="1"/>
  <c r="BJ81" i="1"/>
  <c r="BI81" i="1"/>
  <c r="BH81" i="1"/>
  <c r="BG81" i="1"/>
  <c r="BE81" i="1"/>
  <c r="BF81" i="1" s="1"/>
  <c r="BC81" i="1"/>
  <c r="BA81" i="1"/>
  <c r="BB81" i="1" s="1"/>
  <c r="AZ81" i="1"/>
  <c r="AX81" i="1"/>
  <c r="AY81" i="1" s="1"/>
  <c r="AV81" i="1"/>
  <c r="AW81" i="1" s="1"/>
  <c r="AT81" i="1"/>
  <c r="AU81" i="1" s="1"/>
  <c r="AR81" i="1"/>
  <c r="AP81" i="1"/>
  <c r="AQ81" i="1" s="1"/>
  <c r="AN81" i="1"/>
  <c r="AO81" i="1" s="1"/>
  <c r="AL81" i="1"/>
  <c r="AM81" i="1" s="1"/>
  <c r="AJ81" i="1"/>
  <c r="AH81" i="1"/>
  <c r="AI81" i="1" s="1"/>
  <c r="AF81" i="1"/>
  <c r="AG81" i="1" s="1"/>
  <c r="AD81" i="1"/>
  <c r="AE81" i="1" s="1"/>
  <c r="AB81" i="1"/>
  <c r="Z81" i="1"/>
  <c r="AA81" i="1" s="1"/>
  <c r="X81" i="1"/>
  <c r="Y81" i="1" s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AS82" i="1" s="1"/>
  <c r="G81" i="1"/>
  <c r="F81" i="1"/>
  <c r="E81" i="1"/>
  <c r="BO80" i="1"/>
  <c r="BP80" i="1" s="1"/>
  <c r="BM80" i="1"/>
  <c r="BN80" i="1" s="1"/>
  <c r="BK80" i="1"/>
  <c r="BJ80" i="1"/>
  <c r="BI80" i="1"/>
  <c r="BH80" i="1"/>
  <c r="BG80" i="1"/>
  <c r="BE80" i="1"/>
  <c r="BF80" i="1" s="1"/>
  <c r="BC80" i="1"/>
  <c r="BA80" i="1"/>
  <c r="BB80" i="1" s="1"/>
  <c r="AZ80" i="1"/>
  <c r="AX80" i="1"/>
  <c r="AY80" i="1" s="1"/>
  <c r="AV80" i="1"/>
  <c r="AW80" i="1" s="1"/>
  <c r="AT80" i="1"/>
  <c r="AU80" i="1" s="1"/>
  <c r="AR80" i="1"/>
  <c r="AP80" i="1"/>
  <c r="AQ80" i="1" s="1"/>
  <c r="AN80" i="1"/>
  <c r="AO80" i="1" s="1"/>
  <c r="AL80" i="1"/>
  <c r="AM80" i="1" s="1"/>
  <c r="AJ80" i="1"/>
  <c r="AH80" i="1"/>
  <c r="AI80" i="1" s="1"/>
  <c r="AF80" i="1"/>
  <c r="AG80" i="1" s="1"/>
  <c r="AD80" i="1"/>
  <c r="AE80" i="1" s="1"/>
  <c r="AB80" i="1"/>
  <c r="Z80" i="1"/>
  <c r="AA80" i="1" s="1"/>
  <c r="X80" i="1"/>
  <c r="Y80" i="1" s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AS81" i="1" s="1"/>
  <c r="G80" i="1"/>
  <c r="F80" i="1"/>
  <c r="E80" i="1"/>
  <c r="BO79" i="1"/>
  <c r="BP79" i="1" s="1"/>
  <c r="BM79" i="1"/>
  <c r="BN79" i="1" s="1"/>
  <c r="BK79" i="1"/>
  <c r="BJ79" i="1"/>
  <c r="BI79" i="1"/>
  <c r="BH79" i="1"/>
  <c r="BG79" i="1"/>
  <c r="BE79" i="1"/>
  <c r="BF79" i="1" s="1"/>
  <c r="BC79" i="1"/>
  <c r="BA79" i="1"/>
  <c r="BB79" i="1" s="1"/>
  <c r="AZ79" i="1"/>
  <c r="AX79" i="1"/>
  <c r="AY79" i="1" s="1"/>
  <c r="AV79" i="1"/>
  <c r="AW79" i="1" s="1"/>
  <c r="AT79" i="1"/>
  <c r="AU79" i="1" s="1"/>
  <c r="AR79" i="1"/>
  <c r="AP79" i="1"/>
  <c r="AQ79" i="1" s="1"/>
  <c r="AN79" i="1"/>
  <c r="AO79" i="1" s="1"/>
  <c r="AL79" i="1"/>
  <c r="AM79" i="1" s="1"/>
  <c r="AJ79" i="1"/>
  <c r="AH79" i="1"/>
  <c r="AI79" i="1" s="1"/>
  <c r="AF79" i="1"/>
  <c r="AG79" i="1" s="1"/>
  <c r="AD79" i="1"/>
  <c r="AE79" i="1" s="1"/>
  <c r="AB79" i="1"/>
  <c r="Z79" i="1"/>
  <c r="AA79" i="1" s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AS80" i="1" s="1"/>
  <c r="G79" i="1"/>
  <c r="F79" i="1"/>
  <c r="E79" i="1"/>
  <c r="BO78" i="1"/>
  <c r="BP78" i="1" s="1"/>
  <c r="BM78" i="1"/>
  <c r="BN78" i="1" s="1"/>
  <c r="BK78" i="1"/>
  <c r="BJ78" i="1"/>
  <c r="BI78" i="1"/>
  <c r="BH78" i="1"/>
  <c r="BG78" i="1"/>
  <c r="BE78" i="1"/>
  <c r="BF78" i="1" s="1"/>
  <c r="BC78" i="1"/>
  <c r="BA78" i="1"/>
  <c r="BB78" i="1" s="1"/>
  <c r="AZ78" i="1"/>
  <c r="AX78" i="1"/>
  <c r="AV78" i="1"/>
  <c r="AT78" i="1"/>
  <c r="AU78" i="1" s="1"/>
  <c r="AR78" i="1"/>
  <c r="AP78" i="1"/>
  <c r="AQ78" i="1" s="1"/>
  <c r="AN78" i="1"/>
  <c r="AO78" i="1" s="1"/>
  <c r="AL78" i="1"/>
  <c r="AM78" i="1" s="1"/>
  <c r="AJ78" i="1"/>
  <c r="AH78" i="1"/>
  <c r="AF78" i="1"/>
  <c r="AG78" i="1" s="1"/>
  <c r="AD78" i="1"/>
  <c r="AE78" i="1" s="1"/>
  <c r="AB78" i="1"/>
  <c r="Z78" i="1"/>
  <c r="X78" i="1"/>
  <c r="Y78" i="1" s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AS79" i="1" s="1"/>
  <c r="G78" i="1"/>
  <c r="F78" i="1"/>
  <c r="E78" i="1"/>
  <c r="BO77" i="1"/>
  <c r="BP77" i="1" s="1"/>
  <c r="BM77" i="1"/>
  <c r="BN77" i="1" s="1"/>
  <c r="BK77" i="1"/>
  <c r="BJ77" i="1"/>
  <c r="BI77" i="1"/>
  <c r="BH77" i="1"/>
  <c r="BG77" i="1"/>
  <c r="BE77" i="1"/>
  <c r="BF77" i="1" s="1"/>
  <c r="BC77" i="1"/>
  <c r="BA77" i="1"/>
  <c r="BB77" i="1" s="1"/>
  <c r="AZ77" i="1"/>
  <c r="AX77" i="1"/>
  <c r="AY77" i="1" s="1"/>
  <c r="AV77" i="1"/>
  <c r="AW77" i="1" s="1"/>
  <c r="AT77" i="1"/>
  <c r="AU77" i="1" s="1"/>
  <c r="AR77" i="1"/>
  <c r="AP77" i="1"/>
  <c r="AQ77" i="1" s="1"/>
  <c r="AN77" i="1"/>
  <c r="AO77" i="1" s="1"/>
  <c r="AL77" i="1"/>
  <c r="AM77" i="1" s="1"/>
  <c r="AJ77" i="1"/>
  <c r="AH77" i="1"/>
  <c r="AI77" i="1" s="1"/>
  <c r="AF77" i="1"/>
  <c r="AG77" i="1" s="1"/>
  <c r="AD77" i="1"/>
  <c r="AE77" i="1" s="1"/>
  <c r="AB77" i="1"/>
  <c r="Z77" i="1"/>
  <c r="AA77" i="1" s="1"/>
  <c r="X77" i="1"/>
  <c r="Y77" i="1" s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AW78" i="1" s="1"/>
  <c r="G77" i="1"/>
  <c r="F77" i="1"/>
  <c r="E77" i="1"/>
  <c r="BO76" i="1"/>
  <c r="BP76" i="1" s="1"/>
  <c r="BM76" i="1"/>
  <c r="BN76" i="1" s="1"/>
  <c r="BL76" i="1"/>
  <c r="BK76" i="1"/>
  <c r="BJ76" i="1"/>
  <c r="BI76" i="1"/>
  <c r="BH76" i="1"/>
  <c r="BG76" i="1"/>
  <c r="BE76" i="1"/>
  <c r="BF76" i="1" s="1"/>
  <c r="BD76" i="1"/>
  <c r="BC76" i="1"/>
  <c r="BB76" i="1"/>
  <c r="BA76" i="1"/>
  <c r="AZ76" i="1"/>
  <c r="AX76" i="1"/>
  <c r="AY76" i="1" s="1"/>
  <c r="AV76" i="1"/>
  <c r="AW76" i="1" s="1"/>
  <c r="AT76" i="1"/>
  <c r="AU76" i="1" s="1"/>
  <c r="AS76" i="1"/>
  <c r="AR76" i="1"/>
  <c r="AP76" i="1"/>
  <c r="AQ76" i="1" s="1"/>
  <c r="AN76" i="1"/>
  <c r="AO76" i="1" s="1"/>
  <c r="AL76" i="1"/>
  <c r="AM76" i="1" s="1"/>
  <c r="AK76" i="1"/>
  <c r="AJ76" i="1"/>
  <c r="AH76" i="1"/>
  <c r="AI76" i="1" s="1"/>
  <c r="AF76" i="1"/>
  <c r="AG76" i="1" s="1"/>
  <c r="AD76" i="1"/>
  <c r="AE76" i="1" s="1"/>
  <c r="AC76" i="1"/>
  <c r="AB76" i="1"/>
  <c r="Z76" i="1"/>
  <c r="AA76" i="1" s="1"/>
  <c r="X76" i="1"/>
  <c r="Y76" i="1" s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AS77" i="1" s="1"/>
  <c r="G76" i="1"/>
  <c r="F76" i="1"/>
  <c r="E76" i="1"/>
  <c r="BO75" i="1"/>
  <c r="BM75" i="1"/>
  <c r="BK75" i="1"/>
  <c r="BJ75" i="1"/>
  <c r="BI75" i="1"/>
  <c r="BH75" i="1"/>
  <c r="BG75" i="1"/>
  <c r="BE75" i="1"/>
  <c r="BC75" i="1"/>
  <c r="BA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AZ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P4" i="1"/>
  <c r="O4" i="1"/>
  <c r="N4" i="1"/>
  <c r="E5" i="1"/>
  <c r="F5" i="1"/>
  <c r="G5" i="1"/>
  <c r="H5" i="1"/>
  <c r="I5" i="1"/>
  <c r="J5" i="1"/>
  <c r="K5" i="1"/>
  <c r="L5" i="1"/>
  <c r="M5" i="1"/>
  <c r="E6" i="1"/>
  <c r="F6" i="1"/>
  <c r="G6" i="1"/>
  <c r="H6" i="1"/>
  <c r="I6" i="1"/>
  <c r="J6" i="1"/>
  <c r="K6" i="1"/>
  <c r="L6" i="1"/>
  <c r="M6" i="1"/>
  <c r="E7" i="1"/>
  <c r="F7" i="1"/>
  <c r="G7" i="1"/>
  <c r="H7" i="1"/>
  <c r="I7" i="1"/>
  <c r="J7" i="1"/>
  <c r="K7" i="1"/>
  <c r="L7" i="1"/>
  <c r="M7" i="1"/>
  <c r="E8" i="1"/>
  <c r="F8" i="1"/>
  <c r="G8" i="1"/>
  <c r="H8" i="1"/>
  <c r="I8" i="1"/>
  <c r="J8" i="1"/>
  <c r="K8" i="1"/>
  <c r="L8" i="1"/>
  <c r="M8" i="1"/>
  <c r="E9" i="1"/>
  <c r="F9" i="1"/>
  <c r="G9" i="1"/>
  <c r="H9" i="1"/>
  <c r="I9" i="1"/>
  <c r="J9" i="1"/>
  <c r="K9" i="1"/>
  <c r="L9" i="1"/>
  <c r="M9" i="1"/>
  <c r="E10" i="1"/>
  <c r="F10" i="1"/>
  <c r="G10" i="1"/>
  <c r="H10" i="1"/>
  <c r="I10" i="1"/>
  <c r="J10" i="1"/>
  <c r="K10" i="1"/>
  <c r="L10" i="1"/>
  <c r="M10" i="1"/>
  <c r="E11" i="1"/>
  <c r="F11" i="1"/>
  <c r="G11" i="1"/>
  <c r="H11" i="1"/>
  <c r="I11" i="1"/>
  <c r="J11" i="1"/>
  <c r="K11" i="1"/>
  <c r="L11" i="1"/>
  <c r="M11" i="1"/>
  <c r="E12" i="1"/>
  <c r="F12" i="1"/>
  <c r="G12" i="1"/>
  <c r="H12" i="1"/>
  <c r="I12" i="1"/>
  <c r="J12" i="1"/>
  <c r="K12" i="1"/>
  <c r="L12" i="1"/>
  <c r="M12" i="1"/>
  <c r="E13" i="1"/>
  <c r="F13" i="1"/>
  <c r="G13" i="1"/>
  <c r="H13" i="1"/>
  <c r="I13" i="1"/>
  <c r="J13" i="1"/>
  <c r="K13" i="1"/>
  <c r="L13" i="1"/>
  <c r="M13" i="1"/>
  <c r="E14" i="1"/>
  <c r="F14" i="1"/>
  <c r="G14" i="1"/>
  <c r="H14" i="1"/>
  <c r="I14" i="1"/>
  <c r="J14" i="1"/>
  <c r="K14" i="1"/>
  <c r="L14" i="1"/>
  <c r="M14" i="1"/>
  <c r="E15" i="1"/>
  <c r="F15" i="1"/>
  <c r="G15" i="1"/>
  <c r="H15" i="1"/>
  <c r="I15" i="1"/>
  <c r="J15" i="1"/>
  <c r="K15" i="1"/>
  <c r="L15" i="1"/>
  <c r="M15" i="1"/>
  <c r="E16" i="1"/>
  <c r="F16" i="1"/>
  <c r="G16" i="1"/>
  <c r="H16" i="1"/>
  <c r="I16" i="1"/>
  <c r="J16" i="1"/>
  <c r="K16" i="1"/>
  <c r="L16" i="1"/>
  <c r="M16" i="1"/>
  <c r="E17" i="1"/>
  <c r="F17" i="1"/>
  <c r="G17" i="1"/>
  <c r="H17" i="1"/>
  <c r="I17" i="1"/>
  <c r="J17" i="1"/>
  <c r="K17" i="1"/>
  <c r="L17" i="1"/>
  <c r="M17" i="1"/>
  <c r="E18" i="1"/>
  <c r="F18" i="1"/>
  <c r="G18" i="1"/>
  <c r="H18" i="1"/>
  <c r="I18" i="1"/>
  <c r="J18" i="1"/>
  <c r="K18" i="1"/>
  <c r="L18" i="1"/>
  <c r="M18" i="1"/>
  <c r="E19" i="1"/>
  <c r="F19" i="1"/>
  <c r="G19" i="1"/>
  <c r="H19" i="1"/>
  <c r="I19" i="1"/>
  <c r="J19" i="1"/>
  <c r="K19" i="1"/>
  <c r="L19" i="1"/>
  <c r="M19" i="1"/>
  <c r="E20" i="1"/>
  <c r="F20" i="1"/>
  <c r="G20" i="1"/>
  <c r="H20" i="1"/>
  <c r="I20" i="1"/>
  <c r="J20" i="1"/>
  <c r="K20" i="1"/>
  <c r="L20" i="1"/>
  <c r="M20" i="1"/>
  <c r="E21" i="1"/>
  <c r="F21" i="1"/>
  <c r="G21" i="1"/>
  <c r="H21" i="1"/>
  <c r="I21" i="1"/>
  <c r="J21" i="1"/>
  <c r="K21" i="1"/>
  <c r="L21" i="1"/>
  <c r="M21" i="1"/>
  <c r="E22" i="1"/>
  <c r="F22" i="1"/>
  <c r="G22" i="1"/>
  <c r="H22" i="1"/>
  <c r="I22" i="1"/>
  <c r="J22" i="1"/>
  <c r="K22" i="1"/>
  <c r="L22" i="1"/>
  <c r="M22" i="1"/>
  <c r="E23" i="1"/>
  <c r="F23" i="1"/>
  <c r="G23" i="1"/>
  <c r="H23" i="1"/>
  <c r="I23" i="1"/>
  <c r="J23" i="1"/>
  <c r="K23" i="1"/>
  <c r="L23" i="1"/>
  <c r="M23" i="1"/>
  <c r="E24" i="1"/>
  <c r="F24" i="1"/>
  <c r="G24" i="1"/>
  <c r="H24" i="1"/>
  <c r="I24" i="1"/>
  <c r="J24" i="1"/>
  <c r="K24" i="1"/>
  <c r="L24" i="1"/>
  <c r="M24" i="1"/>
  <c r="E25" i="1"/>
  <c r="F25" i="1"/>
  <c r="G25" i="1"/>
  <c r="H25" i="1"/>
  <c r="I25" i="1"/>
  <c r="J25" i="1"/>
  <c r="K25" i="1"/>
  <c r="L25" i="1"/>
  <c r="M25" i="1"/>
  <c r="E26" i="1"/>
  <c r="F26" i="1"/>
  <c r="G26" i="1"/>
  <c r="H26" i="1"/>
  <c r="I26" i="1"/>
  <c r="J26" i="1"/>
  <c r="K26" i="1"/>
  <c r="L26" i="1"/>
  <c r="M26" i="1"/>
  <c r="E27" i="1"/>
  <c r="F27" i="1"/>
  <c r="G27" i="1"/>
  <c r="H27" i="1"/>
  <c r="I27" i="1"/>
  <c r="J27" i="1"/>
  <c r="K27" i="1"/>
  <c r="L27" i="1"/>
  <c r="M27" i="1"/>
  <c r="E28" i="1"/>
  <c r="F28" i="1"/>
  <c r="G28" i="1"/>
  <c r="H28" i="1"/>
  <c r="I28" i="1"/>
  <c r="J28" i="1"/>
  <c r="K28" i="1"/>
  <c r="L28" i="1"/>
  <c r="M28" i="1"/>
  <c r="E29" i="1"/>
  <c r="F29" i="1"/>
  <c r="G29" i="1"/>
  <c r="H29" i="1"/>
  <c r="I29" i="1"/>
  <c r="J29" i="1"/>
  <c r="K29" i="1"/>
  <c r="L29" i="1"/>
  <c r="M29" i="1"/>
  <c r="E30" i="1"/>
  <c r="F30" i="1"/>
  <c r="G30" i="1"/>
  <c r="H30" i="1"/>
  <c r="I30" i="1"/>
  <c r="J30" i="1"/>
  <c r="K30" i="1"/>
  <c r="L30" i="1"/>
  <c r="M30" i="1"/>
  <c r="E31" i="1"/>
  <c r="F31" i="1"/>
  <c r="G31" i="1"/>
  <c r="H31" i="1"/>
  <c r="I31" i="1"/>
  <c r="J31" i="1"/>
  <c r="K31" i="1"/>
  <c r="L31" i="1"/>
  <c r="M31" i="1"/>
  <c r="E32" i="1"/>
  <c r="F32" i="1"/>
  <c r="G32" i="1"/>
  <c r="H32" i="1"/>
  <c r="I32" i="1"/>
  <c r="J32" i="1"/>
  <c r="K32" i="1"/>
  <c r="L32" i="1"/>
  <c r="M32" i="1"/>
  <c r="E33" i="1"/>
  <c r="F33" i="1"/>
  <c r="G33" i="1"/>
  <c r="H33" i="1"/>
  <c r="I33" i="1"/>
  <c r="J33" i="1"/>
  <c r="K33" i="1"/>
  <c r="L33" i="1"/>
  <c r="M33" i="1"/>
  <c r="E34" i="1"/>
  <c r="F34" i="1"/>
  <c r="G34" i="1"/>
  <c r="H34" i="1"/>
  <c r="I34" i="1"/>
  <c r="J34" i="1"/>
  <c r="K34" i="1"/>
  <c r="L34" i="1"/>
  <c r="M34" i="1"/>
  <c r="E35" i="1"/>
  <c r="F35" i="1"/>
  <c r="G35" i="1"/>
  <c r="H35" i="1"/>
  <c r="I35" i="1"/>
  <c r="J35" i="1"/>
  <c r="K35" i="1"/>
  <c r="L35" i="1"/>
  <c r="M35" i="1"/>
  <c r="E36" i="1"/>
  <c r="F36" i="1"/>
  <c r="G36" i="1"/>
  <c r="H36" i="1"/>
  <c r="I36" i="1"/>
  <c r="J36" i="1"/>
  <c r="K36" i="1"/>
  <c r="L36" i="1"/>
  <c r="M36" i="1"/>
  <c r="E37" i="1"/>
  <c r="F37" i="1"/>
  <c r="G37" i="1"/>
  <c r="H37" i="1"/>
  <c r="I37" i="1"/>
  <c r="J37" i="1"/>
  <c r="K37" i="1"/>
  <c r="L37" i="1"/>
  <c r="M37" i="1"/>
  <c r="E38" i="1"/>
  <c r="F38" i="1"/>
  <c r="G38" i="1"/>
  <c r="H38" i="1"/>
  <c r="I38" i="1"/>
  <c r="J38" i="1"/>
  <c r="K38" i="1"/>
  <c r="L38" i="1"/>
  <c r="M38" i="1"/>
  <c r="E39" i="1"/>
  <c r="F39" i="1"/>
  <c r="G39" i="1"/>
  <c r="H39" i="1"/>
  <c r="I39" i="1"/>
  <c r="J39" i="1"/>
  <c r="K39" i="1"/>
  <c r="L39" i="1"/>
  <c r="M39" i="1"/>
  <c r="E40" i="1"/>
  <c r="F40" i="1"/>
  <c r="G40" i="1"/>
  <c r="H40" i="1"/>
  <c r="I40" i="1"/>
  <c r="J40" i="1"/>
  <c r="K40" i="1"/>
  <c r="L40" i="1"/>
  <c r="M40" i="1"/>
  <c r="E41" i="1"/>
  <c r="F41" i="1"/>
  <c r="G41" i="1"/>
  <c r="H41" i="1"/>
  <c r="I41" i="1"/>
  <c r="J41" i="1"/>
  <c r="K41" i="1"/>
  <c r="L41" i="1"/>
  <c r="M41" i="1"/>
  <c r="E42" i="1"/>
  <c r="F42" i="1"/>
  <c r="G42" i="1"/>
  <c r="H42" i="1"/>
  <c r="I42" i="1"/>
  <c r="J42" i="1"/>
  <c r="K42" i="1"/>
  <c r="L42" i="1"/>
  <c r="M42" i="1"/>
  <c r="E43" i="1"/>
  <c r="F43" i="1"/>
  <c r="G43" i="1"/>
  <c r="H43" i="1"/>
  <c r="I43" i="1"/>
  <c r="J43" i="1"/>
  <c r="K43" i="1"/>
  <c r="L43" i="1"/>
  <c r="M43" i="1"/>
  <c r="E44" i="1"/>
  <c r="F44" i="1"/>
  <c r="G44" i="1"/>
  <c r="H44" i="1"/>
  <c r="I44" i="1"/>
  <c r="J44" i="1"/>
  <c r="K44" i="1"/>
  <c r="L44" i="1"/>
  <c r="M44" i="1"/>
  <c r="E45" i="1"/>
  <c r="F45" i="1"/>
  <c r="G45" i="1"/>
  <c r="H45" i="1"/>
  <c r="I45" i="1"/>
  <c r="J45" i="1"/>
  <c r="K45" i="1"/>
  <c r="L45" i="1"/>
  <c r="M45" i="1"/>
  <c r="E46" i="1"/>
  <c r="F46" i="1"/>
  <c r="G46" i="1"/>
  <c r="H46" i="1"/>
  <c r="I46" i="1"/>
  <c r="J46" i="1"/>
  <c r="K46" i="1"/>
  <c r="L46" i="1"/>
  <c r="M46" i="1"/>
  <c r="E47" i="1"/>
  <c r="F47" i="1"/>
  <c r="G47" i="1"/>
  <c r="H47" i="1"/>
  <c r="I47" i="1"/>
  <c r="J47" i="1"/>
  <c r="K47" i="1"/>
  <c r="L47" i="1"/>
  <c r="M47" i="1"/>
  <c r="E48" i="1"/>
  <c r="F48" i="1"/>
  <c r="G48" i="1"/>
  <c r="H48" i="1"/>
  <c r="I48" i="1"/>
  <c r="J48" i="1"/>
  <c r="K48" i="1"/>
  <c r="L48" i="1"/>
  <c r="M48" i="1"/>
  <c r="E49" i="1"/>
  <c r="F49" i="1"/>
  <c r="G49" i="1"/>
  <c r="H49" i="1"/>
  <c r="I49" i="1"/>
  <c r="J49" i="1"/>
  <c r="K49" i="1"/>
  <c r="L49" i="1"/>
  <c r="M49" i="1"/>
  <c r="E50" i="1"/>
  <c r="F50" i="1"/>
  <c r="G50" i="1"/>
  <c r="H50" i="1"/>
  <c r="I50" i="1"/>
  <c r="J50" i="1"/>
  <c r="K50" i="1"/>
  <c r="L50" i="1"/>
  <c r="M50" i="1"/>
  <c r="E51" i="1"/>
  <c r="F51" i="1"/>
  <c r="G51" i="1"/>
  <c r="H51" i="1"/>
  <c r="I51" i="1"/>
  <c r="J51" i="1"/>
  <c r="K51" i="1"/>
  <c r="L51" i="1"/>
  <c r="M51" i="1"/>
  <c r="E52" i="1"/>
  <c r="F52" i="1"/>
  <c r="G52" i="1"/>
  <c r="H52" i="1"/>
  <c r="I52" i="1"/>
  <c r="J52" i="1"/>
  <c r="K52" i="1"/>
  <c r="L52" i="1"/>
  <c r="M52" i="1"/>
  <c r="E53" i="1"/>
  <c r="F53" i="1"/>
  <c r="G53" i="1"/>
  <c r="H53" i="1"/>
  <c r="I53" i="1"/>
  <c r="J53" i="1"/>
  <c r="K53" i="1"/>
  <c r="L53" i="1"/>
  <c r="M53" i="1"/>
  <c r="E54" i="1"/>
  <c r="F54" i="1"/>
  <c r="G54" i="1"/>
  <c r="H54" i="1"/>
  <c r="I54" i="1"/>
  <c r="J54" i="1"/>
  <c r="K54" i="1"/>
  <c r="L54" i="1"/>
  <c r="M54" i="1"/>
  <c r="E55" i="1"/>
  <c r="F55" i="1"/>
  <c r="G55" i="1"/>
  <c r="H55" i="1"/>
  <c r="I55" i="1"/>
  <c r="J55" i="1"/>
  <c r="K55" i="1"/>
  <c r="L55" i="1"/>
  <c r="M55" i="1"/>
  <c r="E56" i="1"/>
  <c r="F56" i="1"/>
  <c r="G56" i="1"/>
  <c r="H56" i="1"/>
  <c r="I56" i="1"/>
  <c r="J56" i="1"/>
  <c r="K56" i="1"/>
  <c r="L56" i="1"/>
  <c r="M56" i="1"/>
  <c r="E57" i="1"/>
  <c r="F57" i="1"/>
  <c r="G57" i="1"/>
  <c r="H57" i="1"/>
  <c r="I57" i="1"/>
  <c r="J57" i="1"/>
  <c r="K57" i="1"/>
  <c r="L57" i="1"/>
  <c r="M57" i="1"/>
  <c r="E58" i="1"/>
  <c r="F58" i="1"/>
  <c r="G58" i="1"/>
  <c r="H58" i="1"/>
  <c r="I58" i="1"/>
  <c r="J58" i="1"/>
  <c r="K58" i="1"/>
  <c r="L58" i="1"/>
  <c r="M58" i="1"/>
  <c r="E59" i="1"/>
  <c r="F59" i="1"/>
  <c r="G59" i="1"/>
  <c r="H59" i="1"/>
  <c r="I59" i="1"/>
  <c r="J59" i="1"/>
  <c r="K59" i="1"/>
  <c r="L59" i="1"/>
  <c r="M59" i="1"/>
  <c r="E60" i="1"/>
  <c r="F60" i="1"/>
  <c r="G60" i="1"/>
  <c r="H60" i="1"/>
  <c r="I60" i="1"/>
  <c r="J60" i="1"/>
  <c r="K60" i="1"/>
  <c r="L60" i="1"/>
  <c r="M60" i="1"/>
  <c r="E61" i="1"/>
  <c r="F61" i="1"/>
  <c r="G61" i="1"/>
  <c r="H61" i="1"/>
  <c r="I61" i="1"/>
  <c r="J61" i="1"/>
  <c r="K61" i="1"/>
  <c r="L61" i="1"/>
  <c r="M61" i="1"/>
  <c r="E62" i="1"/>
  <c r="F62" i="1"/>
  <c r="G62" i="1"/>
  <c r="H62" i="1"/>
  <c r="I62" i="1"/>
  <c r="J62" i="1"/>
  <c r="K62" i="1"/>
  <c r="L62" i="1"/>
  <c r="M62" i="1"/>
  <c r="E63" i="1"/>
  <c r="F63" i="1"/>
  <c r="G63" i="1"/>
  <c r="H63" i="1"/>
  <c r="I63" i="1"/>
  <c r="J63" i="1"/>
  <c r="K63" i="1"/>
  <c r="L63" i="1"/>
  <c r="M63" i="1"/>
  <c r="E64" i="1"/>
  <c r="F64" i="1"/>
  <c r="G64" i="1"/>
  <c r="H64" i="1"/>
  <c r="I64" i="1"/>
  <c r="J64" i="1"/>
  <c r="K64" i="1"/>
  <c r="L64" i="1"/>
  <c r="M64" i="1"/>
  <c r="E65" i="1"/>
  <c r="F65" i="1"/>
  <c r="G65" i="1"/>
  <c r="H65" i="1"/>
  <c r="I65" i="1"/>
  <c r="J65" i="1"/>
  <c r="K65" i="1"/>
  <c r="L65" i="1"/>
  <c r="M65" i="1"/>
  <c r="E66" i="1"/>
  <c r="F66" i="1"/>
  <c r="G66" i="1"/>
  <c r="H66" i="1"/>
  <c r="I66" i="1"/>
  <c r="J66" i="1"/>
  <c r="K66" i="1"/>
  <c r="L66" i="1"/>
  <c r="M66" i="1"/>
  <c r="E67" i="1"/>
  <c r="F67" i="1"/>
  <c r="G67" i="1"/>
  <c r="H67" i="1"/>
  <c r="I67" i="1"/>
  <c r="J67" i="1"/>
  <c r="K67" i="1"/>
  <c r="L67" i="1"/>
  <c r="M67" i="1"/>
  <c r="E68" i="1"/>
  <c r="F68" i="1"/>
  <c r="G68" i="1"/>
  <c r="H68" i="1"/>
  <c r="I68" i="1"/>
  <c r="J68" i="1"/>
  <c r="K68" i="1"/>
  <c r="L68" i="1"/>
  <c r="M68" i="1"/>
  <c r="E69" i="1"/>
  <c r="F69" i="1"/>
  <c r="G69" i="1"/>
  <c r="H69" i="1"/>
  <c r="I69" i="1"/>
  <c r="J69" i="1"/>
  <c r="K69" i="1"/>
  <c r="L69" i="1"/>
  <c r="M69" i="1"/>
  <c r="E70" i="1"/>
  <c r="F70" i="1"/>
  <c r="G70" i="1"/>
  <c r="H70" i="1"/>
  <c r="I70" i="1"/>
  <c r="J70" i="1"/>
  <c r="K70" i="1"/>
  <c r="L70" i="1"/>
  <c r="M70" i="1"/>
  <c r="E71" i="1"/>
  <c r="F71" i="1"/>
  <c r="G71" i="1"/>
  <c r="H71" i="1"/>
  <c r="I71" i="1"/>
  <c r="J71" i="1"/>
  <c r="K71" i="1"/>
  <c r="L71" i="1"/>
  <c r="M71" i="1"/>
  <c r="E72" i="1"/>
  <c r="F72" i="1"/>
  <c r="G72" i="1"/>
  <c r="H72" i="1"/>
  <c r="I72" i="1"/>
  <c r="J72" i="1"/>
  <c r="K72" i="1"/>
  <c r="L72" i="1"/>
  <c r="M72" i="1"/>
  <c r="E73" i="1"/>
  <c r="F73" i="1"/>
  <c r="G73" i="1"/>
  <c r="H73" i="1"/>
  <c r="I73" i="1"/>
  <c r="J73" i="1"/>
  <c r="K73" i="1"/>
  <c r="L73" i="1"/>
  <c r="M73" i="1"/>
  <c r="F4" i="1"/>
  <c r="G4" i="1"/>
  <c r="H4" i="1"/>
  <c r="I4" i="1"/>
  <c r="J4" i="1"/>
  <c r="K4" i="1"/>
  <c r="L4" i="1"/>
  <c r="M4" i="1"/>
  <c r="E4" i="1"/>
  <c r="BD77" i="1" l="1"/>
  <c r="BL77" i="1"/>
  <c r="BD78" i="1"/>
  <c r="BL78" i="1"/>
  <c r="BD79" i="1"/>
  <c r="BL79" i="1"/>
  <c r="BD80" i="1"/>
  <c r="BL80" i="1"/>
  <c r="BD81" i="1"/>
  <c r="BL81" i="1"/>
  <c r="BD82" i="1"/>
  <c r="BL82" i="1"/>
  <c r="AW83" i="1"/>
  <c r="BF83" i="1"/>
  <c r="BN83" i="1"/>
  <c r="AA84" i="1"/>
  <c r="AS84" i="1"/>
  <c r="BB84" i="1"/>
  <c r="BP93" i="1"/>
  <c r="BN93" i="1"/>
  <c r="BF93" i="1"/>
  <c r="Y93" i="1"/>
  <c r="AK93" i="1"/>
  <c r="AY93" i="1"/>
  <c r="AY83" i="1"/>
  <c r="AA93" i="1"/>
  <c r="AM93" i="1"/>
  <c r="BL93" i="1"/>
  <c r="AQ83" i="1"/>
  <c r="BP83" i="1"/>
  <c r="AY86" i="1"/>
  <c r="AI90" i="1"/>
  <c r="BF90" i="1"/>
  <c r="AO93" i="1"/>
  <c r="BB93" i="1"/>
  <c r="AK90" i="1"/>
  <c r="AW90" i="1"/>
  <c r="AQ93" i="1"/>
  <c r="BD93" i="1"/>
  <c r="AY78" i="1"/>
  <c r="AA85" i="1"/>
  <c r="AQ86" i="1"/>
  <c r="AQ87" i="1"/>
  <c r="AS88" i="1"/>
  <c r="AC89" i="1"/>
  <c r="AO89" i="1"/>
  <c r="Y90" i="1"/>
  <c r="AY90" i="1"/>
  <c r="AI91" i="1"/>
  <c r="BF91" i="1"/>
  <c r="AE93" i="1"/>
  <c r="AA78" i="1"/>
  <c r="AC77" i="1"/>
  <c r="AK77" i="1"/>
  <c r="AC78" i="1"/>
  <c r="AK78" i="1"/>
  <c r="AS78" i="1"/>
  <c r="AC79" i="1"/>
  <c r="AK79" i="1"/>
  <c r="AC80" i="1"/>
  <c r="AK80" i="1"/>
  <c r="AC81" i="1"/>
  <c r="AK81" i="1"/>
  <c r="AC82" i="1"/>
  <c r="AK82" i="1"/>
  <c r="AC83" i="1"/>
  <c r="AK83" i="1"/>
  <c r="AO84" i="1"/>
  <c r="AY84" i="1"/>
  <c r="AK85" i="1"/>
  <c r="AG86" i="1"/>
  <c r="AS86" i="1"/>
  <c r="BB86" i="1"/>
  <c r="AG87" i="1"/>
  <c r="AS87" i="1"/>
  <c r="BB87" i="1"/>
  <c r="AG88" i="1"/>
  <c r="AQ89" i="1"/>
  <c r="BB89" i="1"/>
  <c r="AA90" i="1"/>
  <c r="AM90" i="1"/>
  <c r="AU92" i="1"/>
  <c r="AG93" i="1"/>
  <c r="AS93" i="1"/>
  <c r="AI78" i="1"/>
  <c r="AU83" i="1"/>
  <c r="BD83" i="1"/>
  <c r="AG84" i="1"/>
  <c r="AQ84" i="1"/>
  <c r="AU85" i="1"/>
  <c r="BD85" i="1"/>
  <c r="AI86" i="1"/>
  <c r="BP88" i="1"/>
  <c r="BN88" i="1"/>
  <c r="BF88" i="1"/>
  <c r="AI87" i="1"/>
  <c r="AI88" i="1"/>
  <c r="AS89" i="1"/>
  <c r="AC90" i="1"/>
  <c r="AO90" i="1"/>
  <c r="BN92" i="1"/>
  <c r="BF92" i="1"/>
  <c r="AW92" i="1"/>
  <c r="AI93" i="1"/>
  <c r="AU93" i="1"/>
  <c r="AI84" i="1"/>
  <c r="AK86" i="1"/>
  <c r="AK87" i="1"/>
  <c r="AK88" i="1"/>
  <c r="AW88" i="1"/>
  <c r="AG89" i="1"/>
  <c r="BN89" i="1"/>
  <c r="AQ90" i="1"/>
  <c r="BB90" i="1"/>
  <c r="AA91" i="1"/>
  <c r="AY92" i="1"/>
  <c r="AW93" i="1"/>
  <c r="AO102" i="1"/>
  <c r="AY102" i="1"/>
  <c r="BN112" i="1"/>
  <c r="BF112" i="1"/>
  <c r="AK112" i="1"/>
  <c r="AW112" i="1"/>
  <c r="AI113" i="1"/>
  <c r="AW113" i="1"/>
  <c r="AG102" i="1"/>
  <c r="AQ102" i="1"/>
  <c r="AW103" i="1"/>
  <c r="BP103" i="1"/>
  <c r="BN113" i="1"/>
  <c r="BF113" i="1"/>
  <c r="AU113" i="1"/>
  <c r="Y112" i="1"/>
  <c r="AY112" i="1"/>
  <c r="AK113" i="1"/>
  <c r="AY113" i="1"/>
  <c r="AI102" i="1"/>
  <c r="AO103" i="1"/>
  <c r="AY103" i="1"/>
  <c r="AA112" i="1"/>
  <c r="AM112" i="1"/>
  <c r="BN114" i="1"/>
  <c r="BF114" i="1"/>
  <c r="AU114" i="1"/>
  <c r="AM114" i="1"/>
  <c r="AE114" i="1"/>
  <c r="Y113" i="1"/>
  <c r="BL113" i="1"/>
  <c r="AC114" i="1"/>
  <c r="AS114" i="1"/>
  <c r="BF94" i="1"/>
  <c r="BF95" i="1"/>
  <c r="BF96" i="1"/>
  <c r="BF97" i="1"/>
  <c r="BF98" i="1"/>
  <c r="BF99" i="1"/>
  <c r="BF100" i="1"/>
  <c r="BF101" i="1"/>
  <c r="AA102" i="1"/>
  <c r="AS102" i="1"/>
  <c r="BL102" i="1"/>
  <c r="AG103" i="1"/>
  <c r="AQ103" i="1"/>
  <c r="AC112" i="1"/>
  <c r="AO112" i="1"/>
  <c r="BB112" i="1"/>
  <c r="AA113" i="1"/>
  <c r="AM113" i="1"/>
  <c r="BB113" i="1"/>
  <c r="BD102" i="1"/>
  <c r="AI103" i="1"/>
  <c r="AQ112" i="1"/>
  <c r="BL112" i="1"/>
  <c r="AC113" i="1"/>
  <c r="AO113" i="1"/>
  <c r="BD113" i="1"/>
  <c r="BP113" i="1"/>
  <c r="BN111" i="1"/>
  <c r="BF111" i="1"/>
  <c r="AG111" i="1"/>
  <c r="BP111" i="1"/>
  <c r="AE112" i="1"/>
  <c r="AS112" i="1"/>
  <c r="AQ113" i="1"/>
  <c r="AI114" i="1"/>
  <c r="AY114" i="1"/>
  <c r="AE115" i="1"/>
  <c r="AM115" i="1"/>
  <c r="AU115" i="1"/>
  <c r="AE116" i="1"/>
  <c r="AM116" i="1"/>
  <c r="AU116" i="1"/>
  <c r="AE117" i="1"/>
  <c r="AM117" i="1"/>
  <c r="AU117" i="1"/>
  <c r="BL117" i="1"/>
  <c r="AA118" i="1"/>
  <c r="AS118" i="1"/>
  <c r="BL118" i="1"/>
  <c r="AW125" i="1"/>
  <c r="BD117" i="1"/>
  <c r="BN117" i="1"/>
  <c r="AK118" i="1"/>
  <c r="BN118" i="1"/>
  <c r="AS125" i="1"/>
  <c r="AK125" i="1"/>
  <c r="AC125" i="1"/>
  <c r="AM125" i="1"/>
  <c r="BF117" i="1"/>
  <c r="BP117" i="1"/>
  <c r="AC118" i="1"/>
  <c r="AU118" i="1"/>
  <c r="BF118" i="1"/>
  <c r="BP118" i="1"/>
  <c r="AC119" i="1"/>
  <c r="AW119" i="1"/>
  <c r="AE120" i="1"/>
  <c r="AS122" i="1"/>
  <c r="AK122" i="1"/>
  <c r="AC122" i="1"/>
  <c r="Y121" i="1"/>
  <c r="BN121" i="1"/>
  <c r="AM122" i="1"/>
  <c r="AU124" i="1"/>
  <c r="BF124" i="1"/>
  <c r="BP124" i="1"/>
  <c r="AO125" i="1"/>
  <c r="AY125" i="1"/>
  <c r="AK126" i="1"/>
  <c r="BD127" i="1"/>
  <c r="BP127" i="1"/>
  <c r="BF115" i="1"/>
  <c r="BF116" i="1"/>
  <c r="BN116" i="1"/>
  <c r="AM118" i="1"/>
  <c r="AW118" i="1"/>
  <c r="AM119" i="1"/>
  <c r="BP121" i="1"/>
  <c r="AW124" i="1"/>
  <c r="AE125" i="1"/>
  <c r="AY127" i="1"/>
  <c r="AQ127" i="1"/>
  <c r="AI127" i="1"/>
  <c r="AA127" i="1"/>
  <c r="AS127" i="1"/>
  <c r="BF127" i="1"/>
  <c r="AQ116" i="1"/>
  <c r="AY116" i="1"/>
  <c r="AA117" i="1"/>
  <c r="AI117" i="1"/>
  <c r="AQ117" i="1"/>
  <c r="AY117" i="1"/>
  <c r="AE118" i="1"/>
  <c r="AO118" i="1"/>
  <c r="AY119" i="1"/>
  <c r="AS124" i="1"/>
  <c r="AK124" i="1"/>
  <c r="AC124" i="1"/>
  <c r="AM124" i="1"/>
  <c r="AG125" i="1"/>
  <c r="AQ125" i="1"/>
  <c r="BB125" i="1"/>
  <c r="Y127" i="1"/>
  <c r="AU127" i="1"/>
  <c r="AG118" i="1"/>
  <c r="AY118" i="1"/>
  <c r="AG119" i="1"/>
  <c r="AS121" i="1"/>
  <c r="AK121" i="1"/>
  <c r="AC121" i="1"/>
  <c r="Y120" i="1"/>
  <c r="BN120" i="1"/>
  <c r="AM121" i="1"/>
  <c r="AO124" i="1"/>
  <c r="AY124" i="1"/>
  <c r="BL126" i="1"/>
  <c r="AK127" i="1"/>
  <c r="AC116" i="1"/>
  <c r="AK116" i="1"/>
  <c r="AC117" i="1"/>
  <c r="AK117" i="1"/>
  <c r="Y118" i="1"/>
  <c r="AQ118" i="1"/>
  <c r="AS120" i="1"/>
  <c r="AK120" i="1"/>
  <c r="AC120" i="1"/>
  <c r="Y119" i="1"/>
  <c r="AQ119" i="1"/>
  <c r="BB119" i="1"/>
  <c r="AU120" i="1"/>
  <c r="BF120" i="1"/>
  <c r="BP120" i="1"/>
  <c r="AO121" i="1"/>
  <c r="AY121" i="1"/>
  <c r="AE124" i="1"/>
  <c r="AY126" i="1"/>
  <c r="AQ126" i="1"/>
  <c r="Y125" i="1"/>
  <c r="AI125" i="1"/>
  <c r="BD125" i="1"/>
  <c r="BN125" i="1"/>
  <c r="BB126" i="1"/>
  <c r="BN126" i="1"/>
  <c r="AM127" i="1"/>
  <c r="AW127" i="1"/>
  <c r="BB118" i="1"/>
  <c r="AI119" i="1"/>
  <c r="AA120" i="1"/>
  <c r="AW120" i="1"/>
  <c r="AE121" i="1"/>
  <c r="AS123" i="1"/>
  <c r="AK123" i="1"/>
  <c r="AC123" i="1"/>
  <c r="Y122" i="1"/>
  <c r="AI122" i="1"/>
  <c r="BN122" i="1"/>
  <c r="AM123" i="1"/>
  <c r="AG124" i="1"/>
  <c r="AQ124" i="1"/>
  <c r="BB124" i="1"/>
  <c r="AU125" i="1"/>
  <c r="BF125" i="1"/>
  <c r="BP125" i="1"/>
  <c r="BD126" i="1"/>
  <c r="BP126" i="1"/>
  <c r="AC127" i="1"/>
  <c r="AA128" i="1"/>
  <c r="AI128" i="1"/>
  <c r="AQ128" i="1"/>
  <c r="AA129" i="1"/>
  <c r="AI129" i="1"/>
  <c r="AQ129" i="1"/>
  <c r="AA130" i="1"/>
  <c r="AI130" i="1"/>
  <c r="AQ130" i="1"/>
  <c r="AA131" i="1"/>
  <c r="AI131" i="1"/>
  <c r="AQ131" i="1"/>
  <c r="F115" i="16"/>
  <c r="F113" i="16"/>
  <c r="K111" i="16"/>
  <c r="L111" i="16" s="1"/>
  <c r="J110" i="16"/>
  <c r="K110" i="16" s="1"/>
  <c r="L110" i="16" s="1"/>
  <c r="F110" i="16"/>
  <c r="J109" i="16"/>
  <c r="K109" i="16" s="1"/>
  <c r="L109" i="16" s="1"/>
  <c r="F109" i="16"/>
  <c r="J108" i="16"/>
  <c r="K108" i="16" s="1"/>
  <c r="L108" i="16" s="1"/>
  <c r="F108" i="16"/>
  <c r="J107" i="16"/>
  <c r="K107" i="16" s="1"/>
  <c r="L107" i="16" s="1"/>
  <c r="F107" i="16"/>
  <c r="J106" i="16"/>
  <c r="K106" i="16" s="1"/>
  <c r="L106" i="16" s="1"/>
  <c r="F106" i="16"/>
  <c r="J105" i="16"/>
  <c r="K105" i="16" s="1"/>
  <c r="L105" i="16" s="1"/>
  <c r="F105" i="16"/>
  <c r="J104" i="16"/>
  <c r="K104" i="16" s="1"/>
  <c r="L104" i="16" s="1"/>
  <c r="F104" i="16"/>
  <c r="J103" i="16"/>
  <c r="K103" i="16" s="1"/>
  <c r="L103" i="16" s="1"/>
  <c r="F103" i="16"/>
  <c r="J102" i="16"/>
  <c r="K102" i="16" s="1"/>
  <c r="L102" i="16" s="1"/>
  <c r="F102" i="16"/>
  <c r="J101" i="16"/>
  <c r="K101" i="16" s="1"/>
  <c r="L101" i="16" s="1"/>
  <c r="F101" i="16"/>
  <c r="J100" i="16"/>
  <c r="K100" i="16" s="1"/>
  <c r="L100" i="16" s="1"/>
  <c r="F100" i="16"/>
  <c r="H96" i="16"/>
  <c r="G96" i="16"/>
  <c r="F86" i="16"/>
  <c r="F84" i="16"/>
  <c r="K82" i="16"/>
  <c r="L82" i="16" s="1"/>
  <c r="F82" i="16"/>
  <c r="J81" i="16"/>
  <c r="K81" i="16" s="1"/>
  <c r="L81" i="16" s="1"/>
  <c r="F81" i="16"/>
  <c r="J80" i="16"/>
  <c r="K80" i="16" s="1"/>
  <c r="L80" i="16" s="1"/>
  <c r="F80" i="16"/>
  <c r="J79" i="16"/>
  <c r="K79" i="16" s="1"/>
  <c r="L79" i="16" s="1"/>
  <c r="F79" i="16"/>
  <c r="J78" i="16"/>
  <c r="K78" i="16" s="1"/>
  <c r="L78" i="16" s="1"/>
  <c r="F78" i="16"/>
  <c r="J77" i="16"/>
  <c r="K77" i="16" s="1"/>
  <c r="L77" i="16" s="1"/>
  <c r="F77" i="16"/>
  <c r="J76" i="16"/>
  <c r="K76" i="16" s="1"/>
  <c r="L76" i="16" s="1"/>
  <c r="F76" i="16"/>
  <c r="J75" i="16"/>
  <c r="K75" i="16" s="1"/>
  <c r="L75" i="16" s="1"/>
  <c r="F75" i="16"/>
  <c r="J74" i="16"/>
  <c r="K74" i="16" s="1"/>
  <c r="L74" i="16" s="1"/>
  <c r="F74" i="16"/>
  <c r="J73" i="16"/>
  <c r="K73" i="16" s="1"/>
  <c r="L73" i="16" s="1"/>
  <c r="F73" i="16"/>
  <c r="J72" i="16"/>
  <c r="K72" i="16" s="1"/>
  <c r="L72" i="16" s="1"/>
  <c r="F72" i="16"/>
  <c r="J71" i="16"/>
  <c r="K71" i="16" s="1"/>
  <c r="L71" i="16" s="1"/>
  <c r="F71" i="16"/>
  <c r="H67" i="16"/>
  <c r="H69" i="16" s="1"/>
  <c r="G67" i="16"/>
  <c r="F57" i="16"/>
  <c r="F55" i="16"/>
  <c r="K53" i="16"/>
  <c r="L53" i="16" s="1"/>
  <c r="F53" i="16"/>
  <c r="J52" i="16"/>
  <c r="K52" i="16" s="1"/>
  <c r="L52" i="16" s="1"/>
  <c r="F52" i="16"/>
  <c r="J51" i="16"/>
  <c r="K51" i="16" s="1"/>
  <c r="L51" i="16" s="1"/>
  <c r="F51" i="16"/>
  <c r="J50" i="16"/>
  <c r="K50" i="16" s="1"/>
  <c r="L50" i="16" s="1"/>
  <c r="F50" i="16"/>
  <c r="J49" i="16"/>
  <c r="K49" i="16" s="1"/>
  <c r="L49" i="16" s="1"/>
  <c r="F49" i="16"/>
  <c r="J48" i="16"/>
  <c r="K48" i="16" s="1"/>
  <c r="L48" i="16" s="1"/>
  <c r="F48" i="16"/>
  <c r="J47" i="16"/>
  <c r="K47" i="16" s="1"/>
  <c r="L47" i="16" s="1"/>
  <c r="F47" i="16"/>
  <c r="J46" i="16"/>
  <c r="K46" i="16" s="1"/>
  <c r="L46" i="16" s="1"/>
  <c r="F46" i="16"/>
  <c r="J45" i="16"/>
  <c r="K45" i="16" s="1"/>
  <c r="L45" i="16" s="1"/>
  <c r="F45" i="16"/>
  <c r="J44" i="16"/>
  <c r="K44" i="16" s="1"/>
  <c r="L44" i="16" s="1"/>
  <c r="F44" i="16"/>
  <c r="J43" i="16"/>
  <c r="K43" i="16" s="1"/>
  <c r="L43" i="16" s="1"/>
  <c r="F43" i="16"/>
  <c r="J42" i="16"/>
  <c r="K42" i="16" s="1"/>
  <c r="L42" i="16" s="1"/>
  <c r="F42" i="16"/>
  <c r="H38" i="16"/>
  <c r="H40" i="16" s="1"/>
  <c r="G38" i="16"/>
  <c r="F28" i="16"/>
  <c r="F26" i="16"/>
  <c r="K24" i="16"/>
  <c r="L24" i="16" s="1"/>
  <c r="J23" i="16"/>
  <c r="K23" i="16" s="1"/>
  <c r="L23" i="16" s="1"/>
  <c r="F23" i="16"/>
  <c r="J22" i="16"/>
  <c r="K22" i="16" s="1"/>
  <c r="L22" i="16" s="1"/>
  <c r="F22" i="16"/>
  <c r="J21" i="16"/>
  <c r="K21" i="16" s="1"/>
  <c r="L21" i="16" s="1"/>
  <c r="F21" i="16"/>
  <c r="J20" i="16"/>
  <c r="K20" i="16" s="1"/>
  <c r="L20" i="16" s="1"/>
  <c r="F20" i="16"/>
  <c r="J19" i="16"/>
  <c r="K19" i="16" s="1"/>
  <c r="L19" i="16" s="1"/>
  <c r="F19" i="16"/>
  <c r="J18" i="16"/>
  <c r="K18" i="16" s="1"/>
  <c r="L18" i="16" s="1"/>
  <c r="F18" i="16"/>
  <c r="J17" i="16"/>
  <c r="K17" i="16" s="1"/>
  <c r="L17" i="16" s="1"/>
  <c r="F17" i="16"/>
  <c r="J16" i="16"/>
  <c r="K16" i="16" s="1"/>
  <c r="L16" i="16" s="1"/>
  <c r="F16" i="16"/>
  <c r="J15" i="16"/>
  <c r="K15" i="16" s="1"/>
  <c r="L15" i="16" s="1"/>
  <c r="F15" i="16"/>
  <c r="J14" i="16"/>
  <c r="K14" i="16" s="1"/>
  <c r="L14" i="16" s="1"/>
  <c r="F14" i="16"/>
  <c r="J13" i="16"/>
  <c r="K13" i="16" s="1"/>
  <c r="L13" i="16" s="1"/>
  <c r="F13" i="16"/>
  <c r="H9" i="16"/>
  <c r="H11" i="16" s="1"/>
  <c r="G9" i="16"/>
  <c r="F131" i="15"/>
  <c r="F129" i="15"/>
  <c r="K126" i="15"/>
  <c r="L126" i="15" s="1"/>
  <c r="J125" i="15"/>
  <c r="K125" i="15" s="1"/>
  <c r="L125" i="15" s="1"/>
  <c r="F125" i="15"/>
  <c r="J124" i="15"/>
  <c r="K124" i="15" s="1"/>
  <c r="L124" i="15" s="1"/>
  <c r="F124" i="15"/>
  <c r="J123" i="15"/>
  <c r="K123" i="15" s="1"/>
  <c r="L123" i="15" s="1"/>
  <c r="F123" i="15"/>
  <c r="J122" i="15"/>
  <c r="K122" i="15" s="1"/>
  <c r="L122" i="15" s="1"/>
  <c r="F122" i="15"/>
  <c r="J121" i="15"/>
  <c r="K121" i="15" s="1"/>
  <c r="L121" i="15" s="1"/>
  <c r="F121" i="15"/>
  <c r="J120" i="15"/>
  <c r="K120" i="15" s="1"/>
  <c r="L120" i="15" s="1"/>
  <c r="F120" i="15"/>
  <c r="J119" i="15"/>
  <c r="K119" i="15" s="1"/>
  <c r="L119" i="15" s="1"/>
  <c r="F119" i="15"/>
  <c r="J118" i="15"/>
  <c r="K118" i="15" s="1"/>
  <c r="L118" i="15" s="1"/>
  <c r="F118" i="15"/>
  <c r="J117" i="15"/>
  <c r="K117" i="15" s="1"/>
  <c r="L117" i="15" s="1"/>
  <c r="F117" i="15"/>
  <c r="J116" i="15"/>
  <c r="K116" i="15" s="1"/>
  <c r="L116" i="15" s="1"/>
  <c r="F116" i="15"/>
  <c r="J115" i="15"/>
  <c r="K115" i="15" s="1"/>
  <c r="L115" i="15" s="1"/>
  <c r="F115" i="15"/>
  <c r="J114" i="15"/>
  <c r="K114" i="15" s="1"/>
  <c r="L114" i="15" s="1"/>
  <c r="F114" i="15"/>
  <c r="J113" i="15"/>
  <c r="K113" i="15" s="1"/>
  <c r="L113" i="15" s="1"/>
  <c r="F113" i="15"/>
  <c r="J112" i="15"/>
  <c r="K112" i="15" s="1"/>
  <c r="L112" i="15" s="1"/>
  <c r="F112" i="15"/>
  <c r="H108" i="15"/>
  <c r="H110" i="15" s="1"/>
  <c r="G108" i="15"/>
  <c r="F98" i="15"/>
  <c r="F96" i="15"/>
  <c r="K93" i="15"/>
  <c r="L93" i="15" s="1"/>
  <c r="J92" i="15"/>
  <c r="K92" i="15" s="1"/>
  <c r="L92" i="15" s="1"/>
  <c r="F92" i="15"/>
  <c r="J91" i="15"/>
  <c r="K91" i="15" s="1"/>
  <c r="L91" i="15" s="1"/>
  <c r="F91" i="15"/>
  <c r="J90" i="15"/>
  <c r="K90" i="15" s="1"/>
  <c r="L90" i="15" s="1"/>
  <c r="F90" i="15"/>
  <c r="J89" i="15"/>
  <c r="K89" i="15" s="1"/>
  <c r="L89" i="15" s="1"/>
  <c r="F89" i="15"/>
  <c r="J88" i="15"/>
  <c r="K88" i="15" s="1"/>
  <c r="L88" i="15" s="1"/>
  <c r="F88" i="15"/>
  <c r="J87" i="15"/>
  <c r="K87" i="15" s="1"/>
  <c r="L87" i="15" s="1"/>
  <c r="F87" i="15"/>
  <c r="J86" i="15"/>
  <c r="K86" i="15" s="1"/>
  <c r="L86" i="15" s="1"/>
  <c r="F86" i="15"/>
  <c r="J85" i="15"/>
  <c r="K85" i="15" s="1"/>
  <c r="L85" i="15" s="1"/>
  <c r="F85" i="15"/>
  <c r="J84" i="15"/>
  <c r="K84" i="15" s="1"/>
  <c r="L84" i="15" s="1"/>
  <c r="F84" i="15"/>
  <c r="J83" i="15"/>
  <c r="K83" i="15" s="1"/>
  <c r="L83" i="15" s="1"/>
  <c r="F83" i="15"/>
  <c r="J82" i="15"/>
  <c r="K82" i="15" s="1"/>
  <c r="L82" i="15" s="1"/>
  <c r="F82" i="15"/>
  <c r="J81" i="15"/>
  <c r="K81" i="15" s="1"/>
  <c r="L81" i="15" s="1"/>
  <c r="F81" i="15"/>
  <c r="J80" i="15"/>
  <c r="K80" i="15" s="1"/>
  <c r="L80" i="15" s="1"/>
  <c r="F80" i="15"/>
  <c r="J79" i="15"/>
  <c r="K79" i="15" s="1"/>
  <c r="L79" i="15" s="1"/>
  <c r="F79" i="15"/>
  <c r="H75" i="15"/>
  <c r="G75" i="15"/>
  <c r="F65" i="15"/>
  <c r="F63" i="15"/>
  <c r="K60" i="15"/>
  <c r="L60" i="15" s="1"/>
  <c r="J59" i="15"/>
  <c r="K59" i="15" s="1"/>
  <c r="L59" i="15" s="1"/>
  <c r="F59" i="15"/>
  <c r="J58" i="15"/>
  <c r="K58" i="15" s="1"/>
  <c r="L58" i="15" s="1"/>
  <c r="F58" i="15"/>
  <c r="J57" i="15"/>
  <c r="K57" i="15" s="1"/>
  <c r="L57" i="15" s="1"/>
  <c r="F57" i="15"/>
  <c r="J56" i="15"/>
  <c r="K56" i="15" s="1"/>
  <c r="L56" i="15" s="1"/>
  <c r="F56" i="15"/>
  <c r="J55" i="15"/>
  <c r="K55" i="15" s="1"/>
  <c r="L55" i="15" s="1"/>
  <c r="F55" i="15"/>
  <c r="J54" i="15"/>
  <c r="K54" i="15" s="1"/>
  <c r="L54" i="15" s="1"/>
  <c r="F54" i="15"/>
  <c r="J53" i="15"/>
  <c r="K53" i="15" s="1"/>
  <c r="L53" i="15" s="1"/>
  <c r="F53" i="15"/>
  <c r="J52" i="15"/>
  <c r="K52" i="15" s="1"/>
  <c r="L52" i="15" s="1"/>
  <c r="F52" i="15"/>
  <c r="J51" i="15"/>
  <c r="K51" i="15" s="1"/>
  <c r="L51" i="15" s="1"/>
  <c r="F51" i="15"/>
  <c r="J50" i="15"/>
  <c r="K50" i="15" s="1"/>
  <c r="L50" i="15" s="1"/>
  <c r="F50" i="15"/>
  <c r="J49" i="15"/>
  <c r="K49" i="15" s="1"/>
  <c r="L49" i="15" s="1"/>
  <c r="F49" i="15"/>
  <c r="J48" i="15"/>
  <c r="K48" i="15" s="1"/>
  <c r="L48" i="15" s="1"/>
  <c r="F48" i="15"/>
  <c r="J47" i="15"/>
  <c r="K47" i="15" s="1"/>
  <c r="L47" i="15" s="1"/>
  <c r="F47" i="15"/>
  <c r="J46" i="15"/>
  <c r="K46" i="15" s="1"/>
  <c r="L46" i="15" s="1"/>
  <c r="F46" i="15"/>
  <c r="H42" i="15"/>
  <c r="G42" i="15"/>
  <c r="G44" i="15" s="1"/>
  <c r="H9" i="15"/>
  <c r="G9" i="15"/>
  <c r="K27" i="15"/>
  <c r="L27" i="15" s="1"/>
  <c r="U11" i="16" l="1"/>
  <c r="S11" i="16"/>
  <c r="S14" i="16" s="1"/>
  <c r="AA11" i="16"/>
  <c r="AA14" i="16" s="1"/>
  <c r="N11" i="16"/>
  <c r="V11" i="16"/>
  <c r="V13" i="16" s="1"/>
  <c r="Y98" i="16"/>
  <c r="Y102" i="16" s="1"/>
  <c r="U69" i="16"/>
  <c r="G11" i="16"/>
  <c r="R40" i="16"/>
  <c r="N69" i="16"/>
  <c r="O69" i="16"/>
  <c r="P69" i="16"/>
  <c r="G98" i="16"/>
  <c r="R69" i="16"/>
  <c r="T98" i="16"/>
  <c r="T103" i="16" s="1"/>
  <c r="V69" i="16"/>
  <c r="V71" i="16" s="1"/>
  <c r="Z98" i="16"/>
  <c r="Z111" i="16" s="1"/>
  <c r="X69" i="16"/>
  <c r="X73" i="16" s="1"/>
  <c r="W69" i="16"/>
  <c r="W75" i="16" s="1"/>
  <c r="AA98" i="16"/>
  <c r="AA111" i="16" s="1"/>
  <c r="Z44" i="15"/>
  <c r="Z77" i="15"/>
  <c r="Z86" i="15" s="1"/>
  <c r="S44" i="15"/>
  <c r="S48" i="15" s="1"/>
  <c r="T77" i="15"/>
  <c r="T91" i="15" s="1"/>
  <c r="AA44" i="15"/>
  <c r="G77" i="15"/>
  <c r="R44" i="15"/>
  <c r="Y110" i="15"/>
  <c r="Y121" i="15" s="1"/>
  <c r="U21" i="16"/>
  <c r="U14" i="16"/>
  <c r="U22" i="16"/>
  <c r="U13" i="16"/>
  <c r="U18" i="16"/>
  <c r="U15" i="16"/>
  <c r="S18" i="16"/>
  <c r="S19" i="16"/>
  <c r="V14" i="16"/>
  <c r="AA15" i="16"/>
  <c r="AA13" i="16"/>
  <c r="AA21" i="16"/>
  <c r="O11" i="16"/>
  <c r="W11" i="16"/>
  <c r="P11" i="16"/>
  <c r="X11" i="16"/>
  <c r="N40" i="16"/>
  <c r="Q11" i="16"/>
  <c r="Y11" i="16"/>
  <c r="W40" i="16"/>
  <c r="O40" i="16"/>
  <c r="AB40" i="16"/>
  <c r="T40" i="16"/>
  <c r="AA40" i="16"/>
  <c r="Q40" i="16"/>
  <c r="Z40" i="16"/>
  <c r="P40" i="16"/>
  <c r="X40" i="16"/>
  <c r="M40" i="16"/>
  <c r="V40" i="16"/>
  <c r="G40" i="16"/>
  <c r="R11" i="16"/>
  <c r="Z11" i="16"/>
  <c r="S40" i="16"/>
  <c r="U40" i="16"/>
  <c r="T11" i="16"/>
  <c r="AB11" i="16"/>
  <c r="Y40" i="16"/>
  <c r="M11" i="16"/>
  <c r="AA101" i="16"/>
  <c r="X79" i="16"/>
  <c r="Z69" i="16"/>
  <c r="Q69" i="16"/>
  <c r="Y69" i="16"/>
  <c r="X98" i="16"/>
  <c r="P98" i="16"/>
  <c r="V98" i="16"/>
  <c r="N98" i="16"/>
  <c r="U98" i="16"/>
  <c r="M98" i="16"/>
  <c r="AB98" i="16"/>
  <c r="G69" i="16"/>
  <c r="S69" i="16"/>
  <c r="AA69" i="16"/>
  <c r="H98" i="16"/>
  <c r="T69" i="16"/>
  <c r="AB69" i="16"/>
  <c r="R98" i="16"/>
  <c r="M69" i="16"/>
  <c r="S98" i="16"/>
  <c r="O98" i="16"/>
  <c r="W98" i="16"/>
  <c r="Q98" i="16"/>
  <c r="H77" i="15"/>
  <c r="G110" i="15"/>
  <c r="AA110" i="15"/>
  <c r="AA113" i="15" s="1"/>
  <c r="R110" i="15"/>
  <c r="S110" i="15"/>
  <c r="S125" i="15" s="1"/>
  <c r="Y44" i="15"/>
  <c r="T110" i="15"/>
  <c r="T116" i="15" s="1"/>
  <c r="Y77" i="15"/>
  <c r="Z110" i="15"/>
  <c r="AA46" i="15"/>
  <c r="AA47" i="15"/>
  <c r="S124" i="15"/>
  <c r="T125" i="15"/>
  <c r="T117" i="15"/>
  <c r="S112" i="15"/>
  <c r="M110" i="15"/>
  <c r="X110" i="15"/>
  <c r="P110" i="15"/>
  <c r="U110" i="15"/>
  <c r="AB110" i="15"/>
  <c r="S113" i="15"/>
  <c r="N110" i="15"/>
  <c r="V110" i="15"/>
  <c r="O110" i="15"/>
  <c r="W110" i="15"/>
  <c r="Q110" i="15"/>
  <c r="V77" i="15"/>
  <c r="N77" i="15"/>
  <c r="U77" i="15"/>
  <c r="X77" i="15"/>
  <c r="M77" i="15"/>
  <c r="AA77" i="15"/>
  <c r="P77" i="15"/>
  <c r="AB77" i="15"/>
  <c r="R77" i="15"/>
  <c r="S77" i="15"/>
  <c r="O77" i="15"/>
  <c r="W77" i="15"/>
  <c r="Q77" i="15"/>
  <c r="AA53" i="15"/>
  <c r="AA60" i="15"/>
  <c r="AA59" i="15"/>
  <c r="AA52" i="15"/>
  <c r="AA58" i="15"/>
  <c r="AA51" i="15"/>
  <c r="AA57" i="15"/>
  <c r="AA50" i="15"/>
  <c r="AA55" i="15"/>
  <c r="AA48" i="15"/>
  <c r="AA56" i="15"/>
  <c r="AA49" i="15"/>
  <c r="Z52" i="15"/>
  <c r="P44" i="15"/>
  <c r="X44" i="15"/>
  <c r="T44" i="15"/>
  <c r="AB44" i="15"/>
  <c r="V44" i="15"/>
  <c r="N44" i="15"/>
  <c r="H44" i="15"/>
  <c r="M44" i="15"/>
  <c r="U44" i="15"/>
  <c r="O44" i="15"/>
  <c r="W44" i="15"/>
  <c r="Q44" i="15"/>
  <c r="AZ5" i="1"/>
  <c r="BA5" i="1"/>
  <c r="BC5" i="1"/>
  <c r="BE5" i="1"/>
  <c r="BG5" i="1"/>
  <c r="BH5" i="1"/>
  <c r="BI5" i="1"/>
  <c r="BJ5" i="1"/>
  <c r="BK5" i="1"/>
  <c r="BM5" i="1"/>
  <c r="BO5" i="1"/>
  <c r="AZ6" i="1"/>
  <c r="BA6" i="1"/>
  <c r="BC6" i="1"/>
  <c r="BE6" i="1"/>
  <c r="BG6" i="1"/>
  <c r="BH6" i="1"/>
  <c r="BI6" i="1"/>
  <c r="BJ6" i="1"/>
  <c r="BK6" i="1"/>
  <c r="BM6" i="1"/>
  <c r="BO6" i="1"/>
  <c r="AZ7" i="1"/>
  <c r="BA7" i="1"/>
  <c r="BC7" i="1"/>
  <c r="BE7" i="1"/>
  <c r="BG7" i="1"/>
  <c r="BH7" i="1"/>
  <c r="BI7" i="1"/>
  <c r="BJ7" i="1"/>
  <c r="BK7" i="1"/>
  <c r="BM7" i="1"/>
  <c r="BO7" i="1"/>
  <c r="AZ8" i="1"/>
  <c r="BA8" i="1"/>
  <c r="BC8" i="1"/>
  <c r="BE8" i="1"/>
  <c r="BG8" i="1"/>
  <c r="BH8" i="1"/>
  <c r="BI8" i="1"/>
  <c r="BJ8" i="1"/>
  <c r="BK8" i="1"/>
  <c r="BM8" i="1"/>
  <c r="BO8" i="1"/>
  <c r="AZ9" i="1"/>
  <c r="BA9" i="1"/>
  <c r="BC9" i="1"/>
  <c r="BE9" i="1"/>
  <c r="BG9" i="1"/>
  <c r="BH9" i="1"/>
  <c r="BI9" i="1"/>
  <c r="BJ9" i="1"/>
  <c r="BK9" i="1"/>
  <c r="BM9" i="1"/>
  <c r="BO9" i="1"/>
  <c r="AZ10" i="1"/>
  <c r="BA10" i="1"/>
  <c r="BC10" i="1"/>
  <c r="BE10" i="1"/>
  <c r="BG10" i="1"/>
  <c r="BH10" i="1"/>
  <c r="BI10" i="1"/>
  <c r="BJ10" i="1"/>
  <c r="BK10" i="1"/>
  <c r="BM10" i="1"/>
  <c r="BO10" i="1"/>
  <c r="AZ11" i="1"/>
  <c r="BA11" i="1"/>
  <c r="BC11" i="1"/>
  <c r="BE11" i="1"/>
  <c r="BG11" i="1"/>
  <c r="BH11" i="1"/>
  <c r="BI11" i="1"/>
  <c r="BJ11" i="1"/>
  <c r="BK11" i="1"/>
  <c r="BM11" i="1"/>
  <c r="BO11" i="1"/>
  <c r="AZ12" i="1"/>
  <c r="BA12" i="1"/>
  <c r="BC12" i="1"/>
  <c r="BE12" i="1"/>
  <c r="BG12" i="1"/>
  <c r="BH12" i="1"/>
  <c r="BI12" i="1"/>
  <c r="BJ12" i="1"/>
  <c r="BK12" i="1"/>
  <c r="BM12" i="1"/>
  <c r="BO12" i="1"/>
  <c r="AZ13" i="1"/>
  <c r="BA13" i="1"/>
  <c r="BC13" i="1"/>
  <c r="BE13" i="1"/>
  <c r="BG13" i="1"/>
  <c r="BH13" i="1"/>
  <c r="BI13" i="1"/>
  <c r="BJ13" i="1"/>
  <c r="BK13" i="1"/>
  <c r="BM13" i="1"/>
  <c r="BO13" i="1"/>
  <c r="AZ14" i="1"/>
  <c r="BA14" i="1"/>
  <c r="BC14" i="1"/>
  <c r="BE14" i="1"/>
  <c r="BG14" i="1"/>
  <c r="BH14" i="1"/>
  <c r="BI14" i="1"/>
  <c r="BJ14" i="1"/>
  <c r="BK14" i="1"/>
  <c r="BM14" i="1"/>
  <c r="BO14" i="1"/>
  <c r="AZ15" i="1"/>
  <c r="BA15" i="1"/>
  <c r="BC15" i="1"/>
  <c r="BE15" i="1"/>
  <c r="BG15" i="1"/>
  <c r="BH15" i="1"/>
  <c r="BI15" i="1"/>
  <c r="BJ15" i="1"/>
  <c r="BK15" i="1"/>
  <c r="BM15" i="1"/>
  <c r="BO15" i="1"/>
  <c r="AZ16" i="1"/>
  <c r="BA16" i="1"/>
  <c r="BC16" i="1"/>
  <c r="BE16" i="1"/>
  <c r="BG16" i="1"/>
  <c r="BH16" i="1"/>
  <c r="BI16" i="1"/>
  <c r="BJ16" i="1"/>
  <c r="BK16" i="1"/>
  <c r="BM16" i="1"/>
  <c r="BO16" i="1"/>
  <c r="AZ17" i="1"/>
  <c r="BA17" i="1"/>
  <c r="BC17" i="1"/>
  <c r="BE17" i="1"/>
  <c r="BG17" i="1"/>
  <c r="BH17" i="1"/>
  <c r="BI17" i="1"/>
  <c r="BJ17" i="1"/>
  <c r="BK17" i="1"/>
  <c r="BM17" i="1"/>
  <c r="BO17" i="1"/>
  <c r="AZ18" i="1"/>
  <c r="BA18" i="1"/>
  <c r="BC18" i="1"/>
  <c r="BE18" i="1"/>
  <c r="BG18" i="1"/>
  <c r="BH18" i="1"/>
  <c r="BI18" i="1"/>
  <c r="BJ18" i="1"/>
  <c r="BK18" i="1"/>
  <c r="BM18" i="1"/>
  <c r="BO18" i="1"/>
  <c r="AZ19" i="1"/>
  <c r="BA19" i="1"/>
  <c r="BC19" i="1"/>
  <c r="BE19" i="1"/>
  <c r="BG19" i="1"/>
  <c r="BH19" i="1"/>
  <c r="BI19" i="1"/>
  <c r="BJ19" i="1"/>
  <c r="BK19" i="1"/>
  <c r="BM19" i="1"/>
  <c r="BO19" i="1"/>
  <c r="AZ20" i="1"/>
  <c r="BA20" i="1"/>
  <c r="BC20" i="1"/>
  <c r="BE20" i="1"/>
  <c r="BG20" i="1"/>
  <c r="BH20" i="1"/>
  <c r="BI20" i="1"/>
  <c r="BJ20" i="1"/>
  <c r="BK20" i="1"/>
  <c r="BM20" i="1"/>
  <c r="BO20" i="1"/>
  <c r="AZ21" i="1"/>
  <c r="BA21" i="1"/>
  <c r="BC21" i="1"/>
  <c r="BE21" i="1"/>
  <c r="BG21" i="1"/>
  <c r="BH21" i="1"/>
  <c r="BI21" i="1"/>
  <c r="BJ21" i="1"/>
  <c r="BK21" i="1"/>
  <c r="BM21" i="1"/>
  <c r="BO21" i="1"/>
  <c r="AZ22" i="1"/>
  <c r="BA22" i="1"/>
  <c r="BC22" i="1"/>
  <c r="BE22" i="1"/>
  <c r="BG22" i="1"/>
  <c r="BH22" i="1"/>
  <c r="BI22" i="1"/>
  <c r="BJ22" i="1"/>
  <c r="BK22" i="1"/>
  <c r="BM22" i="1"/>
  <c r="BO22" i="1"/>
  <c r="AZ23" i="1"/>
  <c r="BA23" i="1"/>
  <c r="BC23" i="1"/>
  <c r="BE23" i="1"/>
  <c r="BG23" i="1"/>
  <c r="BH23" i="1"/>
  <c r="BI23" i="1"/>
  <c r="BJ23" i="1"/>
  <c r="BK23" i="1"/>
  <c r="BM23" i="1"/>
  <c r="BO23" i="1"/>
  <c r="AZ24" i="1"/>
  <c r="BA24" i="1"/>
  <c r="BC24" i="1"/>
  <c r="BE24" i="1"/>
  <c r="BG24" i="1"/>
  <c r="BH24" i="1"/>
  <c r="BI24" i="1"/>
  <c r="BJ24" i="1"/>
  <c r="BK24" i="1"/>
  <c r="BM24" i="1"/>
  <c r="BO24" i="1"/>
  <c r="AZ25" i="1"/>
  <c r="BA25" i="1"/>
  <c r="BC25" i="1"/>
  <c r="BE25" i="1"/>
  <c r="BG25" i="1"/>
  <c r="BH25" i="1"/>
  <c r="BI25" i="1"/>
  <c r="BJ25" i="1"/>
  <c r="BK25" i="1"/>
  <c r="BM25" i="1"/>
  <c r="BO25" i="1"/>
  <c r="AZ26" i="1"/>
  <c r="BA26" i="1"/>
  <c r="BC26" i="1"/>
  <c r="BE26" i="1"/>
  <c r="BG26" i="1"/>
  <c r="BH26" i="1"/>
  <c r="BI26" i="1"/>
  <c r="BJ26" i="1"/>
  <c r="BK26" i="1"/>
  <c r="BM26" i="1"/>
  <c r="BO26" i="1"/>
  <c r="AZ27" i="1"/>
  <c r="BA27" i="1"/>
  <c r="BC27" i="1"/>
  <c r="BE27" i="1"/>
  <c r="BG27" i="1"/>
  <c r="BH27" i="1"/>
  <c r="BI27" i="1"/>
  <c r="BJ27" i="1"/>
  <c r="BK27" i="1"/>
  <c r="BM27" i="1"/>
  <c r="BO27" i="1"/>
  <c r="AZ28" i="1"/>
  <c r="BA28" i="1"/>
  <c r="BC28" i="1"/>
  <c r="BE28" i="1"/>
  <c r="BG28" i="1"/>
  <c r="BH28" i="1"/>
  <c r="BI28" i="1"/>
  <c r="BJ28" i="1"/>
  <c r="BK28" i="1"/>
  <c r="BM28" i="1"/>
  <c r="BO28" i="1"/>
  <c r="AZ29" i="1"/>
  <c r="BA29" i="1"/>
  <c r="BC29" i="1"/>
  <c r="BE29" i="1"/>
  <c r="BG29" i="1"/>
  <c r="BH29" i="1"/>
  <c r="BI29" i="1"/>
  <c r="BJ29" i="1"/>
  <c r="BK29" i="1"/>
  <c r="BM29" i="1"/>
  <c r="BO29" i="1"/>
  <c r="AZ30" i="1"/>
  <c r="BA30" i="1"/>
  <c r="BC30" i="1"/>
  <c r="BE30" i="1"/>
  <c r="BG30" i="1"/>
  <c r="BH30" i="1"/>
  <c r="BI30" i="1"/>
  <c r="BJ30" i="1"/>
  <c r="BK30" i="1"/>
  <c r="BM30" i="1"/>
  <c r="BO30" i="1"/>
  <c r="AZ31" i="1"/>
  <c r="BA31" i="1"/>
  <c r="BC31" i="1"/>
  <c r="BE31" i="1"/>
  <c r="BG31" i="1"/>
  <c r="BH31" i="1"/>
  <c r="BI31" i="1"/>
  <c r="BJ31" i="1"/>
  <c r="BK31" i="1"/>
  <c r="BM31" i="1"/>
  <c r="BO31" i="1"/>
  <c r="AZ32" i="1"/>
  <c r="BA32" i="1"/>
  <c r="BC32" i="1"/>
  <c r="BE32" i="1"/>
  <c r="BG32" i="1"/>
  <c r="BH32" i="1"/>
  <c r="BI32" i="1"/>
  <c r="BJ32" i="1"/>
  <c r="BK32" i="1"/>
  <c r="BM32" i="1"/>
  <c r="BO32" i="1"/>
  <c r="AZ33" i="1"/>
  <c r="BA33" i="1"/>
  <c r="BC33" i="1"/>
  <c r="BE33" i="1"/>
  <c r="BG33" i="1"/>
  <c r="BH33" i="1"/>
  <c r="BI33" i="1"/>
  <c r="BJ33" i="1"/>
  <c r="BK33" i="1"/>
  <c r="BM33" i="1"/>
  <c r="BO33" i="1"/>
  <c r="AZ34" i="1"/>
  <c r="BA34" i="1"/>
  <c r="BC34" i="1"/>
  <c r="BE34" i="1"/>
  <c r="BG34" i="1"/>
  <c r="BH34" i="1"/>
  <c r="BI34" i="1"/>
  <c r="BJ34" i="1"/>
  <c r="BK34" i="1"/>
  <c r="BM34" i="1"/>
  <c r="BO34" i="1"/>
  <c r="AZ35" i="1"/>
  <c r="BA35" i="1"/>
  <c r="BC35" i="1"/>
  <c r="BE35" i="1"/>
  <c r="BG35" i="1"/>
  <c r="BH35" i="1"/>
  <c r="BI35" i="1"/>
  <c r="BJ35" i="1"/>
  <c r="BK35" i="1"/>
  <c r="BM35" i="1"/>
  <c r="BO35" i="1"/>
  <c r="AZ36" i="1"/>
  <c r="BA36" i="1"/>
  <c r="BC36" i="1"/>
  <c r="BE36" i="1"/>
  <c r="BG36" i="1"/>
  <c r="BH36" i="1"/>
  <c r="BI36" i="1"/>
  <c r="BJ36" i="1"/>
  <c r="BK36" i="1"/>
  <c r="BM36" i="1"/>
  <c r="BO36" i="1"/>
  <c r="AZ37" i="1"/>
  <c r="BA37" i="1"/>
  <c r="BC37" i="1"/>
  <c r="BE37" i="1"/>
  <c r="BG37" i="1"/>
  <c r="BH37" i="1"/>
  <c r="BI37" i="1"/>
  <c r="BJ37" i="1"/>
  <c r="BK37" i="1"/>
  <c r="BM37" i="1"/>
  <c r="BO37" i="1"/>
  <c r="AZ38" i="1"/>
  <c r="BA38" i="1"/>
  <c r="BC38" i="1"/>
  <c r="BE38" i="1"/>
  <c r="BG38" i="1"/>
  <c r="BH38" i="1"/>
  <c r="BI38" i="1"/>
  <c r="BJ38" i="1"/>
  <c r="BK38" i="1"/>
  <c r="BM38" i="1"/>
  <c r="BO38" i="1"/>
  <c r="AZ39" i="1"/>
  <c r="BA39" i="1"/>
  <c r="BC39" i="1"/>
  <c r="BE39" i="1"/>
  <c r="BG39" i="1"/>
  <c r="BH39" i="1"/>
  <c r="BI39" i="1"/>
  <c r="BJ39" i="1"/>
  <c r="BK39" i="1"/>
  <c r="BM39" i="1"/>
  <c r="BO39" i="1"/>
  <c r="AZ40" i="1"/>
  <c r="BA40" i="1"/>
  <c r="BC40" i="1"/>
  <c r="BE40" i="1"/>
  <c r="BG40" i="1"/>
  <c r="BH40" i="1"/>
  <c r="BI40" i="1"/>
  <c r="BJ40" i="1"/>
  <c r="BK40" i="1"/>
  <c r="BM40" i="1"/>
  <c r="BO40" i="1"/>
  <c r="AZ41" i="1"/>
  <c r="BA41" i="1"/>
  <c r="BC41" i="1"/>
  <c r="BE41" i="1"/>
  <c r="BG41" i="1"/>
  <c r="BH41" i="1"/>
  <c r="BI41" i="1"/>
  <c r="BJ41" i="1"/>
  <c r="BK41" i="1"/>
  <c r="BM41" i="1"/>
  <c r="BO41" i="1"/>
  <c r="AZ42" i="1"/>
  <c r="BA42" i="1"/>
  <c r="BC42" i="1"/>
  <c r="BE42" i="1"/>
  <c r="BG42" i="1"/>
  <c r="BH42" i="1"/>
  <c r="BI42" i="1"/>
  <c r="BJ42" i="1"/>
  <c r="BK42" i="1"/>
  <c r="BM42" i="1"/>
  <c r="BO42" i="1"/>
  <c r="AZ43" i="1"/>
  <c r="BA43" i="1"/>
  <c r="BC43" i="1"/>
  <c r="BE43" i="1"/>
  <c r="BG43" i="1"/>
  <c r="BH43" i="1"/>
  <c r="BI43" i="1"/>
  <c r="BJ43" i="1"/>
  <c r="BK43" i="1"/>
  <c r="BM43" i="1"/>
  <c r="BO43" i="1"/>
  <c r="AZ44" i="1"/>
  <c r="BA44" i="1"/>
  <c r="BC44" i="1"/>
  <c r="BE44" i="1"/>
  <c r="BG44" i="1"/>
  <c r="BH44" i="1"/>
  <c r="BI44" i="1"/>
  <c r="BJ44" i="1"/>
  <c r="BK44" i="1"/>
  <c r="BM44" i="1"/>
  <c r="BO44" i="1"/>
  <c r="AZ45" i="1"/>
  <c r="BA45" i="1"/>
  <c r="BC45" i="1"/>
  <c r="BE45" i="1"/>
  <c r="BG45" i="1"/>
  <c r="BH45" i="1"/>
  <c r="BI45" i="1"/>
  <c r="BJ45" i="1"/>
  <c r="BK45" i="1"/>
  <c r="BM45" i="1"/>
  <c r="BO45" i="1"/>
  <c r="AZ46" i="1"/>
  <c r="BA46" i="1"/>
  <c r="BC46" i="1"/>
  <c r="BE46" i="1"/>
  <c r="BG46" i="1"/>
  <c r="BH46" i="1"/>
  <c r="BI46" i="1"/>
  <c r="BJ46" i="1"/>
  <c r="BK46" i="1"/>
  <c r="BM46" i="1"/>
  <c r="BO46" i="1"/>
  <c r="AZ47" i="1"/>
  <c r="BA47" i="1"/>
  <c r="BC47" i="1"/>
  <c r="BE47" i="1"/>
  <c r="BG47" i="1"/>
  <c r="BH47" i="1"/>
  <c r="BI47" i="1"/>
  <c r="BJ47" i="1"/>
  <c r="BK47" i="1"/>
  <c r="BM47" i="1"/>
  <c r="BO47" i="1"/>
  <c r="AZ48" i="1"/>
  <c r="BA48" i="1"/>
  <c r="BC48" i="1"/>
  <c r="BE48" i="1"/>
  <c r="BG48" i="1"/>
  <c r="BH48" i="1"/>
  <c r="BI48" i="1"/>
  <c r="BJ48" i="1"/>
  <c r="BK48" i="1"/>
  <c r="BM48" i="1"/>
  <c r="BO48" i="1"/>
  <c r="AZ49" i="1"/>
  <c r="BA49" i="1"/>
  <c r="BC49" i="1"/>
  <c r="BE49" i="1"/>
  <c r="BG49" i="1"/>
  <c r="BH49" i="1"/>
  <c r="BI49" i="1"/>
  <c r="BJ49" i="1"/>
  <c r="BK49" i="1"/>
  <c r="BM49" i="1"/>
  <c r="BO49" i="1"/>
  <c r="AZ50" i="1"/>
  <c r="BA50" i="1"/>
  <c r="BC50" i="1"/>
  <c r="BE50" i="1"/>
  <c r="BG50" i="1"/>
  <c r="BH50" i="1"/>
  <c r="BI50" i="1"/>
  <c r="BJ50" i="1"/>
  <c r="BK50" i="1"/>
  <c r="BM50" i="1"/>
  <c r="BO50" i="1"/>
  <c r="AZ51" i="1"/>
  <c r="BA51" i="1"/>
  <c r="BC51" i="1"/>
  <c r="BE51" i="1"/>
  <c r="BG51" i="1"/>
  <c r="BH51" i="1"/>
  <c r="BI51" i="1"/>
  <c r="BJ51" i="1"/>
  <c r="BK51" i="1"/>
  <c r="BM51" i="1"/>
  <c r="BO51" i="1"/>
  <c r="AZ52" i="1"/>
  <c r="BA52" i="1"/>
  <c r="BC52" i="1"/>
  <c r="BE52" i="1"/>
  <c r="BG52" i="1"/>
  <c r="BH52" i="1"/>
  <c r="BI52" i="1"/>
  <c r="BJ52" i="1"/>
  <c r="BK52" i="1"/>
  <c r="BM52" i="1"/>
  <c r="BO52" i="1"/>
  <c r="AZ53" i="1"/>
  <c r="BA53" i="1"/>
  <c r="BC53" i="1"/>
  <c r="BE53" i="1"/>
  <c r="BG53" i="1"/>
  <c r="BH53" i="1"/>
  <c r="BI53" i="1"/>
  <c r="BJ53" i="1"/>
  <c r="BK53" i="1"/>
  <c r="BM53" i="1"/>
  <c r="BO53" i="1"/>
  <c r="AZ54" i="1"/>
  <c r="BA54" i="1"/>
  <c r="BC54" i="1"/>
  <c r="BE54" i="1"/>
  <c r="BG54" i="1"/>
  <c r="BH54" i="1"/>
  <c r="BI54" i="1"/>
  <c r="BJ54" i="1"/>
  <c r="BK54" i="1"/>
  <c r="BM54" i="1"/>
  <c r="BO54" i="1"/>
  <c r="AZ55" i="1"/>
  <c r="BA55" i="1"/>
  <c r="BC55" i="1"/>
  <c r="BE55" i="1"/>
  <c r="BG55" i="1"/>
  <c r="BH55" i="1"/>
  <c r="BI55" i="1"/>
  <c r="BJ55" i="1"/>
  <c r="BK55" i="1"/>
  <c r="BM55" i="1"/>
  <c r="BO55" i="1"/>
  <c r="AZ56" i="1"/>
  <c r="BA56" i="1"/>
  <c r="BC56" i="1"/>
  <c r="BE56" i="1"/>
  <c r="BG56" i="1"/>
  <c r="BH56" i="1"/>
  <c r="BI56" i="1"/>
  <c r="BJ56" i="1"/>
  <c r="BK56" i="1"/>
  <c r="BM56" i="1"/>
  <c r="BO56" i="1"/>
  <c r="AZ57" i="1"/>
  <c r="BA57" i="1"/>
  <c r="BC57" i="1"/>
  <c r="BE57" i="1"/>
  <c r="BG57" i="1"/>
  <c r="BH57" i="1"/>
  <c r="BI57" i="1"/>
  <c r="BJ57" i="1"/>
  <c r="BK57" i="1"/>
  <c r="BM57" i="1"/>
  <c r="BO57" i="1"/>
  <c r="AZ58" i="1"/>
  <c r="BA58" i="1"/>
  <c r="BC58" i="1"/>
  <c r="BE58" i="1"/>
  <c r="BG58" i="1"/>
  <c r="BH58" i="1"/>
  <c r="BI58" i="1"/>
  <c r="BJ58" i="1"/>
  <c r="BK58" i="1"/>
  <c r="BM58" i="1"/>
  <c r="BO58" i="1"/>
  <c r="AZ59" i="1"/>
  <c r="BA59" i="1"/>
  <c r="BC59" i="1"/>
  <c r="BE59" i="1"/>
  <c r="BG59" i="1"/>
  <c r="BH59" i="1"/>
  <c r="BI59" i="1"/>
  <c r="BJ59" i="1"/>
  <c r="BK59" i="1"/>
  <c r="BM59" i="1"/>
  <c r="BO59" i="1"/>
  <c r="AZ60" i="1"/>
  <c r="BA60" i="1"/>
  <c r="BC60" i="1"/>
  <c r="BE60" i="1"/>
  <c r="BG60" i="1"/>
  <c r="BH60" i="1"/>
  <c r="BI60" i="1"/>
  <c r="BJ60" i="1"/>
  <c r="BK60" i="1"/>
  <c r="BM60" i="1"/>
  <c r="BO60" i="1"/>
  <c r="AZ61" i="1"/>
  <c r="BA61" i="1"/>
  <c r="BC61" i="1"/>
  <c r="BE61" i="1"/>
  <c r="BG61" i="1"/>
  <c r="BH61" i="1"/>
  <c r="BI61" i="1"/>
  <c r="BJ61" i="1"/>
  <c r="BK61" i="1"/>
  <c r="BM61" i="1"/>
  <c r="BO61" i="1"/>
  <c r="AZ62" i="1"/>
  <c r="BA62" i="1"/>
  <c r="BC62" i="1"/>
  <c r="BE62" i="1"/>
  <c r="BG62" i="1"/>
  <c r="BH62" i="1"/>
  <c r="BI62" i="1"/>
  <c r="BJ62" i="1"/>
  <c r="BK62" i="1"/>
  <c r="BM62" i="1"/>
  <c r="BO62" i="1"/>
  <c r="AZ63" i="1"/>
  <c r="BA63" i="1"/>
  <c r="BC63" i="1"/>
  <c r="BE63" i="1"/>
  <c r="BG63" i="1"/>
  <c r="BH63" i="1"/>
  <c r="BI63" i="1"/>
  <c r="BJ63" i="1"/>
  <c r="BK63" i="1"/>
  <c r="BM63" i="1"/>
  <c r="BO63" i="1"/>
  <c r="AZ64" i="1"/>
  <c r="BA64" i="1"/>
  <c r="BC64" i="1"/>
  <c r="BE64" i="1"/>
  <c r="BG64" i="1"/>
  <c r="BH64" i="1"/>
  <c r="BI64" i="1"/>
  <c r="BJ64" i="1"/>
  <c r="BK64" i="1"/>
  <c r="BM64" i="1"/>
  <c r="BO64" i="1"/>
  <c r="AZ65" i="1"/>
  <c r="BA65" i="1"/>
  <c r="BC65" i="1"/>
  <c r="BE65" i="1"/>
  <c r="BG65" i="1"/>
  <c r="BH65" i="1"/>
  <c r="BI65" i="1"/>
  <c r="BJ65" i="1"/>
  <c r="BK65" i="1"/>
  <c r="BM65" i="1"/>
  <c r="BO65" i="1"/>
  <c r="AZ66" i="1"/>
  <c r="BA66" i="1"/>
  <c r="BC66" i="1"/>
  <c r="BE66" i="1"/>
  <c r="BG66" i="1"/>
  <c r="BH66" i="1"/>
  <c r="BI66" i="1"/>
  <c r="BJ66" i="1"/>
  <c r="BK66" i="1"/>
  <c r="BM66" i="1"/>
  <c r="BO66" i="1"/>
  <c r="AZ67" i="1"/>
  <c r="BA67" i="1"/>
  <c r="BC67" i="1"/>
  <c r="BE67" i="1"/>
  <c r="BG67" i="1"/>
  <c r="BH67" i="1"/>
  <c r="BI67" i="1"/>
  <c r="BJ67" i="1"/>
  <c r="BK67" i="1"/>
  <c r="BM67" i="1"/>
  <c r="BO67" i="1"/>
  <c r="AZ68" i="1"/>
  <c r="BA68" i="1"/>
  <c r="BC68" i="1"/>
  <c r="BE68" i="1"/>
  <c r="BG68" i="1"/>
  <c r="BH68" i="1"/>
  <c r="BI68" i="1"/>
  <c r="BJ68" i="1"/>
  <c r="BK68" i="1"/>
  <c r="BM68" i="1"/>
  <c r="BO68" i="1"/>
  <c r="AZ69" i="1"/>
  <c r="BA69" i="1"/>
  <c r="BC69" i="1"/>
  <c r="BE69" i="1"/>
  <c r="BG69" i="1"/>
  <c r="BH69" i="1"/>
  <c r="BI69" i="1"/>
  <c r="BJ69" i="1"/>
  <c r="BK69" i="1"/>
  <c r="BM69" i="1"/>
  <c r="BO69" i="1"/>
  <c r="AZ70" i="1"/>
  <c r="BA70" i="1"/>
  <c r="BC70" i="1"/>
  <c r="BE70" i="1"/>
  <c r="BG70" i="1"/>
  <c r="BH70" i="1"/>
  <c r="BI70" i="1"/>
  <c r="BJ70" i="1"/>
  <c r="BK70" i="1"/>
  <c r="BM70" i="1"/>
  <c r="BO70" i="1"/>
  <c r="AZ71" i="1"/>
  <c r="BA71" i="1"/>
  <c r="BC71" i="1"/>
  <c r="BE71" i="1"/>
  <c r="BG71" i="1"/>
  <c r="BH71" i="1"/>
  <c r="BI71" i="1"/>
  <c r="BJ71" i="1"/>
  <c r="BK71" i="1"/>
  <c r="BM71" i="1"/>
  <c r="BO71" i="1"/>
  <c r="AZ72" i="1"/>
  <c r="BA72" i="1"/>
  <c r="BC72" i="1"/>
  <c r="BE72" i="1"/>
  <c r="BG72" i="1"/>
  <c r="BH72" i="1"/>
  <c r="BI72" i="1"/>
  <c r="BJ72" i="1"/>
  <c r="BK72" i="1"/>
  <c r="BM72" i="1"/>
  <c r="BO72" i="1"/>
  <c r="AZ73" i="1"/>
  <c r="BA73" i="1"/>
  <c r="BB73" i="1" s="1"/>
  <c r="BC73" i="1"/>
  <c r="BD73" i="1" s="1"/>
  <c r="BE73" i="1"/>
  <c r="BF73" i="1" s="1"/>
  <c r="BG73" i="1"/>
  <c r="BH73" i="1"/>
  <c r="BI73" i="1"/>
  <c r="BJ73" i="1"/>
  <c r="BK73" i="1"/>
  <c r="BL73" i="1" s="1"/>
  <c r="BM73" i="1"/>
  <c r="BN73" i="1" s="1"/>
  <c r="BO73" i="1"/>
  <c r="BP73" i="1" s="1"/>
  <c r="BA4" i="1"/>
  <c r="BC4" i="1"/>
  <c r="BE4" i="1"/>
  <c r="BG4" i="1"/>
  <c r="BH4" i="1"/>
  <c r="BI4" i="1"/>
  <c r="BJ4" i="1"/>
  <c r="BK4" i="1"/>
  <c r="BM4" i="1"/>
  <c r="BO4" i="1"/>
  <c r="V15" i="16" l="1"/>
  <c r="AA107" i="16"/>
  <c r="S120" i="15"/>
  <c r="T118" i="15"/>
  <c r="S122" i="15"/>
  <c r="S118" i="15"/>
  <c r="T126" i="15"/>
  <c r="T112" i="15"/>
  <c r="T115" i="15"/>
  <c r="Z85" i="15"/>
  <c r="T122" i="15"/>
  <c r="Z92" i="15"/>
  <c r="T114" i="15"/>
  <c r="T123" i="15"/>
  <c r="S114" i="15"/>
  <c r="S117" i="15"/>
  <c r="T81" i="15"/>
  <c r="S119" i="15"/>
  <c r="Z55" i="15"/>
  <c r="Z49" i="15"/>
  <c r="Z58" i="15"/>
  <c r="Z47" i="15"/>
  <c r="Z46" i="15"/>
  <c r="Z51" i="15"/>
  <c r="Z56" i="15"/>
  <c r="Z48" i="15"/>
  <c r="Z53" i="15"/>
  <c r="Z57" i="15"/>
  <c r="Z54" i="15"/>
  <c r="Z60" i="15"/>
  <c r="Z50" i="15"/>
  <c r="Z59" i="15"/>
  <c r="T89" i="15"/>
  <c r="V22" i="16"/>
  <c r="T87" i="15"/>
  <c r="Y87" i="15"/>
  <c r="V23" i="16"/>
  <c r="Z91" i="15"/>
  <c r="AA54" i="15"/>
  <c r="X80" i="16"/>
  <c r="T83" i="15"/>
  <c r="Y92" i="15"/>
  <c r="Z89" i="15"/>
  <c r="Z84" i="15"/>
  <c r="Z83" i="15"/>
  <c r="AA104" i="16"/>
  <c r="AA103" i="16"/>
  <c r="V18" i="16"/>
  <c r="V19" i="16"/>
  <c r="AA108" i="16"/>
  <c r="AA105" i="16"/>
  <c r="V16" i="16"/>
  <c r="V24" i="16"/>
  <c r="AA109" i="16"/>
  <c r="V17" i="16"/>
  <c r="AA106" i="16"/>
  <c r="V20" i="16"/>
  <c r="AA110" i="16"/>
  <c r="V21" i="16"/>
  <c r="AA100" i="16"/>
  <c r="U16" i="16"/>
  <c r="U19" i="16"/>
  <c r="U17" i="16"/>
  <c r="U26" i="16" s="1"/>
  <c r="U23" i="16"/>
  <c r="U24" i="16"/>
  <c r="U20" i="16"/>
  <c r="T121" i="15"/>
  <c r="T124" i="15"/>
  <c r="S116" i="15"/>
  <c r="T119" i="15"/>
  <c r="T120" i="15"/>
  <c r="T113" i="15"/>
  <c r="S121" i="15"/>
  <c r="Z88" i="15"/>
  <c r="Z93" i="15"/>
  <c r="T85" i="15"/>
  <c r="T88" i="15"/>
  <c r="T79" i="15"/>
  <c r="Z87" i="15"/>
  <c r="Z79" i="15"/>
  <c r="T92" i="15"/>
  <c r="Z82" i="15"/>
  <c r="Y91" i="15"/>
  <c r="T93" i="15"/>
  <c r="Z81" i="15"/>
  <c r="T84" i="15"/>
  <c r="Z90" i="15"/>
  <c r="Z80" i="15"/>
  <c r="T80" i="15"/>
  <c r="T86" i="15"/>
  <c r="T82" i="15"/>
  <c r="T90" i="15"/>
  <c r="S56" i="15"/>
  <c r="S17" i="16"/>
  <c r="S16" i="16"/>
  <c r="S13" i="16"/>
  <c r="S21" i="16"/>
  <c r="S22" i="16"/>
  <c r="Z103" i="16"/>
  <c r="S20" i="16"/>
  <c r="S23" i="16"/>
  <c r="S24" i="16"/>
  <c r="S15" i="16"/>
  <c r="X82" i="16"/>
  <c r="AA19" i="16"/>
  <c r="X78" i="16"/>
  <c r="X75" i="16"/>
  <c r="AA18" i="16"/>
  <c r="X76" i="16"/>
  <c r="X74" i="16"/>
  <c r="AA24" i="16"/>
  <c r="X77" i="16"/>
  <c r="AA22" i="16"/>
  <c r="AA16" i="16"/>
  <c r="X81" i="16"/>
  <c r="AA23" i="16"/>
  <c r="AA17" i="16"/>
  <c r="AA20" i="16"/>
  <c r="Z104" i="16"/>
  <c r="Z105" i="16"/>
  <c r="Z109" i="16"/>
  <c r="Z106" i="16"/>
  <c r="Z110" i="16"/>
  <c r="Z101" i="16"/>
  <c r="Z107" i="16"/>
  <c r="Z108" i="16"/>
  <c r="Z100" i="16"/>
  <c r="Y104" i="16"/>
  <c r="AA102" i="16"/>
  <c r="Z102" i="16"/>
  <c r="T110" i="16"/>
  <c r="V76" i="16"/>
  <c r="Y105" i="16"/>
  <c r="Y111" i="16"/>
  <c r="Y109" i="16"/>
  <c r="Y107" i="16"/>
  <c r="Y106" i="16"/>
  <c r="Y100" i="16"/>
  <c r="Y103" i="16"/>
  <c r="Y110" i="16"/>
  <c r="Y108" i="16"/>
  <c r="Y101" i="16"/>
  <c r="U78" i="16"/>
  <c r="U71" i="16"/>
  <c r="U74" i="16"/>
  <c r="U72" i="16"/>
  <c r="U82" i="16"/>
  <c r="U73" i="16"/>
  <c r="U76" i="16"/>
  <c r="U79" i="16"/>
  <c r="U75" i="16"/>
  <c r="U80" i="16"/>
  <c r="U81" i="16"/>
  <c r="U77" i="16"/>
  <c r="T104" i="16"/>
  <c r="T105" i="16"/>
  <c r="T111" i="16"/>
  <c r="T109" i="16"/>
  <c r="T101" i="16"/>
  <c r="T102" i="16"/>
  <c r="T106" i="16"/>
  <c r="T108" i="16"/>
  <c r="V80" i="16"/>
  <c r="X72" i="16"/>
  <c r="V73" i="16"/>
  <c r="V79" i="16"/>
  <c r="V77" i="16"/>
  <c r="V81" i="16"/>
  <c r="V82" i="16"/>
  <c r="V78" i="16"/>
  <c r="V75" i="16"/>
  <c r="W72" i="16"/>
  <c r="W76" i="16"/>
  <c r="W79" i="16"/>
  <c r="W80" i="16"/>
  <c r="W71" i="16"/>
  <c r="W74" i="16"/>
  <c r="W77" i="16"/>
  <c r="W73" i="16"/>
  <c r="W81" i="16"/>
  <c r="W82" i="16"/>
  <c r="W78" i="16"/>
  <c r="V72" i="16"/>
  <c r="V74" i="16"/>
  <c r="X71" i="16"/>
  <c r="T107" i="16"/>
  <c r="T100" i="16"/>
  <c r="S51" i="15"/>
  <c r="Y93" i="15"/>
  <c r="S60" i="15"/>
  <c r="Y89" i="15"/>
  <c r="Y86" i="15"/>
  <c r="Y83" i="15"/>
  <c r="Y88" i="15"/>
  <c r="Y80" i="15"/>
  <c r="Y84" i="15"/>
  <c r="Y90" i="15"/>
  <c r="Y82" i="15"/>
  <c r="Y81" i="15"/>
  <c r="Y85" i="15"/>
  <c r="Y79" i="15"/>
  <c r="S58" i="15"/>
  <c r="S52" i="15"/>
  <c r="S46" i="15"/>
  <c r="S47" i="15"/>
  <c r="S49" i="15"/>
  <c r="S59" i="15"/>
  <c r="Y51" i="15"/>
  <c r="S50" i="15"/>
  <c r="S55" i="15"/>
  <c r="S54" i="15"/>
  <c r="Y59" i="15"/>
  <c r="S57" i="15"/>
  <c r="S53" i="15"/>
  <c r="AA124" i="15"/>
  <c r="AA114" i="15"/>
  <c r="S123" i="15"/>
  <c r="S126" i="15"/>
  <c r="Z121" i="15"/>
  <c r="Z120" i="15"/>
  <c r="AA112" i="15"/>
  <c r="Y113" i="15"/>
  <c r="AA118" i="15"/>
  <c r="AA121" i="15"/>
  <c r="Y120" i="15"/>
  <c r="AA125" i="15"/>
  <c r="AA119" i="15"/>
  <c r="Y122" i="15"/>
  <c r="Y123" i="15"/>
  <c r="AA115" i="15"/>
  <c r="Y117" i="15"/>
  <c r="Y126" i="15"/>
  <c r="AA122" i="15"/>
  <c r="AA120" i="15"/>
  <c r="Y124" i="15"/>
  <c r="Y116" i="15"/>
  <c r="AA116" i="15"/>
  <c r="Y118" i="15"/>
  <c r="Y119" i="15"/>
  <c r="AA123" i="15"/>
  <c r="Y115" i="15"/>
  <c r="Y114" i="15"/>
  <c r="Y125" i="15"/>
  <c r="Y112" i="15"/>
  <c r="AA117" i="15"/>
  <c r="AA126" i="15"/>
  <c r="Z112" i="15"/>
  <c r="Z114" i="15"/>
  <c r="Z124" i="15"/>
  <c r="Z113" i="15"/>
  <c r="Z118" i="15"/>
  <c r="Z125" i="15"/>
  <c r="Z117" i="15"/>
  <c r="Z119" i="15"/>
  <c r="Z126" i="15"/>
  <c r="Z116" i="15"/>
  <c r="Z115" i="15"/>
  <c r="S107" i="16"/>
  <c r="S111" i="16"/>
  <c r="S110" i="16"/>
  <c r="S106" i="16"/>
  <c r="S109" i="16"/>
  <c r="S105" i="16"/>
  <c r="S104" i="16"/>
  <c r="S103" i="16"/>
  <c r="S102" i="16"/>
  <c r="S108" i="16"/>
  <c r="S101" i="16"/>
  <c r="S100" i="16"/>
  <c r="T53" i="16"/>
  <c r="T46" i="16"/>
  <c r="T45" i="16"/>
  <c r="T43" i="16"/>
  <c r="T52" i="16"/>
  <c r="T51" i="16"/>
  <c r="T50" i="16"/>
  <c r="T49" i="16"/>
  <c r="T48" i="16"/>
  <c r="T47" i="16"/>
  <c r="T42" i="16"/>
  <c r="T44" i="16"/>
  <c r="U109" i="16"/>
  <c r="U105" i="16"/>
  <c r="U104" i="16"/>
  <c r="U103" i="16"/>
  <c r="U108" i="16"/>
  <c r="U102" i="16"/>
  <c r="U101" i="16"/>
  <c r="U107" i="16"/>
  <c r="U106" i="16"/>
  <c r="U100" i="16"/>
  <c r="U111" i="16"/>
  <c r="U110" i="16"/>
  <c r="Y53" i="16"/>
  <c r="Y49" i="16"/>
  <c r="Y52" i="16"/>
  <c r="Y48" i="16"/>
  <c r="Y46" i="16"/>
  <c r="Y47" i="16"/>
  <c r="Y45" i="16"/>
  <c r="Y42" i="16"/>
  <c r="Y50" i="16"/>
  <c r="Y51" i="16"/>
  <c r="Y44" i="16"/>
  <c r="Y43" i="16"/>
  <c r="V50" i="16"/>
  <c r="V44" i="16"/>
  <c r="V49" i="16"/>
  <c r="V43" i="16"/>
  <c r="V48" i="16"/>
  <c r="V47" i="16"/>
  <c r="V53" i="16"/>
  <c r="V46" i="16"/>
  <c r="V45" i="16"/>
  <c r="V42" i="16"/>
  <c r="V52" i="16"/>
  <c r="V51" i="16"/>
  <c r="AB46" i="16"/>
  <c r="AB45" i="16"/>
  <c r="AB43" i="16"/>
  <c r="AB44" i="16"/>
  <c r="AB53" i="16"/>
  <c r="AB52" i="16"/>
  <c r="AB51" i="16"/>
  <c r="AB50" i="16"/>
  <c r="AB47" i="16"/>
  <c r="AB48" i="16"/>
  <c r="AB49" i="16"/>
  <c r="AB42" i="16"/>
  <c r="AA82" i="16"/>
  <c r="AA81" i="16"/>
  <c r="AA74" i="16"/>
  <c r="AA79" i="16"/>
  <c r="AA73" i="16"/>
  <c r="AA72" i="16"/>
  <c r="AA78" i="16"/>
  <c r="AA77" i="16"/>
  <c r="AA80" i="16"/>
  <c r="AA71" i="16"/>
  <c r="AA76" i="16"/>
  <c r="AA75" i="16"/>
  <c r="AB21" i="16"/>
  <c r="AB15" i="16"/>
  <c r="AB24" i="16"/>
  <c r="AB18" i="16"/>
  <c r="AB14" i="16"/>
  <c r="AB19" i="16"/>
  <c r="AB23" i="16"/>
  <c r="AB22" i="16"/>
  <c r="AB20" i="16"/>
  <c r="AB17" i="16"/>
  <c r="AB16" i="16"/>
  <c r="AB13" i="16"/>
  <c r="S82" i="16"/>
  <c r="S74" i="16"/>
  <c r="S79" i="16"/>
  <c r="S73" i="16"/>
  <c r="S72" i="16"/>
  <c r="S81" i="16"/>
  <c r="S78" i="16"/>
  <c r="S75" i="16"/>
  <c r="S80" i="16"/>
  <c r="S77" i="16"/>
  <c r="S71" i="16"/>
  <c r="S76" i="16"/>
  <c r="V104" i="16"/>
  <c r="V103" i="16"/>
  <c r="V108" i="16"/>
  <c r="V102" i="16"/>
  <c r="V101" i="16"/>
  <c r="V100" i="16"/>
  <c r="V111" i="16"/>
  <c r="V105" i="16"/>
  <c r="V109" i="16"/>
  <c r="V107" i="16"/>
  <c r="V106" i="16"/>
  <c r="V110" i="16"/>
  <c r="T21" i="16"/>
  <c r="T18" i="16"/>
  <c r="T15" i="16"/>
  <c r="T23" i="16"/>
  <c r="T19" i="16"/>
  <c r="T14" i="16"/>
  <c r="T22" i="16"/>
  <c r="T20" i="16"/>
  <c r="T16" i="16"/>
  <c r="T24" i="16"/>
  <c r="T17" i="16"/>
  <c r="T13" i="16"/>
  <c r="X53" i="16"/>
  <c r="X42" i="16"/>
  <c r="X49" i="16"/>
  <c r="X51" i="16"/>
  <c r="X47" i="16"/>
  <c r="X48" i="16"/>
  <c r="X46" i="16"/>
  <c r="X45" i="16"/>
  <c r="X44" i="16"/>
  <c r="X50" i="16"/>
  <c r="X52" i="16"/>
  <c r="X43" i="16"/>
  <c r="W53" i="16"/>
  <c r="W43" i="16"/>
  <c r="W52" i="16"/>
  <c r="W48" i="16"/>
  <c r="W50" i="16"/>
  <c r="W49" i="16"/>
  <c r="W47" i="16"/>
  <c r="W46" i="16"/>
  <c r="W44" i="16"/>
  <c r="W45" i="16"/>
  <c r="W42" i="16"/>
  <c r="W51" i="16"/>
  <c r="AB82" i="16"/>
  <c r="AB81" i="16"/>
  <c r="AB79" i="16"/>
  <c r="AB73" i="16"/>
  <c r="AB72" i="16"/>
  <c r="AB71" i="16"/>
  <c r="AB78" i="16"/>
  <c r="AB77" i="16"/>
  <c r="AB80" i="16"/>
  <c r="AB76" i="16"/>
  <c r="AB74" i="16"/>
  <c r="AB75" i="16"/>
  <c r="U53" i="16"/>
  <c r="U45" i="16"/>
  <c r="U50" i="16"/>
  <c r="U42" i="16"/>
  <c r="U51" i="16"/>
  <c r="U49" i="16"/>
  <c r="U43" i="16"/>
  <c r="U48" i="16"/>
  <c r="U47" i="16"/>
  <c r="U46" i="16"/>
  <c r="U44" i="16"/>
  <c r="U52" i="16"/>
  <c r="Y24" i="16"/>
  <c r="Y23" i="16"/>
  <c r="Y22" i="16"/>
  <c r="Y20" i="16"/>
  <c r="Y17" i="16"/>
  <c r="Y15" i="16"/>
  <c r="Y18" i="16"/>
  <c r="Y14" i="16"/>
  <c r="Y19" i="16"/>
  <c r="Y13" i="16"/>
  <c r="Y21" i="16"/>
  <c r="Y16" i="16"/>
  <c r="X20" i="16"/>
  <c r="X24" i="16"/>
  <c r="X23" i="16"/>
  <c r="X17" i="16"/>
  <c r="X21" i="16"/>
  <c r="X16" i="16"/>
  <c r="X15" i="16"/>
  <c r="X14" i="16"/>
  <c r="X18" i="16"/>
  <c r="X22" i="16"/>
  <c r="X19" i="16"/>
  <c r="X13" i="16"/>
  <c r="W22" i="16"/>
  <c r="W18" i="16"/>
  <c r="W21" i="16"/>
  <c r="W20" i="16"/>
  <c r="W17" i="16"/>
  <c r="W24" i="16"/>
  <c r="W16" i="16"/>
  <c r="W15" i="16"/>
  <c r="W23" i="16"/>
  <c r="W19" i="16"/>
  <c r="W14" i="16"/>
  <c r="W13" i="16"/>
  <c r="T82" i="16"/>
  <c r="T81" i="16"/>
  <c r="T79" i="16"/>
  <c r="T73" i="16"/>
  <c r="T72" i="16"/>
  <c r="T71" i="16"/>
  <c r="T78" i="16"/>
  <c r="T77" i="16"/>
  <c r="T75" i="16"/>
  <c r="T80" i="16"/>
  <c r="T76" i="16"/>
  <c r="T74" i="16"/>
  <c r="X108" i="16"/>
  <c r="X102" i="16"/>
  <c r="X101" i="16"/>
  <c r="X100" i="16"/>
  <c r="X107" i="16"/>
  <c r="X111" i="16"/>
  <c r="X110" i="16"/>
  <c r="X106" i="16"/>
  <c r="X104" i="16"/>
  <c r="X105" i="16"/>
  <c r="X103" i="16"/>
  <c r="X109" i="16"/>
  <c r="S51" i="16"/>
  <c r="S47" i="16"/>
  <c r="S53" i="16"/>
  <c r="S46" i="16"/>
  <c r="S50" i="16"/>
  <c r="S44" i="16"/>
  <c r="S52" i="16"/>
  <c r="S49" i="16"/>
  <c r="S48" i="16"/>
  <c r="S45" i="16"/>
  <c r="S42" i="16"/>
  <c r="S43" i="16"/>
  <c r="Z52" i="16"/>
  <c r="Z48" i="16"/>
  <c r="Z51" i="16"/>
  <c r="Z47" i="16"/>
  <c r="Z45" i="16"/>
  <c r="Z46" i="16"/>
  <c r="Z42" i="16"/>
  <c r="Z44" i="16"/>
  <c r="Z53" i="16"/>
  <c r="Z49" i="16"/>
  <c r="Z43" i="16"/>
  <c r="Z50" i="16"/>
  <c r="Y82" i="16"/>
  <c r="Y81" i="16"/>
  <c r="Y80" i="16"/>
  <c r="Y76" i="16"/>
  <c r="Y75" i="16"/>
  <c r="Y74" i="16"/>
  <c r="Y79" i="16"/>
  <c r="Y72" i="16"/>
  <c r="Y73" i="16"/>
  <c r="Y77" i="16"/>
  <c r="Y71" i="16"/>
  <c r="Y78" i="16"/>
  <c r="Z82" i="16"/>
  <c r="Z81" i="16"/>
  <c r="Z80" i="16"/>
  <c r="Z75" i="16"/>
  <c r="Z74" i="16"/>
  <c r="Z79" i="16"/>
  <c r="Z73" i="16"/>
  <c r="Z71" i="16"/>
  <c r="Z77" i="16"/>
  <c r="Z72" i="16"/>
  <c r="Z78" i="16"/>
  <c r="Z76" i="16"/>
  <c r="Z22" i="16"/>
  <c r="Z21" i="16"/>
  <c r="Z20" i="16"/>
  <c r="Z17" i="16"/>
  <c r="Z16" i="16"/>
  <c r="Z24" i="16"/>
  <c r="Z18" i="16"/>
  <c r="Z14" i="16"/>
  <c r="Z19" i="16"/>
  <c r="Z13" i="16"/>
  <c r="Z23" i="16"/>
  <c r="Z15" i="16"/>
  <c r="W103" i="16"/>
  <c r="W108" i="16"/>
  <c r="W102" i="16"/>
  <c r="W101" i="16"/>
  <c r="W100" i="16"/>
  <c r="W107" i="16"/>
  <c r="W111" i="16"/>
  <c r="W109" i="16"/>
  <c r="W104" i="16"/>
  <c r="W106" i="16"/>
  <c r="W110" i="16"/>
  <c r="W105" i="16"/>
  <c r="AB111" i="16"/>
  <c r="AB110" i="16"/>
  <c r="AB106" i="16"/>
  <c r="AB109" i="16"/>
  <c r="AB105" i="16"/>
  <c r="AB104" i="16"/>
  <c r="AB103" i="16"/>
  <c r="AB108" i="16"/>
  <c r="AB102" i="16"/>
  <c r="AB107" i="16"/>
  <c r="AB101" i="16"/>
  <c r="AB100" i="16"/>
  <c r="AA51" i="16"/>
  <c r="AA47" i="16"/>
  <c r="AA46" i="16"/>
  <c r="AA50" i="16"/>
  <c r="AA44" i="16"/>
  <c r="AA53" i="16"/>
  <c r="AA52" i="16"/>
  <c r="AA43" i="16"/>
  <c r="AA48" i="16"/>
  <c r="AA49" i="16"/>
  <c r="AA45" i="16"/>
  <c r="AA42" i="16"/>
  <c r="Y49" i="15"/>
  <c r="Y56" i="15"/>
  <c r="Y58" i="15"/>
  <c r="Y60" i="15"/>
  <c r="Y57" i="15"/>
  <c r="Y53" i="15"/>
  <c r="Y48" i="15"/>
  <c r="Y52" i="15"/>
  <c r="Y46" i="15"/>
  <c r="Y47" i="15"/>
  <c r="Y54" i="15"/>
  <c r="Z123" i="15"/>
  <c r="Y55" i="15"/>
  <c r="Y50" i="15"/>
  <c r="Z122" i="15"/>
  <c r="S115" i="15"/>
  <c r="AA63" i="15"/>
  <c r="W122" i="15"/>
  <c r="W115" i="15"/>
  <c r="W118" i="15"/>
  <c r="W121" i="15"/>
  <c r="W114" i="15"/>
  <c r="W120" i="15"/>
  <c r="W113" i="15"/>
  <c r="W112" i="15"/>
  <c r="W125" i="15"/>
  <c r="W119" i="15"/>
  <c r="W126" i="15"/>
  <c r="W117" i="15"/>
  <c r="W116" i="15"/>
  <c r="W124" i="15"/>
  <c r="W123" i="15"/>
  <c r="AB126" i="15"/>
  <c r="AB125" i="15"/>
  <c r="AB118" i="15"/>
  <c r="AB124" i="15"/>
  <c r="AB117" i="15"/>
  <c r="AB123" i="15"/>
  <c r="AB116" i="15"/>
  <c r="AB120" i="15"/>
  <c r="AB122" i="15"/>
  <c r="AB115" i="15"/>
  <c r="AB114" i="15"/>
  <c r="AB121" i="15"/>
  <c r="AB113" i="15"/>
  <c r="AB119" i="15"/>
  <c r="AB112" i="15"/>
  <c r="V123" i="15"/>
  <c r="V116" i="15"/>
  <c r="V122" i="15"/>
  <c r="V115" i="15"/>
  <c r="V121" i="15"/>
  <c r="V114" i="15"/>
  <c r="V112" i="15"/>
  <c r="V120" i="15"/>
  <c r="V113" i="15"/>
  <c r="V119" i="15"/>
  <c r="V118" i="15"/>
  <c r="V126" i="15"/>
  <c r="V125" i="15"/>
  <c r="V117" i="15"/>
  <c r="V124" i="15"/>
  <c r="U124" i="15"/>
  <c r="U117" i="15"/>
  <c r="U113" i="15"/>
  <c r="U123" i="15"/>
  <c r="U116" i="15"/>
  <c r="U122" i="15"/>
  <c r="U115" i="15"/>
  <c r="U121" i="15"/>
  <c r="U114" i="15"/>
  <c r="U120" i="15"/>
  <c r="U119" i="15"/>
  <c r="U118" i="15"/>
  <c r="U112" i="15"/>
  <c r="U126" i="15"/>
  <c r="U125" i="15"/>
  <c r="X121" i="15"/>
  <c r="X114" i="15"/>
  <c r="X120" i="15"/>
  <c r="X113" i="15"/>
  <c r="X117" i="15"/>
  <c r="X112" i="15"/>
  <c r="X119" i="15"/>
  <c r="X124" i="15"/>
  <c r="X126" i="15"/>
  <c r="X125" i="15"/>
  <c r="X118" i="15"/>
  <c r="X116" i="15"/>
  <c r="X123" i="15"/>
  <c r="X115" i="15"/>
  <c r="X122" i="15"/>
  <c r="U91" i="15"/>
  <c r="U84" i="15"/>
  <c r="U89" i="15"/>
  <c r="U82" i="15"/>
  <c r="U88" i="15"/>
  <c r="U81" i="15"/>
  <c r="U79" i="15"/>
  <c r="U92" i="15"/>
  <c r="U90" i="15"/>
  <c r="U87" i="15"/>
  <c r="U86" i="15"/>
  <c r="U85" i="15"/>
  <c r="U83" i="15"/>
  <c r="U80" i="15"/>
  <c r="U93" i="15"/>
  <c r="AA86" i="15"/>
  <c r="AA93" i="15"/>
  <c r="AA91" i="15"/>
  <c r="AA84" i="15"/>
  <c r="AA90" i="15"/>
  <c r="AA83" i="15"/>
  <c r="AA87" i="15"/>
  <c r="AA85" i="15"/>
  <c r="AA81" i="15"/>
  <c r="AA79" i="15"/>
  <c r="AA82" i="15"/>
  <c r="AA80" i="15"/>
  <c r="AA92" i="15"/>
  <c r="AA89" i="15"/>
  <c r="AA88" i="15"/>
  <c r="V90" i="15"/>
  <c r="V83" i="15"/>
  <c r="V88" i="15"/>
  <c r="V81" i="15"/>
  <c r="V87" i="15"/>
  <c r="V80" i="15"/>
  <c r="V86" i="15"/>
  <c r="V85" i="15"/>
  <c r="V92" i="15"/>
  <c r="V91" i="15"/>
  <c r="V89" i="15"/>
  <c r="V84" i="15"/>
  <c r="V82" i="15"/>
  <c r="V79" i="15"/>
  <c r="V93" i="15"/>
  <c r="S86" i="15"/>
  <c r="S93" i="15"/>
  <c r="S91" i="15"/>
  <c r="S84" i="15"/>
  <c r="S90" i="15"/>
  <c r="S83" i="15"/>
  <c r="S80" i="15"/>
  <c r="S88" i="15"/>
  <c r="S81" i="15"/>
  <c r="S79" i="15"/>
  <c r="S89" i="15"/>
  <c r="S92" i="15"/>
  <c r="S87" i="15"/>
  <c r="S85" i="15"/>
  <c r="S82" i="15"/>
  <c r="W89" i="15"/>
  <c r="W82" i="15"/>
  <c r="W87" i="15"/>
  <c r="W80" i="15"/>
  <c r="W79" i="15"/>
  <c r="W92" i="15"/>
  <c r="W84" i="15"/>
  <c r="W91" i="15"/>
  <c r="W90" i="15"/>
  <c r="W88" i="15"/>
  <c r="W86" i="15"/>
  <c r="W85" i="15"/>
  <c r="W93" i="15"/>
  <c r="W83" i="15"/>
  <c r="W81" i="15"/>
  <c r="AB93" i="15"/>
  <c r="AB92" i="15"/>
  <c r="AB85" i="15"/>
  <c r="AB90" i="15"/>
  <c r="AB83" i="15"/>
  <c r="AB89" i="15"/>
  <c r="AB82" i="15"/>
  <c r="AB80" i="15"/>
  <c r="AB86" i="15"/>
  <c r="AB84" i="15"/>
  <c r="AB81" i="15"/>
  <c r="AB79" i="15"/>
  <c r="AB87" i="15"/>
  <c r="AB91" i="15"/>
  <c r="AB88" i="15"/>
  <c r="X88" i="15"/>
  <c r="X81" i="15"/>
  <c r="X79" i="15"/>
  <c r="X93" i="15"/>
  <c r="X92" i="15"/>
  <c r="X86" i="15"/>
  <c r="X91" i="15"/>
  <c r="X90" i="15"/>
  <c r="X89" i="15"/>
  <c r="X87" i="15"/>
  <c r="X85" i="15"/>
  <c r="X84" i="15"/>
  <c r="X83" i="15"/>
  <c r="X82" i="15"/>
  <c r="X80" i="15"/>
  <c r="W56" i="15"/>
  <c r="W49" i="15"/>
  <c r="W58" i="15"/>
  <c r="W55" i="15"/>
  <c r="W48" i="15"/>
  <c r="W54" i="15"/>
  <c r="W47" i="15"/>
  <c r="W60" i="15"/>
  <c r="W46" i="15"/>
  <c r="W52" i="15"/>
  <c r="W53" i="15"/>
  <c r="W59" i="15"/>
  <c r="W57" i="15"/>
  <c r="W51" i="15"/>
  <c r="W50" i="15"/>
  <c r="X55" i="15"/>
  <c r="X48" i="15"/>
  <c r="X54" i="15"/>
  <c r="X47" i="15"/>
  <c r="X46" i="15"/>
  <c r="X51" i="15"/>
  <c r="X53" i="15"/>
  <c r="X60" i="15"/>
  <c r="X59" i="15"/>
  <c r="X52" i="15"/>
  <c r="X58" i="15"/>
  <c r="X57" i="15"/>
  <c r="X56" i="15"/>
  <c r="X50" i="15"/>
  <c r="X49" i="15"/>
  <c r="U58" i="15"/>
  <c r="U51" i="15"/>
  <c r="U50" i="15"/>
  <c r="U57" i="15"/>
  <c r="U56" i="15"/>
  <c r="U49" i="15"/>
  <c r="U55" i="15"/>
  <c r="U48" i="15"/>
  <c r="U54" i="15"/>
  <c r="U47" i="15"/>
  <c r="U46" i="15"/>
  <c r="U59" i="15"/>
  <c r="U52" i="15"/>
  <c r="U60" i="15"/>
  <c r="U53" i="15"/>
  <c r="T60" i="15"/>
  <c r="T59" i="15"/>
  <c r="T52" i="15"/>
  <c r="T58" i="15"/>
  <c r="T51" i="15"/>
  <c r="T57" i="15"/>
  <c r="T50" i="15"/>
  <c r="T56" i="15"/>
  <c r="T49" i="15"/>
  <c r="T54" i="15"/>
  <c r="T47" i="15"/>
  <c r="T55" i="15"/>
  <c r="T48" i="15"/>
  <c r="T53" i="15"/>
  <c r="T46" i="15"/>
  <c r="V57" i="15"/>
  <c r="V50" i="15"/>
  <c r="V49" i="15"/>
  <c r="V56" i="15"/>
  <c r="V60" i="15"/>
  <c r="V59" i="15"/>
  <c r="V55" i="15"/>
  <c r="V48" i="15"/>
  <c r="V54" i="15"/>
  <c r="V47" i="15"/>
  <c r="V53" i="15"/>
  <c r="V46" i="15"/>
  <c r="V51" i="15"/>
  <c r="V58" i="15"/>
  <c r="V52" i="15"/>
  <c r="AB60" i="15"/>
  <c r="AB59" i="15"/>
  <c r="AB52" i="15"/>
  <c r="AB51" i="15"/>
  <c r="AB54" i="15"/>
  <c r="AB58" i="15"/>
  <c r="AB57" i="15"/>
  <c r="AB50" i="15"/>
  <c r="AB56" i="15"/>
  <c r="AB49" i="15"/>
  <c r="AB55" i="15"/>
  <c r="AB48" i="15"/>
  <c r="AB47" i="15"/>
  <c r="AB46" i="15"/>
  <c r="AB53" i="15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4" i="1"/>
  <c r="Q21" i="1"/>
  <c r="R21" i="1"/>
  <c r="S21" i="1"/>
  <c r="T21" i="1"/>
  <c r="U21" i="1"/>
  <c r="V21" i="1"/>
  <c r="W21" i="1"/>
  <c r="X21" i="1"/>
  <c r="Q22" i="1"/>
  <c r="R22" i="1"/>
  <c r="S22" i="1"/>
  <c r="T22" i="1"/>
  <c r="U22" i="1"/>
  <c r="V22" i="1"/>
  <c r="W22" i="1"/>
  <c r="X22" i="1"/>
  <c r="Q23" i="1"/>
  <c r="R23" i="1"/>
  <c r="S23" i="1"/>
  <c r="T23" i="1"/>
  <c r="U23" i="1"/>
  <c r="V23" i="1"/>
  <c r="W23" i="1"/>
  <c r="X23" i="1"/>
  <c r="Q24" i="1"/>
  <c r="R24" i="1"/>
  <c r="S24" i="1"/>
  <c r="T24" i="1"/>
  <c r="U24" i="1"/>
  <c r="V24" i="1"/>
  <c r="W24" i="1"/>
  <c r="X24" i="1"/>
  <c r="Q25" i="1"/>
  <c r="R25" i="1"/>
  <c r="S25" i="1"/>
  <c r="T25" i="1"/>
  <c r="U25" i="1"/>
  <c r="V25" i="1"/>
  <c r="W25" i="1"/>
  <c r="X25" i="1"/>
  <c r="Q26" i="1"/>
  <c r="R26" i="1"/>
  <c r="S26" i="1"/>
  <c r="T26" i="1"/>
  <c r="U26" i="1"/>
  <c r="V26" i="1"/>
  <c r="W26" i="1"/>
  <c r="X26" i="1"/>
  <c r="Q27" i="1"/>
  <c r="R27" i="1"/>
  <c r="S27" i="1"/>
  <c r="T27" i="1"/>
  <c r="U27" i="1"/>
  <c r="V27" i="1"/>
  <c r="W27" i="1"/>
  <c r="X27" i="1"/>
  <c r="Q28" i="1"/>
  <c r="R28" i="1"/>
  <c r="S28" i="1"/>
  <c r="T28" i="1"/>
  <c r="U28" i="1"/>
  <c r="V28" i="1"/>
  <c r="W28" i="1"/>
  <c r="X28" i="1"/>
  <c r="BB30" i="1"/>
  <c r="Q29" i="1"/>
  <c r="R29" i="1"/>
  <c r="S29" i="1"/>
  <c r="T29" i="1"/>
  <c r="U29" i="1"/>
  <c r="V29" i="1"/>
  <c r="W29" i="1"/>
  <c r="X29" i="1"/>
  <c r="Q30" i="1"/>
  <c r="R30" i="1"/>
  <c r="S30" i="1"/>
  <c r="T30" i="1"/>
  <c r="U30" i="1"/>
  <c r="V30" i="1"/>
  <c r="W30" i="1"/>
  <c r="X30" i="1"/>
  <c r="Q31" i="1"/>
  <c r="R31" i="1"/>
  <c r="S31" i="1"/>
  <c r="T31" i="1"/>
  <c r="U31" i="1"/>
  <c r="V31" i="1"/>
  <c r="W31" i="1"/>
  <c r="X31" i="1"/>
  <c r="BF33" i="1"/>
  <c r="Q32" i="1"/>
  <c r="R32" i="1"/>
  <c r="S32" i="1"/>
  <c r="T32" i="1"/>
  <c r="U32" i="1"/>
  <c r="V32" i="1"/>
  <c r="W32" i="1"/>
  <c r="X32" i="1"/>
  <c r="Q33" i="1"/>
  <c r="R33" i="1"/>
  <c r="S33" i="1"/>
  <c r="T33" i="1"/>
  <c r="U33" i="1"/>
  <c r="V33" i="1"/>
  <c r="W33" i="1"/>
  <c r="X33" i="1"/>
  <c r="Q34" i="1"/>
  <c r="R34" i="1"/>
  <c r="S34" i="1"/>
  <c r="T34" i="1"/>
  <c r="U34" i="1"/>
  <c r="V34" i="1"/>
  <c r="W34" i="1"/>
  <c r="X34" i="1"/>
  <c r="Q35" i="1"/>
  <c r="R35" i="1"/>
  <c r="S35" i="1"/>
  <c r="T35" i="1"/>
  <c r="U35" i="1"/>
  <c r="V35" i="1"/>
  <c r="W35" i="1"/>
  <c r="X35" i="1"/>
  <c r="Q36" i="1"/>
  <c r="R36" i="1"/>
  <c r="S36" i="1"/>
  <c r="T36" i="1"/>
  <c r="U36" i="1"/>
  <c r="V36" i="1"/>
  <c r="W36" i="1"/>
  <c r="X36" i="1"/>
  <c r="BF38" i="1"/>
  <c r="Q37" i="1"/>
  <c r="R37" i="1"/>
  <c r="S37" i="1"/>
  <c r="T37" i="1"/>
  <c r="U37" i="1"/>
  <c r="V37" i="1"/>
  <c r="W37" i="1"/>
  <c r="X37" i="1"/>
  <c r="Q38" i="1"/>
  <c r="R38" i="1"/>
  <c r="S38" i="1"/>
  <c r="T38" i="1"/>
  <c r="U38" i="1"/>
  <c r="V38" i="1"/>
  <c r="W38" i="1"/>
  <c r="X38" i="1"/>
  <c r="Q39" i="1"/>
  <c r="R39" i="1"/>
  <c r="S39" i="1"/>
  <c r="T39" i="1"/>
  <c r="U39" i="1"/>
  <c r="V39" i="1"/>
  <c r="W39" i="1"/>
  <c r="X39" i="1"/>
  <c r="Q40" i="1"/>
  <c r="R40" i="1"/>
  <c r="S40" i="1"/>
  <c r="T40" i="1"/>
  <c r="U40" i="1"/>
  <c r="V40" i="1"/>
  <c r="W40" i="1"/>
  <c r="X40" i="1"/>
  <c r="Q41" i="1"/>
  <c r="R41" i="1"/>
  <c r="S41" i="1"/>
  <c r="T41" i="1"/>
  <c r="U41" i="1"/>
  <c r="V41" i="1"/>
  <c r="W41" i="1"/>
  <c r="X41" i="1"/>
  <c r="Q42" i="1"/>
  <c r="R42" i="1"/>
  <c r="S42" i="1"/>
  <c r="T42" i="1"/>
  <c r="U42" i="1"/>
  <c r="V42" i="1"/>
  <c r="W42" i="1"/>
  <c r="X42" i="1"/>
  <c r="Q43" i="1"/>
  <c r="R43" i="1"/>
  <c r="S43" i="1"/>
  <c r="T43" i="1"/>
  <c r="U43" i="1"/>
  <c r="V43" i="1"/>
  <c r="W43" i="1"/>
  <c r="X43" i="1"/>
  <c r="Q44" i="1"/>
  <c r="R44" i="1"/>
  <c r="S44" i="1"/>
  <c r="T44" i="1"/>
  <c r="U44" i="1"/>
  <c r="V44" i="1"/>
  <c r="W44" i="1"/>
  <c r="X44" i="1"/>
  <c r="Q45" i="1"/>
  <c r="R45" i="1"/>
  <c r="S45" i="1"/>
  <c r="T45" i="1"/>
  <c r="U45" i="1"/>
  <c r="V45" i="1"/>
  <c r="W45" i="1"/>
  <c r="X45" i="1"/>
  <c r="BD47" i="1"/>
  <c r="Q46" i="1"/>
  <c r="R46" i="1"/>
  <c r="S46" i="1"/>
  <c r="T46" i="1"/>
  <c r="U46" i="1"/>
  <c r="V46" i="1"/>
  <c r="W46" i="1"/>
  <c r="X46" i="1"/>
  <c r="Q47" i="1"/>
  <c r="R47" i="1"/>
  <c r="S47" i="1"/>
  <c r="T47" i="1"/>
  <c r="U47" i="1"/>
  <c r="V47" i="1"/>
  <c r="W47" i="1"/>
  <c r="X47" i="1"/>
  <c r="Q48" i="1"/>
  <c r="R48" i="1"/>
  <c r="S48" i="1"/>
  <c r="T48" i="1"/>
  <c r="U48" i="1"/>
  <c r="V48" i="1"/>
  <c r="W48" i="1"/>
  <c r="X48" i="1"/>
  <c r="BF50" i="1"/>
  <c r="Q49" i="1"/>
  <c r="R49" i="1"/>
  <c r="S49" i="1"/>
  <c r="T49" i="1"/>
  <c r="U49" i="1"/>
  <c r="V49" i="1"/>
  <c r="W49" i="1"/>
  <c r="X49" i="1"/>
  <c r="Q50" i="1"/>
  <c r="R50" i="1"/>
  <c r="S50" i="1"/>
  <c r="T50" i="1"/>
  <c r="U50" i="1"/>
  <c r="V50" i="1"/>
  <c r="W50" i="1"/>
  <c r="X50" i="1"/>
  <c r="Q51" i="1"/>
  <c r="R51" i="1"/>
  <c r="S51" i="1"/>
  <c r="T51" i="1"/>
  <c r="U51" i="1"/>
  <c r="V51" i="1"/>
  <c r="W51" i="1"/>
  <c r="X51" i="1"/>
  <c r="Q52" i="1"/>
  <c r="R52" i="1"/>
  <c r="S52" i="1"/>
  <c r="T52" i="1"/>
  <c r="U52" i="1"/>
  <c r="V52" i="1"/>
  <c r="W52" i="1"/>
  <c r="X52" i="1"/>
  <c r="Q53" i="1"/>
  <c r="R53" i="1"/>
  <c r="S53" i="1"/>
  <c r="T53" i="1"/>
  <c r="U53" i="1"/>
  <c r="V53" i="1"/>
  <c r="W53" i="1"/>
  <c r="X53" i="1"/>
  <c r="Q54" i="1"/>
  <c r="R54" i="1"/>
  <c r="S54" i="1"/>
  <c r="T54" i="1"/>
  <c r="U54" i="1"/>
  <c r="V54" i="1"/>
  <c r="W54" i="1"/>
  <c r="X54" i="1"/>
  <c r="Q55" i="1"/>
  <c r="R55" i="1"/>
  <c r="S55" i="1"/>
  <c r="T55" i="1"/>
  <c r="U55" i="1"/>
  <c r="V55" i="1"/>
  <c r="W55" i="1"/>
  <c r="X55" i="1"/>
  <c r="Q56" i="1"/>
  <c r="R56" i="1"/>
  <c r="S56" i="1"/>
  <c r="T56" i="1"/>
  <c r="U56" i="1"/>
  <c r="V56" i="1"/>
  <c r="W56" i="1"/>
  <c r="X56" i="1"/>
  <c r="Q57" i="1"/>
  <c r="R57" i="1"/>
  <c r="S57" i="1"/>
  <c r="T57" i="1"/>
  <c r="U57" i="1"/>
  <c r="V57" i="1"/>
  <c r="W57" i="1"/>
  <c r="X57" i="1"/>
  <c r="Q58" i="1"/>
  <c r="R58" i="1"/>
  <c r="S58" i="1"/>
  <c r="T58" i="1"/>
  <c r="U58" i="1"/>
  <c r="V58" i="1"/>
  <c r="W58" i="1"/>
  <c r="X58" i="1"/>
  <c r="BB60" i="1"/>
  <c r="Q59" i="1"/>
  <c r="R59" i="1"/>
  <c r="S59" i="1"/>
  <c r="T59" i="1"/>
  <c r="U59" i="1"/>
  <c r="V59" i="1"/>
  <c r="W59" i="1"/>
  <c r="X59" i="1"/>
  <c r="Q60" i="1"/>
  <c r="R60" i="1"/>
  <c r="S60" i="1"/>
  <c r="T60" i="1"/>
  <c r="U60" i="1"/>
  <c r="V60" i="1"/>
  <c r="W60" i="1"/>
  <c r="X60" i="1"/>
  <c r="Q61" i="1"/>
  <c r="R61" i="1"/>
  <c r="S61" i="1"/>
  <c r="T61" i="1"/>
  <c r="U61" i="1"/>
  <c r="V61" i="1"/>
  <c r="W61" i="1"/>
  <c r="X61" i="1"/>
  <c r="Q62" i="1"/>
  <c r="R62" i="1"/>
  <c r="S62" i="1"/>
  <c r="T62" i="1"/>
  <c r="U62" i="1"/>
  <c r="V62" i="1"/>
  <c r="W62" i="1"/>
  <c r="X62" i="1"/>
  <c r="Q63" i="1"/>
  <c r="R63" i="1"/>
  <c r="S63" i="1"/>
  <c r="T63" i="1"/>
  <c r="U63" i="1"/>
  <c r="V63" i="1"/>
  <c r="W63" i="1"/>
  <c r="X63" i="1"/>
  <c r="Q64" i="1"/>
  <c r="R64" i="1"/>
  <c r="S64" i="1"/>
  <c r="T64" i="1"/>
  <c r="U64" i="1"/>
  <c r="V64" i="1"/>
  <c r="W64" i="1"/>
  <c r="X64" i="1"/>
  <c r="Q65" i="1"/>
  <c r="R65" i="1"/>
  <c r="S65" i="1"/>
  <c r="T65" i="1"/>
  <c r="U65" i="1"/>
  <c r="V65" i="1"/>
  <c r="W65" i="1"/>
  <c r="X65" i="1"/>
  <c r="Q66" i="1"/>
  <c r="R66" i="1"/>
  <c r="S66" i="1"/>
  <c r="T66" i="1"/>
  <c r="U66" i="1"/>
  <c r="V66" i="1"/>
  <c r="W66" i="1"/>
  <c r="X66" i="1"/>
  <c r="BF68" i="1"/>
  <c r="Q67" i="1"/>
  <c r="R67" i="1"/>
  <c r="S67" i="1"/>
  <c r="T67" i="1"/>
  <c r="U67" i="1"/>
  <c r="V67" i="1"/>
  <c r="W67" i="1"/>
  <c r="X67" i="1"/>
  <c r="Q68" i="1"/>
  <c r="R68" i="1"/>
  <c r="S68" i="1"/>
  <c r="T68" i="1"/>
  <c r="U68" i="1"/>
  <c r="V68" i="1"/>
  <c r="W68" i="1"/>
  <c r="X68" i="1"/>
  <c r="Q69" i="1"/>
  <c r="R69" i="1"/>
  <c r="S69" i="1"/>
  <c r="T69" i="1"/>
  <c r="U69" i="1"/>
  <c r="V69" i="1"/>
  <c r="W69" i="1"/>
  <c r="X69" i="1"/>
  <c r="Q70" i="1"/>
  <c r="R70" i="1"/>
  <c r="S70" i="1"/>
  <c r="T70" i="1"/>
  <c r="U70" i="1"/>
  <c r="V70" i="1"/>
  <c r="W70" i="1"/>
  <c r="X70" i="1"/>
  <c r="Q71" i="1"/>
  <c r="R71" i="1"/>
  <c r="S71" i="1"/>
  <c r="T71" i="1"/>
  <c r="U71" i="1"/>
  <c r="V71" i="1"/>
  <c r="W71" i="1"/>
  <c r="X71" i="1"/>
  <c r="Q5" i="1"/>
  <c r="R5" i="1"/>
  <c r="S5" i="1"/>
  <c r="T5" i="1"/>
  <c r="U5" i="1"/>
  <c r="V5" i="1"/>
  <c r="W5" i="1"/>
  <c r="X5" i="1"/>
  <c r="Q6" i="1"/>
  <c r="R6" i="1"/>
  <c r="S6" i="1"/>
  <c r="T6" i="1"/>
  <c r="U6" i="1"/>
  <c r="V6" i="1"/>
  <c r="W6" i="1"/>
  <c r="X6" i="1"/>
  <c r="BB8" i="1"/>
  <c r="Q7" i="1"/>
  <c r="R7" i="1"/>
  <c r="S7" i="1"/>
  <c r="T7" i="1"/>
  <c r="U7" i="1"/>
  <c r="V7" i="1"/>
  <c r="W7" i="1"/>
  <c r="X7" i="1"/>
  <c r="BB9" i="1"/>
  <c r="Q8" i="1"/>
  <c r="R8" i="1"/>
  <c r="S8" i="1"/>
  <c r="T8" i="1"/>
  <c r="U8" i="1"/>
  <c r="V8" i="1"/>
  <c r="W8" i="1"/>
  <c r="X8" i="1"/>
  <c r="Q9" i="1"/>
  <c r="R9" i="1"/>
  <c r="S9" i="1"/>
  <c r="T9" i="1"/>
  <c r="U9" i="1"/>
  <c r="V9" i="1"/>
  <c r="W9" i="1"/>
  <c r="X9" i="1"/>
  <c r="Q10" i="1"/>
  <c r="R10" i="1"/>
  <c r="S10" i="1"/>
  <c r="T10" i="1"/>
  <c r="U10" i="1"/>
  <c r="V10" i="1"/>
  <c r="W10" i="1"/>
  <c r="X10" i="1"/>
  <c r="BD12" i="1"/>
  <c r="Q11" i="1"/>
  <c r="R11" i="1"/>
  <c r="S11" i="1"/>
  <c r="T11" i="1"/>
  <c r="U11" i="1"/>
  <c r="V11" i="1"/>
  <c r="W11" i="1"/>
  <c r="X11" i="1"/>
  <c r="Q12" i="1"/>
  <c r="R12" i="1"/>
  <c r="S12" i="1"/>
  <c r="T12" i="1"/>
  <c r="U12" i="1"/>
  <c r="V12" i="1"/>
  <c r="W12" i="1"/>
  <c r="X12" i="1"/>
  <c r="Q13" i="1"/>
  <c r="R13" i="1"/>
  <c r="S13" i="1"/>
  <c r="T13" i="1"/>
  <c r="U13" i="1"/>
  <c r="V13" i="1"/>
  <c r="W13" i="1"/>
  <c r="X13" i="1"/>
  <c r="Q14" i="1"/>
  <c r="R14" i="1"/>
  <c r="S14" i="1"/>
  <c r="T14" i="1"/>
  <c r="U14" i="1"/>
  <c r="V14" i="1"/>
  <c r="W14" i="1"/>
  <c r="X14" i="1"/>
  <c r="Q15" i="1"/>
  <c r="R15" i="1"/>
  <c r="S15" i="1"/>
  <c r="T15" i="1"/>
  <c r="U15" i="1"/>
  <c r="V15" i="1"/>
  <c r="W15" i="1"/>
  <c r="X15" i="1"/>
  <c r="Q16" i="1"/>
  <c r="R16" i="1"/>
  <c r="S16" i="1"/>
  <c r="T16" i="1"/>
  <c r="U16" i="1"/>
  <c r="V16" i="1"/>
  <c r="W16" i="1"/>
  <c r="X16" i="1"/>
  <c r="Q17" i="1"/>
  <c r="R17" i="1"/>
  <c r="S17" i="1"/>
  <c r="T17" i="1"/>
  <c r="U17" i="1"/>
  <c r="V17" i="1"/>
  <c r="W17" i="1"/>
  <c r="X17" i="1"/>
  <c r="Q18" i="1"/>
  <c r="R18" i="1"/>
  <c r="S18" i="1"/>
  <c r="T18" i="1"/>
  <c r="U18" i="1"/>
  <c r="V18" i="1"/>
  <c r="W18" i="1"/>
  <c r="X18" i="1"/>
  <c r="Q19" i="1"/>
  <c r="R19" i="1"/>
  <c r="S19" i="1"/>
  <c r="T19" i="1"/>
  <c r="U19" i="1"/>
  <c r="V19" i="1"/>
  <c r="W19" i="1"/>
  <c r="X19" i="1"/>
  <c r="Q20" i="1"/>
  <c r="R20" i="1"/>
  <c r="S20" i="1"/>
  <c r="T20" i="1"/>
  <c r="U20" i="1"/>
  <c r="V20" i="1"/>
  <c r="W20" i="1"/>
  <c r="X20" i="1"/>
  <c r="BF5" i="1"/>
  <c r="Q4" i="1"/>
  <c r="R4" i="1"/>
  <c r="S4" i="1"/>
  <c r="T4" i="1"/>
  <c r="U4" i="1"/>
  <c r="V4" i="1"/>
  <c r="W4" i="1"/>
  <c r="X4" i="1"/>
  <c r="T129" i="15" l="1"/>
  <c r="S129" i="15"/>
  <c r="V26" i="16"/>
  <c r="Z63" i="15"/>
  <c r="T96" i="15"/>
  <c r="BN66" i="1"/>
  <c r="BD66" i="1"/>
  <c r="BB66" i="1"/>
  <c r="BF66" i="1"/>
  <c r="BN58" i="1"/>
  <c r="BD58" i="1"/>
  <c r="BB58" i="1"/>
  <c r="BF58" i="1"/>
  <c r="BN18" i="1"/>
  <c r="BD18" i="1"/>
  <c r="BB18" i="1"/>
  <c r="BF18" i="1"/>
  <c r="BN10" i="1"/>
  <c r="BD10" i="1"/>
  <c r="BB10" i="1"/>
  <c r="BF10" i="1"/>
  <c r="BP69" i="1"/>
  <c r="BD69" i="1"/>
  <c r="BB69" i="1"/>
  <c r="BP61" i="1"/>
  <c r="BF61" i="1"/>
  <c r="BD61" i="1"/>
  <c r="BB61" i="1"/>
  <c r="BP53" i="1"/>
  <c r="BF53" i="1"/>
  <c r="BB53" i="1"/>
  <c r="BD53" i="1"/>
  <c r="BP45" i="1"/>
  <c r="BD45" i="1"/>
  <c r="BF45" i="1"/>
  <c r="BP37" i="1"/>
  <c r="BB37" i="1"/>
  <c r="BF37" i="1"/>
  <c r="BD37" i="1"/>
  <c r="BP29" i="1"/>
  <c r="BB29" i="1"/>
  <c r="BF29" i="1"/>
  <c r="BN26" i="1"/>
  <c r="BD26" i="1"/>
  <c r="BF26" i="1"/>
  <c r="BP21" i="1"/>
  <c r="BD21" i="1"/>
  <c r="BF21" i="1"/>
  <c r="BB21" i="1"/>
  <c r="BP13" i="1"/>
  <c r="BD13" i="1"/>
  <c r="BF13" i="1"/>
  <c r="BN72" i="1"/>
  <c r="BF72" i="1"/>
  <c r="BD72" i="1"/>
  <c r="BP64" i="1"/>
  <c r="BF64" i="1"/>
  <c r="BB64" i="1"/>
  <c r="BD64" i="1"/>
  <c r="BN56" i="1"/>
  <c r="BD56" i="1"/>
  <c r="BF56" i="1"/>
  <c r="BB56" i="1"/>
  <c r="BP48" i="1"/>
  <c r="BB48" i="1"/>
  <c r="BD48" i="1"/>
  <c r="BL40" i="1"/>
  <c r="BB40" i="1"/>
  <c r="BF40" i="1"/>
  <c r="BD40" i="1"/>
  <c r="BL32" i="1"/>
  <c r="BD32" i="1"/>
  <c r="BF32" i="1"/>
  <c r="BB32" i="1"/>
  <c r="BP24" i="1"/>
  <c r="BF24" i="1"/>
  <c r="BB24" i="1"/>
  <c r="BD24" i="1"/>
  <c r="BD8" i="1"/>
  <c r="BF48" i="1"/>
  <c r="BL15" i="1"/>
  <c r="BD15" i="1"/>
  <c r="BB15" i="1"/>
  <c r="BF15" i="1"/>
  <c r="BN16" i="1"/>
  <c r="BB16" i="1"/>
  <c r="BD16" i="1"/>
  <c r="BN8" i="1"/>
  <c r="BF8" i="1"/>
  <c r="BL67" i="1"/>
  <c r="BB67" i="1"/>
  <c r="BF67" i="1"/>
  <c r="BD67" i="1"/>
  <c r="BL59" i="1"/>
  <c r="BF59" i="1"/>
  <c r="BD59" i="1"/>
  <c r="BB59" i="1"/>
  <c r="BL51" i="1"/>
  <c r="BB51" i="1"/>
  <c r="BD51" i="1"/>
  <c r="BF51" i="1"/>
  <c r="BL43" i="1"/>
  <c r="BB43" i="1"/>
  <c r="BD43" i="1"/>
  <c r="BF43" i="1"/>
  <c r="BL35" i="1"/>
  <c r="BF35" i="1"/>
  <c r="BD35" i="1"/>
  <c r="BB35" i="1"/>
  <c r="BL27" i="1"/>
  <c r="BF27" i="1"/>
  <c r="BB27" i="1"/>
  <c r="BD27" i="1"/>
  <c r="BF16" i="1"/>
  <c r="BB26" i="1"/>
  <c r="BD29" i="1"/>
  <c r="BL19" i="1"/>
  <c r="BD19" i="1"/>
  <c r="BF19" i="1"/>
  <c r="BB19" i="1"/>
  <c r="BL11" i="1"/>
  <c r="BD11" i="1"/>
  <c r="BB11" i="1"/>
  <c r="BF11" i="1"/>
  <c r="BN70" i="1"/>
  <c r="BD70" i="1"/>
  <c r="BB70" i="1"/>
  <c r="BF70" i="1"/>
  <c r="BN62" i="1"/>
  <c r="BD62" i="1"/>
  <c r="BB62" i="1"/>
  <c r="BF62" i="1"/>
  <c r="BN54" i="1"/>
  <c r="BD54" i="1"/>
  <c r="BB54" i="1"/>
  <c r="BF54" i="1"/>
  <c r="BN46" i="1"/>
  <c r="BD46" i="1"/>
  <c r="BF46" i="1"/>
  <c r="BB46" i="1"/>
  <c r="BN38" i="1"/>
  <c r="BD38" i="1"/>
  <c r="BB38" i="1"/>
  <c r="BN30" i="1"/>
  <c r="BD30" i="1"/>
  <c r="BF30" i="1"/>
  <c r="BN22" i="1"/>
  <c r="BD22" i="1"/>
  <c r="BB22" i="1"/>
  <c r="BF22" i="1"/>
  <c r="BN42" i="1"/>
  <c r="BD42" i="1"/>
  <c r="BB42" i="1"/>
  <c r="BF42" i="1"/>
  <c r="BN34" i="1"/>
  <c r="BD34" i="1"/>
  <c r="BB34" i="1"/>
  <c r="BF34" i="1"/>
  <c r="BN14" i="1"/>
  <c r="BD14" i="1"/>
  <c r="BF14" i="1"/>
  <c r="BB14" i="1"/>
  <c r="BN6" i="1"/>
  <c r="BD6" i="1"/>
  <c r="BB6" i="1"/>
  <c r="BF6" i="1"/>
  <c r="BP65" i="1"/>
  <c r="BB65" i="1"/>
  <c r="BF65" i="1"/>
  <c r="BD65" i="1"/>
  <c r="BP57" i="1"/>
  <c r="BD57" i="1"/>
  <c r="BB57" i="1"/>
  <c r="BF57" i="1"/>
  <c r="BP49" i="1"/>
  <c r="BF49" i="1"/>
  <c r="BD49" i="1"/>
  <c r="BB49" i="1"/>
  <c r="BP41" i="1"/>
  <c r="BF41" i="1"/>
  <c r="BD41" i="1"/>
  <c r="BP33" i="1"/>
  <c r="BD33" i="1"/>
  <c r="BB33" i="1"/>
  <c r="BP25" i="1"/>
  <c r="BF25" i="1"/>
  <c r="BB25" i="1"/>
  <c r="BD25" i="1"/>
  <c r="BB41" i="1"/>
  <c r="BB72" i="1"/>
  <c r="BL7" i="1"/>
  <c r="BF7" i="1"/>
  <c r="BD7" i="1"/>
  <c r="BL5" i="1"/>
  <c r="BB5" i="1"/>
  <c r="BD5" i="1"/>
  <c r="BP17" i="1"/>
  <c r="BF17" i="1"/>
  <c r="BB17" i="1"/>
  <c r="BP9" i="1"/>
  <c r="BF9" i="1"/>
  <c r="BD9" i="1"/>
  <c r="BL68" i="1"/>
  <c r="BD68" i="1"/>
  <c r="BB68" i="1"/>
  <c r="BP60" i="1"/>
  <c r="BD60" i="1"/>
  <c r="BF60" i="1"/>
  <c r="BN52" i="1"/>
  <c r="BD52" i="1"/>
  <c r="BB52" i="1"/>
  <c r="BF52" i="1"/>
  <c r="BN44" i="1"/>
  <c r="BF44" i="1"/>
  <c r="BD44" i="1"/>
  <c r="BB44" i="1"/>
  <c r="BN36" i="1"/>
  <c r="BB36" i="1"/>
  <c r="BF36" i="1"/>
  <c r="BD36" i="1"/>
  <c r="BL28" i="1"/>
  <c r="BD28" i="1"/>
  <c r="BB28" i="1"/>
  <c r="BF28" i="1"/>
  <c r="BB13" i="1"/>
  <c r="BF69" i="1"/>
  <c r="BN50" i="1"/>
  <c r="BD50" i="1"/>
  <c r="BB50" i="1"/>
  <c r="BL20" i="1"/>
  <c r="BF20" i="1"/>
  <c r="BB20" i="1"/>
  <c r="BD20" i="1"/>
  <c r="BP12" i="1"/>
  <c r="BB12" i="1"/>
  <c r="BF12" i="1"/>
  <c r="BL71" i="1"/>
  <c r="BB71" i="1"/>
  <c r="BF71" i="1"/>
  <c r="BD71" i="1"/>
  <c r="BL63" i="1"/>
  <c r="BB63" i="1"/>
  <c r="BD63" i="1"/>
  <c r="BF63" i="1"/>
  <c r="BL55" i="1"/>
  <c r="BB55" i="1"/>
  <c r="BF55" i="1"/>
  <c r="BD55" i="1"/>
  <c r="BL47" i="1"/>
  <c r="BB47" i="1"/>
  <c r="BF47" i="1"/>
  <c r="BL39" i="1"/>
  <c r="BF39" i="1"/>
  <c r="BD39" i="1"/>
  <c r="BB39" i="1"/>
  <c r="BL31" i="1"/>
  <c r="BF31" i="1"/>
  <c r="BB31" i="1"/>
  <c r="BD31" i="1"/>
  <c r="BL23" i="1"/>
  <c r="BD23" i="1"/>
  <c r="BF23" i="1"/>
  <c r="BB23" i="1"/>
  <c r="BD17" i="1"/>
  <c r="BB45" i="1"/>
  <c r="BB7" i="1"/>
  <c r="Z96" i="15"/>
  <c r="S63" i="15"/>
  <c r="AA26" i="16"/>
  <c r="S26" i="16"/>
  <c r="AA113" i="16"/>
  <c r="Y96" i="15"/>
  <c r="Z113" i="16"/>
  <c r="Y113" i="16"/>
  <c r="W84" i="16"/>
  <c r="V84" i="16"/>
  <c r="X84" i="16"/>
  <c r="U84" i="16"/>
  <c r="T113" i="16"/>
  <c r="AA55" i="16"/>
  <c r="Y129" i="15"/>
  <c r="AA129" i="15"/>
  <c r="Y63" i="15"/>
  <c r="Z129" i="15"/>
  <c r="T63" i="15"/>
  <c r="AB96" i="15"/>
  <c r="W96" i="15"/>
  <c r="S96" i="15"/>
  <c r="S113" i="16"/>
  <c r="T84" i="16"/>
  <c r="S84" i="16"/>
  <c r="AB84" i="16"/>
  <c r="Z26" i="16"/>
  <c r="T26" i="16"/>
  <c r="AA84" i="16"/>
  <c r="T55" i="16"/>
  <c r="Z84" i="16"/>
  <c r="Z55" i="16"/>
  <c r="X113" i="16"/>
  <c r="V113" i="16"/>
  <c r="Y84" i="16"/>
  <c r="Y26" i="16"/>
  <c r="X55" i="16"/>
  <c r="AB26" i="16"/>
  <c r="V55" i="16"/>
  <c r="Y55" i="16"/>
  <c r="W113" i="16"/>
  <c r="X26" i="16"/>
  <c r="W55" i="16"/>
  <c r="AB55" i="16"/>
  <c r="AB113" i="16"/>
  <c r="U55" i="16"/>
  <c r="U113" i="16"/>
  <c r="S55" i="16"/>
  <c r="W26" i="16"/>
  <c r="X129" i="15"/>
  <c r="W129" i="15"/>
  <c r="V129" i="15"/>
  <c r="AB129" i="15"/>
  <c r="U129" i="15"/>
  <c r="X96" i="15"/>
  <c r="U96" i="15"/>
  <c r="AA96" i="15"/>
  <c r="V96" i="15"/>
  <c r="V63" i="15"/>
  <c r="W63" i="15"/>
  <c r="AB63" i="15"/>
  <c r="X63" i="15"/>
  <c r="U63" i="15"/>
  <c r="BL57" i="1"/>
  <c r="BL24" i="1"/>
  <c r="BN68" i="1"/>
  <c r="BP32" i="1"/>
  <c r="BP72" i="1"/>
  <c r="BN24" i="1"/>
  <c r="BN15" i="1"/>
  <c r="BN27" i="1"/>
  <c r="BN9" i="1"/>
  <c r="BP36" i="1"/>
  <c r="BP30" i="1"/>
  <c r="BN63" i="1"/>
  <c r="BL52" i="1"/>
  <c r="BP59" i="1"/>
  <c r="BL46" i="1"/>
  <c r="BL17" i="1"/>
  <c r="BL12" i="1"/>
  <c r="BN33" i="1"/>
  <c r="BP54" i="1"/>
  <c r="BP71" i="1"/>
  <c r="BL54" i="1"/>
  <c r="BN12" i="1"/>
  <c r="BL50" i="1"/>
  <c r="BP27" i="1"/>
  <c r="BL18" i="1"/>
  <c r="BN39" i="1"/>
  <c r="BL66" i="1"/>
  <c r="BP7" i="1"/>
  <c r="BP39" i="1"/>
  <c r="BN5" i="1"/>
  <c r="BP26" i="1"/>
  <c r="BL48" i="1"/>
  <c r="BN51" i="1"/>
  <c r="BN32" i="1"/>
  <c r="BN35" i="1"/>
  <c r="BN45" i="1"/>
  <c r="BP14" i="1"/>
  <c r="BL36" i="1"/>
  <c r="BN57" i="1"/>
  <c r="BP58" i="1"/>
  <c r="BL62" i="1"/>
  <c r="BN20" i="1"/>
  <c r="BN55" i="1"/>
  <c r="BL41" i="1"/>
  <c r="BP20" i="1"/>
  <c r="BL42" i="1"/>
  <c r="BP68" i="1"/>
  <c r="BL13" i="1"/>
  <c r="BL45" i="1"/>
  <c r="BL8" i="1"/>
  <c r="BN29" i="1"/>
  <c r="BP50" i="1"/>
  <c r="BP56" i="1"/>
  <c r="BN40" i="1"/>
  <c r="BN43" i="1"/>
  <c r="BN17" i="1"/>
  <c r="BP38" i="1"/>
  <c r="BL60" i="1"/>
  <c r="BP66" i="1"/>
  <c r="BN67" i="1"/>
  <c r="BN28" i="1"/>
  <c r="BN69" i="1"/>
  <c r="BP51" i="1"/>
  <c r="BN23" i="1"/>
  <c r="BP44" i="1"/>
  <c r="BN71" i="1"/>
  <c r="BP15" i="1"/>
  <c r="BP47" i="1"/>
  <c r="BP10" i="1"/>
  <c r="BL56" i="1"/>
  <c r="BL70" i="1"/>
  <c r="BN48" i="1"/>
  <c r="BN59" i="1"/>
  <c r="BL61" i="1"/>
  <c r="BN41" i="1"/>
  <c r="BP62" i="1"/>
  <c r="BL6" i="1"/>
  <c r="BP11" i="1"/>
  <c r="BL22" i="1"/>
  <c r="BP67" i="1"/>
  <c r="BL26" i="1"/>
  <c r="BN47" i="1"/>
  <c r="BP55" i="1"/>
  <c r="BL21" i="1"/>
  <c r="BL53" i="1"/>
  <c r="BN13" i="1"/>
  <c r="BP34" i="1"/>
  <c r="BL64" i="1"/>
  <c r="BL9" i="1"/>
  <c r="BP19" i="1"/>
  <c r="BP22" i="1"/>
  <c r="BL44" i="1"/>
  <c r="BN65" i="1"/>
  <c r="BN11" i="1"/>
  <c r="BL25" i="1"/>
  <c r="BP40" i="1"/>
  <c r="BN7" i="1"/>
  <c r="BP28" i="1"/>
  <c r="BP52" i="1"/>
  <c r="BP63" i="1"/>
  <c r="BP23" i="1"/>
  <c r="BL69" i="1"/>
  <c r="BL16" i="1"/>
  <c r="BN37" i="1"/>
  <c r="BP8" i="1"/>
  <c r="BP5" i="1"/>
  <c r="BN64" i="1"/>
  <c r="BL33" i="1"/>
  <c r="BN25" i="1"/>
  <c r="BP46" i="1"/>
  <c r="BP35" i="1"/>
  <c r="BL10" i="1"/>
  <c r="BN31" i="1"/>
  <c r="BL58" i="1"/>
  <c r="BN53" i="1"/>
  <c r="BL29" i="1"/>
  <c r="BL72" i="1"/>
  <c r="BP18" i="1"/>
  <c r="BP16" i="1"/>
  <c r="BL49" i="1"/>
  <c r="BL37" i="1"/>
  <c r="BP6" i="1"/>
  <c r="BN49" i="1"/>
  <c r="BP70" i="1"/>
  <c r="BL30" i="1"/>
  <c r="BP43" i="1"/>
  <c r="BN60" i="1"/>
  <c r="BL34" i="1"/>
  <c r="BN61" i="1"/>
  <c r="BP31" i="1"/>
  <c r="BL38" i="1"/>
  <c r="BN21" i="1"/>
  <c r="BP42" i="1"/>
  <c r="BN19" i="1"/>
  <c r="BL14" i="1"/>
  <c r="BL65" i="1"/>
  <c r="F32" i="15"/>
  <c r="F30" i="15"/>
  <c r="J26" i="15"/>
  <c r="K26" i="15" s="1"/>
  <c r="F26" i="15"/>
  <c r="J25" i="15"/>
  <c r="K25" i="15" s="1"/>
  <c r="F25" i="15"/>
  <c r="J24" i="15"/>
  <c r="K24" i="15" s="1"/>
  <c r="L24" i="15" s="1"/>
  <c r="F24" i="15"/>
  <c r="J23" i="15"/>
  <c r="K23" i="15" s="1"/>
  <c r="F23" i="15"/>
  <c r="J22" i="15"/>
  <c r="K22" i="15" s="1"/>
  <c r="F22" i="15"/>
  <c r="J21" i="15"/>
  <c r="K21" i="15" s="1"/>
  <c r="F21" i="15"/>
  <c r="J20" i="15"/>
  <c r="K20" i="15" s="1"/>
  <c r="F20" i="15"/>
  <c r="J19" i="15"/>
  <c r="K19" i="15" s="1"/>
  <c r="F19" i="15"/>
  <c r="J18" i="15"/>
  <c r="K18" i="15" s="1"/>
  <c r="L18" i="15" s="1"/>
  <c r="F18" i="15"/>
  <c r="J17" i="15"/>
  <c r="K17" i="15" s="1"/>
  <c r="F17" i="15"/>
  <c r="J16" i="15"/>
  <c r="K16" i="15" s="1"/>
  <c r="F16" i="15"/>
  <c r="J15" i="15"/>
  <c r="K15" i="15" s="1"/>
  <c r="F15" i="15"/>
  <c r="J14" i="15"/>
  <c r="K14" i="15" s="1"/>
  <c r="F14" i="15"/>
  <c r="J13" i="15"/>
  <c r="K13" i="15" s="1"/>
  <c r="F13" i="15"/>
  <c r="H11" i="15"/>
  <c r="AA11" i="15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H116" i="15" l="1"/>
  <c r="G50" i="15"/>
  <c r="H129" i="15"/>
  <c r="H117" i="15"/>
  <c r="G48" i="15"/>
  <c r="G58" i="15"/>
  <c r="G47" i="15"/>
  <c r="G57" i="15"/>
  <c r="H120" i="15"/>
  <c r="H125" i="15"/>
  <c r="G63" i="15"/>
  <c r="G65" i="15"/>
  <c r="G51" i="15"/>
  <c r="H113" i="15"/>
  <c r="H118" i="15"/>
  <c r="G92" i="15"/>
  <c r="G54" i="15"/>
  <c r="G53" i="15"/>
  <c r="H124" i="15"/>
  <c r="G89" i="15"/>
  <c r="H122" i="15"/>
  <c r="H112" i="15"/>
  <c r="G79" i="15"/>
  <c r="G56" i="15"/>
  <c r="G46" i="15"/>
  <c r="H115" i="15"/>
  <c r="H121" i="15"/>
  <c r="H131" i="15"/>
  <c r="G98" i="15"/>
  <c r="G49" i="15"/>
  <c r="G59" i="15"/>
  <c r="H114" i="15"/>
  <c r="H123" i="15"/>
  <c r="G55" i="15"/>
  <c r="H119" i="15"/>
  <c r="G52" i="15"/>
  <c r="R46" i="15"/>
  <c r="H84" i="15"/>
  <c r="G86" i="15"/>
  <c r="H96" i="15"/>
  <c r="R58" i="15"/>
  <c r="R48" i="15"/>
  <c r="R117" i="15"/>
  <c r="G83" i="15"/>
  <c r="G119" i="15"/>
  <c r="G112" i="15"/>
  <c r="R114" i="15"/>
  <c r="H81" i="15"/>
  <c r="G80" i="15"/>
  <c r="G88" i="15"/>
  <c r="R52" i="15"/>
  <c r="R57" i="15"/>
  <c r="R123" i="15"/>
  <c r="R126" i="15"/>
  <c r="G85" i="15"/>
  <c r="G125" i="15"/>
  <c r="G122" i="15"/>
  <c r="H90" i="15"/>
  <c r="H79" i="15"/>
  <c r="I79" i="15" s="1"/>
  <c r="R59" i="15"/>
  <c r="R56" i="15"/>
  <c r="R113" i="15"/>
  <c r="R118" i="15"/>
  <c r="G113" i="15"/>
  <c r="G129" i="15"/>
  <c r="G115" i="15"/>
  <c r="I115" i="15" s="1"/>
  <c r="G124" i="15"/>
  <c r="H87" i="15"/>
  <c r="H85" i="15"/>
  <c r="H92" i="15"/>
  <c r="R55" i="15"/>
  <c r="R47" i="15"/>
  <c r="R115" i="15"/>
  <c r="H80" i="15"/>
  <c r="R116" i="15"/>
  <c r="H83" i="15"/>
  <c r="G87" i="15"/>
  <c r="G82" i="15"/>
  <c r="R60" i="15"/>
  <c r="R49" i="15"/>
  <c r="R121" i="15"/>
  <c r="H82" i="15"/>
  <c r="G123" i="15"/>
  <c r="G91" i="15"/>
  <c r="R54" i="15"/>
  <c r="R122" i="15"/>
  <c r="R124" i="15"/>
  <c r="G81" i="15"/>
  <c r="I81" i="15" s="1"/>
  <c r="G118" i="15"/>
  <c r="G131" i="15"/>
  <c r="G84" i="15"/>
  <c r="H86" i="15"/>
  <c r="H98" i="15"/>
  <c r="G90" i="15"/>
  <c r="R51" i="15"/>
  <c r="R50" i="15"/>
  <c r="R120" i="15"/>
  <c r="R119" i="15"/>
  <c r="R125" i="15"/>
  <c r="G120" i="15"/>
  <c r="I120" i="15" s="1"/>
  <c r="G121" i="15"/>
  <c r="G114" i="15"/>
  <c r="R112" i="15"/>
  <c r="G116" i="15"/>
  <c r="M117" i="15"/>
  <c r="M120" i="15"/>
  <c r="Q113" i="15"/>
  <c r="Q123" i="15"/>
  <c r="O122" i="15"/>
  <c r="O112" i="15"/>
  <c r="N123" i="15"/>
  <c r="N120" i="15"/>
  <c r="P121" i="15"/>
  <c r="P124" i="15"/>
  <c r="N89" i="15"/>
  <c r="N91" i="15"/>
  <c r="P84" i="15"/>
  <c r="P85" i="15"/>
  <c r="M90" i="15"/>
  <c r="M80" i="15"/>
  <c r="Q85" i="15"/>
  <c r="Q89" i="15"/>
  <c r="R91" i="15"/>
  <c r="R88" i="15"/>
  <c r="O90" i="15"/>
  <c r="O54" i="15"/>
  <c r="O52" i="15"/>
  <c r="P57" i="15"/>
  <c r="Q53" i="15"/>
  <c r="Q56" i="15"/>
  <c r="M57" i="15"/>
  <c r="M59" i="15"/>
  <c r="H57" i="15"/>
  <c r="H59" i="15"/>
  <c r="N49" i="15"/>
  <c r="N60" i="15"/>
  <c r="P119" i="15"/>
  <c r="P86" i="15"/>
  <c r="R89" i="15"/>
  <c r="P47" i="15"/>
  <c r="M47" i="15"/>
  <c r="M113" i="15"/>
  <c r="Q116" i="15"/>
  <c r="O115" i="15"/>
  <c r="O125" i="15"/>
  <c r="N116" i="15"/>
  <c r="N113" i="15"/>
  <c r="P114" i="15"/>
  <c r="P126" i="15"/>
  <c r="N92" i="15"/>
  <c r="P83" i="15"/>
  <c r="P90" i="15"/>
  <c r="M87" i="15"/>
  <c r="M92" i="15"/>
  <c r="Q83" i="15"/>
  <c r="Q88" i="15"/>
  <c r="R84" i="15"/>
  <c r="R86" i="15"/>
  <c r="O93" i="15"/>
  <c r="O88" i="15"/>
  <c r="O47" i="15"/>
  <c r="O51" i="15"/>
  <c r="P46" i="15"/>
  <c r="P49" i="15"/>
  <c r="Q57" i="15"/>
  <c r="Q49" i="15"/>
  <c r="M50" i="15"/>
  <c r="M53" i="15"/>
  <c r="H63" i="15"/>
  <c r="H52" i="15"/>
  <c r="N55" i="15"/>
  <c r="N59" i="15"/>
  <c r="Q117" i="15"/>
  <c r="P87" i="15"/>
  <c r="M46" i="15"/>
  <c r="H88" i="15"/>
  <c r="H91" i="15"/>
  <c r="M123" i="15"/>
  <c r="M119" i="15"/>
  <c r="Q112" i="15"/>
  <c r="Q124" i="15"/>
  <c r="O121" i="15"/>
  <c r="O119" i="15"/>
  <c r="N122" i="15"/>
  <c r="P117" i="15"/>
  <c r="P125" i="15"/>
  <c r="N90" i="15"/>
  <c r="N84" i="15"/>
  <c r="P88" i="15"/>
  <c r="P82" i="15"/>
  <c r="M91" i="15"/>
  <c r="M79" i="15"/>
  <c r="Q79" i="15"/>
  <c r="Q84" i="15"/>
  <c r="R82" i="15"/>
  <c r="R87" i="15"/>
  <c r="O86" i="15"/>
  <c r="O91" i="15"/>
  <c r="O50" i="15"/>
  <c r="P53" i="15"/>
  <c r="P56" i="15"/>
  <c r="Q60" i="15"/>
  <c r="Q55" i="15"/>
  <c r="M56" i="15"/>
  <c r="M52" i="15"/>
  <c r="H54" i="15"/>
  <c r="H50" i="15"/>
  <c r="N48" i="15"/>
  <c r="N52" i="15"/>
  <c r="M114" i="15"/>
  <c r="N114" i="15"/>
  <c r="N80" i="15"/>
  <c r="O79" i="15"/>
  <c r="O48" i="15"/>
  <c r="H58" i="15"/>
  <c r="G96" i="15"/>
  <c r="M116" i="15"/>
  <c r="M112" i="15"/>
  <c r="Q119" i="15"/>
  <c r="Q115" i="15"/>
  <c r="O114" i="15"/>
  <c r="O126" i="15"/>
  <c r="N115" i="15"/>
  <c r="N118" i="15"/>
  <c r="P120" i="15"/>
  <c r="P118" i="15"/>
  <c r="N83" i="15"/>
  <c r="N79" i="15"/>
  <c r="P81" i="15"/>
  <c r="P80" i="15"/>
  <c r="M84" i="15"/>
  <c r="Q87" i="15"/>
  <c r="Q82" i="15"/>
  <c r="R81" i="15"/>
  <c r="O89" i="15"/>
  <c r="O85" i="15"/>
  <c r="O46" i="15"/>
  <c r="O57" i="15"/>
  <c r="P60" i="15"/>
  <c r="P50" i="15"/>
  <c r="Q59" i="15"/>
  <c r="Q48" i="15"/>
  <c r="M49" i="15"/>
  <c r="M60" i="15"/>
  <c r="H49" i="15"/>
  <c r="N54" i="15"/>
  <c r="N51" i="15"/>
  <c r="Q120" i="15"/>
  <c r="N124" i="15"/>
  <c r="Q51" i="15"/>
  <c r="M122" i="15"/>
  <c r="M118" i="15"/>
  <c r="Q126" i="15"/>
  <c r="Q122" i="15"/>
  <c r="O120" i="15"/>
  <c r="O117" i="15"/>
  <c r="N112" i="15"/>
  <c r="N126" i="15"/>
  <c r="P113" i="15"/>
  <c r="P115" i="15"/>
  <c r="N88" i="15"/>
  <c r="N93" i="15"/>
  <c r="P92" i="15"/>
  <c r="M89" i="15"/>
  <c r="M93" i="15"/>
  <c r="Q80" i="15"/>
  <c r="Q81" i="15"/>
  <c r="R79" i="15"/>
  <c r="R80" i="15"/>
  <c r="O82" i="15"/>
  <c r="O84" i="15"/>
  <c r="O56" i="15"/>
  <c r="O60" i="15"/>
  <c r="P55" i="15"/>
  <c r="P59" i="15"/>
  <c r="Q54" i="15"/>
  <c r="Q52" i="15"/>
  <c r="M58" i="15"/>
  <c r="M55" i="15"/>
  <c r="H55" i="15"/>
  <c r="H46" i="15"/>
  <c r="I46" i="15" s="1"/>
  <c r="H56" i="15"/>
  <c r="N47" i="15"/>
  <c r="N58" i="15"/>
  <c r="P122" i="15"/>
  <c r="M81" i="15"/>
  <c r="O59" i="15"/>
  <c r="N56" i="15"/>
  <c r="R53" i="15"/>
  <c r="M115" i="15"/>
  <c r="M126" i="15"/>
  <c r="Q125" i="15"/>
  <c r="Q114" i="15"/>
  <c r="O113" i="15"/>
  <c r="O116" i="15"/>
  <c r="N119" i="15"/>
  <c r="N125" i="15"/>
  <c r="P116" i="15"/>
  <c r="N81" i="15"/>
  <c r="N86" i="15"/>
  <c r="P79" i="15"/>
  <c r="P91" i="15"/>
  <c r="M82" i="15"/>
  <c r="M86" i="15"/>
  <c r="Q86" i="15"/>
  <c r="Q91" i="15"/>
  <c r="R93" i="15"/>
  <c r="R83" i="15"/>
  <c r="O87" i="15"/>
  <c r="O83" i="15"/>
  <c r="O49" i="15"/>
  <c r="O53" i="15"/>
  <c r="P48" i="15"/>
  <c r="P52" i="15"/>
  <c r="Q47" i="15"/>
  <c r="Q50" i="15"/>
  <c r="M51" i="15"/>
  <c r="M48" i="15"/>
  <c r="H48" i="15"/>
  <c r="H65" i="15"/>
  <c r="N57" i="15"/>
  <c r="O123" i="15"/>
  <c r="M83" i="15"/>
  <c r="R85" i="15"/>
  <c r="P51" i="15"/>
  <c r="H51" i="15"/>
  <c r="H89" i="15"/>
  <c r="G117" i="15"/>
  <c r="I117" i="15" s="1"/>
  <c r="M121" i="15"/>
  <c r="M125" i="15"/>
  <c r="Q118" i="15"/>
  <c r="Q121" i="15"/>
  <c r="O118" i="15"/>
  <c r="O124" i="15"/>
  <c r="N121" i="15"/>
  <c r="N117" i="15"/>
  <c r="P112" i="15"/>
  <c r="P123" i="15"/>
  <c r="N87" i="15"/>
  <c r="N85" i="15"/>
  <c r="P93" i="15"/>
  <c r="P89" i="15"/>
  <c r="M88" i="15"/>
  <c r="M85" i="15"/>
  <c r="Q93" i="15"/>
  <c r="Q90" i="15"/>
  <c r="R92" i="15"/>
  <c r="R90" i="15"/>
  <c r="O80" i="15"/>
  <c r="O81" i="15"/>
  <c r="O55" i="15"/>
  <c r="O58" i="15"/>
  <c r="P54" i="15"/>
  <c r="P58" i="15"/>
  <c r="Q58" i="15"/>
  <c r="M54" i="15"/>
  <c r="H47" i="15"/>
  <c r="H53" i="15"/>
  <c r="N50" i="15"/>
  <c r="N46" i="15"/>
  <c r="M124" i="15"/>
  <c r="N82" i="15"/>
  <c r="Q92" i="15"/>
  <c r="O92" i="15"/>
  <c r="Q46" i="15"/>
  <c r="N53" i="15"/>
  <c r="AA13" i="15"/>
  <c r="AA20" i="15"/>
  <c r="AA19" i="15"/>
  <c r="AA26" i="15"/>
  <c r="AA18" i="15"/>
  <c r="AA25" i="15"/>
  <c r="AA14" i="15"/>
  <c r="AA21" i="15"/>
  <c r="AA17" i="15"/>
  <c r="AA24" i="15"/>
  <c r="AA16" i="15"/>
  <c r="AA23" i="15"/>
  <c r="AA27" i="15"/>
  <c r="AA15" i="15"/>
  <c r="AA22" i="15"/>
  <c r="H32" i="15"/>
  <c r="H17" i="15"/>
  <c r="H24" i="15"/>
  <c r="H30" i="15"/>
  <c r="H18" i="15"/>
  <c r="H25" i="15"/>
  <c r="H19" i="15"/>
  <c r="H26" i="15"/>
  <c r="H20" i="15"/>
  <c r="H13" i="15"/>
  <c r="H22" i="15"/>
  <c r="H14" i="15"/>
  <c r="H21" i="15"/>
  <c r="H15" i="15"/>
  <c r="H16" i="15"/>
  <c r="H23" i="15"/>
  <c r="V11" i="15"/>
  <c r="L22" i="15"/>
  <c r="L19" i="15"/>
  <c r="L21" i="15"/>
  <c r="AB11" i="15"/>
  <c r="N11" i="15"/>
  <c r="T11" i="15"/>
  <c r="L23" i="15"/>
  <c r="L16" i="15"/>
  <c r="L15" i="15"/>
  <c r="M11" i="15"/>
  <c r="U11" i="15"/>
  <c r="L13" i="15"/>
  <c r="L17" i="15"/>
  <c r="L20" i="15"/>
  <c r="L26" i="15"/>
  <c r="O11" i="15"/>
  <c r="W11" i="15"/>
  <c r="L14" i="15"/>
  <c r="P11" i="15"/>
  <c r="X11" i="15"/>
  <c r="L25" i="15"/>
  <c r="Q11" i="15"/>
  <c r="Y11" i="15"/>
  <c r="R11" i="15"/>
  <c r="Z11" i="15"/>
  <c r="G11" i="15"/>
  <c r="G18" i="15" s="1"/>
  <c r="S11" i="15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5" i="1"/>
  <c r="I114" i="15" l="1"/>
  <c r="I51" i="15"/>
  <c r="I55" i="15"/>
  <c r="I121" i="15"/>
  <c r="I116" i="15"/>
  <c r="I54" i="15"/>
  <c r="I56" i="15"/>
  <c r="I129" i="15"/>
  <c r="I63" i="15"/>
  <c r="P96" i="15"/>
  <c r="I86" i="15"/>
  <c r="I91" i="15"/>
  <c r="I82" i="15"/>
  <c r="I89" i="15"/>
  <c r="I59" i="15"/>
  <c r="I58" i="15"/>
  <c r="I113" i="15"/>
  <c r="I118" i="15"/>
  <c r="I47" i="15"/>
  <c r="I131" i="15"/>
  <c r="AD131" i="15" s="1"/>
  <c r="P63" i="15"/>
  <c r="AC117" i="15"/>
  <c r="AD117" i="15" s="1"/>
  <c r="O63" i="15"/>
  <c r="I52" i="15"/>
  <c r="I122" i="15"/>
  <c r="I123" i="15"/>
  <c r="I57" i="15"/>
  <c r="AC48" i="15"/>
  <c r="AD48" i="15" s="1"/>
  <c r="I92" i="15"/>
  <c r="I112" i="15"/>
  <c r="AC58" i="15"/>
  <c r="AD58" i="15" s="1"/>
  <c r="I87" i="15"/>
  <c r="I119" i="15"/>
  <c r="I18" i="15"/>
  <c r="AC116" i="15"/>
  <c r="AD116" i="15" s="1"/>
  <c r="AC119" i="15"/>
  <c r="AD119" i="15" s="1"/>
  <c r="R63" i="15"/>
  <c r="I50" i="15"/>
  <c r="N63" i="15"/>
  <c r="AC118" i="15"/>
  <c r="AD118" i="15" s="1"/>
  <c r="AC60" i="15"/>
  <c r="AD60" i="15" s="1"/>
  <c r="O96" i="15"/>
  <c r="AC91" i="15"/>
  <c r="AD91" i="15" s="1"/>
  <c r="AC53" i="15"/>
  <c r="AD53" i="15" s="1"/>
  <c r="AC80" i="15"/>
  <c r="AD80" i="15" s="1"/>
  <c r="AC47" i="15"/>
  <c r="AD47" i="15" s="1"/>
  <c r="AC125" i="15"/>
  <c r="AD125" i="15" s="1"/>
  <c r="P129" i="15"/>
  <c r="AC121" i="15"/>
  <c r="AD121" i="15" s="1"/>
  <c r="AC126" i="15"/>
  <c r="AD126" i="15" s="1"/>
  <c r="AC122" i="15"/>
  <c r="AD122" i="15" s="1"/>
  <c r="AC49" i="15"/>
  <c r="AD49" i="15" s="1"/>
  <c r="AC52" i="15"/>
  <c r="AD52" i="15" s="1"/>
  <c r="AC46" i="15"/>
  <c r="M63" i="15"/>
  <c r="AC50" i="15"/>
  <c r="AD50" i="15" s="1"/>
  <c r="AC90" i="15"/>
  <c r="AD90" i="15" s="1"/>
  <c r="I90" i="15"/>
  <c r="I83" i="15"/>
  <c r="R96" i="15"/>
  <c r="AC84" i="15"/>
  <c r="AD84" i="15" s="1"/>
  <c r="M96" i="15"/>
  <c r="AC79" i="15"/>
  <c r="AC87" i="15"/>
  <c r="AD87" i="15" s="1"/>
  <c r="Q63" i="15"/>
  <c r="I53" i="15"/>
  <c r="AC85" i="15"/>
  <c r="AD85" i="15" s="1"/>
  <c r="AC115" i="15"/>
  <c r="AD115" i="15" s="1"/>
  <c r="AC93" i="15"/>
  <c r="AD93" i="15" s="1"/>
  <c r="N96" i="15"/>
  <c r="AC56" i="15"/>
  <c r="AD56" i="15" s="1"/>
  <c r="AC59" i="15"/>
  <c r="AD59" i="15" s="1"/>
  <c r="O129" i="15"/>
  <c r="AC98" i="15"/>
  <c r="I98" i="15"/>
  <c r="AD98" i="15" s="1"/>
  <c r="I125" i="15"/>
  <c r="I96" i="15"/>
  <c r="AC88" i="15"/>
  <c r="AD88" i="15" s="1"/>
  <c r="AC65" i="15"/>
  <c r="I65" i="15"/>
  <c r="AD65" i="15" s="1"/>
  <c r="AC86" i="15"/>
  <c r="AD86" i="15" s="1"/>
  <c r="AC89" i="15"/>
  <c r="AD89" i="15" s="1"/>
  <c r="N129" i="15"/>
  <c r="AC114" i="15"/>
  <c r="AD114" i="15" s="1"/>
  <c r="AC57" i="15"/>
  <c r="AD57" i="15" s="1"/>
  <c r="I85" i="15"/>
  <c r="I84" i="15"/>
  <c r="AC54" i="15"/>
  <c r="AD54" i="15" s="1"/>
  <c r="I48" i="15"/>
  <c r="AC82" i="15"/>
  <c r="AD82" i="15" s="1"/>
  <c r="AC81" i="15"/>
  <c r="AD81" i="15" s="1"/>
  <c r="AC55" i="15"/>
  <c r="AD55" i="15" s="1"/>
  <c r="AC112" i="15"/>
  <c r="M129" i="15"/>
  <c r="Q129" i="15"/>
  <c r="AC113" i="15"/>
  <c r="AD113" i="15" s="1"/>
  <c r="R129" i="15"/>
  <c r="AC131" i="15"/>
  <c r="I88" i="15"/>
  <c r="I124" i="15"/>
  <c r="AC124" i="15"/>
  <c r="AD124" i="15" s="1"/>
  <c r="AC83" i="15"/>
  <c r="AD83" i="15" s="1"/>
  <c r="AC51" i="15"/>
  <c r="AD51" i="15" s="1"/>
  <c r="I49" i="15"/>
  <c r="Q96" i="15"/>
  <c r="AC123" i="15"/>
  <c r="AD123" i="15" s="1"/>
  <c r="AC92" i="15"/>
  <c r="AD92" i="15" s="1"/>
  <c r="AC120" i="15"/>
  <c r="AD120" i="15" s="1"/>
  <c r="I80" i="15"/>
  <c r="W17" i="15"/>
  <c r="W24" i="15"/>
  <c r="W16" i="15"/>
  <c r="W23" i="15"/>
  <c r="W27" i="15"/>
  <c r="W15" i="15"/>
  <c r="W22" i="15"/>
  <c r="W14" i="15"/>
  <c r="W21" i="15"/>
  <c r="W13" i="15"/>
  <c r="W20" i="15"/>
  <c r="W19" i="15"/>
  <c r="W26" i="15"/>
  <c r="W18" i="15"/>
  <c r="W25" i="15"/>
  <c r="O17" i="15"/>
  <c r="O24" i="15"/>
  <c r="O16" i="15"/>
  <c r="O23" i="15"/>
  <c r="O27" i="15"/>
  <c r="O25" i="15"/>
  <c r="O15" i="15"/>
  <c r="O22" i="15"/>
  <c r="O14" i="15"/>
  <c r="O21" i="15"/>
  <c r="O13" i="15"/>
  <c r="O19" i="15"/>
  <c r="O26" i="15"/>
  <c r="O20" i="15"/>
  <c r="O18" i="15"/>
  <c r="Z20" i="15"/>
  <c r="Z19" i="15"/>
  <c r="Z26" i="15"/>
  <c r="Z18" i="15"/>
  <c r="Z25" i="15"/>
  <c r="Z17" i="15"/>
  <c r="Z24" i="15"/>
  <c r="Z16" i="15"/>
  <c r="Z23" i="15"/>
  <c r="Z27" i="15"/>
  <c r="Z15" i="15"/>
  <c r="Z22" i="15"/>
  <c r="Z14" i="15"/>
  <c r="Z21" i="15"/>
  <c r="Z13" i="15"/>
  <c r="X18" i="15"/>
  <c r="X25" i="15"/>
  <c r="X17" i="15"/>
  <c r="X24" i="15"/>
  <c r="X16" i="15"/>
  <c r="X23" i="15"/>
  <c r="X27" i="15"/>
  <c r="X15" i="15"/>
  <c r="X22" i="15"/>
  <c r="X14" i="15"/>
  <c r="X21" i="15"/>
  <c r="X19" i="15"/>
  <c r="X13" i="15"/>
  <c r="X20" i="15"/>
  <c r="X26" i="15"/>
  <c r="U15" i="15"/>
  <c r="U22" i="15"/>
  <c r="U14" i="15"/>
  <c r="U21" i="15"/>
  <c r="U13" i="15"/>
  <c r="U20" i="15"/>
  <c r="U23" i="15"/>
  <c r="U19" i="15"/>
  <c r="U26" i="15"/>
  <c r="U17" i="15"/>
  <c r="U18" i="15"/>
  <c r="U25" i="15"/>
  <c r="U24" i="15"/>
  <c r="U16" i="15"/>
  <c r="U27" i="15"/>
  <c r="R20" i="15"/>
  <c r="R19" i="15"/>
  <c r="R26" i="15"/>
  <c r="R13" i="15"/>
  <c r="R18" i="15"/>
  <c r="R25" i="15"/>
  <c r="R17" i="15"/>
  <c r="R24" i="15"/>
  <c r="R16" i="15"/>
  <c r="R23" i="15"/>
  <c r="R27" i="15"/>
  <c r="R14" i="15"/>
  <c r="R21" i="15"/>
  <c r="R15" i="15"/>
  <c r="R22" i="15"/>
  <c r="P18" i="15"/>
  <c r="P25" i="15"/>
  <c r="P17" i="15"/>
  <c r="P24" i="15"/>
  <c r="P16" i="15"/>
  <c r="P23" i="15"/>
  <c r="P27" i="15"/>
  <c r="P15" i="15"/>
  <c r="P22" i="15"/>
  <c r="P19" i="15"/>
  <c r="P26" i="15"/>
  <c r="P14" i="15"/>
  <c r="P21" i="15"/>
  <c r="P20" i="15"/>
  <c r="P13" i="15"/>
  <c r="M22" i="15"/>
  <c r="M15" i="15"/>
  <c r="M21" i="15"/>
  <c r="M14" i="15"/>
  <c r="M13" i="15"/>
  <c r="M20" i="15"/>
  <c r="M26" i="15"/>
  <c r="M19" i="15"/>
  <c r="M24" i="15"/>
  <c r="M25" i="15"/>
  <c r="M18" i="15"/>
  <c r="M17" i="15"/>
  <c r="M27" i="15"/>
  <c r="M23" i="15"/>
  <c r="M16" i="15"/>
  <c r="T14" i="15"/>
  <c r="T21" i="15"/>
  <c r="T13" i="15"/>
  <c r="T20" i="15"/>
  <c r="T19" i="15"/>
  <c r="T26" i="15"/>
  <c r="T18" i="15"/>
  <c r="T25" i="15"/>
  <c r="T16" i="15"/>
  <c r="T17" i="15"/>
  <c r="T24" i="15"/>
  <c r="T23" i="15"/>
  <c r="T27" i="15"/>
  <c r="T15" i="15"/>
  <c r="T22" i="15"/>
  <c r="Y19" i="15"/>
  <c r="Y26" i="15"/>
  <c r="Y18" i="15"/>
  <c r="Y25" i="15"/>
  <c r="Y20" i="15"/>
  <c r="Y17" i="15"/>
  <c r="Y24" i="15"/>
  <c r="Y16" i="15"/>
  <c r="Y23" i="15"/>
  <c r="Y27" i="15"/>
  <c r="Y15" i="15"/>
  <c r="Y22" i="15"/>
  <c r="Y13" i="15"/>
  <c r="Y14" i="15"/>
  <c r="Y21" i="15"/>
  <c r="V16" i="15"/>
  <c r="V23" i="15"/>
  <c r="V27" i="15"/>
  <c r="V15" i="15"/>
  <c r="V22" i="15"/>
  <c r="V14" i="15"/>
  <c r="V21" i="15"/>
  <c r="V13" i="15"/>
  <c r="V17" i="15"/>
  <c r="V20" i="15"/>
  <c r="V18" i="15"/>
  <c r="V19" i="15"/>
  <c r="V26" i="15"/>
  <c r="V25" i="15"/>
  <c r="V24" i="15"/>
  <c r="S13" i="15"/>
  <c r="S20" i="15"/>
  <c r="S19" i="15"/>
  <c r="S26" i="15"/>
  <c r="S14" i="15"/>
  <c r="S21" i="15"/>
  <c r="S18" i="15"/>
  <c r="S25" i="15"/>
  <c r="S17" i="15"/>
  <c r="S24" i="15"/>
  <c r="S15" i="15"/>
  <c r="S22" i="15"/>
  <c r="S16" i="15"/>
  <c r="S23" i="15"/>
  <c r="S27" i="15"/>
  <c r="Q19" i="15"/>
  <c r="Q26" i="15"/>
  <c r="Q18" i="15"/>
  <c r="Q25" i="15"/>
  <c r="Q17" i="15"/>
  <c r="Q24" i="15"/>
  <c r="Q16" i="15"/>
  <c r="Q23" i="15"/>
  <c r="Q27" i="15"/>
  <c r="Q15" i="15"/>
  <c r="Q22" i="15"/>
  <c r="Q14" i="15"/>
  <c r="Q21" i="15"/>
  <c r="Q13" i="15"/>
  <c r="Q20" i="15"/>
  <c r="N16" i="15"/>
  <c r="N23" i="15"/>
  <c r="N27" i="15"/>
  <c r="N15" i="15"/>
  <c r="N22" i="15"/>
  <c r="N14" i="15"/>
  <c r="N21" i="15"/>
  <c r="N13" i="15"/>
  <c r="N20" i="15"/>
  <c r="N25" i="15"/>
  <c r="N19" i="15"/>
  <c r="N26" i="15"/>
  <c r="N18" i="15"/>
  <c r="N17" i="15"/>
  <c r="N24" i="15"/>
  <c r="G23" i="15"/>
  <c r="I23" i="15" s="1"/>
  <c r="G16" i="15"/>
  <c r="I16" i="15" s="1"/>
  <c r="G22" i="15"/>
  <c r="I22" i="15" s="1"/>
  <c r="G15" i="15"/>
  <c r="I15" i="15" s="1"/>
  <c r="G32" i="15"/>
  <c r="G21" i="15"/>
  <c r="I21" i="15" s="1"/>
  <c r="G14" i="15"/>
  <c r="I14" i="15" s="1"/>
  <c r="G30" i="15"/>
  <c r="G13" i="15"/>
  <c r="I13" i="15" s="1"/>
  <c r="G20" i="15"/>
  <c r="I20" i="15" s="1"/>
  <c r="G25" i="15"/>
  <c r="I25" i="15" s="1"/>
  <c r="G26" i="15"/>
  <c r="I26" i="15" s="1"/>
  <c r="G19" i="15"/>
  <c r="I19" i="15" s="1"/>
  <c r="G24" i="15"/>
  <c r="I24" i="15" s="1"/>
  <c r="G17" i="15"/>
  <c r="I17" i="15" s="1"/>
  <c r="AB14" i="15"/>
  <c r="AB21" i="15"/>
  <c r="AB13" i="15"/>
  <c r="AB22" i="15"/>
  <c r="AB20" i="15"/>
  <c r="AB19" i="15"/>
  <c r="AB26" i="15"/>
  <c r="AB18" i="15"/>
  <c r="AB25" i="15"/>
  <c r="AB23" i="15"/>
  <c r="AB17" i="15"/>
  <c r="AB24" i="15"/>
  <c r="AB16" i="15"/>
  <c r="AB27" i="15"/>
  <c r="AB15" i="15"/>
  <c r="D19" i="11"/>
  <c r="AA30" i="15"/>
  <c r="D9" i="11"/>
  <c r="D8" i="11"/>
  <c r="D7" i="11"/>
  <c r="AD112" i="15" l="1"/>
  <c r="AC128" i="15"/>
  <c r="AC95" i="15"/>
  <c r="AD79" i="15"/>
  <c r="AD46" i="15"/>
  <c r="AC62" i="15"/>
  <c r="AD62" i="15" s="1"/>
  <c r="AD64" i="15" s="1"/>
  <c r="V30" i="15"/>
  <c r="T30" i="15"/>
  <c r="AC27" i="15"/>
  <c r="AD27" i="15" s="1"/>
  <c r="AB30" i="15"/>
  <c r="S30" i="15"/>
  <c r="X30" i="15"/>
  <c r="D18" i="11"/>
  <c r="D17" i="11"/>
  <c r="Z30" i="15"/>
  <c r="U30" i="15"/>
  <c r="Y30" i="15"/>
  <c r="W30" i="15"/>
  <c r="AD128" i="15" l="1"/>
  <c r="AD130" i="15" s="1"/>
  <c r="AC130" i="15"/>
  <c r="AD95" i="15"/>
  <c r="AD97" i="15" s="1"/>
  <c r="AC97" i="15"/>
  <c r="AC64" i="15"/>
  <c r="B18" i="11"/>
  <c r="C18" i="11" s="1"/>
  <c r="A75" i="1"/>
  <c r="H20" i="16" l="1"/>
  <c r="H84" i="16"/>
  <c r="H17" i="16"/>
  <c r="H77" i="16"/>
  <c r="O75" i="16"/>
  <c r="N23" i="16"/>
  <c r="H76" i="16"/>
  <c r="N20" i="16"/>
  <c r="R74" i="16"/>
  <c r="M101" i="16"/>
  <c r="M53" i="16"/>
  <c r="P100" i="16"/>
  <c r="O16" i="16"/>
  <c r="R23" i="16"/>
  <c r="O79" i="16"/>
  <c r="P74" i="16"/>
  <c r="O108" i="16"/>
  <c r="N108" i="16"/>
  <c r="N42" i="16"/>
  <c r="P15" i="16"/>
  <c r="G110" i="16"/>
  <c r="R73" i="16"/>
  <c r="G46" i="16"/>
  <c r="O48" i="16"/>
  <c r="P43" i="16"/>
  <c r="Q47" i="16"/>
  <c r="G19" i="16"/>
  <c r="H102" i="16"/>
  <c r="R109" i="16"/>
  <c r="P20" i="16"/>
  <c r="R72" i="16"/>
  <c r="G45" i="16"/>
  <c r="R105" i="16"/>
  <c r="P24" i="16"/>
  <c r="Q73" i="16"/>
  <c r="O82" i="16"/>
  <c r="G28" i="16"/>
  <c r="O100" i="16"/>
  <c r="N100" i="16"/>
  <c r="G79" i="16"/>
  <c r="Q101" i="16"/>
  <c r="N78" i="16"/>
  <c r="R50" i="16"/>
  <c r="H105" i="16"/>
  <c r="R102" i="16"/>
  <c r="P50" i="16"/>
  <c r="Q44" i="16"/>
  <c r="O73" i="16"/>
  <c r="M22" i="16"/>
  <c r="Q72" i="16"/>
  <c r="H109" i="16"/>
  <c r="H73" i="16"/>
  <c r="H47" i="16"/>
  <c r="H81" i="16"/>
  <c r="H55" i="16"/>
  <c r="P104" i="16"/>
  <c r="P19" i="16"/>
  <c r="R42" i="16"/>
  <c r="H78" i="16"/>
  <c r="H49" i="16"/>
  <c r="H23" i="16"/>
  <c r="H48" i="16"/>
  <c r="G106" i="16"/>
  <c r="R53" i="16"/>
  <c r="G49" i="16"/>
  <c r="O46" i="16"/>
  <c r="P42" i="16"/>
  <c r="Q102" i="16"/>
  <c r="G13" i="16"/>
  <c r="M106" i="16"/>
  <c r="M45" i="16"/>
  <c r="O15" i="16"/>
  <c r="M16" i="16"/>
  <c r="O77" i="16"/>
  <c r="G23" i="16"/>
  <c r="H110" i="16"/>
  <c r="R106" i="16"/>
  <c r="Q16" i="16"/>
  <c r="Q77" i="16"/>
  <c r="P82" i="16"/>
  <c r="O101" i="16"/>
  <c r="M78" i="16"/>
  <c r="N51" i="16"/>
  <c r="O24" i="16"/>
  <c r="O81" i="16"/>
  <c r="G15" i="16"/>
  <c r="H104" i="16"/>
  <c r="N43" i="16"/>
  <c r="O20" i="16"/>
  <c r="R24" i="16"/>
  <c r="N72" i="16"/>
  <c r="P80" i="16"/>
  <c r="M107" i="16"/>
  <c r="M51" i="16"/>
  <c r="P105" i="16"/>
  <c r="Q46" i="16"/>
  <c r="N15" i="16"/>
  <c r="P72" i="16"/>
  <c r="M76" i="16"/>
  <c r="N48" i="16"/>
  <c r="Q19" i="16"/>
  <c r="M20" i="16"/>
  <c r="R43" i="16"/>
  <c r="O43" i="16"/>
  <c r="G50" i="16"/>
  <c r="Q104" i="16"/>
  <c r="H100" i="16"/>
  <c r="Q23" i="16"/>
  <c r="G113" i="16"/>
  <c r="O42" i="16"/>
  <c r="G48" i="16"/>
  <c r="G18" i="16"/>
  <c r="P17" i="16"/>
  <c r="H26" i="16"/>
  <c r="H15" i="16"/>
  <c r="H45" i="16"/>
  <c r="H80" i="16"/>
  <c r="H74" i="16"/>
  <c r="R46" i="16"/>
  <c r="H115" i="16"/>
  <c r="R111" i="16"/>
  <c r="P45" i="16"/>
  <c r="Q50" i="16"/>
  <c r="G14" i="16"/>
  <c r="G55" i="16"/>
  <c r="I55" i="16" s="1"/>
  <c r="M52" i="16"/>
  <c r="P107" i="16"/>
  <c r="Q111" i="16"/>
  <c r="R19" i="16"/>
  <c r="N75" i="16"/>
  <c r="R48" i="16"/>
  <c r="O102" i="16"/>
  <c r="M71" i="16"/>
  <c r="N52" i="16"/>
  <c r="P21" i="16"/>
  <c r="M13" i="16"/>
  <c r="G108" i="16"/>
  <c r="O106" i="16"/>
  <c r="N101" i="16"/>
  <c r="G76" i="16"/>
  <c r="O19" i="16"/>
  <c r="N76" i="16"/>
  <c r="R47" i="16"/>
  <c r="M77" i="16"/>
  <c r="G74" i="16"/>
  <c r="O14" i="16"/>
  <c r="R13" i="16"/>
  <c r="N19" i="16"/>
  <c r="G44" i="16"/>
  <c r="O50" i="16"/>
  <c r="P52" i="16"/>
  <c r="Q42" i="16"/>
  <c r="N21" i="16"/>
  <c r="O107" i="16"/>
  <c r="N111" i="16"/>
  <c r="G84" i="16"/>
  <c r="I84" i="16" s="1"/>
  <c r="P16" i="16"/>
  <c r="M17" i="16"/>
  <c r="G78" i="16"/>
  <c r="M44" i="16"/>
  <c r="N47" i="16"/>
  <c r="M79" i="16"/>
  <c r="R75" i="16"/>
  <c r="Q51" i="16"/>
  <c r="R18" i="16"/>
  <c r="R20" i="16"/>
  <c r="G42" i="16"/>
  <c r="O51" i="16"/>
  <c r="M80" i="16"/>
  <c r="Q103" i="16"/>
  <c r="M19" i="16"/>
  <c r="G57" i="16"/>
  <c r="O109" i="16"/>
  <c r="O71" i="16"/>
  <c r="Q80" i="16"/>
  <c r="N44" i="16"/>
  <c r="H42" i="16"/>
  <c r="H44" i="16"/>
  <c r="H79" i="16"/>
  <c r="H71" i="16"/>
  <c r="H22" i="16"/>
  <c r="H21" i="16"/>
  <c r="G115" i="16"/>
  <c r="N82" i="16"/>
  <c r="P71" i="16"/>
  <c r="M72" i="16"/>
  <c r="R101" i="16"/>
  <c r="Q22" i="16"/>
  <c r="Q82" i="16"/>
  <c r="G103" i="16"/>
  <c r="R44" i="16"/>
  <c r="G47" i="16"/>
  <c r="I47" i="16" s="1"/>
  <c r="O52" i="16"/>
  <c r="P49" i="16"/>
  <c r="Q108" i="16"/>
  <c r="N73" i="16"/>
  <c r="O104" i="16"/>
  <c r="N102" i="16"/>
  <c r="G80" i="16"/>
  <c r="I80" i="16" s="1"/>
  <c r="O18" i="16"/>
  <c r="R22" i="16"/>
  <c r="N77" i="16"/>
  <c r="M105" i="16"/>
  <c r="N106" i="16"/>
  <c r="G71" i="16"/>
  <c r="Q106" i="16"/>
  <c r="N13" i="16"/>
  <c r="P79" i="16"/>
  <c r="O110" i="16"/>
  <c r="P108" i="16"/>
  <c r="Q109" i="16"/>
  <c r="H101" i="16"/>
  <c r="Q21" i="16"/>
  <c r="Q74" i="16"/>
  <c r="R81" i="16"/>
  <c r="M108" i="16"/>
  <c r="M46" i="16"/>
  <c r="G72" i="16"/>
  <c r="P13" i="16"/>
  <c r="R16" i="16"/>
  <c r="P22" i="16"/>
  <c r="N46" i="16"/>
  <c r="N110" i="16"/>
  <c r="R21" i="16"/>
  <c r="N74" i="16"/>
  <c r="M73" i="16"/>
  <c r="M49" i="16"/>
  <c r="R76" i="16"/>
  <c r="R77" i="16"/>
  <c r="G17" i="16"/>
  <c r="I17" i="16" s="1"/>
  <c r="O80" i="16"/>
  <c r="G43" i="16"/>
  <c r="G22" i="16"/>
  <c r="M24" i="16"/>
  <c r="O44" i="16"/>
  <c r="H106" i="16"/>
  <c r="I106" i="16" s="1"/>
  <c r="H113" i="16"/>
  <c r="H43" i="16"/>
  <c r="H86" i="16"/>
  <c r="H28" i="16"/>
  <c r="AC28" i="16" s="1"/>
  <c r="H14" i="16"/>
  <c r="H13" i="16"/>
  <c r="H16" i="16"/>
  <c r="N80" i="16"/>
  <c r="P73" i="16"/>
  <c r="M75" i="16"/>
  <c r="N45" i="16"/>
  <c r="Q13" i="16"/>
  <c r="Q78" i="16"/>
  <c r="R45" i="16"/>
  <c r="H107" i="16"/>
  <c r="O45" i="16"/>
  <c r="P48" i="16"/>
  <c r="Q53" i="16"/>
  <c r="N81" i="16"/>
  <c r="M109" i="16"/>
  <c r="N107" i="16"/>
  <c r="G75" i="16"/>
  <c r="O21" i="16"/>
  <c r="R14" i="16"/>
  <c r="N24" i="16"/>
  <c r="M110" i="16"/>
  <c r="P110" i="16"/>
  <c r="Q52" i="16"/>
  <c r="N17" i="16"/>
  <c r="M104" i="16"/>
  <c r="M42" i="16"/>
  <c r="P106" i="16"/>
  <c r="Q48" i="16"/>
  <c r="R79" i="16"/>
  <c r="H103" i="16"/>
  <c r="R104" i="16"/>
  <c r="P23" i="16"/>
  <c r="M21" i="16"/>
  <c r="G104" i="16"/>
  <c r="R78" i="16"/>
  <c r="M111" i="16"/>
  <c r="O53" i="16"/>
  <c r="P101" i="16"/>
  <c r="O13" i="16"/>
  <c r="R15" i="16"/>
  <c r="Q71" i="16"/>
  <c r="G86" i="16"/>
  <c r="P46" i="16"/>
  <c r="O47" i="16"/>
  <c r="R51" i="16"/>
  <c r="P81" i="16"/>
  <c r="Q18" i="16"/>
  <c r="Q15" i="16"/>
  <c r="G26" i="16"/>
  <c r="O22" i="16"/>
  <c r="H108" i="16"/>
  <c r="R49" i="16"/>
  <c r="M15" i="16"/>
  <c r="H75" i="16"/>
  <c r="H19" i="16"/>
  <c r="H52" i="16"/>
  <c r="H57" i="16"/>
  <c r="AC57" i="16" s="1"/>
  <c r="N14" i="16"/>
  <c r="H46" i="16"/>
  <c r="N18" i="16"/>
  <c r="P78" i="16"/>
  <c r="O103" i="16"/>
  <c r="N103" i="16"/>
  <c r="G77" i="16"/>
  <c r="I77" i="16" s="1"/>
  <c r="P18" i="16"/>
  <c r="M14" i="16"/>
  <c r="G100" i="16"/>
  <c r="P76" i="16"/>
  <c r="R110" i="16"/>
  <c r="Q20" i="16"/>
  <c r="Q43" i="16"/>
  <c r="G109" i="16"/>
  <c r="M100" i="16"/>
  <c r="M50" i="16"/>
  <c r="P111" i="16"/>
  <c r="Q110" i="16"/>
  <c r="G52" i="16"/>
  <c r="M43" i="16"/>
  <c r="P47" i="16"/>
  <c r="R80" i="16"/>
  <c r="M48" i="16"/>
  <c r="P44" i="16"/>
  <c r="Q45" i="16"/>
  <c r="G16" i="16"/>
  <c r="M82" i="16"/>
  <c r="N53" i="16"/>
  <c r="M23" i="16"/>
  <c r="O74" i="16"/>
  <c r="G21" i="16"/>
  <c r="G51" i="16"/>
  <c r="O49" i="16"/>
  <c r="P103" i="16"/>
  <c r="G107" i="16"/>
  <c r="O23" i="16"/>
  <c r="P109" i="16"/>
  <c r="N71" i="16"/>
  <c r="Q14" i="16"/>
  <c r="R103" i="16"/>
  <c r="Q49" i="16"/>
  <c r="Q76" i="16"/>
  <c r="Q75" i="16"/>
  <c r="R17" i="16"/>
  <c r="P53" i="16"/>
  <c r="G102" i="16"/>
  <c r="P75" i="16"/>
  <c r="N109" i="16"/>
  <c r="G105" i="16"/>
  <c r="Q17" i="16"/>
  <c r="N50" i="16"/>
  <c r="P14" i="16"/>
  <c r="H72" i="16"/>
  <c r="H51" i="16"/>
  <c r="O78" i="16"/>
  <c r="H50" i="16"/>
  <c r="H18" i="16"/>
  <c r="R71" i="16"/>
  <c r="O105" i="16"/>
  <c r="N105" i="16"/>
  <c r="G73" i="16"/>
  <c r="I73" i="16" s="1"/>
  <c r="M18" i="16"/>
  <c r="O76" i="16"/>
  <c r="Q81" i="16"/>
  <c r="N22" i="16"/>
  <c r="P51" i="16"/>
  <c r="G101" i="16"/>
  <c r="O17" i="16"/>
  <c r="R100" i="16"/>
  <c r="Q100" i="16"/>
  <c r="O111" i="16"/>
  <c r="R82" i="16"/>
  <c r="Q107" i="16"/>
  <c r="G81" i="16"/>
  <c r="I81" i="16" s="1"/>
  <c r="G20" i="16"/>
  <c r="I20" i="16" s="1"/>
  <c r="O72" i="16"/>
  <c r="Q105" i="16"/>
  <c r="Q24" i="16"/>
  <c r="N104" i="16"/>
  <c r="M74" i="16"/>
  <c r="P102" i="16"/>
  <c r="Q79" i="16"/>
  <c r="N16" i="16"/>
  <c r="M81" i="16"/>
  <c r="R108" i="16"/>
  <c r="N49" i="16"/>
  <c r="N79" i="16"/>
  <c r="M102" i="16"/>
  <c r="M47" i="16"/>
  <c r="M103" i="16"/>
  <c r="R52" i="16"/>
  <c r="P77" i="16"/>
  <c r="R107" i="16"/>
  <c r="G16" i="11"/>
  <c r="B9" i="11"/>
  <c r="Y8" i="1"/>
  <c r="I16" i="16" l="1"/>
  <c r="I103" i="16"/>
  <c r="I52" i="16"/>
  <c r="R113" i="16"/>
  <c r="AC18" i="16"/>
  <c r="AD18" i="16" s="1"/>
  <c r="I22" i="16"/>
  <c r="AC86" i="16"/>
  <c r="I48" i="16"/>
  <c r="I113" i="16"/>
  <c r="AC47" i="16"/>
  <c r="AD47" i="16" s="1"/>
  <c r="AC103" i="16"/>
  <c r="AD103" i="16" s="1"/>
  <c r="R84" i="16"/>
  <c r="I23" i="16"/>
  <c r="AC50" i="16"/>
  <c r="AD50" i="16" s="1"/>
  <c r="Q26" i="16"/>
  <c r="I72" i="16"/>
  <c r="I101" i="16"/>
  <c r="I42" i="16"/>
  <c r="Q55" i="16"/>
  <c r="AC77" i="16"/>
  <c r="AD77" i="16" s="1"/>
  <c r="AC78" i="16"/>
  <c r="AD78" i="16" s="1"/>
  <c r="P55" i="16"/>
  <c r="O113" i="16"/>
  <c r="I46" i="16"/>
  <c r="AC82" i="16"/>
  <c r="AD82" i="16" s="1"/>
  <c r="I109" i="16"/>
  <c r="I51" i="16"/>
  <c r="AC43" i="16"/>
  <c r="AD43" i="16" s="1"/>
  <c r="I44" i="16"/>
  <c r="AC52" i="16"/>
  <c r="AD52" i="16" s="1"/>
  <c r="I15" i="16"/>
  <c r="AC100" i="16"/>
  <c r="M113" i="16"/>
  <c r="I71" i="16"/>
  <c r="AC115" i="16"/>
  <c r="I115" i="16"/>
  <c r="AD115" i="16" s="1"/>
  <c r="I50" i="16"/>
  <c r="AC16" i="16"/>
  <c r="AD16" i="16" s="1"/>
  <c r="R55" i="16"/>
  <c r="I105" i="16"/>
  <c r="I28" i="16"/>
  <c r="AD28" i="16" s="1"/>
  <c r="AC44" i="16"/>
  <c r="AD44" i="16" s="1"/>
  <c r="I108" i="16"/>
  <c r="I43" i="16"/>
  <c r="AC46" i="16"/>
  <c r="AD46" i="16" s="1"/>
  <c r="O84" i="16"/>
  <c r="I78" i="16"/>
  <c r="M26" i="16"/>
  <c r="AC13" i="16"/>
  <c r="AC14" i="16"/>
  <c r="AD14" i="16" s="1"/>
  <c r="AC111" i="16"/>
  <c r="AD111" i="16" s="1"/>
  <c r="AC110" i="16"/>
  <c r="AD110" i="16" s="1"/>
  <c r="AC75" i="16"/>
  <c r="AD75" i="16" s="1"/>
  <c r="I86" i="16"/>
  <c r="AD86" i="16" s="1"/>
  <c r="AC108" i="16"/>
  <c r="AD108" i="16" s="1"/>
  <c r="AC17" i="16"/>
  <c r="AD17" i="16" s="1"/>
  <c r="I18" i="16"/>
  <c r="I49" i="16"/>
  <c r="I104" i="16"/>
  <c r="AC22" i="16"/>
  <c r="AD22" i="16" s="1"/>
  <c r="I102" i="16"/>
  <c r="AC109" i="16"/>
  <c r="AD109" i="16" s="1"/>
  <c r="I26" i="16"/>
  <c r="AC105" i="16"/>
  <c r="AD105" i="16" s="1"/>
  <c r="I57" i="16"/>
  <c r="AD57" i="16" s="1"/>
  <c r="M55" i="16"/>
  <c r="AC42" i="16"/>
  <c r="AC19" i="16"/>
  <c r="AD19" i="16" s="1"/>
  <c r="AC71" i="16"/>
  <c r="M84" i="16"/>
  <c r="O55" i="16"/>
  <c r="AC20" i="16"/>
  <c r="AD20" i="16" s="1"/>
  <c r="AC51" i="16"/>
  <c r="AD51" i="16" s="1"/>
  <c r="AC45" i="16"/>
  <c r="AD45" i="16" s="1"/>
  <c r="I19" i="16"/>
  <c r="P113" i="16"/>
  <c r="I21" i="16"/>
  <c r="AC102" i="16"/>
  <c r="AD102" i="16" s="1"/>
  <c r="Q84" i="16"/>
  <c r="AC21" i="16"/>
  <c r="AD21" i="16" s="1"/>
  <c r="AC104" i="16"/>
  <c r="AD104" i="16" s="1"/>
  <c r="I107" i="16"/>
  <c r="AC72" i="16"/>
  <c r="AD72" i="16" s="1"/>
  <c r="R26" i="16"/>
  <c r="I76" i="16"/>
  <c r="I14" i="16"/>
  <c r="AC107" i="16"/>
  <c r="AD107" i="16" s="1"/>
  <c r="AC106" i="16"/>
  <c r="AD106" i="16" s="1"/>
  <c r="N55" i="16"/>
  <c r="AC53" i="16"/>
  <c r="AD53" i="16" s="1"/>
  <c r="AC74" i="16"/>
  <c r="AD74" i="16" s="1"/>
  <c r="AC23" i="16"/>
  <c r="AD23" i="16" s="1"/>
  <c r="AC48" i="16"/>
  <c r="AD48" i="16" s="1"/>
  <c r="I75" i="16"/>
  <c r="AC49" i="16"/>
  <c r="AD49" i="16" s="1"/>
  <c r="P84" i="16"/>
  <c r="AC80" i="16"/>
  <c r="AD80" i="16" s="1"/>
  <c r="AC79" i="16"/>
  <c r="AD79" i="16" s="1"/>
  <c r="I13" i="16"/>
  <c r="I79" i="16"/>
  <c r="I45" i="16"/>
  <c r="AC101" i="16"/>
  <c r="AD101" i="16" s="1"/>
  <c r="AC81" i="16"/>
  <c r="AD81" i="16" s="1"/>
  <c r="N84" i="16"/>
  <c r="Q113" i="16"/>
  <c r="AC15" i="16"/>
  <c r="AD15" i="16" s="1"/>
  <c r="O26" i="16"/>
  <c r="AC24" i="16"/>
  <c r="AD24" i="16" s="1"/>
  <c r="AC73" i="16"/>
  <c r="AD73" i="16" s="1"/>
  <c r="P26" i="16"/>
  <c r="N26" i="16"/>
  <c r="I74" i="16"/>
  <c r="I100" i="16"/>
  <c r="AC76" i="16"/>
  <c r="AD76" i="16" s="1"/>
  <c r="N113" i="16"/>
  <c r="AC32" i="15"/>
  <c r="N30" i="15"/>
  <c r="G6" i="11"/>
  <c r="AC17" i="15"/>
  <c r="AD17" i="15" s="1"/>
  <c r="I30" i="15"/>
  <c r="AC24" i="15"/>
  <c r="AD24" i="15" s="1"/>
  <c r="AC18" i="15"/>
  <c r="AD18" i="15" s="1"/>
  <c r="AC19" i="15"/>
  <c r="AD19" i="15" s="1"/>
  <c r="AC14" i="15"/>
  <c r="AD14" i="15" s="1"/>
  <c r="AC15" i="15"/>
  <c r="AD15" i="15" s="1"/>
  <c r="R30" i="15"/>
  <c r="G8" i="11"/>
  <c r="I32" i="15"/>
  <c r="AD32" i="15" s="1"/>
  <c r="D16" i="11" s="1"/>
  <c r="AC23" i="15"/>
  <c r="AD23" i="15" s="1"/>
  <c r="G7" i="11"/>
  <c r="G17" i="11"/>
  <c r="AC22" i="15"/>
  <c r="AD22" i="15" s="1"/>
  <c r="O30" i="15"/>
  <c r="AC16" i="15"/>
  <c r="AD16" i="15" s="1"/>
  <c r="Q30" i="15"/>
  <c r="AC25" i="15"/>
  <c r="AD25" i="15" s="1"/>
  <c r="AC26" i="15"/>
  <c r="AD26" i="15" s="1"/>
  <c r="P30" i="15"/>
  <c r="G18" i="11"/>
  <c r="AC20" i="15"/>
  <c r="AD20" i="15" s="1"/>
  <c r="AC21" i="15"/>
  <c r="AD21" i="15" s="1"/>
  <c r="M30" i="15"/>
  <c r="AC13" i="15"/>
  <c r="B8" i="11"/>
  <c r="B19" i="11"/>
  <c r="C19" i="11" s="1"/>
  <c r="D6" i="1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Y6" i="1"/>
  <c r="Y7" i="1"/>
  <c r="Y9" i="1"/>
  <c r="Y10" i="1"/>
  <c r="Y11" i="1"/>
  <c r="Y12" i="1"/>
  <c r="Y13" i="1"/>
  <c r="Y14" i="1"/>
  <c r="Y15" i="1"/>
  <c r="Y16" i="1"/>
  <c r="Y17" i="1"/>
  <c r="Y18" i="1"/>
  <c r="Y19" i="1"/>
  <c r="Y20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5" i="1"/>
  <c r="X206" i="7"/>
  <c r="X205" i="7"/>
  <c r="X204" i="7"/>
  <c r="X203" i="7"/>
  <c r="X202" i="7"/>
  <c r="X201" i="7"/>
  <c r="X200" i="7"/>
  <c r="X199" i="7"/>
  <c r="X198" i="7"/>
  <c r="X197" i="7"/>
  <c r="X196" i="7"/>
  <c r="X195" i="7"/>
  <c r="X194" i="7"/>
  <c r="X193" i="7"/>
  <c r="X192" i="7"/>
  <c r="X191" i="7"/>
  <c r="X190" i="7"/>
  <c r="X189" i="7"/>
  <c r="X188" i="7"/>
  <c r="X187" i="7"/>
  <c r="X186" i="7"/>
  <c r="X185" i="7"/>
  <c r="X184" i="7"/>
  <c r="X183" i="7"/>
  <c r="X182" i="7"/>
  <c r="X181" i="7"/>
  <c r="X180" i="7"/>
  <c r="X179" i="7"/>
  <c r="X178" i="7"/>
  <c r="X177" i="7"/>
  <c r="X176" i="7"/>
  <c r="X175" i="7"/>
  <c r="X174" i="7"/>
  <c r="X173" i="7"/>
  <c r="X172" i="7"/>
  <c r="X171" i="7"/>
  <c r="X170" i="7"/>
  <c r="X169" i="7"/>
  <c r="X168" i="7"/>
  <c r="X167" i="7"/>
  <c r="X166" i="7"/>
  <c r="X165" i="7"/>
  <c r="X164" i="7"/>
  <c r="X163" i="7"/>
  <c r="X162" i="7"/>
  <c r="X161" i="7"/>
  <c r="X160" i="7"/>
  <c r="X159" i="7"/>
  <c r="X158" i="7"/>
  <c r="X157" i="7"/>
  <c r="X156" i="7"/>
  <c r="X155" i="7"/>
  <c r="X154" i="7"/>
  <c r="X153" i="7"/>
  <c r="X152" i="7"/>
  <c r="X151" i="7"/>
  <c r="X150" i="7"/>
  <c r="X149" i="7"/>
  <c r="X148" i="7"/>
  <c r="X147" i="7"/>
  <c r="X146" i="7"/>
  <c r="X145" i="7"/>
  <c r="X144" i="7"/>
  <c r="X143" i="7"/>
  <c r="X142" i="7"/>
  <c r="X141" i="7"/>
  <c r="X140" i="7"/>
  <c r="X139" i="7"/>
  <c r="X138" i="7"/>
  <c r="X137" i="7"/>
  <c r="X136" i="7"/>
  <c r="X135" i="7"/>
  <c r="X134" i="7"/>
  <c r="X133" i="7"/>
  <c r="X132" i="7"/>
  <c r="X131" i="7"/>
  <c r="X130" i="7"/>
  <c r="X129" i="7"/>
  <c r="X128" i="7"/>
  <c r="X127" i="7"/>
  <c r="X126" i="7"/>
  <c r="X125" i="7"/>
  <c r="X124" i="7"/>
  <c r="X123" i="7"/>
  <c r="X122" i="7"/>
  <c r="X121" i="7"/>
  <c r="X120" i="7"/>
  <c r="X119" i="7"/>
  <c r="X118" i="7"/>
  <c r="X117" i="7"/>
  <c r="X116" i="7"/>
  <c r="X115" i="7"/>
  <c r="X114" i="7"/>
  <c r="X113" i="7"/>
  <c r="X112" i="7"/>
  <c r="X111" i="7"/>
  <c r="X110" i="7"/>
  <c r="X109" i="7"/>
  <c r="X108" i="7"/>
  <c r="X107" i="7"/>
  <c r="X106" i="7"/>
  <c r="X105" i="7"/>
  <c r="X103" i="7"/>
  <c r="X102" i="7"/>
  <c r="X101" i="7"/>
  <c r="X100" i="7"/>
  <c r="X99" i="7"/>
  <c r="X98" i="7"/>
  <c r="X97" i="7"/>
  <c r="X96" i="7"/>
  <c r="X95" i="7"/>
  <c r="X94" i="7"/>
  <c r="X93" i="7"/>
  <c r="X92" i="7"/>
  <c r="X91" i="7"/>
  <c r="X90" i="7"/>
  <c r="X89" i="7"/>
  <c r="X88" i="7"/>
  <c r="X87" i="7"/>
  <c r="X86" i="7"/>
  <c r="X85" i="7"/>
  <c r="X84" i="7"/>
  <c r="X83" i="7"/>
  <c r="X82" i="7"/>
  <c r="X81" i="7"/>
  <c r="X80" i="7"/>
  <c r="X79" i="7"/>
  <c r="X78" i="7"/>
  <c r="X77" i="7"/>
  <c r="X76" i="7"/>
  <c r="X75" i="7"/>
  <c r="X74" i="7"/>
  <c r="X73" i="7"/>
  <c r="X72" i="7"/>
  <c r="X71" i="7"/>
  <c r="X70" i="7"/>
  <c r="X69" i="7"/>
  <c r="X68" i="7"/>
  <c r="X67" i="7"/>
  <c r="X66" i="7"/>
  <c r="X65" i="7"/>
  <c r="X64" i="7"/>
  <c r="X63" i="7"/>
  <c r="X62" i="7"/>
  <c r="X61" i="7"/>
  <c r="X60" i="7"/>
  <c r="X59" i="7"/>
  <c r="X58" i="7"/>
  <c r="X57" i="7"/>
  <c r="X56" i="7"/>
  <c r="X55" i="7"/>
  <c r="X54" i="7"/>
  <c r="X53" i="7"/>
  <c r="X52" i="7"/>
  <c r="X51" i="7"/>
  <c r="X50" i="7"/>
  <c r="X49" i="7"/>
  <c r="X48" i="7"/>
  <c r="X47" i="7"/>
  <c r="X46" i="7"/>
  <c r="X45" i="7"/>
  <c r="X44" i="7"/>
  <c r="X43" i="7"/>
  <c r="X42" i="7"/>
  <c r="X41" i="7"/>
  <c r="X40" i="7"/>
  <c r="X39" i="7"/>
  <c r="X38" i="7"/>
  <c r="X37" i="7"/>
  <c r="X36" i="7"/>
  <c r="X35" i="7"/>
  <c r="X34" i="7"/>
  <c r="X33" i="7"/>
  <c r="X32" i="7"/>
  <c r="X31" i="7"/>
  <c r="X30" i="7"/>
  <c r="X29" i="7"/>
  <c r="X28" i="7"/>
  <c r="X27" i="7"/>
  <c r="X26" i="7"/>
  <c r="X25" i="7"/>
  <c r="X24" i="7"/>
  <c r="X23" i="7"/>
  <c r="X22" i="7"/>
  <c r="X21" i="7"/>
  <c r="X20" i="7"/>
  <c r="X19" i="7"/>
  <c r="X18" i="7"/>
  <c r="X17" i="7"/>
  <c r="X16" i="7"/>
  <c r="X15" i="7"/>
  <c r="X14" i="7"/>
  <c r="X13" i="7"/>
  <c r="X12" i="7"/>
  <c r="X11" i="7"/>
  <c r="X10" i="7"/>
  <c r="X9" i="7"/>
  <c r="X8" i="7"/>
  <c r="X7" i="7"/>
  <c r="X6" i="7"/>
  <c r="X5" i="7"/>
  <c r="X4" i="7"/>
  <c r="X3" i="7"/>
  <c r="X2" i="7"/>
  <c r="U206" i="7"/>
  <c r="U205" i="7"/>
  <c r="U204" i="7"/>
  <c r="U203" i="7"/>
  <c r="U202" i="7"/>
  <c r="U201" i="7"/>
  <c r="U200" i="7"/>
  <c r="U199" i="7"/>
  <c r="U198" i="7"/>
  <c r="U197" i="7"/>
  <c r="U196" i="7"/>
  <c r="U195" i="7"/>
  <c r="U194" i="7"/>
  <c r="U193" i="7"/>
  <c r="U192" i="7"/>
  <c r="U191" i="7"/>
  <c r="U190" i="7"/>
  <c r="U189" i="7"/>
  <c r="U188" i="7"/>
  <c r="U187" i="7"/>
  <c r="U186" i="7"/>
  <c r="U185" i="7"/>
  <c r="U184" i="7"/>
  <c r="U183" i="7"/>
  <c r="U182" i="7"/>
  <c r="U181" i="7"/>
  <c r="U180" i="7"/>
  <c r="U179" i="7"/>
  <c r="U178" i="7"/>
  <c r="U177" i="7"/>
  <c r="U176" i="7"/>
  <c r="U175" i="7"/>
  <c r="U174" i="7"/>
  <c r="U173" i="7"/>
  <c r="U172" i="7"/>
  <c r="U171" i="7"/>
  <c r="U170" i="7"/>
  <c r="U169" i="7"/>
  <c r="U168" i="7"/>
  <c r="U167" i="7"/>
  <c r="U166" i="7"/>
  <c r="U165" i="7"/>
  <c r="U164" i="7"/>
  <c r="U163" i="7"/>
  <c r="U162" i="7"/>
  <c r="U161" i="7"/>
  <c r="U160" i="7"/>
  <c r="U159" i="7"/>
  <c r="U158" i="7"/>
  <c r="U157" i="7"/>
  <c r="U156" i="7"/>
  <c r="U155" i="7"/>
  <c r="U154" i="7"/>
  <c r="U153" i="7"/>
  <c r="U152" i="7"/>
  <c r="U151" i="7"/>
  <c r="U150" i="7"/>
  <c r="U149" i="7"/>
  <c r="U148" i="7"/>
  <c r="U147" i="7"/>
  <c r="U146" i="7"/>
  <c r="U145" i="7"/>
  <c r="U144" i="7"/>
  <c r="U143" i="7"/>
  <c r="U142" i="7"/>
  <c r="U141" i="7"/>
  <c r="U140" i="7"/>
  <c r="U139" i="7"/>
  <c r="U138" i="7"/>
  <c r="U137" i="7"/>
  <c r="U136" i="7"/>
  <c r="U135" i="7"/>
  <c r="U134" i="7"/>
  <c r="U133" i="7"/>
  <c r="U132" i="7"/>
  <c r="U131" i="7"/>
  <c r="U130" i="7"/>
  <c r="U129" i="7"/>
  <c r="U128" i="7"/>
  <c r="U127" i="7"/>
  <c r="U126" i="7"/>
  <c r="U125" i="7"/>
  <c r="U124" i="7"/>
  <c r="U123" i="7"/>
  <c r="U122" i="7"/>
  <c r="U121" i="7"/>
  <c r="U120" i="7"/>
  <c r="U119" i="7"/>
  <c r="U118" i="7"/>
  <c r="U117" i="7"/>
  <c r="U116" i="7"/>
  <c r="U115" i="7"/>
  <c r="U114" i="7"/>
  <c r="U113" i="7"/>
  <c r="U112" i="7"/>
  <c r="U111" i="7"/>
  <c r="U110" i="7"/>
  <c r="U109" i="7"/>
  <c r="U108" i="7"/>
  <c r="U107" i="7"/>
  <c r="U106" i="7"/>
  <c r="U105" i="7"/>
  <c r="U103" i="7"/>
  <c r="U102" i="7"/>
  <c r="U101" i="7"/>
  <c r="U100" i="7"/>
  <c r="U99" i="7"/>
  <c r="U98" i="7"/>
  <c r="U97" i="7"/>
  <c r="U96" i="7"/>
  <c r="U95" i="7"/>
  <c r="U94" i="7"/>
  <c r="U93" i="7"/>
  <c r="U92" i="7"/>
  <c r="U91" i="7"/>
  <c r="U90" i="7"/>
  <c r="U89" i="7"/>
  <c r="U88" i="7"/>
  <c r="U87" i="7"/>
  <c r="U86" i="7"/>
  <c r="U85" i="7"/>
  <c r="U84" i="7"/>
  <c r="U83" i="7"/>
  <c r="U82" i="7"/>
  <c r="U81" i="7"/>
  <c r="U80" i="7"/>
  <c r="U79" i="7"/>
  <c r="U78" i="7"/>
  <c r="U77" i="7"/>
  <c r="U76" i="7"/>
  <c r="U75" i="7"/>
  <c r="U74" i="7"/>
  <c r="U73" i="7"/>
  <c r="U72" i="7"/>
  <c r="U71" i="7"/>
  <c r="U70" i="7"/>
  <c r="U69" i="7"/>
  <c r="U68" i="7"/>
  <c r="U67" i="7"/>
  <c r="U66" i="7"/>
  <c r="U65" i="7"/>
  <c r="U64" i="7"/>
  <c r="U63" i="7"/>
  <c r="U62" i="7"/>
  <c r="U61" i="7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2" i="7"/>
  <c r="U21" i="7"/>
  <c r="U20" i="7"/>
  <c r="U19" i="7"/>
  <c r="U18" i="7"/>
  <c r="U17" i="7"/>
  <c r="U16" i="7"/>
  <c r="U15" i="7"/>
  <c r="U14" i="7"/>
  <c r="U13" i="7"/>
  <c r="U12" i="7"/>
  <c r="U11" i="7"/>
  <c r="U10" i="7"/>
  <c r="U9" i="7"/>
  <c r="U8" i="7"/>
  <c r="U7" i="7"/>
  <c r="U6" i="7"/>
  <c r="U5" i="7"/>
  <c r="U4" i="7"/>
  <c r="U3" i="7"/>
  <c r="U2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10" i="7"/>
  <c r="R109" i="7"/>
  <c r="R108" i="7"/>
  <c r="R107" i="7"/>
  <c r="R106" i="7"/>
  <c r="R105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9" i="7"/>
  <c r="R58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" i="7"/>
  <c r="O206" i="7"/>
  <c r="O205" i="7"/>
  <c r="O204" i="7"/>
  <c r="O203" i="7"/>
  <c r="O202" i="7"/>
  <c r="O201" i="7"/>
  <c r="O200" i="7"/>
  <c r="O199" i="7"/>
  <c r="O198" i="7"/>
  <c r="O197" i="7"/>
  <c r="O196" i="7"/>
  <c r="O195" i="7"/>
  <c r="O194" i="7"/>
  <c r="O193" i="7"/>
  <c r="O192" i="7"/>
  <c r="O191" i="7"/>
  <c r="O190" i="7"/>
  <c r="O189" i="7"/>
  <c r="O188" i="7"/>
  <c r="O187" i="7"/>
  <c r="O186" i="7"/>
  <c r="O185" i="7"/>
  <c r="O184" i="7"/>
  <c r="O183" i="7"/>
  <c r="O182" i="7"/>
  <c r="O181" i="7"/>
  <c r="O180" i="7"/>
  <c r="O179" i="7"/>
  <c r="O178" i="7"/>
  <c r="O177" i="7"/>
  <c r="O176" i="7"/>
  <c r="O175" i="7"/>
  <c r="O174" i="7"/>
  <c r="O173" i="7"/>
  <c r="O172" i="7"/>
  <c r="O171" i="7"/>
  <c r="O170" i="7"/>
  <c r="O169" i="7"/>
  <c r="O168" i="7"/>
  <c r="O167" i="7"/>
  <c r="O166" i="7"/>
  <c r="O165" i="7"/>
  <c r="O164" i="7"/>
  <c r="O163" i="7"/>
  <c r="O162" i="7"/>
  <c r="O161" i="7"/>
  <c r="O160" i="7"/>
  <c r="O159" i="7"/>
  <c r="O158" i="7"/>
  <c r="O157" i="7"/>
  <c r="O156" i="7"/>
  <c r="O155" i="7"/>
  <c r="O154" i="7"/>
  <c r="O153" i="7"/>
  <c r="O152" i="7"/>
  <c r="O151" i="7"/>
  <c r="O150" i="7"/>
  <c r="O149" i="7"/>
  <c r="O148" i="7"/>
  <c r="O147" i="7"/>
  <c r="O146" i="7"/>
  <c r="O145" i="7"/>
  <c r="O144" i="7"/>
  <c r="O143" i="7"/>
  <c r="O142" i="7"/>
  <c r="O141" i="7"/>
  <c r="O140" i="7"/>
  <c r="O139" i="7"/>
  <c r="O138" i="7"/>
  <c r="O137" i="7"/>
  <c r="O136" i="7"/>
  <c r="O135" i="7"/>
  <c r="O134" i="7"/>
  <c r="O133" i="7"/>
  <c r="O132" i="7"/>
  <c r="O131" i="7"/>
  <c r="O130" i="7"/>
  <c r="O129" i="7"/>
  <c r="O128" i="7"/>
  <c r="O127" i="7"/>
  <c r="O126" i="7"/>
  <c r="O125" i="7"/>
  <c r="O124" i="7"/>
  <c r="O123" i="7"/>
  <c r="O122" i="7"/>
  <c r="O121" i="7"/>
  <c r="O120" i="7"/>
  <c r="O119" i="7"/>
  <c r="O118" i="7"/>
  <c r="O117" i="7"/>
  <c r="O116" i="7"/>
  <c r="O115" i="7"/>
  <c r="O114" i="7"/>
  <c r="O113" i="7"/>
  <c r="O112" i="7"/>
  <c r="O111" i="7"/>
  <c r="O110" i="7"/>
  <c r="O109" i="7"/>
  <c r="O108" i="7"/>
  <c r="O107" i="7"/>
  <c r="O106" i="7"/>
  <c r="O105" i="7"/>
  <c r="O103" i="7"/>
  <c r="O102" i="7"/>
  <c r="O101" i="7"/>
  <c r="O100" i="7"/>
  <c r="O99" i="7"/>
  <c r="O98" i="7"/>
  <c r="O97" i="7"/>
  <c r="O96" i="7"/>
  <c r="O95" i="7"/>
  <c r="O94" i="7"/>
  <c r="O93" i="7"/>
  <c r="O92" i="7"/>
  <c r="O91" i="7"/>
  <c r="O90" i="7"/>
  <c r="O89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72" i="7"/>
  <c r="O71" i="7"/>
  <c r="O70" i="7"/>
  <c r="O69" i="7"/>
  <c r="O68" i="7"/>
  <c r="O67" i="7"/>
  <c r="O66" i="7"/>
  <c r="O65" i="7"/>
  <c r="O64" i="7"/>
  <c r="O63" i="7"/>
  <c r="O62" i="7"/>
  <c r="O61" i="7"/>
  <c r="O60" i="7"/>
  <c r="O59" i="7"/>
  <c r="O58" i="7"/>
  <c r="O57" i="7"/>
  <c r="O56" i="7"/>
  <c r="O55" i="7"/>
  <c r="O54" i="7"/>
  <c r="O53" i="7"/>
  <c r="O52" i="7"/>
  <c r="O51" i="7"/>
  <c r="O50" i="7"/>
  <c r="O49" i="7"/>
  <c r="O48" i="7"/>
  <c r="O47" i="7"/>
  <c r="O46" i="7"/>
  <c r="O45" i="7"/>
  <c r="O44" i="7"/>
  <c r="O43" i="7"/>
  <c r="O42" i="7"/>
  <c r="O41" i="7"/>
  <c r="O40" i="7"/>
  <c r="O39" i="7"/>
  <c r="O38" i="7"/>
  <c r="O37" i="7"/>
  <c r="O36" i="7"/>
  <c r="O35" i="7"/>
  <c r="O34" i="7"/>
  <c r="O33" i="7"/>
  <c r="O32" i="7"/>
  <c r="O31" i="7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7" i="7"/>
  <c r="O6" i="7"/>
  <c r="O5" i="7"/>
  <c r="O4" i="7"/>
  <c r="O3" i="7"/>
  <c r="O2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206" i="7"/>
  <c r="I205" i="7"/>
  <c r="I204" i="7"/>
  <c r="I203" i="7"/>
  <c r="I202" i="7"/>
  <c r="I201" i="7"/>
  <c r="I200" i="7"/>
  <c r="I199" i="7"/>
  <c r="I198" i="7"/>
  <c r="I197" i="7"/>
  <c r="I196" i="7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I180" i="7"/>
  <c r="I179" i="7"/>
  <c r="I178" i="7"/>
  <c r="I177" i="7"/>
  <c r="I176" i="7"/>
  <c r="I175" i="7"/>
  <c r="I174" i="7"/>
  <c r="I173" i="7"/>
  <c r="I172" i="7"/>
  <c r="I171" i="7"/>
  <c r="I170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2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5" i="7"/>
  <c r="F2" i="7"/>
  <c r="AC25" i="16" l="1"/>
  <c r="AD13" i="16"/>
  <c r="AC54" i="16"/>
  <c r="AD42" i="16"/>
  <c r="AC83" i="16"/>
  <c r="AD71" i="16"/>
  <c r="AC112" i="16"/>
  <c r="AD112" i="16" s="1"/>
  <c r="AD114" i="16" s="1"/>
  <c r="AD100" i="16"/>
  <c r="E19" i="11"/>
  <c r="G19" i="11"/>
  <c r="AC29" i="15"/>
  <c r="AD13" i="15"/>
  <c r="G9" i="11"/>
  <c r="E9" i="11"/>
  <c r="E6" i="11"/>
  <c r="B6" i="11"/>
  <c r="AD83" i="16" l="1"/>
  <c r="AD85" i="16" s="1"/>
  <c r="AC85" i="16"/>
  <c r="AD54" i="16"/>
  <c r="AD56" i="16" s="1"/>
  <c r="AC56" i="16"/>
  <c r="AD25" i="16"/>
  <c r="AD27" i="16" s="1"/>
  <c r="AC27" i="16"/>
  <c r="AC114" i="16"/>
  <c r="F19" i="11"/>
  <c r="E18" i="11"/>
  <c r="F18" i="11" s="1"/>
  <c r="AD29" i="15"/>
  <c r="AC31" i="15"/>
  <c r="E7" i="11"/>
  <c r="E16" i="11"/>
  <c r="F16" i="11" s="1"/>
  <c r="E8" i="11"/>
  <c r="E17" i="11"/>
  <c r="F17" i="11" s="1"/>
  <c r="C6" i="11"/>
  <c r="B17" i="11" l="1"/>
  <c r="C17" i="11" s="1"/>
  <c r="AD31" i="15"/>
  <c r="B16" i="11"/>
  <c r="C16" i="11" s="1"/>
  <c r="B7" i="11"/>
  <c r="C7" i="11" s="1"/>
  <c r="F6" i="11"/>
  <c r="C8" i="11" l="1"/>
  <c r="F8" i="11"/>
  <c r="F7" i="11"/>
  <c r="F9" i="11" l="1"/>
  <c r="C9" i="11"/>
</calcChain>
</file>

<file path=xl/sharedStrings.xml><?xml version="1.0" encoding="utf-8"?>
<sst xmlns="http://schemas.openxmlformats.org/spreadsheetml/2006/main" count="718" uniqueCount="154">
  <si>
    <t>CLUSTER_GT</t>
  </si>
  <si>
    <t>RAIL_FLAG</t>
  </si>
  <si>
    <t>Year</t>
  </si>
  <si>
    <t>CLUSTER_APTA</t>
  </si>
  <si>
    <t>UPT_ADJ_base</t>
  </si>
  <si>
    <t>UPT_ADJ</t>
  </si>
  <si>
    <t>UPT_ADJ_diff</t>
  </si>
  <si>
    <t>fitted_exp</t>
  </si>
  <si>
    <t>fitted_exp_diff</t>
  </si>
  <si>
    <t>VRM_ADJ</t>
  </si>
  <si>
    <t>FARE_per_UPT</t>
  </si>
  <si>
    <t>POP_EMP</t>
  </si>
  <si>
    <t>PCT_HH_NO_VEH</t>
  </si>
  <si>
    <t>TSD_POP_PCT</t>
  </si>
  <si>
    <t>VRM_ADJ_log_FAC</t>
  </si>
  <si>
    <t>FARE_per_UPT_log_FAC</t>
  </si>
  <si>
    <t>POP_EMP_log_FAC</t>
  </si>
  <si>
    <t>PCT_HH_NO_VEH_FAC</t>
  </si>
  <si>
    <t>TSD_POP_PCT_FAC</t>
  </si>
  <si>
    <t>Total_FAC</t>
  </si>
  <si>
    <t>VRM_ADJ_log_FAC_scaled</t>
  </si>
  <si>
    <t>POP_EMP_log_FAC_scaled</t>
  </si>
  <si>
    <t>PCT_HH_NO_VEH_FAC_scaled</t>
  </si>
  <si>
    <t>TSD_POP_PCT_FAC_scaled</t>
  </si>
  <si>
    <t>Bus Factors Affecting Change</t>
  </si>
  <si>
    <t>Rail Factors Affecting Change</t>
  </si>
  <si>
    <t>TOTAL_MED_INC_INDIV_2018</t>
  </si>
  <si>
    <t>GAS_PRICE_2018</t>
  </si>
  <si>
    <t>FARE_per_UPT_2018</t>
  </si>
  <si>
    <t>Rail</t>
  </si>
  <si>
    <t>Dependent Variable</t>
  </si>
  <si>
    <t>LN(Unlinked Passenger Trips)</t>
  </si>
  <si>
    <t>Effect on Ridership</t>
  </si>
  <si>
    <t>Description</t>
  </si>
  <si>
    <t>Transf.</t>
  </si>
  <si>
    <t>Variable</t>
  </si>
  <si>
    <t>Log</t>
  </si>
  <si>
    <t>Average Fare</t>
  </si>
  <si>
    <t>Percent of HHs with 0 Vehicles</t>
  </si>
  <si>
    <t>Modeled Ridership</t>
  </si>
  <si>
    <t>UPT_ADJ_original</t>
  </si>
  <si>
    <t>VRM_ADJ_original</t>
  </si>
  <si>
    <t>FARE_per_UPT_original</t>
  </si>
  <si>
    <t>PCT_HH_NO_VEH_original</t>
  </si>
  <si>
    <t>GasPrice_original</t>
  </si>
  <si>
    <t>POP_CENSUSTRACT_original</t>
  </si>
  <si>
    <t>POP_EMP_original</t>
  </si>
  <si>
    <t>UPT_ADJ_difference</t>
  </si>
  <si>
    <t>VRM_ADJ_difference</t>
  </si>
  <si>
    <t>FARE_per_UPT_difference</t>
  </si>
  <si>
    <t>PCT_HH_NO_VEH_difference</t>
  </si>
  <si>
    <t>GasPrice_difference</t>
  </si>
  <si>
    <t>POP_CENSUSTRACT_difference</t>
  </si>
  <si>
    <t>POP_EMP_difference</t>
  </si>
  <si>
    <t>FARE_per_UPT_difference_PCT</t>
  </si>
  <si>
    <t>UPT_ADJ_difference_PCT</t>
  </si>
  <si>
    <t>Rail Mode</t>
  </si>
  <si>
    <t>VRM_ADJ_difference_PCT</t>
  </si>
  <si>
    <t>PCT_HH_NO_VEH_difference_PCT</t>
  </si>
  <si>
    <t>POP_EMP_difference_PCT</t>
  </si>
  <si>
    <t>POP_CENSUSTRACT_difference_PCT</t>
  </si>
  <si>
    <t>GasPrice_difference_PCT</t>
  </si>
  <si>
    <t>VRM_ADJ_log_FAC_PCT</t>
  </si>
  <si>
    <t>FARE_per_UPT_log_FAC_PCT</t>
  </si>
  <si>
    <t>POP_EMP_log_FAC_PCT</t>
  </si>
  <si>
    <t>PCT_HH_NO_VEH_FAC_PCT</t>
  </si>
  <si>
    <t>TSD_POP_PCT_FAC_PCT</t>
  </si>
  <si>
    <t>Values</t>
  </si>
  <si>
    <t>% Diff</t>
  </si>
  <si>
    <t>col num</t>
  </si>
  <si>
    <t>Absolute</t>
  </si>
  <si>
    <t>Factors Affecting Change</t>
  </si>
  <si>
    <t>Coeff.</t>
  </si>
  <si>
    <t>Sum of Known Factors</t>
  </si>
  <si>
    <t>Uknown Factors</t>
  </si>
  <si>
    <t>Bus</t>
  </si>
  <si>
    <t>New York</t>
  </si>
  <si>
    <t>Cluster</t>
  </si>
  <si>
    <t>Known Factors</t>
  </si>
  <si>
    <t>Unknown Factors</t>
  </si>
  <si>
    <t>Total</t>
  </si>
  <si>
    <t>Bus Percent Change</t>
  </si>
  <si>
    <t>Rail Percent Change</t>
  </si>
  <si>
    <t>Factors Affecting Change: 2004-2018</t>
  </si>
  <si>
    <t>CLUSTER_APTA4</t>
  </si>
  <si>
    <t>JTW_HOME_PCT</t>
  </si>
  <si>
    <t>YEARS_SINCE_TNC_BUS</t>
  </si>
  <si>
    <t>YEARS_SINCE_TNC_RAIL</t>
  </si>
  <si>
    <t>BIKE_SHARE_BUS</t>
  </si>
  <si>
    <t>scooter_flag_BUS</t>
  </si>
  <si>
    <t>BIKE_SHARE_RAIL</t>
  </si>
  <si>
    <t>scooter_flag_RAIL</t>
  </si>
  <si>
    <t>FARE_per_UPT_2018_log_FAC</t>
  </si>
  <si>
    <t>GAS_PRICE_2018_log_FAC</t>
  </si>
  <si>
    <t>TOTAL_MED_INC_INDIV_2018_log_FAC</t>
  </si>
  <si>
    <t>JTW_HOME_PCT_FAC</t>
  </si>
  <si>
    <t>YEARS_SINCE_TNC_BUS_FAC</t>
  </si>
  <si>
    <t>YEARS_SINCE_TNC_RAIL_FAC</t>
  </si>
  <si>
    <t>BIKE_SHARE_BUS_FAC</t>
  </si>
  <si>
    <t>scooter_flag_BUS_FAC</t>
  </si>
  <si>
    <t>BIKE_SHARE_RAIL_FAC</t>
  </si>
  <si>
    <t>scooter_flag_RAIL_FAC</t>
  </si>
  <si>
    <t>FARE_per_UPT_2018_log_FAC_scaled</t>
  </si>
  <si>
    <t>GAS_PRICE_2018_log_FAC_scaled</t>
  </si>
  <si>
    <t>TOTAL_MED_INC_INDIV_2018_log_FAC_scaled</t>
  </si>
  <si>
    <t>Tot_NonUSA_POP_pct_FAC_scaled</t>
  </si>
  <si>
    <t>JTW_HOME_PCT_FAC_scaled</t>
  </si>
  <si>
    <t>YEARS_SINCE_TNC_BUS_FAC_scaled</t>
  </si>
  <si>
    <t>TOTAL_MED_INC_INDIV_2018_log_FAC_PCT</t>
  </si>
  <si>
    <t>JTW_HOME_PCT_FAC_PCT</t>
  </si>
  <si>
    <t>YEARS_SINCE_TNC_BUS_FAC_PCT</t>
  </si>
  <si>
    <t>YEARS_SINCE_TNC_RAIL_FAC_PCT</t>
  </si>
  <si>
    <t>BIKE_SHARE_BUS_FAC_PCT</t>
  </si>
  <si>
    <t>scooter_flag_BUS_FAC_PCT</t>
  </si>
  <si>
    <t>BIKE_SHARE_RAIL_FAC_PCT</t>
  </si>
  <si>
    <t>scooter_flag_RAIL_FAC_PCT</t>
  </si>
  <si>
    <t>Vehicle Revenue Miles</t>
  </si>
  <si>
    <t>GAS_PRICE_2018_FAC_PCT</t>
  </si>
  <si>
    <t>scooter_flag_bus</t>
  </si>
  <si>
    <t>High Operating Expense</t>
  </si>
  <si>
    <t>Medium Operating Expense</t>
  </si>
  <si>
    <t>Low Operating Expense</t>
  </si>
  <si>
    <t>New York Cluster</t>
  </si>
  <si>
    <t>Year 1</t>
  </si>
  <si>
    <t>Year 2</t>
  </si>
  <si>
    <t>Factors Affecting Change: 2012-2018</t>
  </si>
  <si>
    <t>FAC_Sum</t>
  </si>
  <si>
    <t>Known_FAC</t>
  </si>
  <si>
    <t>Unknown_FAC</t>
  </si>
  <si>
    <t>New_Reporter_FAC</t>
  </si>
  <si>
    <t>Total_Change</t>
  </si>
  <si>
    <t>YEARS_SINCE_TNC</t>
  </si>
  <si>
    <t>BIKE_SHARE</t>
  </si>
  <si>
    <t>scooter_flag</t>
  </si>
  <si>
    <t>YEARS_SINCE_TNC_FAC</t>
  </si>
  <si>
    <t>BIKE_SHARE_FAC</t>
  </si>
  <si>
    <t>scooter_flag_FAC</t>
  </si>
  <si>
    <t>YEARS_SINCE_TNC_FAC_PCT</t>
  </si>
  <si>
    <t>BIKE_SHARE_FAC_PCT</t>
  </si>
  <si>
    <t>scooter_flag_FAC_PCT</t>
  </si>
  <si>
    <t>Known_FAC_PCT</t>
  </si>
  <si>
    <t>Unknown_FAC_PCT</t>
  </si>
  <si>
    <t>New_Reporter_FAC_PCT</t>
  </si>
  <si>
    <t>New_Reporter</t>
  </si>
  <si>
    <t>Addition of a new reporter</t>
  </si>
  <si>
    <t>Median Per Capita Income (2018$)</t>
  </si>
  <si>
    <t>% Working at Home</t>
  </si>
  <si>
    <t>Years Since Ride-hail Start</t>
  </si>
  <si>
    <t>Bike Share Flag</t>
  </si>
  <si>
    <t>Scooter Flag</t>
  </si>
  <si>
    <t>Transit Supportive Density Pop Share</t>
  </si>
  <si>
    <t>Population + Employment</t>
  </si>
  <si>
    <t>Average Gas Price (2018$)</t>
  </si>
  <si>
    <t>Total Observed Ridership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</si>
</sst>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%"/>
    <numFmt numFmtId="167" formatCode="0.0%;[Red]\-0.0%"/>
    <numFmt numFmtId="168" formatCode="0,000;[Red]\-0,000"/>
    <numFmt numFmtId="169" formatCode="_(* #,##0.0_);_(* \(#,##0.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0"/>
      <color theme="0" tint="-0.249977111117893"/>
      <name val="Arial Unicode MS"/>
      <family val="2"/>
    </font>
    <font>
      <sz val="12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98">
    <xf numFmtId="0" fontId="0" fillId="0" borderId="0" xfId="0"/>
    <xf numFmtId="0" fontId="3" fillId="0" borderId="0" xfId="0" applyFont="1"/>
    <xf numFmtId="164" fontId="0" fillId="0" borderId="0" xfId="1" applyNumberFormat="1" applyFont="1"/>
    <xf numFmtId="9" fontId="0" fillId="0" borderId="0" xfId="2" applyFont="1"/>
    <xf numFmtId="0" fontId="0" fillId="0" borderId="3" xfId="0" applyBorder="1"/>
    <xf numFmtId="10" fontId="0" fillId="0" borderId="0" xfId="2" applyNumberFormat="1" applyFont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43" fontId="0" fillId="0" borderId="0" xfId="1" applyFont="1"/>
    <xf numFmtId="0" fontId="0" fillId="5" borderId="0" xfId="0" applyFill="1"/>
    <xf numFmtId="0" fontId="4" fillId="0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 wrapText="1"/>
    </xf>
    <xf numFmtId="0" fontId="2" fillId="4" borderId="0" xfId="3" applyFill="1" applyBorder="1" applyAlignment="1">
      <alignment horizontal="right" vertical="center"/>
    </xf>
    <xf numFmtId="0" fontId="2" fillId="4" borderId="3" xfId="3" applyFill="1" applyBorder="1" applyAlignment="1">
      <alignment horizontal="right" vertical="center"/>
    </xf>
    <xf numFmtId="0" fontId="0" fillId="0" borderId="3" xfId="0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 wrapText="1"/>
    </xf>
    <xf numFmtId="167" fontId="0" fillId="0" borderId="0" xfId="2" applyNumberFormat="1" applyFon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165" fontId="0" fillId="0" borderId="2" xfId="0" applyNumberFormat="1" applyFill="1" applyBorder="1" applyAlignment="1">
      <alignment vertical="center"/>
    </xf>
    <xf numFmtId="167" fontId="0" fillId="0" borderId="2" xfId="2" applyNumberFormat="1" applyFont="1" applyFill="1" applyBorder="1" applyAlignment="1">
      <alignment vertical="center"/>
    </xf>
    <xf numFmtId="166" fontId="0" fillId="0" borderId="2" xfId="2" applyNumberFormat="1" applyFont="1" applyFill="1" applyBorder="1" applyAlignment="1">
      <alignment vertical="center"/>
    </xf>
    <xf numFmtId="164" fontId="0" fillId="0" borderId="2" xfId="1" applyNumberFormat="1" applyFont="1" applyFill="1" applyBorder="1" applyAlignment="1">
      <alignment vertical="center"/>
    </xf>
    <xf numFmtId="168" fontId="0" fillId="0" borderId="2" xfId="0" applyNumberFormat="1" applyFill="1" applyBorder="1" applyAlignment="1">
      <alignment vertical="center"/>
    </xf>
    <xf numFmtId="167" fontId="0" fillId="0" borderId="0" xfId="2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8" fontId="6" fillId="0" borderId="0" xfId="0" applyNumberFormat="1" applyFont="1" applyFill="1" applyBorder="1" applyAlignment="1">
      <alignment vertical="center"/>
    </xf>
    <xf numFmtId="164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vertical="center" wrapText="1"/>
    </xf>
    <xf numFmtId="0" fontId="7" fillId="0" borderId="0" xfId="0" applyFont="1"/>
    <xf numFmtId="0" fontId="0" fillId="0" borderId="0" xfId="0" applyAlignment="1">
      <alignment wrapText="1"/>
    </xf>
    <xf numFmtId="0" fontId="0" fillId="0" borderId="2" xfId="0" applyFont="1" applyBorder="1" applyAlignment="1">
      <alignment wrapText="1"/>
    </xf>
    <xf numFmtId="0" fontId="0" fillId="0" borderId="3" xfId="0" applyFont="1" applyBorder="1" applyAlignment="1">
      <alignment vertical="center" wrapText="1"/>
    </xf>
    <xf numFmtId="167" fontId="0" fillId="0" borderId="3" xfId="2" applyNumberFormat="1" applyFont="1" applyFill="1" applyBorder="1" applyAlignment="1">
      <alignment vertical="center"/>
    </xf>
    <xf numFmtId="0" fontId="0" fillId="0" borderId="2" xfId="0" applyBorder="1" applyAlignment="1">
      <alignment horizontal="center" wrapText="1"/>
    </xf>
    <xf numFmtId="164" fontId="0" fillId="0" borderId="0" xfId="1" applyNumberFormat="1" applyFont="1" applyAlignment="1">
      <alignment vertical="center" wrapText="1"/>
    </xf>
    <xf numFmtId="43" fontId="0" fillId="0" borderId="0" xfId="1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4" fillId="0" borderId="0" xfId="0" applyFont="1" applyFill="1" applyBorder="1" applyAlignment="1">
      <alignment vertical="center"/>
    </xf>
    <xf numFmtId="165" fontId="0" fillId="0" borderId="0" xfId="0" applyNumberFormat="1" applyFill="1" applyBorder="1" applyAlignment="1">
      <alignment vertical="center"/>
    </xf>
    <xf numFmtId="0" fontId="0" fillId="6" borderId="0" xfId="0" applyFill="1" applyAlignment="1">
      <alignment vertical="center"/>
    </xf>
    <xf numFmtId="166" fontId="0" fillId="0" borderId="0" xfId="2" applyNumberFormat="1" applyFont="1" applyFill="1" applyBorder="1" applyAlignment="1">
      <alignment vertical="center"/>
    </xf>
    <xf numFmtId="0" fontId="0" fillId="0" borderId="3" xfId="0" applyBorder="1" applyAlignment="1">
      <alignment horizontal="center" vertical="center"/>
    </xf>
    <xf numFmtId="167" fontId="0" fillId="0" borderId="2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1" applyNumberFormat="1" applyFont="1" applyFill="1" applyBorder="1" applyAlignment="1">
      <alignment vertical="center"/>
    </xf>
    <xf numFmtId="168" fontId="0" fillId="0" borderId="0" xfId="0" applyNumberForma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166" fontId="6" fillId="0" borderId="0" xfId="2" applyNumberFormat="1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166" fontId="0" fillId="0" borderId="3" xfId="2" applyNumberFormat="1" applyFont="1" applyFill="1" applyBorder="1" applyAlignment="1">
      <alignment vertical="center"/>
    </xf>
    <xf numFmtId="169" fontId="0" fillId="0" borderId="0" xfId="1" applyNumberFormat="1" applyFont="1" applyFill="1" applyBorder="1" applyAlignment="1">
      <alignment vertical="center"/>
    </xf>
    <xf numFmtId="169" fontId="0" fillId="0" borderId="2" xfId="1" applyNumberFormat="1" applyFont="1" applyFill="1" applyBorder="1" applyAlignment="1">
      <alignment vertical="center"/>
    </xf>
    <xf numFmtId="167" fontId="0" fillId="0" borderId="0" xfId="2" applyNumberFormat="1" applyFont="1" applyFill="1" applyBorder="1" applyAlignment="1">
      <alignment horizontal="right" vertical="center"/>
    </xf>
    <xf numFmtId="167" fontId="0" fillId="0" borderId="2" xfId="2" applyNumberFormat="1" applyFont="1" applyFill="1" applyBorder="1" applyAlignment="1">
      <alignment horizontal="right" vertical="center"/>
    </xf>
    <xf numFmtId="166" fontId="6" fillId="0" borderId="0" xfId="2" applyNumberFormat="1" applyFont="1" applyFill="1" applyBorder="1" applyAlignment="1">
      <alignment horizontal="right" vertical="center"/>
    </xf>
    <xf numFmtId="167" fontId="6" fillId="0" borderId="0" xfId="2" applyNumberFormat="1" applyFont="1" applyFill="1" applyBorder="1" applyAlignment="1">
      <alignment vertical="center"/>
    </xf>
    <xf numFmtId="0" fontId="3" fillId="0" borderId="5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horizontal="right" vertical="center"/>
    </xf>
    <xf numFmtId="0" fontId="4" fillId="0" borderId="0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164" fontId="0" fillId="0" borderId="2" xfId="0" applyNumberFormat="1" applyFill="1" applyBorder="1" applyAlignment="1">
      <alignment vertical="center"/>
    </xf>
    <xf numFmtId="0" fontId="0" fillId="0" borderId="0" xfId="0" applyFill="1" applyBorder="1"/>
    <xf numFmtId="0" fontId="4" fillId="0" borderId="3" xfId="0" applyFont="1" applyFill="1" applyBorder="1" applyAlignment="1">
      <alignment vertical="center" wrapText="1"/>
    </xf>
    <xf numFmtId="164" fontId="0" fillId="0" borderId="3" xfId="1" applyNumberFormat="1" applyFont="1" applyFill="1" applyBorder="1" applyAlignment="1">
      <alignment vertical="center"/>
    </xf>
    <xf numFmtId="167" fontId="0" fillId="0" borderId="3" xfId="2" applyNumberFormat="1" applyFont="1" applyFill="1" applyBorder="1" applyAlignment="1">
      <alignment horizontal="right" vertical="center"/>
    </xf>
    <xf numFmtId="168" fontId="0" fillId="0" borderId="3" xfId="0" applyNumberFormat="1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165" fontId="0" fillId="0" borderId="6" xfId="0" applyNumberFormat="1" applyFill="1" applyBorder="1" applyAlignment="1">
      <alignment vertical="center"/>
    </xf>
    <xf numFmtId="0" fontId="0" fillId="0" borderId="6" xfId="0" applyFill="1" applyBorder="1" applyAlignment="1">
      <alignment vertical="center"/>
    </xf>
    <xf numFmtId="164" fontId="0" fillId="0" borderId="6" xfId="1" applyNumberFormat="1" applyFont="1" applyFill="1" applyBorder="1" applyAlignment="1">
      <alignment vertical="center"/>
    </xf>
    <xf numFmtId="167" fontId="0" fillId="0" borderId="6" xfId="2" applyNumberFormat="1" applyFont="1" applyFill="1" applyBorder="1" applyAlignment="1">
      <alignment horizontal="right" vertical="center"/>
    </xf>
    <xf numFmtId="166" fontId="0" fillId="0" borderId="6" xfId="2" applyNumberFormat="1" applyFont="1" applyFill="1" applyBorder="1" applyAlignment="1">
      <alignment vertical="center"/>
    </xf>
    <xf numFmtId="168" fontId="0" fillId="0" borderId="6" xfId="0" applyNumberFormat="1" applyFill="1" applyBorder="1" applyAlignment="1">
      <alignment vertical="center"/>
    </xf>
    <xf numFmtId="167" fontId="0" fillId="0" borderId="6" xfId="2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Input" xfId="3" builtinId="20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2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74" sqref="D74:BP74"/>
    </sheetView>
  </sheetViews>
  <sheetFormatPr baseColWidth="10" defaultColWidth="11" defaultRowHeight="16" x14ac:dyDescent="0.2"/>
  <cols>
    <col min="1" max="2" width="11" customWidth="1"/>
    <col min="3" max="3" width="23.6640625" bestFit="1" customWidth="1"/>
    <col min="4" max="4" width="6.5" bestFit="1" customWidth="1"/>
    <col min="5" max="6" width="16.1640625" style="2" bestFit="1" customWidth="1"/>
    <col min="7" max="7" width="15.33203125" style="2" bestFit="1" customWidth="1"/>
    <col min="8" max="8" width="16.1640625" style="2" bestFit="1" customWidth="1"/>
    <col min="9" max="9" width="15.33203125" style="2" bestFit="1" customWidth="1"/>
    <col min="10" max="10" width="14.6640625" style="2" bestFit="1" customWidth="1"/>
    <col min="11" max="11" width="15.1640625" style="8" bestFit="1" customWidth="1"/>
    <col min="12" max="12" width="13.6640625" style="2" bestFit="1" customWidth="1"/>
    <col min="13" max="13" width="12" style="8" bestFit="1" customWidth="1"/>
    <col min="14" max="14" width="17.6640625" style="8" bestFit="1" customWidth="1"/>
    <col min="15" max="15" width="14.6640625" style="8" bestFit="1" customWidth="1"/>
    <col min="16" max="16" width="23.33203125" style="8" customWidth="1"/>
    <col min="17" max="23" width="14.6640625" style="8" customWidth="1"/>
    <col min="24" max="24" width="18.6640625" style="2" bestFit="1" customWidth="1"/>
    <col min="25" max="25" width="22.6640625" bestFit="1" customWidth="1"/>
    <col min="26" max="26" width="22.6640625" style="2" bestFit="1" customWidth="1"/>
    <col min="27" max="27" width="27" bestFit="1" customWidth="1"/>
    <col min="28" max="28" width="18.6640625" style="2" bestFit="1" customWidth="1"/>
    <col min="29" max="29" width="22.83203125" bestFit="1" customWidth="1"/>
    <col min="30" max="30" width="17.6640625" style="2" bestFit="1" customWidth="1"/>
    <col min="31" max="31" width="22" bestFit="1" customWidth="1"/>
    <col min="32" max="32" width="21.83203125" style="2" bestFit="1" customWidth="1"/>
    <col min="33" max="33" width="26.1640625" bestFit="1" customWidth="1"/>
    <col min="34" max="34" width="18.6640625" style="2" bestFit="1" customWidth="1"/>
    <col min="35" max="35" width="23" bestFit="1" customWidth="1"/>
    <col min="36" max="58" width="23" customWidth="1"/>
    <col min="59" max="59" width="15.33203125" style="2" bestFit="1" customWidth="1"/>
    <col min="60" max="60" width="25" style="2" bestFit="1" customWidth="1"/>
    <col min="61" max="61" width="29.1640625" style="2" bestFit="1" customWidth="1"/>
    <col min="62" max="62" width="25.1640625" style="2" bestFit="1" customWidth="1"/>
    <col min="63" max="63" width="24.1640625" style="2" bestFit="1" customWidth="1"/>
    <col min="64" max="64" width="24.1640625" style="2" customWidth="1"/>
    <col min="65" max="65" width="28.33203125" style="2" bestFit="1" customWidth="1"/>
    <col min="66" max="66" width="28.33203125" style="2" customWidth="1"/>
    <col min="67" max="67" width="25.1640625" style="2" bestFit="1" customWidth="1"/>
    <col min="68" max="75" width="25.1640625" style="2" customWidth="1"/>
    <col min="76" max="76" width="17.5" style="2" bestFit="1" customWidth="1"/>
  </cols>
  <sheetData>
    <row r="1" spans="1:80" x14ac:dyDescent="0.2">
      <c r="C1" s="1" t="s">
        <v>24</v>
      </c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22"/>
      <c r="AP1" s="22"/>
      <c r="AQ1" s="22"/>
      <c r="AR1" s="22"/>
      <c r="AS1" s="22"/>
      <c r="AT1" s="22"/>
    </row>
    <row r="2" spans="1:80" s="13" customFormat="1" ht="51" x14ac:dyDescent="0.2">
      <c r="B2" s="13" t="s">
        <v>1</v>
      </c>
      <c r="C2" s="13" t="s">
        <v>3</v>
      </c>
      <c r="D2" s="13" t="s">
        <v>2</v>
      </c>
      <c r="E2" s="43" t="s">
        <v>4</v>
      </c>
      <c r="F2" s="43" t="s">
        <v>5</v>
      </c>
      <c r="G2" s="43" t="s">
        <v>6</v>
      </c>
      <c r="H2" s="43" t="s">
        <v>7</v>
      </c>
      <c r="I2" s="43" t="s">
        <v>8</v>
      </c>
      <c r="J2" s="43" t="s">
        <v>9</v>
      </c>
      <c r="K2" s="44" t="s">
        <v>10</v>
      </c>
      <c r="L2" s="43" t="s">
        <v>11</v>
      </c>
      <c r="M2" t="s">
        <v>27</v>
      </c>
      <c r="N2" s="44" t="s">
        <v>12</v>
      </c>
      <c r="O2" s="44" t="s">
        <v>13</v>
      </c>
      <c r="P2" s="13" t="s">
        <v>26</v>
      </c>
      <c r="Q2" s="13" t="s">
        <v>85</v>
      </c>
      <c r="R2" s="13" t="s">
        <v>86</v>
      </c>
      <c r="S2" s="13" t="s">
        <v>87</v>
      </c>
      <c r="T2" s="13" t="s">
        <v>88</v>
      </c>
      <c r="U2" s="13" t="s">
        <v>89</v>
      </c>
      <c r="V2" s="13" t="s">
        <v>90</v>
      </c>
      <c r="W2" s="13" t="s">
        <v>91</v>
      </c>
      <c r="X2" s="43" t="s">
        <v>14</v>
      </c>
      <c r="Y2" s="13" t="s">
        <v>62</v>
      </c>
      <c r="Z2" s="43" t="s">
        <v>15</v>
      </c>
      <c r="AA2" s="13" t="s">
        <v>63</v>
      </c>
      <c r="AB2" s="43" t="s">
        <v>16</v>
      </c>
      <c r="AC2" s="13" t="s">
        <v>64</v>
      </c>
      <c r="AD2" s="43" t="s">
        <v>93</v>
      </c>
      <c r="AE2" s="13" t="s">
        <v>117</v>
      </c>
      <c r="AF2" s="43" t="s">
        <v>17</v>
      </c>
      <c r="AG2" s="13" t="s">
        <v>65</v>
      </c>
      <c r="AH2" s="43" t="s">
        <v>18</v>
      </c>
      <c r="AI2" s="13" t="s">
        <v>66</v>
      </c>
      <c r="AJ2" s="13" t="s">
        <v>94</v>
      </c>
      <c r="AK2" s="13" t="s">
        <v>108</v>
      </c>
      <c r="AL2" s="13" t="s">
        <v>95</v>
      </c>
      <c r="AM2" s="13" t="s">
        <v>109</v>
      </c>
      <c r="AN2" s="13" t="s">
        <v>96</v>
      </c>
      <c r="AO2" s="13" t="s">
        <v>110</v>
      </c>
      <c r="AP2" s="13" t="s">
        <v>97</v>
      </c>
      <c r="AQ2" s="13" t="s">
        <v>111</v>
      </c>
      <c r="AR2" s="13" t="s">
        <v>98</v>
      </c>
      <c r="AS2" s="13" t="s">
        <v>112</v>
      </c>
      <c r="AT2" s="13" t="s">
        <v>99</v>
      </c>
      <c r="AU2" s="13" t="s">
        <v>113</v>
      </c>
      <c r="AV2" s="13" t="s">
        <v>100</v>
      </c>
      <c r="AW2" s="13" t="s">
        <v>114</v>
      </c>
      <c r="AX2" s="13" t="s">
        <v>101</v>
      </c>
      <c r="AY2" s="13" t="s">
        <v>115</v>
      </c>
      <c r="AZ2" s="13" t="s">
        <v>19</v>
      </c>
      <c r="BA2" s="13" t="s">
        <v>127</v>
      </c>
      <c r="BB2" s="13" t="s">
        <v>140</v>
      </c>
      <c r="BC2" s="13" t="s">
        <v>128</v>
      </c>
      <c r="BD2" s="13" t="s">
        <v>141</v>
      </c>
      <c r="BE2" s="13" t="s">
        <v>129</v>
      </c>
      <c r="BF2" s="13" t="s">
        <v>142</v>
      </c>
      <c r="BG2" s="13" t="s">
        <v>130</v>
      </c>
      <c r="BH2" s="22" t="s">
        <v>131</v>
      </c>
      <c r="BI2" s="22" t="s">
        <v>132</v>
      </c>
      <c r="BJ2" s="22" t="s">
        <v>133</v>
      </c>
      <c r="BK2" s="22" t="s">
        <v>134</v>
      </c>
      <c r="BL2" s="22" t="s">
        <v>137</v>
      </c>
      <c r="BM2" s="22" t="s">
        <v>135</v>
      </c>
      <c r="BN2" s="22" t="s">
        <v>138</v>
      </c>
      <c r="BO2" s="22" t="s">
        <v>136</v>
      </c>
      <c r="BP2" s="22" t="s">
        <v>139</v>
      </c>
      <c r="BQ2" s="45"/>
      <c r="BR2" s="45"/>
      <c r="BS2" s="45"/>
      <c r="BT2" s="45"/>
      <c r="BU2" s="45"/>
      <c r="BV2" s="45"/>
      <c r="BW2" s="45"/>
      <c r="BX2" s="45"/>
      <c r="CA2"/>
      <c r="CB2"/>
    </row>
    <row r="3" spans="1:80" x14ac:dyDescent="0.2">
      <c r="A3" s="9">
        <v>1</v>
      </c>
      <c r="B3" s="9">
        <v>2</v>
      </c>
      <c r="C3" s="9">
        <v>3</v>
      </c>
      <c r="D3" s="9">
        <v>4</v>
      </c>
      <c r="E3" s="9">
        <v>5</v>
      </c>
      <c r="F3" s="9">
        <v>6</v>
      </c>
      <c r="G3" s="9">
        <v>7</v>
      </c>
      <c r="H3" s="9">
        <v>8</v>
      </c>
      <c r="I3" s="9">
        <v>9</v>
      </c>
      <c r="J3" s="9">
        <v>10</v>
      </c>
      <c r="K3" s="9">
        <v>11</v>
      </c>
      <c r="L3" s="9">
        <v>12</v>
      </c>
      <c r="M3" s="9">
        <v>13</v>
      </c>
      <c r="N3" s="9">
        <v>14</v>
      </c>
      <c r="O3" s="9">
        <v>15</v>
      </c>
      <c r="P3" s="9">
        <v>16</v>
      </c>
      <c r="Q3" s="9">
        <v>18</v>
      </c>
      <c r="R3" s="9">
        <v>20</v>
      </c>
      <c r="S3" s="9">
        <v>21</v>
      </c>
      <c r="T3" s="9">
        <v>22</v>
      </c>
      <c r="U3" s="9">
        <v>23</v>
      </c>
      <c r="V3" s="9">
        <v>24</v>
      </c>
      <c r="W3" s="9">
        <v>25</v>
      </c>
      <c r="X3" s="9">
        <v>26</v>
      </c>
      <c r="Y3" s="9">
        <v>27</v>
      </c>
      <c r="Z3" s="9">
        <v>28</v>
      </c>
      <c r="AA3" s="9">
        <v>29</v>
      </c>
      <c r="AB3" s="9">
        <v>30</v>
      </c>
      <c r="AC3" s="9">
        <v>31</v>
      </c>
      <c r="AD3" s="9">
        <v>32</v>
      </c>
      <c r="AE3" s="9">
        <v>33</v>
      </c>
      <c r="AF3" s="9">
        <v>34</v>
      </c>
      <c r="AG3" s="9">
        <v>35</v>
      </c>
      <c r="AH3" s="9">
        <v>36</v>
      </c>
      <c r="AI3" s="9">
        <v>37</v>
      </c>
      <c r="AJ3" s="9">
        <v>38</v>
      </c>
      <c r="AK3" s="9">
        <v>39</v>
      </c>
      <c r="AL3" s="9">
        <v>42</v>
      </c>
      <c r="AM3" s="9">
        <v>43</v>
      </c>
      <c r="AN3" s="9">
        <v>46</v>
      </c>
      <c r="AO3" s="9">
        <v>47</v>
      </c>
      <c r="AP3" s="9">
        <v>48</v>
      </c>
      <c r="AQ3" s="9">
        <v>49</v>
      </c>
      <c r="AR3" s="9">
        <v>50</v>
      </c>
      <c r="AS3" s="9">
        <v>51</v>
      </c>
      <c r="AT3" s="9">
        <v>52</v>
      </c>
      <c r="AU3" s="9">
        <v>53</v>
      </c>
      <c r="AV3" s="9">
        <v>54</v>
      </c>
      <c r="AW3" s="9">
        <v>55</v>
      </c>
      <c r="AX3" s="9">
        <v>56</v>
      </c>
      <c r="AY3" s="9">
        <v>57</v>
      </c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</row>
    <row r="4" spans="1:80" x14ac:dyDescent="0.2">
      <c r="A4" t="str">
        <f t="shared" ref="A4:A67" si="0">CONCATENATE(B4,"_",C4,"_",D4)</f>
        <v>0_0_2002</v>
      </c>
      <c r="B4">
        <v>0</v>
      </c>
      <c r="C4">
        <v>0</v>
      </c>
      <c r="D4">
        <v>2002</v>
      </c>
      <c r="E4">
        <f>Original!E2</f>
        <v>0</v>
      </c>
      <c r="F4">
        <f>Original!F2</f>
        <v>2013178760.8599999</v>
      </c>
      <c r="G4">
        <f>Original!G2</f>
        <v>0</v>
      </c>
      <c r="H4">
        <f>Original!H2</f>
        <v>1842524060.3222499</v>
      </c>
      <c r="I4">
        <f>Original!I2</f>
        <v>0</v>
      </c>
      <c r="J4">
        <f>Original!J2</f>
        <v>0</v>
      </c>
      <c r="K4">
        <f>Original!K2</f>
        <v>0</v>
      </c>
      <c r="L4">
        <f>Original!L2</f>
        <v>0</v>
      </c>
      <c r="M4">
        <f>Original!M2</f>
        <v>0</v>
      </c>
      <c r="N4">
        <f>Original!O2</f>
        <v>0</v>
      </c>
      <c r="O4">
        <f>Original!P2</f>
        <v>0</v>
      </c>
      <c r="P4">
        <f>Original!N2</f>
        <v>0</v>
      </c>
      <c r="Q4">
        <f>Original!Q2</f>
        <v>0</v>
      </c>
      <c r="R4">
        <f>Original!R2</f>
        <v>0</v>
      </c>
      <c r="S4">
        <f>Original!S2</f>
        <v>0</v>
      </c>
      <c r="T4">
        <f>Original!T2</f>
        <v>0</v>
      </c>
      <c r="U4">
        <f>Original!U2</f>
        <v>0</v>
      </c>
      <c r="V4">
        <f>Original!V2</f>
        <v>0</v>
      </c>
      <c r="W4">
        <f>Original!W2</f>
        <v>0</v>
      </c>
      <c r="X4">
        <f>Original!X2</f>
        <v>0</v>
      </c>
      <c r="Z4">
        <f>Original!Y2</f>
        <v>0</v>
      </c>
      <c r="AB4">
        <f>Original!Z2</f>
        <v>0</v>
      </c>
      <c r="AD4">
        <f>Original!AA2</f>
        <v>0</v>
      </c>
      <c r="AF4">
        <f>Original!AC2</f>
        <v>0</v>
      </c>
      <c r="AH4">
        <f>Original!AD2</f>
        <v>0</v>
      </c>
      <c r="AJ4">
        <f>Original!AB2</f>
        <v>0</v>
      </c>
      <c r="AL4">
        <f>Original!AE2</f>
        <v>0</v>
      </c>
      <c r="AN4">
        <f>Original!AF2</f>
        <v>0</v>
      </c>
      <c r="AP4">
        <f>Original!AG2</f>
        <v>0</v>
      </c>
      <c r="AR4">
        <f>Original!AH2</f>
        <v>0</v>
      </c>
      <c r="AT4">
        <f>Original!AI2</f>
        <v>0</v>
      </c>
      <c r="AV4">
        <f>Original!AJ2</f>
        <v>0</v>
      </c>
      <c r="AX4">
        <f>Original!AK2</f>
        <v>0</v>
      </c>
      <c r="AZ4">
        <f>Original!AL2</f>
        <v>0</v>
      </c>
      <c r="BA4">
        <f>Original!AM2</f>
        <v>0</v>
      </c>
      <c r="BC4">
        <f>Original!AN2</f>
        <v>0</v>
      </c>
      <c r="BE4">
        <f>Original!AO2</f>
        <v>2013178760.8599999</v>
      </c>
      <c r="BG4">
        <f>Original!AP2</f>
        <v>2013178760.8599999</v>
      </c>
      <c r="BH4">
        <f>Original!AQ2</f>
        <v>0</v>
      </c>
      <c r="BI4">
        <f>Original!AR2</f>
        <v>0</v>
      </c>
      <c r="BJ4">
        <f>Original!AS2</f>
        <v>0</v>
      </c>
      <c r="BK4">
        <f>Original!AT2</f>
        <v>0</v>
      </c>
      <c r="BL4"/>
      <c r="BM4">
        <f>Original!AU2</f>
        <v>0</v>
      </c>
      <c r="BN4"/>
      <c r="BO4">
        <f>Original!AV2</f>
        <v>0</v>
      </c>
      <c r="BP4"/>
      <c r="BQ4"/>
      <c r="BR4"/>
      <c r="BS4"/>
      <c r="BT4"/>
      <c r="BU4"/>
      <c r="BV4"/>
      <c r="BW4"/>
      <c r="BX4"/>
    </row>
    <row r="5" spans="1:80" x14ac:dyDescent="0.2">
      <c r="A5" t="str">
        <f t="shared" si="0"/>
        <v>0_1_2003</v>
      </c>
      <c r="B5">
        <v>0</v>
      </c>
      <c r="C5">
        <v>1</v>
      </c>
      <c r="D5">
        <v>2003</v>
      </c>
      <c r="E5">
        <f>Original!E3</f>
        <v>2013178760.8599999</v>
      </c>
      <c r="F5">
        <f>Original!F3</f>
        <v>2013821311.8699901</v>
      </c>
      <c r="G5">
        <f>Original!G3</f>
        <v>642551.00999963202</v>
      </c>
      <c r="H5">
        <f>Original!H3</f>
        <v>1966961266.8010499</v>
      </c>
      <c r="I5">
        <f>Original!I3</f>
        <v>124437206.4788</v>
      </c>
      <c r="J5">
        <f>Original!J3</f>
        <v>52483905.454952903</v>
      </c>
      <c r="K5">
        <f>Original!K3</f>
        <v>5.3506678518638804</v>
      </c>
      <c r="L5">
        <f>Original!L3</f>
        <v>7061254.2713727402</v>
      </c>
      <c r="M5">
        <f>Original!M3</f>
        <v>2.2559256276446602</v>
      </c>
      <c r="N5">
        <f>Original!O3</f>
        <v>10.087487836964</v>
      </c>
      <c r="O5">
        <f>Original!P3</f>
        <v>0.50022407539335301</v>
      </c>
      <c r="P5">
        <f>Original!N3</f>
        <v>40665.699536056702</v>
      </c>
      <c r="Q5">
        <f>Original!Q3</f>
        <v>3.9540579445063799</v>
      </c>
      <c r="R5">
        <f>Original!R3</f>
        <v>0</v>
      </c>
      <c r="S5">
        <f>Original!S3</f>
        <v>0</v>
      </c>
      <c r="T5">
        <f>Original!T3</f>
        <v>0</v>
      </c>
      <c r="U5">
        <f>Original!U3</f>
        <v>0</v>
      </c>
      <c r="V5">
        <f>Original!V3</f>
        <v>0</v>
      </c>
      <c r="W5">
        <f>Original!W3</f>
        <v>0</v>
      </c>
      <c r="X5">
        <f>Original!X3</f>
        <v>53637230.612112097</v>
      </c>
      <c r="Y5" s="5">
        <f>X5/$H4</f>
        <v>2.9110735521538408E-2</v>
      </c>
      <c r="Z5">
        <f>Original!Y3</f>
        <v>38654747.660896502</v>
      </c>
      <c r="AA5" s="5">
        <f>Z5/$H4</f>
        <v>2.0979236305948671E-2</v>
      </c>
      <c r="AB5">
        <f>Original!Z3</f>
        <v>20352686.271304999</v>
      </c>
      <c r="AC5" s="5">
        <f>AB5/$H4</f>
        <v>1.1046089822971103E-2</v>
      </c>
      <c r="AD5">
        <f>Original!AA3</f>
        <v>32196868.107738301</v>
      </c>
      <c r="AE5" s="5">
        <f>AD5/$H4</f>
        <v>1.74743270935128E-2</v>
      </c>
      <c r="AF5">
        <f>Original!AC3</f>
        <v>-1734066.7114176501</v>
      </c>
      <c r="AG5" s="5">
        <f>AF5/$H4</f>
        <v>-9.4113653588565299E-4</v>
      </c>
      <c r="AH5">
        <f>Original!AD3</f>
        <v>-14252316.569707099</v>
      </c>
      <c r="AI5" s="5">
        <f>AH5/$H4</f>
        <v>-7.7352132743462943E-3</v>
      </c>
      <c r="AJ5">
        <f>Original!AB3</f>
        <v>13296213.9775804</v>
      </c>
      <c r="AK5" s="5">
        <f>AJ5/$H4</f>
        <v>7.216304125361026E-3</v>
      </c>
      <c r="AL5">
        <f>Original!AE3</f>
        <v>0</v>
      </c>
      <c r="AM5" s="5">
        <f>AL5/$H4</f>
        <v>0</v>
      </c>
      <c r="AN5">
        <f>Original!AF3</f>
        <v>0</v>
      </c>
      <c r="AO5" s="5">
        <f>AN5/$H4</f>
        <v>0</v>
      </c>
      <c r="AP5">
        <f>Original!AG3</f>
        <v>0</v>
      </c>
      <c r="AQ5" s="5">
        <f>AP5/$H4</f>
        <v>0</v>
      </c>
      <c r="AR5">
        <f>Original!AH3</f>
        <v>0</v>
      </c>
      <c r="AS5" s="5">
        <f>AR5/$H4</f>
        <v>0</v>
      </c>
      <c r="AT5">
        <f>Original!AI3</f>
        <v>0</v>
      </c>
      <c r="AU5" s="5">
        <f>AT5/$H4</f>
        <v>0</v>
      </c>
      <c r="AV5">
        <f>Original!AJ3</f>
        <v>0</v>
      </c>
      <c r="AW5" s="5">
        <f>AV5/$H4</f>
        <v>0</v>
      </c>
      <c r="AX5">
        <f>Original!AK3</f>
        <v>0</v>
      </c>
      <c r="AY5" s="5">
        <f>AX5/$H4</f>
        <v>0</v>
      </c>
      <c r="AZ5">
        <f>Original!AL3</f>
        <v>142151363.34850699</v>
      </c>
      <c r="BA5">
        <f>Original!AM3</f>
        <v>151040006.61860499</v>
      </c>
      <c r="BB5" s="5">
        <f>BA5/$H4</f>
        <v>8.1974509788593317E-2</v>
      </c>
      <c r="BC5">
        <f>Original!AN3</f>
        <v>-150397455.608605</v>
      </c>
      <c r="BD5" s="5">
        <f>BC5/$H4</f>
        <v>-8.1625775666832323E-2</v>
      </c>
      <c r="BE5">
        <f>Original!AO3</f>
        <v>0</v>
      </c>
      <c r="BF5" s="5">
        <f>BE5/$H4</f>
        <v>0</v>
      </c>
      <c r="BG5">
        <f>Original!AP3</f>
        <v>642551.00999963202</v>
      </c>
      <c r="BH5">
        <f>Original!AQ3</f>
        <v>0</v>
      </c>
      <c r="BI5">
        <f>Original!AR3</f>
        <v>0</v>
      </c>
      <c r="BJ5">
        <f>Original!AS3</f>
        <v>0</v>
      </c>
      <c r="BK5">
        <f>Original!AT3</f>
        <v>0</v>
      </c>
      <c r="BL5" s="5">
        <f>BK5/$H4</f>
        <v>0</v>
      </c>
      <c r="BM5">
        <f>Original!AU3</f>
        <v>0</v>
      </c>
      <c r="BN5" s="5">
        <f>BM5/$H4</f>
        <v>0</v>
      </c>
      <c r="BO5">
        <f>Original!AV3</f>
        <v>0</v>
      </c>
      <c r="BP5" s="5">
        <f>BO5/$H4</f>
        <v>0</v>
      </c>
      <c r="BQ5"/>
      <c r="BR5"/>
      <c r="BS5"/>
      <c r="BT5"/>
      <c r="BU5"/>
      <c r="BV5"/>
      <c r="BW5"/>
      <c r="BX5"/>
    </row>
    <row r="6" spans="1:80" x14ac:dyDescent="0.2">
      <c r="A6" t="str">
        <f t="shared" si="0"/>
        <v>0_1_2004</v>
      </c>
      <c r="B6">
        <v>0</v>
      </c>
      <c r="C6">
        <v>1</v>
      </c>
      <c r="D6">
        <v>2004</v>
      </c>
      <c r="E6">
        <f>Original!E4</f>
        <v>2013821311.8699901</v>
      </c>
      <c r="F6">
        <f>Original!F4</f>
        <v>2041332579.5799999</v>
      </c>
      <c r="G6">
        <f>Original!G4</f>
        <v>27511267.710000101</v>
      </c>
      <c r="H6">
        <f>Original!H4</f>
        <v>2029857670.40044</v>
      </c>
      <c r="I6">
        <f>Original!I4</f>
        <v>62896403.599391997</v>
      </c>
      <c r="J6">
        <f>Original!J4</f>
        <v>53263464.802971803</v>
      </c>
      <c r="K6">
        <f>Original!K4</f>
        <v>5.46633762363762</v>
      </c>
      <c r="L6">
        <f>Original!L4</f>
        <v>7213576.94398857</v>
      </c>
      <c r="M6">
        <f>Original!M4</f>
        <v>2.5732992772594598</v>
      </c>
      <c r="N6">
        <f>Original!O4</f>
        <v>10.029921523471</v>
      </c>
      <c r="O6">
        <f>Original!P4</f>
        <v>0.48008679570551699</v>
      </c>
      <c r="P6">
        <f>Original!N4</f>
        <v>39654.800335222397</v>
      </c>
      <c r="Q6">
        <f>Original!Q4</f>
        <v>3.9597465862948198</v>
      </c>
      <c r="R6">
        <f>Original!R4</f>
        <v>0</v>
      </c>
      <c r="S6">
        <f>Original!S4</f>
        <v>0</v>
      </c>
      <c r="T6">
        <f>Original!T4</f>
        <v>0</v>
      </c>
      <c r="U6">
        <f>Original!U4</f>
        <v>0</v>
      </c>
      <c r="V6">
        <f>Original!V4</f>
        <v>0</v>
      </c>
      <c r="W6">
        <f>Original!W4</f>
        <v>0</v>
      </c>
      <c r="X6">
        <f>Original!X4</f>
        <v>16897251.803352501</v>
      </c>
      <c r="Y6" s="5">
        <f t="shared" ref="Y6:AG69" si="1">X6/$H5</f>
        <v>8.5905361170803309E-3</v>
      </c>
      <c r="Z6">
        <f>Original!Y4</f>
        <v>-12787253.4291266</v>
      </c>
      <c r="AA6" s="5">
        <f t="shared" si="1"/>
        <v>-6.5010194379287577E-3</v>
      </c>
      <c r="AB6">
        <f>Original!Z4</f>
        <v>24375827.712142501</v>
      </c>
      <c r="AC6" s="5">
        <f t="shared" si="1"/>
        <v>1.2392632292035884E-2</v>
      </c>
      <c r="AD6">
        <f>Original!AA4</f>
        <v>33063828.5523929</v>
      </c>
      <c r="AE6" s="5">
        <f t="shared" si="1"/>
        <v>1.6809598191105189E-2</v>
      </c>
      <c r="AF6">
        <f>Original!AC4</f>
        <v>-1745208.26285672</v>
      </c>
      <c r="AG6" s="5">
        <f t="shared" si="1"/>
        <v>-8.8726112319182781E-4</v>
      </c>
      <c r="AH6">
        <f>Original!AD4</f>
        <v>-13426279.5858893</v>
      </c>
      <c r="AI6" s="5">
        <f t="shared" ref="AI6:AI69" si="2">AH6/$H5</f>
        <v>-6.8258993262866894E-3</v>
      </c>
      <c r="AJ6">
        <f>Original!AB4</f>
        <v>19402583.354652502</v>
      </c>
      <c r="AK6" s="5">
        <f t="shared" ref="AK6:AK69" si="3">AJ6/$H5</f>
        <v>9.8642427190280772E-3</v>
      </c>
      <c r="AL6">
        <f>Original!AE4</f>
        <v>0</v>
      </c>
      <c r="AM6" s="5">
        <f t="shared" ref="AM6:AO69" si="4">AL6/$H5</f>
        <v>0</v>
      </c>
      <c r="AN6">
        <f>Original!AF4</f>
        <v>0</v>
      </c>
      <c r="AO6" s="5">
        <f t="shared" si="4"/>
        <v>0</v>
      </c>
      <c r="AP6">
        <f>Original!AG4</f>
        <v>0</v>
      </c>
      <c r="AQ6" s="5">
        <f t="shared" ref="AQ6:AQ69" si="5">AP6/$H5</f>
        <v>0</v>
      </c>
      <c r="AR6">
        <f>Original!AH4</f>
        <v>0</v>
      </c>
      <c r="AS6" s="5">
        <f t="shared" ref="AS6:AS69" si="6">AR6/$H5</f>
        <v>0</v>
      </c>
      <c r="AT6">
        <f>Original!AI4</f>
        <v>0</v>
      </c>
      <c r="AU6" s="5">
        <f t="shared" ref="AU6:AU69" si="7">AT6/$H5</f>
        <v>0</v>
      </c>
      <c r="AV6">
        <f>Original!AJ4</f>
        <v>0</v>
      </c>
      <c r="AW6" s="5">
        <f t="shared" ref="AW6:AW69" si="8">AV6/$H5</f>
        <v>0</v>
      </c>
      <c r="AX6">
        <f>Original!AK4</f>
        <v>0</v>
      </c>
      <c r="AY6" s="5">
        <f t="shared" ref="AY6:AY69" si="9">AX6/$H5</f>
        <v>0</v>
      </c>
      <c r="AZ6">
        <f>Original!AL4</f>
        <v>65780750.144667797</v>
      </c>
      <c r="BA6">
        <f>Original!AM4</f>
        <v>66532251.804366201</v>
      </c>
      <c r="BB6" s="5">
        <f t="shared" ref="BB6:BB69" si="10">BA6/$H5</f>
        <v>3.3824891688167477E-2</v>
      </c>
      <c r="BC6">
        <f>Original!AN4</f>
        <v>-39020984.094366103</v>
      </c>
      <c r="BD6" s="5">
        <f t="shared" ref="BD6:BD69" si="11">BC6/$H5</f>
        <v>-1.9838206655603104E-2</v>
      </c>
      <c r="BE6">
        <f>Original!AO4</f>
        <v>0</v>
      </c>
      <c r="BF6" s="5">
        <f t="shared" ref="BF6:BF69" si="12">BE6/$H5</f>
        <v>0</v>
      </c>
      <c r="BG6">
        <f>Original!AP4</f>
        <v>27511267.710000101</v>
      </c>
      <c r="BH6">
        <f>Original!AQ4</f>
        <v>0</v>
      </c>
      <c r="BI6">
        <f>Original!AR4</f>
        <v>0</v>
      </c>
      <c r="BJ6">
        <f>Original!AS4</f>
        <v>0</v>
      </c>
      <c r="BK6">
        <f>Original!AT4</f>
        <v>0</v>
      </c>
      <c r="BL6" s="5">
        <f t="shared" ref="BL6:BL69" si="13">BK6/$H5</f>
        <v>0</v>
      </c>
      <c r="BM6">
        <f>Original!AU4</f>
        <v>0</v>
      </c>
      <c r="BN6" s="5">
        <f t="shared" ref="BN6:BN69" si="14">BM6/$H5</f>
        <v>0</v>
      </c>
      <c r="BO6">
        <f>Original!AV4</f>
        <v>0</v>
      </c>
      <c r="BP6" s="5">
        <f t="shared" ref="BP6:BP69" si="15">BO6/$H5</f>
        <v>0</v>
      </c>
      <c r="BQ6"/>
      <c r="BR6"/>
      <c r="BS6"/>
      <c r="BT6"/>
      <c r="BU6"/>
      <c r="BV6"/>
      <c r="BW6"/>
      <c r="BX6"/>
    </row>
    <row r="7" spans="1:80" x14ac:dyDescent="0.2">
      <c r="A7" t="str">
        <f t="shared" si="0"/>
        <v>0_1_2005</v>
      </c>
      <c r="B7">
        <v>0</v>
      </c>
      <c r="C7">
        <v>1</v>
      </c>
      <c r="D7">
        <v>2005</v>
      </c>
      <c r="E7">
        <f>Original!E5</f>
        <v>2041332579.5799999</v>
      </c>
      <c r="F7">
        <f>Original!F5</f>
        <v>2063004732.4300001</v>
      </c>
      <c r="G7">
        <f>Original!G5</f>
        <v>21672152.850000899</v>
      </c>
      <c r="H7">
        <f>Original!H5</f>
        <v>2073392297.9992499</v>
      </c>
      <c r="I7">
        <f>Original!I5</f>
        <v>43534627.598814003</v>
      </c>
      <c r="J7">
        <f>Original!J5</f>
        <v>51970829.054695398</v>
      </c>
      <c r="K7">
        <f>Original!K5</f>
        <v>5.52889733256358</v>
      </c>
      <c r="L7">
        <f>Original!L5</f>
        <v>7409766.0482000904</v>
      </c>
      <c r="M7">
        <f>Original!M5</f>
        <v>3.03019747370625</v>
      </c>
      <c r="N7">
        <f>Original!O5</f>
        <v>9.9480340058096495</v>
      </c>
      <c r="O7">
        <f>Original!P5</f>
        <v>0.46127840571565198</v>
      </c>
      <c r="P7">
        <f>Original!N5</f>
        <v>38477.033981770197</v>
      </c>
      <c r="Q7">
        <f>Original!Q5</f>
        <v>3.94809813007942</v>
      </c>
      <c r="R7">
        <f>Original!R5</f>
        <v>0</v>
      </c>
      <c r="S7">
        <f>Original!S5</f>
        <v>0</v>
      </c>
      <c r="T7">
        <f>Original!T5</f>
        <v>0</v>
      </c>
      <c r="U7">
        <f>Original!U5</f>
        <v>0</v>
      </c>
      <c r="V7">
        <f>Original!V5</f>
        <v>0</v>
      </c>
      <c r="W7">
        <f>Original!W5</f>
        <v>0</v>
      </c>
      <c r="X7">
        <f>Original!X5</f>
        <v>-25663212.993269</v>
      </c>
      <c r="Y7" s="5">
        <f t="shared" si="1"/>
        <v>-1.2642863274352774E-2</v>
      </c>
      <c r="Z7">
        <f>Original!Y5</f>
        <v>-1576903.2739835901</v>
      </c>
      <c r="AA7" s="5">
        <f t="shared" si="1"/>
        <v>-7.7685411000885923E-4</v>
      </c>
      <c r="AB7">
        <f>Original!Z5</f>
        <v>25120503.106709</v>
      </c>
      <c r="AC7" s="5">
        <f t="shared" si="1"/>
        <v>1.2375499756962446E-2</v>
      </c>
      <c r="AD7">
        <f>Original!AA5</f>
        <v>43172950.885863297</v>
      </c>
      <c r="AE7" s="5">
        <f t="shared" si="1"/>
        <v>2.1268954722991174E-2</v>
      </c>
      <c r="AF7">
        <f>Original!AC5</f>
        <v>-1978113.4949586401</v>
      </c>
      <c r="AG7" s="5">
        <f t="shared" si="1"/>
        <v>-9.7450847111285783E-4</v>
      </c>
      <c r="AH7">
        <f>Original!AD5</f>
        <v>-12128363.1512319</v>
      </c>
      <c r="AI7" s="5">
        <f t="shared" si="2"/>
        <v>-5.9749820532191689E-3</v>
      </c>
      <c r="AJ7">
        <f>Original!AB5</f>
        <v>17820581.918649599</v>
      </c>
      <c r="AK7" s="5">
        <f t="shared" si="3"/>
        <v>8.7792273214574914E-3</v>
      </c>
      <c r="AL7">
        <f>Original!AE5</f>
        <v>0</v>
      </c>
      <c r="AM7" s="5">
        <f t="shared" si="4"/>
        <v>0</v>
      </c>
      <c r="AN7">
        <f>Original!AF5</f>
        <v>0</v>
      </c>
      <c r="AO7" s="5">
        <f t="shared" si="4"/>
        <v>0</v>
      </c>
      <c r="AP7">
        <f>Original!AG5</f>
        <v>0</v>
      </c>
      <c r="AQ7" s="5">
        <f t="shared" si="5"/>
        <v>0</v>
      </c>
      <c r="AR7">
        <f>Original!AH5</f>
        <v>0</v>
      </c>
      <c r="AS7" s="5">
        <f t="shared" si="6"/>
        <v>0</v>
      </c>
      <c r="AT7">
        <f>Original!AI5</f>
        <v>0</v>
      </c>
      <c r="AU7" s="5">
        <f t="shared" si="7"/>
        <v>0</v>
      </c>
      <c r="AV7">
        <f>Original!AJ5</f>
        <v>0</v>
      </c>
      <c r="AW7" s="5">
        <f t="shared" si="8"/>
        <v>0</v>
      </c>
      <c r="AX7">
        <f>Original!AK5</f>
        <v>0</v>
      </c>
      <c r="AY7" s="5">
        <f t="shared" si="9"/>
        <v>0</v>
      </c>
      <c r="AZ7">
        <f>Original!AL5</f>
        <v>44767442.997778803</v>
      </c>
      <c r="BA7">
        <f>Original!AM5</f>
        <v>44253469.792535797</v>
      </c>
      <c r="BB7" s="5">
        <f t="shared" si="10"/>
        <v>2.1801267368566635E-2</v>
      </c>
      <c r="BC7">
        <f>Original!AN5</f>
        <v>-22581316.942534901</v>
      </c>
      <c r="BD7" s="5">
        <f t="shared" si="11"/>
        <v>-1.1124581428450683E-2</v>
      </c>
      <c r="BE7">
        <f>Original!AO5</f>
        <v>0</v>
      </c>
      <c r="BF7" s="5">
        <f t="shared" si="12"/>
        <v>0</v>
      </c>
      <c r="BG7">
        <f>Original!AP5</f>
        <v>21672152.850000899</v>
      </c>
      <c r="BH7">
        <f>Original!AQ5</f>
        <v>0</v>
      </c>
      <c r="BI7">
        <f>Original!AR5</f>
        <v>0</v>
      </c>
      <c r="BJ7">
        <f>Original!AS5</f>
        <v>0</v>
      </c>
      <c r="BK7">
        <f>Original!AT5</f>
        <v>0</v>
      </c>
      <c r="BL7" s="5">
        <f t="shared" si="13"/>
        <v>0</v>
      </c>
      <c r="BM7">
        <f>Original!AU5</f>
        <v>0</v>
      </c>
      <c r="BN7" s="5">
        <f t="shared" si="14"/>
        <v>0</v>
      </c>
      <c r="BO7">
        <f>Original!AV5</f>
        <v>0</v>
      </c>
      <c r="BP7" s="5">
        <f t="shared" si="15"/>
        <v>0</v>
      </c>
      <c r="BQ7"/>
      <c r="BR7"/>
      <c r="BS7"/>
      <c r="BT7"/>
      <c r="BU7"/>
      <c r="BV7"/>
      <c r="BW7"/>
      <c r="BX7"/>
    </row>
    <row r="8" spans="1:80" x14ac:dyDescent="0.2">
      <c r="A8" t="str">
        <f t="shared" si="0"/>
        <v>0_1_2006</v>
      </c>
      <c r="B8">
        <v>0</v>
      </c>
      <c r="C8">
        <v>1</v>
      </c>
      <c r="D8">
        <v>2006</v>
      </c>
      <c r="E8">
        <f>Original!E6</f>
        <v>2063004732.4300001</v>
      </c>
      <c r="F8">
        <f>Original!F6</f>
        <v>2071799487.96999</v>
      </c>
      <c r="G8">
        <f>Original!G6</f>
        <v>8794755.5399993993</v>
      </c>
      <c r="H8">
        <f>Original!H6</f>
        <v>2140524286.7134199</v>
      </c>
      <c r="I8">
        <f>Original!I6</f>
        <v>67131988.714162007</v>
      </c>
      <c r="J8">
        <f>Original!J6</f>
        <v>52066320.0332058</v>
      </c>
      <c r="K8">
        <f>Original!K6</f>
        <v>5.4850577180417499</v>
      </c>
      <c r="L8">
        <f>Original!L6</f>
        <v>7653103.3177130697</v>
      </c>
      <c r="M8">
        <f>Original!M6</f>
        <v>3.3198099765951499</v>
      </c>
      <c r="N8">
        <f>Original!O6</f>
        <v>9.79489193832765</v>
      </c>
      <c r="O8">
        <f>Original!P6</f>
        <v>0.44109492696673902</v>
      </c>
      <c r="P8">
        <f>Original!N6</f>
        <v>36885.569247209802</v>
      </c>
      <c r="Q8">
        <f>Original!Q6</f>
        <v>4.3170151410533304</v>
      </c>
      <c r="R8">
        <f>Original!R6</f>
        <v>0</v>
      </c>
      <c r="S8">
        <f>Original!S6</f>
        <v>0</v>
      </c>
      <c r="T8">
        <f>Original!T6</f>
        <v>0</v>
      </c>
      <c r="U8">
        <f>Original!U6</f>
        <v>0</v>
      </c>
      <c r="V8">
        <f>Original!V6</f>
        <v>0</v>
      </c>
      <c r="W8">
        <f>Original!W6</f>
        <v>0</v>
      </c>
      <c r="X8">
        <f>Original!X6</f>
        <v>4084012.99977748</v>
      </c>
      <c r="Y8" s="5">
        <f>X8/$H7</f>
        <v>1.9697251715068143E-3</v>
      </c>
      <c r="Z8">
        <f>Original!Y6</f>
        <v>900463.441158097</v>
      </c>
      <c r="AA8" s="5">
        <f t="shared" si="1"/>
        <v>4.3429477481276088E-4</v>
      </c>
      <c r="AB8">
        <f>Original!Z6</f>
        <v>31888067.118760899</v>
      </c>
      <c r="AC8" s="5">
        <f t="shared" si="1"/>
        <v>1.537965929049305E-2</v>
      </c>
      <c r="AD8">
        <f>Original!AA6</f>
        <v>25106382.639706802</v>
      </c>
      <c r="AE8" s="5">
        <f t="shared" si="1"/>
        <v>1.2108843398296392E-2</v>
      </c>
      <c r="AF8">
        <f>Original!AC6</f>
        <v>-1620132.2231755799</v>
      </c>
      <c r="AG8" s="5">
        <f t="shared" si="1"/>
        <v>-7.8139203311353579E-4</v>
      </c>
      <c r="AH8">
        <f>Original!AD6</f>
        <v>-13565687.7352161</v>
      </c>
      <c r="AI8" s="5">
        <f t="shared" si="2"/>
        <v>-6.5427501338297181E-3</v>
      </c>
      <c r="AJ8">
        <f>Original!AB6</f>
        <v>29047323.280588102</v>
      </c>
      <c r="AK8" s="5">
        <f t="shared" si="3"/>
        <v>1.4009564571363431E-2</v>
      </c>
      <c r="AL8">
        <f>Original!AE6</f>
        <v>-5916548.17232503</v>
      </c>
      <c r="AM8" s="5">
        <f t="shared" si="4"/>
        <v>-2.8535594436394354E-3</v>
      </c>
      <c r="AN8">
        <f>Original!AF6</f>
        <v>0</v>
      </c>
      <c r="AO8" s="5">
        <f t="shared" si="4"/>
        <v>0</v>
      </c>
      <c r="AP8">
        <f>Original!AG6</f>
        <v>0</v>
      </c>
      <c r="AQ8" s="5">
        <f t="shared" si="5"/>
        <v>0</v>
      </c>
      <c r="AR8">
        <f>Original!AH6</f>
        <v>0</v>
      </c>
      <c r="AS8" s="5">
        <f t="shared" si="6"/>
        <v>0</v>
      </c>
      <c r="AT8">
        <f>Original!AI6</f>
        <v>0</v>
      </c>
      <c r="AU8" s="5">
        <f t="shared" si="7"/>
        <v>0</v>
      </c>
      <c r="AV8">
        <f>Original!AJ6</f>
        <v>0</v>
      </c>
      <c r="AW8" s="5">
        <f t="shared" si="8"/>
        <v>0</v>
      </c>
      <c r="AX8">
        <f>Original!AK6</f>
        <v>0</v>
      </c>
      <c r="AY8" s="5">
        <f t="shared" si="9"/>
        <v>0</v>
      </c>
      <c r="AZ8">
        <f>Original!AL6</f>
        <v>69923881.349274799</v>
      </c>
      <c r="BA8">
        <f>Original!AM6</f>
        <v>70215284.995318994</v>
      </c>
      <c r="BB8" s="5">
        <f t="shared" si="10"/>
        <v>3.3864929981207249E-2</v>
      </c>
      <c r="BC8">
        <f>Original!AN6</f>
        <v>-61420529.455319598</v>
      </c>
      <c r="BD8" s="5">
        <f t="shared" si="11"/>
        <v>-2.9623207105856537E-2</v>
      </c>
      <c r="BE8">
        <f>Original!AO6</f>
        <v>0</v>
      </c>
      <c r="BF8" s="5">
        <f t="shared" si="12"/>
        <v>0</v>
      </c>
      <c r="BG8">
        <f>Original!AP6</f>
        <v>8794755.5399993993</v>
      </c>
      <c r="BH8">
        <f>Original!AQ6</f>
        <v>0</v>
      </c>
      <c r="BI8">
        <f>Original!AR6</f>
        <v>0</v>
      </c>
      <c r="BJ8">
        <f>Original!AS6</f>
        <v>0</v>
      </c>
      <c r="BK8">
        <f>Original!AT6</f>
        <v>0</v>
      </c>
      <c r="BL8" s="5">
        <f t="shared" si="13"/>
        <v>0</v>
      </c>
      <c r="BM8">
        <f>Original!AU6</f>
        <v>0</v>
      </c>
      <c r="BN8" s="5">
        <f t="shared" si="14"/>
        <v>0</v>
      </c>
      <c r="BO8">
        <f>Original!AV6</f>
        <v>0</v>
      </c>
      <c r="BP8" s="5">
        <f t="shared" si="15"/>
        <v>0</v>
      </c>
      <c r="BQ8"/>
      <c r="BR8"/>
      <c r="BS8"/>
      <c r="BT8"/>
      <c r="BU8"/>
      <c r="BV8"/>
      <c r="BW8"/>
      <c r="BX8"/>
    </row>
    <row r="9" spans="1:80" x14ac:dyDescent="0.2">
      <c r="A9" t="str">
        <f t="shared" si="0"/>
        <v>0_1_2007</v>
      </c>
      <c r="B9">
        <v>0</v>
      </c>
      <c r="C9">
        <v>1</v>
      </c>
      <c r="D9">
        <v>2007</v>
      </c>
      <c r="E9">
        <f>Original!E7</f>
        <v>2071799487.96999</v>
      </c>
      <c r="F9">
        <f>Original!F7</f>
        <v>2090532280.4199901</v>
      </c>
      <c r="G9">
        <f>Original!G7</f>
        <v>18732792.4499989</v>
      </c>
      <c r="H9">
        <f>Original!H7</f>
        <v>2166104519.1375799</v>
      </c>
      <c r="I9">
        <f>Original!I7</f>
        <v>25580232.4241606</v>
      </c>
      <c r="J9">
        <f>Original!J7</f>
        <v>53406452.6283006</v>
      </c>
      <c r="K9">
        <f>Original!K7</f>
        <v>5.5779750778845498</v>
      </c>
      <c r="L9">
        <f>Original!L7</f>
        <v>7706491.4383513499</v>
      </c>
      <c r="M9">
        <f>Original!M7</f>
        <v>3.4904130201135799</v>
      </c>
      <c r="N9">
        <f>Original!O7</f>
        <v>9.5461505346929503</v>
      </c>
      <c r="O9">
        <f>Original!P7</f>
        <v>0.43727182622896199</v>
      </c>
      <c r="P9">
        <f>Original!N7</f>
        <v>37448.3157079023</v>
      </c>
      <c r="Q9">
        <f>Original!Q7</f>
        <v>4.44457353672989</v>
      </c>
      <c r="R9">
        <f>Original!R7</f>
        <v>0</v>
      </c>
      <c r="S9">
        <f>Original!S7</f>
        <v>0</v>
      </c>
      <c r="T9">
        <f>Original!T7</f>
        <v>0</v>
      </c>
      <c r="U9">
        <f>Original!U7</f>
        <v>0</v>
      </c>
      <c r="V9">
        <f>Original!V7</f>
        <v>0</v>
      </c>
      <c r="W9">
        <f>Original!W7</f>
        <v>0</v>
      </c>
      <c r="X9">
        <f>Original!X7</f>
        <v>28490379.838344201</v>
      </c>
      <c r="Y9" s="5">
        <f t="shared" si="1"/>
        <v>1.331000073915937E-2</v>
      </c>
      <c r="Z9">
        <f>Original!Y7</f>
        <v>-7437733.5646824902</v>
      </c>
      <c r="AA9" s="5">
        <f t="shared" si="1"/>
        <v>-3.4747251460073144E-3</v>
      </c>
      <c r="AB9">
        <f>Original!Z7</f>
        <v>10625220.2567838</v>
      </c>
      <c r="AC9" s="5">
        <f t="shared" si="1"/>
        <v>4.963840084756926E-3</v>
      </c>
      <c r="AD9">
        <f>Original!AA7</f>
        <v>13978210.7086465</v>
      </c>
      <c r="AE9" s="5">
        <f t="shared" si="1"/>
        <v>6.5302742862631893E-3</v>
      </c>
      <c r="AF9">
        <f>Original!AC7</f>
        <v>-2654856.0227110698</v>
      </c>
      <c r="AG9" s="5">
        <f t="shared" si="1"/>
        <v>-1.240283064850135E-3</v>
      </c>
      <c r="AH9">
        <f>Original!AD7</f>
        <v>-4874204.5807594601</v>
      </c>
      <c r="AI9" s="5">
        <f t="shared" si="2"/>
        <v>-2.2771078146669186E-3</v>
      </c>
      <c r="AJ9">
        <f>Original!AB7</f>
        <v>-10341655.7013408</v>
      </c>
      <c r="AK9" s="5">
        <f t="shared" si="3"/>
        <v>-4.8313657385403788E-3</v>
      </c>
      <c r="AL9">
        <f>Original!AE7</f>
        <v>-1875327.97060013</v>
      </c>
      <c r="AM9" s="5">
        <f t="shared" si="4"/>
        <v>-8.7610684085230605E-4</v>
      </c>
      <c r="AN9">
        <f>Original!AF7</f>
        <v>0</v>
      </c>
      <c r="AO9" s="5">
        <f t="shared" si="4"/>
        <v>0</v>
      </c>
      <c r="AP9">
        <f>Original!AG7</f>
        <v>0</v>
      </c>
      <c r="AQ9" s="5">
        <f t="shared" si="5"/>
        <v>0</v>
      </c>
      <c r="AR9">
        <f>Original!AH7</f>
        <v>0</v>
      </c>
      <c r="AS9" s="5">
        <f t="shared" si="6"/>
        <v>0</v>
      </c>
      <c r="AT9">
        <f>Original!AI7</f>
        <v>0</v>
      </c>
      <c r="AU9" s="5">
        <f t="shared" si="7"/>
        <v>0</v>
      </c>
      <c r="AV9">
        <f>Original!AJ7</f>
        <v>0</v>
      </c>
      <c r="AW9" s="5">
        <f t="shared" si="8"/>
        <v>0</v>
      </c>
      <c r="AX9">
        <f>Original!AK7</f>
        <v>0</v>
      </c>
      <c r="AY9" s="5">
        <f t="shared" si="9"/>
        <v>0</v>
      </c>
      <c r="AZ9">
        <f>Original!AL7</f>
        <v>25910032.963680599</v>
      </c>
      <c r="BA9">
        <f>Original!AM7</f>
        <v>25824345.979078598</v>
      </c>
      <c r="BB9" s="5">
        <f t="shared" si="10"/>
        <v>1.2064495665559361E-2</v>
      </c>
      <c r="BC9">
        <f>Original!AN7</f>
        <v>-7091553.52907963</v>
      </c>
      <c r="BD9" s="5">
        <f t="shared" si="11"/>
        <v>-3.3129983962798498E-3</v>
      </c>
      <c r="BE9">
        <f>Original!AO7</f>
        <v>0</v>
      </c>
      <c r="BF9" s="5">
        <f t="shared" si="12"/>
        <v>0</v>
      </c>
      <c r="BG9">
        <f>Original!AP7</f>
        <v>18732792.4499989</v>
      </c>
      <c r="BH9">
        <f>Original!AQ7</f>
        <v>0</v>
      </c>
      <c r="BI9">
        <f>Original!AR7</f>
        <v>0</v>
      </c>
      <c r="BJ9">
        <f>Original!AS7</f>
        <v>0</v>
      </c>
      <c r="BK9">
        <f>Original!AT7</f>
        <v>0</v>
      </c>
      <c r="BL9" s="5">
        <f t="shared" si="13"/>
        <v>0</v>
      </c>
      <c r="BM9">
        <f>Original!AU7</f>
        <v>0</v>
      </c>
      <c r="BN9" s="5">
        <f t="shared" si="14"/>
        <v>0</v>
      </c>
      <c r="BO9">
        <f>Original!AV7</f>
        <v>0</v>
      </c>
      <c r="BP9" s="5">
        <f t="shared" si="15"/>
        <v>0</v>
      </c>
      <c r="BQ9"/>
      <c r="BR9"/>
      <c r="BS9"/>
      <c r="BT9"/>
      <c r="BU9"/>
      <c r="BV9"/>
      <c r="BW9"/>
      <c r="BX9"/>
    </row>
    <row r="10" spans="1:80" x14ac:dyDescent="0.2">
      <c r="A10" t="str">
        <f t="shared" si="0"/>
        <v>0_1_2008</v>
      </c>
      <c r="B10">
        <v>0</v>
      </c>
      <c r="C10">
        <v>1</v>
      </c>
      <c r="D10">
        <v>2008</v>
      </c>
      <c r="E10">
        <f>Original!E8</f>
        <v>2090532280.4199901</v>
      </c>
      <c r="F10">
        <f>Original!F8</f>
        <v>2172421239.8199902</v>
      </c>
      <c r="G10">
        <f>Original!G8</f>
        <v>81888959.400000796</v>
      </c>
      <c r="H10">
        <f>Original!H8</f>
        <v>2242865651.30159</v>
      </c>
      <c r="I10">
        <f>Original!I8</f>
        <v>76761132.164010793</v>
      </c>
      <c r="J10">
        <f>Original!J8</f>
        <v>54111882.801654898</v>
      </c>
      <c r="K10">
        <f>Original!K8</f>
        <v>5.4459401447961202</v>
      </c>
      <c r="L10">
        <f>Original!L8</f>
        <v>7762978.81906725</v>
      </c>
      <c r="M10">
        <f>Original!M8</f>
        <v>3.9171743553592799</v>
      </c>
      <c r="N10">
        <f>Original!O8</f>
        <v>9.6686621121446397</v>
      </c>
      <c r="O10">
        <f>Original!P8</f>
        <v>0.42928639137074798</v>
      </c>
      <c r="P10">
        <f>Original!N8</f>
        <v>37456.144937826997</v>
      </c>
      <c r="Q10">
        <f>Original!Q8</f>
        <v>4.5207968965488803</v>
      </c>
      <c r="R10">
        <f>Original!R8</f>
        <v>0</v>
      </c>
      <c r="S10">
        <f>Original!S8</f>
        <v>0</v>
      </c>
      <c r="T10">
        <f>Original!T8</f>
        <v>8.8644373414204794E-2</v>
      </c>
      <c r="U10">
        <f>Original!U8</f>
        <v>0</v>
      </c>
      <c r="V10">
        <f>Original!V8</f>
        <v>0</v>
      </c>
      <c r="W10">
        <f>Original!W8</f>
        <v>0</v>
      </c>
      <c r="X10">
        <f>Original!X8</f>
        <v>18975511.398444001</v>
      </c>
      <c r="Y10" s="5">
        <f t="shared" si="1"/>
        <v>8.7602011956463555E-3</v>
      </c>
      <c r="Z10">
        <f>Original!Y8</f>
        <v>16119954.014897799</v>
      </c>
      <c r="AA10" s="5">
        <f t="shared" si="1"/>
        <v>7.4419095996881308E-3</v>
      </c>
      <c r="AB10">
        <f>Original!Z8</f>
        <v>7725910.2288652398</v>
      </c>
      <c r="AC10" s="5">
        <f t="shared" si="1"/>
        <v>3.5667301187946644E-3</v>
      </c>
      <c r="AD10">
        <f>Original!AA8</f>
        <v>33240713.372534499</v>
      </c>
      <c r="AE10" s="5">
        <f t="shared" si="1"/>
        <v>1.5345849232505673E-2</v>
      </c>
      <c r="AF10">
        <f>Original!AC8</f>
        <v>2528219.3333910499</v>
      </c>
      <c r="AG10" s="5">
        <f t="shared" si="1"/>
        <v>1.1671732878326866E-3</v>
      </c>
      <c r="AH10">
        <f>Original!AD8</f>
        <v>-5917577.9845515303</v>
      </c>
      <c r="AI10" s="5">
        <f t="shared" si="2"/>
        <v>-2.7318986375170734E-3</v>
      </c>
      <c r="AJ10">
        <f>Original!AB8</f>
        <v>-587896.62428811903</v>
      </c>
      <c r="AK10" s="5">
        <f t="shared" si="3"/>
        <v>-2.7140732088135164E-4</v>
      </c>
      <c r="AL10">
        <f>Original!AE8</f>
        <v>-1264879.25496252</v>
      </c>
      <c r="AM10" s="5">
        <f t="shared" si="4"/>
        <v>-5.8394193068122277E-4</v>
      </c>
      <c r="AN10">
        <f>Original!AF8</f>
        <v>0</v>
      </c>
      <c r="AO10" s="5">
        <f t="shared" si="4"/>
        <v>0</v>
      </c>
      <c r="AP10">
        <f>Original!AG8</f>
        <v>0</v>
      </c>
      <c r="AQ10" s="5">
        <f t="shared" si="5"/>
        <v>0</v>
      </c>
      <c r="AR10">
        <f>Original!AH8</f>
        <v>1405982.7569447099</v>
      </c>
      <c r="AS10" s="5">
        <f t="shared" si="6"/>
        <v>6.4908352506669092E-4</v>
      </c>
      <c r="AT10">
        <f>Original!AI8</f>
        <v>0</v>
      </c>
      <c r="AU10" s="5">
        <f t="shared" si="7"/>
        <v>0</v>
      </c>
      <c r="AV10">
        <f>Original!AJ8</f>
        <v>0</v>
      </c>
      <c r="AW10" s="5">
        <f t="shared" si="8"/>
        <v>0</v>
      </c>
      <c r="AX10">
        <f>Original!AK8</f>
        <v>0</v>
      </c>
      <c r="AY10" s="5">
        <f t="shared" si="9"/>
        <v>0</v>
      </c>
      <c r="AZ10">
        <f>Original!AL8</f>
        <v>72225937.241275296</v>
      </c>
      <c r="BA10">
        <f>Original!AM8</f>
        <v>73165042.962120593</v>
      </c>
      <c r="BB10" s="5">
        <f t="shared" si="10"/>
        <v>3.3777244964730863E-2</v>
      </c>
      <c r="BC10">
        <f>Original!AN8</f>
        <v>8723916.4378801808</v>
      </c>
      <c r="BD10" s="5">
        <f t="shared" si="11"/>
        <v>4.0274679087754965E-3</v>
      </c>
      <c r="BE10">
        <f>Original!AO8</f>
        <v>0</v>
      </c>
      <c r="BF10" s="5">
        <f t="shared" si="12"/>
        <v>0</v>
      </c>
      <c r="BG10">
        <f>Original!AP8</f>
        <v>81888959.400000796</v>
      </c>
      <c r="BH10">
        <f>Original!AQ8</f>
        <v>0</v>
      </c>
      <c r="BI10">
        <f>Original!AR8</f>
        <v>8.8644373414204794E-2</v>
      </c>
      <c r="BJ10">
        <f>Original!AS8</f>
        <v>0</v>
      </c>
      <c r="BK10">
        <f>Original!AT8</f>
        <v>0</v>
      </c>
      <c r="BL10" s="5">
        <f t="shared" si="13"/>
        <v>0</v>
      </c>
      <c r="BM10">
        <f>Original!AU8</f>
        <v>1405982.7569447099</v>
      </c>
      <c r="BN10" s="5">
        <f t="shared" si="14"/>
        <v>6.4908352506669092E-4</v>
      </c>
      <c r="BO10">
        <f>Original!AV8</f>
        <v>0</v>
      </c>
      <c r="BP10" s="5">
        <f t="shared" si="15"/>
        <v>0</v>
      </c>
      <c r="BQ10"/>
      <c r="BR10"/>
      <c r="BS10"/>
      <c r="BT10"/>
      <c r="BU10"/>
      <c r="BV10"/>
      <c r="BW10"/>
      <c r="BX10"/>
    </row>
    <row r="11" spans="1:80" x14ac:dyDescent="0.2">
      <c r="A11" t="str">
        <f t="shared" si="0"/>
        <v>0_1_2009</v>
      </c>
      <c r="B11">
        <v>0</v>
      </c>
      <c r="C11">
        <v>1</v>
      </c>
      <c r="D11">
        <v>2009</v>
      </c>
      <c r="E11">
        <f>Original!E9</f>
        <v>2172421239.8199902</v>
      </c>
      <c r="F11">
        <f>Original!F9</f>
        <v>2087736682.3599999</v>
      </c>
      <c r="G11">
        <f>Original!G9</f>
        <v>-84684557.459999099</v>
      </c>
      <c r="H11">
        <f>Original!H9</f>
        <v>2127743287.4488101</v>
      </c>
      <c r="I11">
        <f>Original!I9</f>
        <v>-115122363.852777</v>
      </c>
      <c r="J11">
        <f>Original!J9</f>
        <v>54108013.706133798</v>
      </c>
      <c r="K11">
        <f>Original!K9</f>
        <v>6.0447202906766897</v>
      </c>
      <c r="L11">
        <f>Original!L9</f>
        <v>7728320.6195171</v>
      </c>
      <c r="M11">
        <f>Original!M9</f>
        <v>2.86357312398912</v>
      </c>
      <c r="N11">
        <f>Original!O9</f>
        <v>9.8155468303517406</v>
      </c>
      <c r="O11">
        <f>Original!P9</f>
        <v>0.418830699145324</v>
      </c>
      <c r="P11">
        <f>Original!N9</f>
        <v>35764.969006346299</v>
      </c>
      <c r="Q11">
        <f>Original!Q9</f>
        <v>4.72232417975163</v>
      </c>
      <c r="R11">
        <f>Original!R9</f>
        <v>0</v>
      </c>
      <c r="S11">
        <f>Original!S9</f>
        <v>0</v>
      </c>
      <c r="T11">
        <f>Original!T9</f>
        <v>8.8629577252684902E-2</v>
      </c>
      <c r="U11">
        <f>Original!U9</f>
        <v>0</v>
      </c>
      <c r="V11">
        <f>Original!V9</f>
        <v>0</v>
      </c>
      <c r="W11">
        <f>Original!W9</f>
        <v>0</v>
      </c>
      <c r="X11">
        <f>Original!X9</f>
        <v>-1547750.28261048</v>
      </c>
      <c r="Y11" s="5">
        <f t="shared" si="1"/>
        <v>-6.9007712598045381E-4</v>
      </c>
      <c r="Z11">
        <f>Original!Y9</f>
        <v>-48808024.255985297</v>
      </c>
      <c r="AA11" s="5">
        <f t="shared" si="1"/>
        <v>-2.176145692349464E-2</v>
      </c>
      <c r="AB11">
        <f>Original!Z9</f>
        <v>-1969350.34606646</v>
      </c>
      <c r="AC11" s="5">
        <f t="shared" si="1"/>
        <v>-8.7805096347326808E-4</v>
      </c>
      <c r="AD11">
        <f>Original!AA9</f>
        <v>-89290614.103731498</v>
      </c>
      <c r="AE11" s="5">
        <f t="shared" si="1"/>
        <v>-3.9810950803903018E-2</v>
      </c>
      <c r="AF11">
        <f>Original!AC9</f>
        <v>2439086.9356841301</v>
      </c>
      <c r="AG11" s="5">
        <f t="shared" si="1"/>
        <v>1.0874868649705647E-3</v>
      </c>
      <c r="AH11">
        <f>Original!AD9</f>
        <v>-7542001.7639571801</v>
      </c>
      <c r="AI11" s="5">
        <f t="shared" si="2"/>
        <v>-3.3626631892018908E-3</v>
      </c>
      <c r="AJ11">
        <f>Original!AB9</f>
        <v>36921862.121396303</v>
      </c>
      <c r="AK11" s="5">
        <f t="shared" si="3"/>
        <v>1.646191429253448E-2</v>
      </c>
      <c r="AL11">
        <f>Original!AE9</f>
        <v>-3149556.39877448</v>
      </c>
      <c r="AM11" s="5">
        <f t="shared" si="4"/>
        <v>-1.4042554875931669E-3</v>
      </c>
      <c r="AN11">
        <f>Original!AF9</f>
        <v>0</v>
      </c>
      <c r="AO11" s="5">
        <f t="shared" si="4"/>
        <v>0</v>
      </c>
      <c r="AP11">
        <f>Original!AG9</f>
        <v>0</v>
      </c>
      <c r="AQ11" s="5">
        <f t="shared" si="5"/>
        <v>0</v>
      </c>
      <c r="AR11">
        <f>Original!AH9</f>
        <v>0</v>
      </c>
      <c r="AS11" s="5">
        <f t="shared" si="6"/>
        <v>0</v>
      </c>
      <c r="AT11">
        <f>Original!AI9</f>
        <v>0</v>
      </c>
      <c r="AU11" s="5">
        <f t="shared" si="7"/>
        <v>0</v>
      </c>
      <c r="AV11">
        <f>Original!AJ9</f>
        <v>0</v>
      </c>
      <c r="AW11" s="5">
        <f t="shared" si="8"/>
        <v>0</v>
      </c>
      <c r="AX11">
        <f>Original!AK9</f>
        <v>0</v>
      </c>
      <c r="AY11" s="5">
        <f t="shared" si="9"/>
        <v>0</v>
      </c>
      <c r="AZ11">
        <f>Original!AL9</f>
        <v>-112946348.094045</v>
      </c>
      <c r="BA11">
        <f>Original!AM9</f>
        <v>-112770766.889852</v>
      </c>
      <c r="BB11" s="5">
        <f t="shared" si="10"/>
        <v>-5.0279769019784294E-2</v>
      </c>
      <c r="BC11">
        <f>Original!AN9</f>
        <v>28086209.429853201</v>
      </c>
      <c r="BD11" s="5">
        <f t="shared" si="11"/>
        <v>1.2522466253631414E-2</v>
      </c>
      <c r="BE11">
        <f>Original!AO9</f>
        <v>0</v>
      </c>
      <c r="BF11" s="5">
        <f t="shared" si="12"/>
        <v>0</v>
      </c>
      <c r="BG11">
        <f>Original!AP9</f>
        <v>-84684557.459999099</v>
      </c>
      <c r="BH11">
        <f>Original!AQ9</f>
        <v>0</v>
      </c>
      <c r="BI11">
        <f>Original!AR9</f>
        <v>8.8629577252684902E-2</v>
      </c>
      <c r="BJ11">
        <f>Original!AS9</f>
        <v>0</v>
      </c>
      <c r="BK11">
        <f>Original!AT9</f>
        <v>0</v>
      </c>
      <c r="BL11" s="5">
        <f t="shared" si="13"/>
        <v>0</v>
      </c>
      <c r="BM11">
        <f>Original!AU9</f>
        <v>0</v>
      </c>
      <c r="BN11" s="5">
        <f t="shared" si="14"/>
        <v>0</v>
      </c>
      <c r="BO11">
        <f>Original!AV9</f>
        <v>0</v>
      </c>
      <c r="BP11" s="5">
        <f t="shared" si="15"/>
        <v>0</v>
      </c>
      <c r="BQ11"/>
      <c r="BR11"/>
      <c r="BS11"/>
      <c r="BT11"/>
      <c r="BU11"/>
      <c r="BV11"/>
      <c r="BW11"/>
      <c r="BX11"/>
    </row>
    <row r="12" spans="1:80" x14ac:dyDescent="0.2">
      <c r="A12" t="str">
        <f t="shared" si="0"/>
        <v>0_1_2010</v>
      </c>
      <c r="B12">
        <v>0</v>
      </c>
      <c r="C12">
        <v>1</v>
      </c>
      <c r="D12">
        <v>2010</v>
      </c>
      <c r="E12">
        <f>Original!E10</f>
        <v>2087736682.3599999</v>
      </c>
      <c r="F12">
        <f>Original!F10</f>
        <v>2019401363.6500001</v>
      </c>
      <c r="G12">
        <f>Original!G10</f>
        <v>-68335318.710000098</v>
      </c>
      <c r="H12">
        <f>Original!H10</f>
        <v>2118460650.10537</v>
      </c>
      <c r="I12">
        <f>Original!I10</f>
        <v>-9282637.3434381802</v>
      </c>
      <c r="J12">
        <f>Original!J10</f>
        <v>51447519.452844501</v>
      </c>
      <c r="K12">
        <f>Original!K10</f>
        <v>6.2255490551252102</v>
      </c>
      <c r="L12">
        <f>Original!L10</f>
        <v>7710907.63174948</v>
      </c>
      <c r="M12">
        <f>Original!M10</f>
        <v>3.32016097496669</v>
      </c>
      <c r="N12">
        <f>Original!O10</f>
        <v>10.0776488728585</v>
      </c>
      <c r="O12">
        <f>Original!P10</f>
        <v>0.41427665232979999</v>
      </c>
      <c r="P12">
        <f>Original!N10</f>
        <v>34928.740123785501</v>
      </c>
      <c r="Q12">
        <f>Original!Q10</f>
        <v>4.9647597199375504</v>
      </c>
      <c r="R12">
        <f>Original!R10</f>
        <v>0</v>
      </c>
      <c r="S12">
        <f>Original!S10</f>
        <v>0</v>
      </c>
      <c r="T12">
        <f>Original!T10</f>
        <v>0.163510827392329</v>
      </c>
      <c r="U12">
        <f>Original!U10</f>
        <v>0</v>
      </c>
      <c r="V12">
        <f>Original!V10</f>
        <v>0</v>
      </c>
      <c r="W12">
        <f>Original!W10</f>
        <v>0</v>
      </c>
      <c r="X12">
        <f>Original!X10</f>
        <v>-51855962.2185193</v>
      </c>
      <c r="Y12" s="5">
        <f t="shared" si="1"/>
        <v>-2.4371343349739914E-2</v>
      </c>
      <c r="Z12">
        <f>Original!Y10</f>
        <v>-15585292.2192156</v>
      </c>
      <c r="AA12" s="5">
        <f t="shared" si="1"/>
        <v>-7.3247991480694802E-3</v>
      </c>
      <c r="AB12">
        <f>Original!Z10</f>
        <v>2503640.8885094398</v>
      </c>
      <c r="AC12" s="5">
        <f t="shared" si="1"/>
        <v>1.1766649215993229E-3</v>
      </c>
      <c r="AD12">
        <f>Original!AA10</f>
        <v>40751800.108285099</v>
      </c>
      <c r="AE12" s="5">
        <f t="shared" si="1"/>
        <v>1.9152592490209192E-2</v>
      </c>
      <c r="AF12">
        <f>Original!AC10</f>
        <v>3126961.1072222199</v>
      </c>
      <c r="AG12" s="5">
        <f t="shared" si="1"/>
        <v>1.4696138982872714E-3</v>
      </c>
      <c r="AH12">
        <f>Original!AD10</f>
        <v>-3664782.57177551</v>
      </c>
      <c r="AI12" s="5">
        <f t="shared" si="2"/>
        <v>-1.7223800415178978E-3</v>
      </c>
      <c r="AJ12">
        <f>Original!AB10</f>
        <v>19619270.869528301</v>
      </c>
      <c r="AK12" s="5">
        <f t="shared" si="3"/>
        <v>9.2206945195216876E-3</v>
      </c>
      <c r="AL12">
        <f>Original!AE10</f>
        <v>-3824152.0408372902</v>
      </c>
      <c r="AM12" s="5">
        <f t="shared" si="4"/>
        <v>-1.7972807450011956E-3</v>
      </c>
      <c r="AN12">
        <f>Original!AF10</f>
        <v>0</v>
      </c>
      <c r="AO12" s="5">
        <f t="shared" si="4"/>
        <v>0</v>
      </c>
      <c r="AP12">
        <f>Original!AG10</f>
        <v>0</v>
      </c>
      <c r="AQ12" s="5">
        <f t="shared" si="5"/>
        <v>0</v>
      </c>
      <c r="AR12">
        <f>Original!AH10</f>
        <v>1171498.27786255</v>
      </c>
      <c r="AS12" s="5">
        <f t="shared" si="6"/>
        <v>5.5058252787026322E-4</v>
      </c>
      <c r="AT12">
        <f>Original!AI10</f>
        <v>0</v>
      </c>
      <c r="AU12" s="5">
        <f t="shared" si="7"/>
        <v>0</v>
      </c>
      <c r="AV12">
        <f>Original!AJ10</f>
        <v>0</v>
      </c>
      <c r="AW12" s="5">
        <f t="shared" si="8"/>
        <v>0</v>
      </c>
      <c r="AX12">
        <f>Original!AK10</f>
        <v>0</v>
      </c>
      <c r="AY12" s="5">
        <f t="shared" si="9"/>
        <v>0</v>
      </c>
      <c r="AZ12">
        <f>Original!AL10</f>
        <v>-7757017.7989399796</v>
      </c>
      <c r="BA12">
        <f>Original!AM10</f>
        <v>-8334549.2451729998</v>
      </c>
      <c r="BB12" s="5">
        <f t="shared" si="10"/>
        <v>-3.9170840271648679E-3</v>
      </c>
      <c r="BC12">
        <f>Original!AN10</f>
        <v>-60000769.464827098</v>
      </c>
      <c r="BD12" s="5">
        <f t="shared" si="11"/>
        <v>-2.8199252146046596E-2</v>
      </c>
      <c r="BE12">
        <f>Original!AO10</f>
        <v>0</v>
      </c>
      <c r="BF12" s="5">
        <f t="shared" si="12"/>
        <v>0</v>
      </c>
      <c r="BG12">
        <f>Original!AP10</f>
        <v>-68335318.710000098</v>
      </c>
      <c r="BH12">
        <f>Original!AQ10</f>
        <v>0</v>
      </c>
      <c r="BI12">
        <f>Original!AR10</f>
        <v>0.163510827392329</v>
      </c>
      <c r="BJ12">
        <f>Original!AS10</f>
        <v>0</v>
      </c>
      <c r="BK12">
        <f>Original!AT10</f>
        <v>0</v>
      </c>
      <c r="BL12" s="5">
        <f t="shared" si="13"/>
        <v>0</v>
      </c>
      <c r="BM12">
        <f>Original!AU10</f>
        <v>1171498.27786255</v>
      </c>
      <c r="BN12" s="5">
        <f t="shared" si="14"/>
        <v>5.5058252787026322E-4</v>
      </c>
      <c r="BO12">
        <f>Original!AV10</f>
        <v>0</v>
      </c>
      <c r="BP12" s="5">
        <f t="shared" si="15"/>
        <v>0</v>
      </c>
      <c r="BQ12"/>
      <c r="BR12"/>
      <c r="BS12"/>
      <c r="BT12"/>
      <c r="BU12"/>
      <c r="BV12"/>
      <c r="BW12"/>
      <c r="BX12"/>
    </row>
    <row r="13" spans="1:80" x14ac:dyDescent="0.2">
      <c r="A13" t="str">
        <f t="shared" si="0"/>
        <v>0_1_2011</v>
      </c>
      <c r="B13">
        <v>0</v>
      </c>
      <c r="C13">
        <v>1</v>
      </c>
      <c r="D13">
        <v>2011</v>
      </c>
      <c r="E13">
        <f>Original!E11</f>
        <v>2019401363.6500001</v>
      </c>
      <c r="F13">
        <f>Original!F11</f>
        <v>2050937950.3099899</v>
      </c>
      <c r="G13">
        <f>Original!G11</f>
        <v>31536586.659997899</v>
      </c>
      <c r="H13">
        <f>Original!H11</f>
        <v>2152820503.78302</v>
      </c>
      <c r="I13">
        <f>Original!I11</f>
        <v>34359853.677649297</v>
      </c>
      <c r="J13">
        <f>Original!J11</f>
        <v>50249004.968918003</v>
      </c>
      <c r="K13">
        <f>Original!K11</f>
        <v>6.4347412253487102</v>
      </c>
      <c r="L13">
        <f>Original!L11</f>
        <v>7791753.4032112304</v>
      </c>
      <c r="M13">
        <f>Original!M11</f>
        <v>4.0564630031908004</v>
      </c>
      <c r="N13">
        <f>Original!O11</f>
        <v>10.3804254087232</v>
      </c>
      <c r="O13">
        <f>Original!P11</f>
        <v>0.40373649845109499</v>
      </c>
      <c r="P13">
        <f>Original!N11</f>
        <v>34360.295960595096</v>
      </c>
      <c r="Q13">
        <f>Original!Q11</f>
        <v>4.8733534847670201</v>
      </c>
      <c r="R13">
        <f>Original!R11</f>
        <v>0.135812414667426</v>
      </c>
      <c r="S13">
        <f>Original!S11</f>
        <v>0</v>
      </c>
      <c r="T13">
        <f>Original!T11</f>
        <v>0.222997760428396</v>
      </c>
      <c r="U13">
        <f>Original!U11</f>
        <v>0</v>
      </c>
      <c r="V13">
        <f>Original!V11</f>
        <v>0</v>
      </c>
      <c r="W13">
        <f>Original!W11</f>
        <v>0</v>
      </c>
      <c r="X13">
        <f>Original!X11</f>
        <v>-29031758.8538226</v>
      </c>
      <c r="Y13" s="5">
        <f t="shared" si="1"/>
        <v>-1.3704176592743693E-2</v>
      </c>
      <c r="Z13">
        <f>Original!Y11</f>
        <v>-9061757.2366922796</v>
      </c>
      <c r="AA13" s="5">
        <f t="shared" si="1"/>
        <v>-4.2775197340774573E-3</v>
      </c>
      <c r="AB13">
        <f>Original!Z11</f>
        <v>11385527.7750485</v>
      </c>
      <c r="AC13" s="5">
        <f t="shared" si="1"/>
        <v>5.3744343915390616E-3</v>
      </c>
      <c r="AD13">
        <f>Original!AA11</f>
        <v>56175901.045219801</v>
      </c>
      <c r="AE13" s="5">
        <f t="shared" si="1"/>
        <v>2.65173209813577E-2</v>
      </c>
      <c r="AF13">
        <f>Original!AC11</f>
        <v>4125388.2338016201</v>
      </c>
      <c r="AG13" s="5">
        <f t="shared" si="1"/>
        <v>1.9473518347373729E-3</v>
      </c>
      <c r="AH13">
        <f>Original!AD11</f>
        <v>-5597370.5797881801</v>
      </c>
      <c r="AI13" s="5">
        <f t="shared" si="2"/>
        <v>-2.6421876561690079E-3</v>
      </c>
      <c r="AJ13">
        <f>Original!AB11</f>
        <v>10876523.008334801</v>
      </c>
      <c r="AK13" s="5">
        <f t="shared" si="3"/>
        <v>5.1341633406284011E-3</v>
      </c>
      <c r="AL13">
        <f>Original!AE11</f>
        <v>1095842.05976768</v>
      </c>
      <c r="AM13" s="5">
        <f t="shared" si="4"/>
        <v>5.1728223496300206E-4</v>
      </c>
      <c r="AN13">
        <f>Original!AF11</f>
        <v>-6224107.8571551302</v>
      </c>
      <c r="AO13" s="5">
        <f t="shared" si="4"/>
        <v>-2.9380332633724159E-3</v>
      </c>
      <c r="AP13">
        <f>Original!AG11</f>
        <v>0</v>
      </c>
      <c r="AQ13" s="5">
        <f t="shared" si="5"/>
        <v>0</v>
      </c>
      <c r="AR13">
        <f>Original!AH11</f>
        <v>881517.01121804595</v>
      </c>
      <c r="AS13" s="5">
        <f t="shared" si="6"/>
        <v>4.1611205342624618E-4</v>
      </c>
      <c r="AT13">
        <f>Original!AI11</f>
        <v>0</v>
      </c>
      <c r="AU13" s="5">
        <f t="shared" si="7"/>
        <v>0</v>
      </c>
      <c r="AV13">
        <f>Original!AJ11</f>
        <v>0</v>
      </c>
      <c r="AW13" s="5">
        <f t="shared" si="8"/>
        <v>0</v>
      </c>
      <c r="AX13">
        <f>Original!AK11</f>
        <v>0</v>
      </c>
      <c r="AY13" s="5">
        <f t="shared" si="9"/>
        <v>0</v>
      </c>
      <c r="AZ13">
        <f>Original!AL11</f>
        <v>34625704.605932198</v>
      </c>
      <c r="BA13">
        <f>Original!AM11</f>
        <v>33719784.615548499</v>
      </c>
      <c r="BB13" s="5">
        <f t="shared" si="10"/>
        <v>1.5917116333443018E-2</v>
      </c>
      <c r="BC13">
        <f>Original!AN11</f>
        <v>-2183197.9555506101</v>
      </c>
      <c r="BD13" s="5">
        <f t="shared" si="11"/>
        <v>-1.0305586537290746E-3</v>
      </c>
      <c r="BE13">
        <f>Original!AO11</f>
        <v>0</v>
      </c>
      <c r="BF13" s="5">
        <f t="shared" si="12"/>
        <v>0</v>
      </c>
      <c r="BG13">
        <f>Original!AP11</f>
        <v>31536586.659997899</v>
      </c>
      <c r="BH13">
        <f>Original!AQ11</f>
        <v>0.135812414667426</v>
      </c>
      <c r="BI13">
        <f>Original!AR11</f>
        <v>0.222997760428396</v>
      </c>
      <c r="BJ13">
        <f>Original!AS11</f>
        <v>0</v>
      </c>
      <c r="BK13">
        <f>Original!AT11</f>
        <v>-6224107.8571551302</v>
      </c>
      <c r="BL13" s="5">
        <f t="shared" si="13"/>
        <v>-2.9380332633724159E-3</v>
      </c>
      <c r="BM13">
        <f>Original!AU11</f>
        <v>881517.01121804595</v>
      </c>
      <c r="BN13" s="5">
        <f t="shared" si="14"/>
        <v>4.1611205342624618E-4</v>
      </c>
      <c r="BO13">
        <f>Original!AV11</f>
        <v>0</v>
      </c>
      <c r="BP13" s="5">
        <f t="shared" si="15"/>
        <v>0</v>
      </c>
      <c r="BQ13"/>
      <c r="BR13"/>
      <c r="BS13"/>
      <c r="BT13"/>
      <c r="BU13"/>
      <c r="BV13"/>
      <c r="BW13"/>
      <c r="BX13"/>
    </row>
    <row r="14" spans="1:80" x14ac:dyDescent="0.2">
      <c r="A14" t="str">
        <f t="shared" si="0"/>
        <v>0_1_2012</v>
      </c>
      <c r="B14">
        <v>0</v>
      </c>
      <c r="C14">
        <v>1</v>
      </c>
      <c r="D14">
        <v>2012</v>
      </c>
      <c r="E14">
        <f>Original!E12</f>
        <v>2050937950.3099899</v>
      </c>
      <c r="F14">
        <f>Original!F12</f>
        <v>2080704081.95999</v>
      </c>
      <c r="G14">
        <f>Original!G12</f>
        <v>29766131.650001001</v>
      </c>
      <c r="H14">
        <f>Original!H12</f>
        <v>2122608247.78546</v>
      </c>
      <c r="I14">
        <f>Original!I12</f>
        <v>-30212255.997564599</v>
      </c>
      <c r="J14">
        <f>Original!J12</f>
        <v>49478187.990014903</v>
      </c>
      <c r="K14">
        <f>Original!K12</f>
        <v>6.4683419183071802</v>
      </c>
      <c r="L14">
        <f>Original!L12</f>
        <v>7908357.1460957704</v>
      </c>
      <c r="M14">
        <f>Original!M12</f>
        <v>4.0894780053354403</v>
      </c>
      <c r="N14">
        <f>Original!O12</f>
        <v>10.279850774933999</v>
      </c>
      <c r="O14">
        <f>Original!P12</f>
        <v>0.40441768209323098</v>
      </c>
      <c r="P14">
        <f>Original!N12</f>
        <v>34214.690373051097</v>
      </c>
      <c r="Q14">
        <f>Original!Q12</f>
        <v>4.9781850098067304</v>
      </c>
      <c r="R14">
        <f>Original!R12</f>
        <v>0.60289200266302601</v>
      </c>
      <c r="S14">
        <f>Original!S12</f>
        <v>0</v>
      </c>
      <c r="T14">
        <f>Original!T12</f>
        <v>0.26097737777932101</v>
      </c>
      <c r="U14">
        <f>Original!U12</f>
        <v>0</v>
      </c>
      <c r="V14">
        <f>Original!V12</f>
        <v>0</v>
      </c>
      <c r="W14">
        <f>Original!W12</f>
        <v>0</v>
      </c>
      <c r="X14">
        <f>Original!X12</f>
        <v>-23121490.3860116</v>
      </c>
      <c r="Y14" s="5">
        <f t="shared" si="1"/>
        <v>-1.0740092053834315E-2</v>
      </c>
      <c r="Z14">
        <f>Original!Y12</f>
        <v>-1442659.53193233</v>
      </c>
      <c r="AA14" s="5">
        <f t="shared" si="1"/>
        <v>-6.701253213620144E-4</v>
      </c>
      <c r="AB14">
        <f>Original!Z12</f>
        <v>14197496.415647401</v>
      </c>
      <c r="AC14" s="5">
        <f t="shared" si="1"/>
        <v>6.594835189788934E-3</v>
      </c>
      <c r="AD14">
        <f>Original!AA12</f>
        <v>2213301.5742011601</v>
      </c>
      <c r="AE14" s="5">
        <f t="shared" si="1"/>
        <v>1.0280938751335098E-3</v>
      </c>
      <c r="AF14">
        <f>Original!AC12</f>
        <v>-1508434.45378049</v>
      </c>
      <c r="AG14" s="5">
        <f t="shared" ref="AG14:AG69" si="16">AF14/$H13</f>
        <v>-7.0067822706528957E-4</v>
      </c>
      <c r="AH14">
        <f>Original!AD12</f>
        <v>-240026.36828631599</v>
      </c>
      <c r="AI14" s="5">
        <f t="shared" si="2"/>
        <v>-1.1149390665154495E-4</v>
      </c>
      <c r="AJ14">
        <f>Original!AB12</f>
        <v>3675085.0425453801</v>
      </c>
      <c r="AK14" s="5">
        <f t="shared" si="3"/>
        <v>1.7071023971052754E-3</v>
      </c>
      <c r="AL14">
        <f>Original!AE12</f>
        <v>-1662348.4769540301</v>
      </c>
      <c r="AM14" s="5">
        <f t="shared" si="4"/>
        <v>-7.7217235437552112E-4</v>
      </c>
      <c r="AN14">
        <f>Original!AF12</f>
        <v>-21775657.297205601</v>
      </c>
      <c r="AO14" s="5">
        <f t="shared" si="4"/>
        <v>-1.0114943284375342E-2</v>
      </c>
      <c r="AP14">
        <f>Original!AG12</f>
        <v>0</v>
      </c>
      <c r="AQ14" s="5">
        <f t="shared" si="5"/>
        <v>0</v>
      </c>
      <c r="AR14">
        <f>Original!AH12</f>
        <v>509061.50238647597</v>
      </c>
      <c r="AS14" s="5">
        <f t="shared" si="6"/>
        <v>2.3646258547423404E-4</v>
      </c>
      <c r="AT14">
        <f>Original!AI12</f>
        <v>0</v>
      </c>
      <c r="AU14" s="5">
        <f t="shared" si="7"/>
        <v>0</v>
      </c>
      <c r="AV14">
        <f>Original!AJ12</f>
        <v>0</v>
      </c>
      <c r="AW14" s="5">
        <f t="shared" si="8"/>
        <v>0</v>
      </c>
      <c r="AX14">
        <f>Original!AK12</f>
        <v>0</v>
      </c>
      <c r="AY14" s="5">
        <f t="shared" si="9"/>
        <v>0</v>
      </c>
      <c r="AZ14">
        <f>Original!AL12</f>
        <v>-29155671.979389898</v>
      </c>
      <c r="BA14">
        <f>Original!AM12</f>
        <v>-29049494.184281498</v>
      </c>
      <c r="BB14" s="5">
        <f t="shared" si="10"/>
        <v>-1.3493690780645481E-2</v>
      </c>
      <c r="BC14">
        <f>Original!AN12</f>
        <v>58815625.834282503</v>
      </c>
      <c r="BD14" s="5">
        <f t="shared" si="11"/>
        <v>2.7320264616083594E-2</v>
      </c>
      <c r="BE14">
        <f>Original!AO12</f>
        <v>0</v>
      </c>
      <c r="BF14" s="5">
        <f t="shared" si="12"/>
        <v>0</v>
      </c>
      <c r="BG14">
        <f>Original!AP12</f>
        <v>29766131.650001001</v>
      </c>
      <c r="BH14">
        <f>Original!AQ12</f>
        <v>0.60289200266302601</v>
      </c>
      <c r="BI14">
        <f>Original!AR12</f>
        <v>0.26097737777932101</v>
      </c>
      <c r="BJ14">
        <f>Original!AS12</f>
        <v>0</v>
      </c>
      <c r="BK14">
        <f>Original!AT12</f>
        <v>-21775657.297205601</v>
      </c>
      <c r="BL14" s="5">
        <f t="shared" si="13"/>
        <v>-1.0114943284375342E-2</v>
      </c>
      <c r="BM14">
        <f>Original!AU12</f>
        <v>509061.50238647597</v>
      </c>
      <c r="BN14" s="5">
        <f t="shared" si="14"/>
        <v>2.3646258547423404E-4</v>
      </c>
      <c r="BO14">
        <f>Original!AV12</f>
        <v>0</v>
      </c>
      <c r="BP14" s="5">
        <f t="shared" si="15"/>
        <v>0</v>
      </c>
      <c r="BQ14"/>
      <c r="BR14"/>
      <c r="BS14"/>
      <c r="BT14"/>
      <c r="BU14"/>
      <c r="BV14"/>
      <c r="BW14"/>
      <c r="BX14"/>
    </row>
    <row r="15" spans="1:80" x14ac:dyDescent="0.2">
      <c r="A15" t="str">
        <f t="shared" si="0"/>
        <v>0_1_2013</v>
      </c>
      <c r="B15">
        <v>0</v>
      </c>
      <c r="C15">
        <v>1</v>
      </c>
      <c r="D15">
        <v>2013</v>
      </c>
      <c r="E15">
        <f>Original!E13</f>
        <v>2080704081.95999</v>
      </c>
      <c r="F15">
        <f>Original!F13</f>
        <v>2076740891.8499899</v>
      </c>
      <c r="G15">
        <f>Original!G13</f>
        <v>-3963190.1099995999</v>
      </c>
      <c r="H15">
        <f>Original!H13</f>
        <v>2080298559.4033401</v>
      </c>
      <c r="I15">
        <f>Original!I13</f>
        <v>-42309688.382116303</v>
      </c>
      <c r="J15">
        <f>Original!J13</f>
        <v>50324420.293295003</v>
      </c>
      <c r="K15">
        <f>Original!K13</f>
        <v>6.6077179847184198</v>
      </c>
      <c r="L15">
        <f>Original!L13</f>
        <v>8026528.2789863404</v>
      </c>
      <c r="M15">
        <f>Original!M13</f>
        <v>3.9254704402059799</v>
      </c>
      <c r="N15">
        <f>Original!O13</f>
        <v>10.039571886962699</v>
      </c>
      <c r="O15">
        <f>Original!P13</f>
        <v>0.40475050067968599</v>
      </c>
      <c r="P15">
        <f>Original!N13</f>
        <v>34453.716796843903</v>
      </c>
      <c r="Q15">
        <f>Original!Q13</f>
        <v>4.9806884995005296</v>
      </c>
      <c r="R15">
        <f>Original!R13</f>
        <v>1.3755336853782401</v>
      </c>
      <c r="S15">
        <f>Original!S13</f>
        <v>0</v>
      </c>
      <c r="T15">
        <f>Original!T13</f>
        <v>0.26021471342045799</v>
      </c>
      <c r="U15">
        <f>Original!U13</f>
        <v>0</v>
      </c>
      <c r="V15">
        <f>Original!V13</f>
        <v>0</v>
      </c>
      <c r="W15">
        <f>Original!W13</f>
        <v>0</v>
      </c>
      <c r="X15">
        <f>Original!X13</f>
        <v>17167578.039281901</v>
      </c>
      <c r="Y15" s="5">
        <f t="shared" si="1"/>
        <v>8.0879635030123992E-3</v>
      </c>
      <c r="Z15">
        <f>Original!Y13</f>
        <v>-12917033.470695499</v>
      </c>
      <c r="AA15" s="5">
        <f t="shared" si="1"/>
        <v>-6.0854533492800565E-3</v>
      </c>
      <c r="AB15">
        <f>Original!Z13</f>
        <v>12926611.012920801</v>
      </c>
      <c r="AC15" s="5">
        <f t="shared" si="1"/>
        <v>6.0899655065447299E-3</v>
      </c>
      <c r="AD15">
        <f>Original!AA13</f>
        <v>-11748056.313513501</v>
      </c>
      <c r="AE15" s="5">
        <f t="shared" si="1"/>
        <v>-5.5347265920455994E-3</v>
      </c>
      <c r="AF15">
        <f>Original!AC13</f>
        <v>-3826664.5405172501</v>
      </c>
      <c r="AG15" s="5">
        <f t="shared" si="16"/>
        <v>-1.8028124334811429E-3</v>
      </c>
      <c r="AH15">
        <f>Original!AD13</f>
        <v>-205050.17156781699</v>
      </c>
      <c r="AI15" s="5">
        <f t="shared" si="2"/>
        <v>-9.660292792216747E-5</v>
      </c>
      <c r="AJ15">
        <f>Original!AB13</f>
        <v>-6011923.5394515097</v>
      </c>
      <c r="AK15" s="5">
        <f t="shared" si="3"/>
        <v>-2.8323283609793821E-3</v>
      </c>
      <c r="AL15">
        <f>Original!AE13</f>
        <v>-38600.841679637902</v>
      </c>
      <c r="AM15" s="5">
        <f t="shared" si="4"/>
        <v>-1.8185570380172872E-5</v>
      </c>
      <c r="AN15">
        <f>Original!AF13</f>
        <v>-36528513.186673202</v>
      </c>
      <c r="AO15" s="5">
        <f t="shared" si="4"/>
        <v>-1.7209258102517878E-2</v>
      </c>
      <c r="AP15">
        <f>Original!AG13</f>
        <v>0</v>
      </c>
      <c r="AQ15" s="5">
        <f t="shared" si="5"/>
        <v>0</v>
      </c>
      <c r="AR15">
        <f>Original!AH13</f>
        <v>0</v>
      </c>
      <c r="AS15" s="5">
        <f t="shared" si="6"/>
        <v>0</v>
      </c>
      <c r="AT15">
        <f>Original!AI13</f>
        <v>0</v>
      </c>
      <c r="AU15" s="5">
        <f t="shared" si="7"/>
        <v>0</v>
      </c>
      <c r="AV15">
        <f>Original!AJ13</f>
        <v>0</v>
      </c>
      <c r="AW15" s="5">
        <f t="shared" si="8"/>
        <v>0</v>
      </c>
      <c r="AX15">
        <f>Original!AK13</f>
        <v>0</v>
      </c>
      <c r="AY15" s="5">
        <f t="shared" si="9"/>
        <v>0</v>
      </c>
      <c r="AZ15">
        <f>Original!AL13</f>
        <v>-41181653.011895701</v>
      </c>
      <c r="BA15">
        <f>Original!AM13</f>
        <v>-41044233.622822098</v>
      </c>
      <c r="BB15" s="5">
        <f t="shared" si="10"/>
        <v>-1.9336697511490399E-2</v>
      </c>
      <c r="BC15">
        <f>Original!AN13</f>
        <v>37081043.512822501</v>
      </c>
      <c r="BD15" s="5">
        <f t="shared" si="11"/>
        <v>1.746956535738969E-2</v>
      </c>
      <c r="BE15">
        <f>Original!AO13</f>
        <v>0</v>
      </c>
      <c r="BF15" s="5">
        <f t="shared" si="12"/>
        <v>0</v>
      </c>
      <c r="BG15">
        <f>Original!AP13</f>
        <v>-3963190.1099995999</v>
      </c>
      <c r="BH15">
        <f>Original!AQ13</f>
        <v>1.3755336853782401</v>
      </c>
      <c r="BI15">
        <f>Original!AR13</f>
        <v>0.26021471342045799</v>
      </c>
      <c r="BJ15">
        <f>Original!AS13</f>
        <v>0</v>
      </c>
      <c r="BK15">
        <f>Original!AT13</f>
        <v>-36528513.186673202</v>
      </c>
      <c r="BL15" s="5">
        <f t="shared" si="13"/>
        <v>-1.7209258102517878E-2</v>
      </c>
      <c r="BM15">
        <f>Original!AU13</f>
        <v>0</v>
      </c>
      <c r="BN15" s="5">
        <f t="shared" si="14"/>
        <v>0</v>
      </c>
      <c r="BO15">
        <f>Original!AV13</f>
        <v>0</v>
      </c>
      <c r="BP15" s="5">
        <f t="shared" si="15"/>
        <v>0</v>
      </c>
      <c r="BQ15"/>
      <c r="BR15"/>
      <c r="BS15"/>
      <c r="BT15"/>
      <c r="BU15"/>
      <c r="BV15"/>
      <c r="BW15"/>
      <c r="BX15"/>
    </row>
    <row r="16" spans="1:80" x14ac:dyDescent="0.2">
      <c r="A16" t="str">
        <f t="shared" si="0"/>
        <v>0_1_2014</v>
      </c>
      <c r="B16">
        <v>0</v>
      </c>
      <c r="C16">
        <v>1</v>
      </c>
      <c r="D16">
        <v>2014</v>
      </c>
      <c r="E16">
        <f>Original!E14</f>
        <v>2076740891.8499899</v>
      </c>
      <c r="F16">
        <f>Original!F14</f>
        <v>2061718570.8299999</v>
      </c>
      <c r="G16">
        <f>Original!G14</f>
        <v>-15022321.019999299</v>
      </c>
      <c r="H16">
        <f>Original!H14</f>
        <v>2039956654.9241199</v>
      </c>
      <c r="I16">
        <f>Original!I14</f>
        <v>-40341904.479216598</v>
      </c>
      <c r="J16">
        <f>Original!J14</f>
        <v>50223570.183348201</v>
      </c>
      <c r="K16">
        <f>Original!K14</f>
        <v>6.5823132429883398</v>
      </c>
      <c r="L16">
        <f>Original!L14</f>
        <v>8095352.84846255</v>
      </c>
      <c r="M16">
        <f>Original!M14</f>
        <v>3.7180032724560901</v>
      </c>
      <c r="N16">
        <f>Original!O14</f>
        <v>9.9940758157475997</v>
      </c>
      <c r="O16">
        <f>Original!P14</f>
        <v>0.40462460412216</v>
      </c>
      <c r="P16">
        <f>Original!N14</f>
        <v>34787.065348707401</v>
      </c>
      <c r="Q16">
        <f>Original!Q14</f>
        <v>5.1794722519504903</v>
      </c>
      <c r="R16">
        <f>Original!R14</f>
        <v>2.2157307670341502</v>
      </c>
      <c r="S16">
        <f>Original!S14</f>
        <v>0</v>
      </c>
      <c r="T16">
        <f>Original!T14</f>
        <v>0.61294387238942105</v>
      </c>
      <c r="U16">
        <f>Original!U14</f>
        <v>0</v>
      </c>
      <c r="V16">
        <f>Original!V14</f>
        <v>0</v>
      </c>
      <c r="W16">
        <f>Original!W14</f>
        <v>0</v>
      </c>
      <c r="X16">
        <f>Original!X14</f>
        <v>2658494.9740097802</v>
      </c>
      <c r="Y16" s="5">
        <f t="shared" si="1"/>
        <v>1.2779391506055147E-3</v>
      </c>
      <c r="Z16">
        <f>Original!Y14</f>
        <v>1645210.20753102</v>
      </c>
      <c r="AA16" s="5">
        <f t="shared" si="1"/>
        <v>7.908529283425982E-4</v>
      </c>
      <c r="AB16">
        <f>Original!Z14</f>
        <v>15105519.7908027</v>
      </c>
      <c r="AC16" s="5">
        <f t="shared" si="1"/>
        <v>7.2612268669431674E-3</v>
      </c>
      <c r="AD16">
        <f>Original!AA14</f>
        <v>-15527899.0180103</v>
      </c>
      <c r="AE16" s="5">
        <f t="shared" si="1"/>
        <v>-7.4642646594265429E-3</v>
      </c>
      <c r="AF16">
        <f>Original!AC14</f>
        <v>-679116.54218818503</v>
      </c>
      <c r="AG16" s="5">
        <f t="shared" si="16"/>
        <v>-3.2645147934100651E-4</v>
      </c>
      <c r="AH16">
        <f>Original!AD14</f>
        <v>130381.391624774</v>
      </c>
      <c r="AI16" s="5">
        <f t="shared" si="2"/>
        <v>6.2674365194085059E-5</v>
      </c>
      <c r="AJ16">
        <f>Original!AB14</f>
        <v>-6199944.6144489096</v>
      </c>
      <c r="AK16" s="5">
        <f t="shared" si="3"/>
        <v>-2.980314814152034E-3</v>
      </c>
      <c r="AL16">
        <f>Original!AE14</f>
        <v>-3267274.5514174202</v>
      </c>
      <c r="AM16" s="5">
        <f t="shared" si="4"/>
        <v>-1.5705796346628831E-3</v>
      </c>
      <c r="AN16">
        <f>Original!AF14</f>
        <v>-39832022.955958299</v>
      </c>
      <c r="AO16" s="5">
        <f t="shared" si="4"/>
        <v>-1.9147262673384104E-2</v>
      </c>
      <c r="AP16">
        <f>Original!AG14</f>
        <v>0</v>
      </c>
      <c r="AQ16" s="5">
        <f t="shared" si="5"/>
        <v>0</v>
      </c>
      <c r="AR16">
        <f>Original!AH14</f>
        <v>5522742.0300899604</v>
      </c>
      <c r="AS16" s="5">
        <f t="shared" si="6"/>
        <v>2.6547833747834555E-3</v>
      </c>
      <c r="AT16">
        <f>Original!AI14</f>
        <v>0</v>
      </c>
      <c r="AU16" s="5">
        <f t="shared" si="7"/>
        <v>0</v>
      </c>
      <c r="AV16">
        <f>Original!AJ14</f>
        <v>0</v>
      </c>
      <c r="AW16" s="5">
        <f t="shared" si="8"/>
        <v>0</v>
      </c>
      <c r="AX16">
        <f>Original!AK14</f>
        <v>0</v>
      </c>
      <c r="AY16" s="5">
        <f t="shared" si="9"/>
        <v>0</v>
      </c>
      <c r="AZ16">
        <f>Original!AL14</f>
        <v>-40443909.287965</v>
      </c>
      <c r="BA16">
        <f>Original!AM14</f>
        <v>-40563439.797756299</v>
      </c>
      <c r="BB16" s="5">
        <f t="shared" si="10"/>
        <v>-1.9498854918877838E-2</v>
      </c>
      <c r="BC16">
        <f>Original!AN14</f>
        <v>25541118.777757</v>
      </c>
      <c r="BD16" s="5">
        <f t="shared" si="11"/>
        <v>1.2277621720356603E-2</v>
      </c>
      <c r="BE16">
        <f>Original!AO14</f>
        <v>0</v>
      </c>
      <c r="BF16" s="5">
        <f t="shared" si="12"/>
        <v>0</v>
      </c>
      <c r="BG16">
        <f>Original!AP14</f>
        <v>-15022321.019999299</v>
      </c>
      <c r="BH16">
        <f>Original!AQ14</f>
        <v>2.2157307670341502</v>
      </c>
      <c r="BI16">
        <f>Original!AR14</f>
        <v>0.61294387238942105</v>
      </c>
      <c r="BJ16">
        <f>Original!AS14</f>
        <v>0</v>
      </c>
      <c r="BK16">
        <f>Original!AT14</f>
        <v>-39832022.955958299</v>
      </c>
      <c r="BL16" s="5">
        <f t="shared" si="13"/>
        <v>-1.9147262673384104E-2</v>
      </c>
      <c r="BM16">
        <f>Original!AU14</f>
        <v>5522742.0300899604</v>
      </c>
      <c r="BN16" s="5">
        <f t="shared" si="14"/>
        <v>2.6547833747834555E-3</v>
      </c>
      <c r="BO16">
        <f>Original!AV14</f>
        <v>0</v>
      </c>
      <c r="BP16" s="5">
        <f t="shared" si="15"/>
        <v>0</v>
      </c>
      <c r="BQ16"/>
      <c r="BR16"/>
      <c r="BS16"/>
      <c r="BT16"/>
      <c r="BU16"/>
      <c r="BV16"/>
      <c r="BW16"/>
      <c r="BX16"/>
    </row>
    <row r="17" spans="1:76" x14ac:dyDescent="0.2">
      <c r="A17" t="str">
        <f t="shared" si="0"/>
        <v>0_1_2015</v>
      </c>
      <c r="B17">
        <v>0</v>
      </c>
      <c r="C17">
        <v>1</v>
      </c>
      <c r="D17">
        <v>2015</v>
      </c>
      <c r="E17">
        <f>Original!E15</f>
        <v>2061718570.8299999</v>
      </c>
      <c r="F17">
        <f>Original!F15</f>
        <v>2028750453.3499999</v>
      </c>
      <c r="G17">
        <f>Original!G15</f>
        <v>-32968117.480000202</v>
      </c>
      <c r="H17">
        <f>Original!H15</f>
        <v>1926062483.4703</v>
      </c>
      <c r="I17">
        <f>Original!I15</f>
        <v>-113894171.453821</v>
      </c>
      <c r="J17">
        <f>Original!J15</f>
        <v>50424224.675829701</v>
      </c>
      <c r="K17">
        <f>Original!K15</f>
        <v>6.7526825952554503</v>
      </c>
      <c r="L17">
        <f>Original!L15</f>
        <v>8082812.7851644</v>
      </c>
      <c r="M17">
        <f>Original!M15</f>
        <v>2.7759125093228199</v>
      </c>
      <c r="N17">
        <f>Original!O15</f>
        <v>9.8948592527743795</v>
      </c>
      <c r="O17">
        <f>Original!P15</f>
        <v>0.402012773152915</v>
      </c>
      <c r="P17">
        <f>Original!N15</f>
        <v>35991.688226362399</v>
      </c>
      <c r="Q17">
        <f>Original!Q15</f>
        <v>5.2887043631955901</v>
      </c>
      <c r="R17">
        <f>Original!R15</f>
        <v>3.2043274856521302</v>
      </c>
      <c r="S17">
        <f>Original!S15</f>
        <v>0</v>
      </c>
      <c r="T17">
        <f>Original!T15</f>
        <v>0.91177901262887795</v>
      </c>
      <c r="U17">
        <f>Original!U15</f>
        <v>0</v>
      </c>
      <c r="V17">
        <f>Original!V15</f>
        <v>0</v>
      </c>
      <c r="W17">
        <f>Original!W15</f>
        <v>0</v>
      </c>
      <c r="X17">
        <f>Original!X15</f>
        <v>22644519.123505801</v>
      </c>
      <c r="Y17" s="5">
        <f t="shared" si="1"/>
        <v>1.1100490330932109E-2</v>
      </c>
      <c r="Z17">
        <f>Original!Y15</f>
        <v>-6560344.0043378202</v>
      </c>
      <c r="AA17" s="5">
        <f t="shared" si="1"/>
        <v>-3.2159232346933592E-3</v>
      </c>
      <c r="AB17">
        <f>Original!Z15</f>
        <v>13617792.282451</v>
      </c>
      <c r="AC17" s="5">
        <f t="shared" si="1"/>
        <v>6.6755302126542196E-3</v>
      </c>
      <c r="AD17">
        <f>Original!AA15</f>
        <v>-79149036.541889295</v>
      </c>
      <c r="AE17" s="5">
        <f t="shared" si="1"/>
        <v>-3.8799371717451216E-2</v>
      </c>
      <c r="AF17">
        <f>Original!AC15</f>
        <v>-1130588.0470211101</v>
      </c>
      <c r="AG17" s="5">
        <f t="shared" si="16"/>
        <v>-5.5422160284242141E-4</v>
      </c>
      <c r="AH17">
        <f>Original!AD15</f>
        <v>289244.55244826799</v>
      </c>
      <c r="AI17" s="5">
        <f t="shared" si="2"/>
        <v>1.4178955800363659E-4</v>
      </c>
      <c r="AJ17">
        <f>Original!AB15</f>
        <v>-22615419.256672598</v>
      </c>
      <c r="AK17" s="5">
        <f t="shared" si="3"/>
        <v>-1.1086225387231976E-2</v>
      </c>
      <c r="AL17">
        <f>Original!AE15</f>
        <v>-1516904.77648183</v>
      </c>
      <c r="AM17" s="5">
        <f t="shared" si="4"/>
        <v>-7.4359657241749298E-4</v>
      </c>
      <c r="AN17">
        <f>Original!AF15</f>
        <v>-46789066.089497797</v>
      </c>
      <c r="AO17" s="5">
        <f t="shared" si="4"/>
        <v>-2.2936304051635943E-2</v>
      </c>
      <c r="AP17">
        <f>Original!AG15</f>
        <v>0</v>
      </c>
      <c r="AQ17" s="5">
        <f t="shared" si="5"/>
        <v>0</v>
      </c>
      <c r="AR17">
        <f>Original!AH15</f>
        <v>4737491.8939744197</v>
      </c>
      <c r="AS17" s="5">
        <f t="shared" si="6"/>
        <v>2.3223492923434884E-3</v>
      </c>
      <c r="AT17">
        <f>Original!AI15</f>
        <v>0</v>
      </c>
      <c r="AU17" s="5">
        <f t="shared" si="7"/>
        <v>0</v>
      </c>
      <c r="AV17">
        <f>Original!AJ15</f>
        <v>0</v>
      </c>
      <c r="AW17" s="5">
        <f t="shared" si="8"/>
        <v>0</v>
      </c>
      <c r="AX17">
        <f>Original!AK15</f>
        <v>0</v>
      </c>
      <c r="AY17" s="5">
        <f t="shared" si="9"/>
        <v>0</v>
      </c>
      <c r="AZ17">
        <f>Original!AL15</f>
        <v>-116472310.86352099</v>
      </c>
      <c r="BA17">
        <f>Original!AM15</f>
        <v>-115439315.177596</v>
      </c>
      <c r="BB17" s="5">
        <f t="shared" si="10"/>
        <v>-5.6589101978683949E-2</v>
      </c>
      <c r="BC17">
        <f>Original!AN15</f>
        <v>82471197.697596595</v>
      </c>
      <c r="BD17" s="5">
        <f t="shared" si="11"/>
        <v>4.0427916690545698E-2</v>
      </c>
      <c r="BE17">
        <f>Original!AO15</f>
        <v>0</v>
      </c>
      <c r="BF17" s="5">
        <f t="shared" si="12"/>
        <v>0</v>
      </c>
      <c r="BG17">
        <f>Original!AP15</f>
        <v>-32968117.480000202</v>
      </c>
      <c r="BH17">
        <f>Original!AQ15</f>
        <v>3.2043274856521302</v>
      </c>
      <c r="BI17">
        <f>Original!AR15</f>
        <v>0.91177901262887795</v>
      </c>
      <c r="BJ17">
        <f>Original!AS15</f>
        <v>0</v>
      </c>
      <c r="BK17">
        <f>Original!AT15</f>
        <v>-46789066.089497797</v>
      </c>
      <c r="BL17" s="5">
        <f t="shared" si="13"/>
        <v>-2.2936304051635943E-2</v>
      </c>
      <c r="BM17">
        <f>Original!AU15</f>
        <v>4737491.8939744197</v>
      </c>
      <c r="BN17" s="5">
        <f t="shared" si="14"/>
        <v>2.3223492923434884E-3</v>
      </c>
      <c r="BO17">
        <f>Original!AV15</f>
        <v>0</v>
      </c>
      <c r="BP17" s="5">
        <f t="shared" si="15"/>
        <v>0</v>
      </c>
      <c r="BQ17"/>
      <c r="BR17"/>
      <c r="BS17"/>
      <c r="BT17"/>
      <c r="BU17"/>
      <c r="BV17"/>
      <c r="BW17"/>
      <c r="BX17"/>
    </row>
    <row r="18" spans="1:76" x14ac:dyDescent="0.2">
      <c r="A18" t="str">
        <f t="shared" si="0"/>
        <v>0_1_2016</v>
      </c>
      <c r="B18">
        <v>0</v>
      </c>
      <c r="C18">
        <v>1</v>
      </c>
      <c r="D18">
        <v>2016</v>
      </c>
      <c r="E18">
        <f>Original!E16</f>
        <v>2028750453.3499999</v>
      </c>
      <c r="F18">
        <f>Original!F16</f>
        <v>1944704725.54</v>
      </c>
      <c r="G18">
        <f>Original!G16</f>
        <v>-84045727.810000002</v>
      </c>
      <c r="H18">
        <f>Original!H16</f>
        <v>1850888575.32109</v>
      </c>
      <c r="I18">
        <f>Original!I16</f>
        <v>-75173908.149209395</v>
      </c>
      <c r="J18">
        <f>Original!J16</f>
        <v>51123819.1968887</v>
      </c>
      <c r="K18">
        <f>Original!K16</f>
        <v>6.91191162162231</v>
      </c>
      <c r="L18">
        <f>Original!L16</f>
        <v>8157897.8282696698</v>
      </c>
      <c r="M18">
        <f>Original!M16</f>
        <v>2.4603651347188502</v>
      </c>
      <c r="N18">
        <f>Original!O16</f>
        <v>9.8022468744038296</v>
      </c>
      <c r="O18">
        <f>Original!P16</f>
        <v>0.40223915309673203</v>
      </c>
      <c r="P18">
        <f>Original!N16</f>
        <v>36829.108442807301</v>
      </c>
      <c r="Q18">
        <f>Original!Q16</f>
        <v>5.7948004456947402</v>
      </c>
      <c r="R18">
        <f>Original!R16</f>
        <v>4.2131774222432599</v>
      </c>
      <c r="S18">
        <f>Original!S16</f>
        <v>0</v>
      </c>
      <c r="T18">
        <f>Original!T16</f>
        <v>0.98340047144073695</v>
      </c>
      <c r="U18">
        <f>Original!U16</f>
        <v>0</v>
      </c>
      <c r="V18">
        <f>Original!V16</f>
        <v>0</v>
      </c>
      <c r="W18">
        <f>Original!W16</f>
        <v>0</v>
      </c>
      <c r="X18">
        <f>Original!X16</f>
        <v>15653935.5901682</v>
      </c>
      <c r="Y18" s="5">
        <f t="shared" si="1"/>
        <v>8.1274287436218506E-3</v>
      </c>
      <c r="Z18">
        <f>Original!Y16</f>
        <v>-7657987.6746341297</v>
      </c>
      <c r="AA18" s="5">
        <f t="shared" si="1"/>
        <v>-3.9759809146151289E-3</v>
      </c>
      <c r="AB18">
        <f>Original!Z16</f>
        <v>10843782.6531797</v>
      </c>
      <c r="AC18" s="5">
        <f t="shared" si="1"/>
        <v>5.6300264120413262E-3</v>
      </c>
      <c r="AD18">
        <f>Original!AA16</f>
        <v>-30280335.327932399</v>
      </c>
      <c r="AE18" s="5">
        <f t="shared" si="1"/>
        <v>-1.5721367083260218E-2</v>
      </c>
      <c r="AF18">
        <f>Original!AC16</f>
        <v>-1803340.6093524101</v>
      </c>
      <c r="AG18" s="5">
        <f t="shared" si="16"/>
        <v>-9.3628354470786702E-4</v>
      </c>
      <c r="AH18">
        <f>Original!AD16</f>
        <v>684450.81515512394</v>
      </c>
      <c r="AI18" s="5">
        <f t="shared" si="2"/>
        <v>3.5536272630258011E-4</v>
      </c>
      <c r="AJ18">
        <f>Original!AB16</f>
        <v>-14919682.980994901</v>
      </c>
      <c r="AK18" s="5">
        <f t="shared" si="3"/>
        <v>-7.746209226874733E-3</v>
      </c>
      <c r="AL18">
        <f>Original!AE16</f>
        <v>-8043724.0433725296</v>
      </c>
      <c r="AM18" s="5">
        <f t="shared" si="4"/>
        <v>-4.1762529058141868E-3</v>
      </c>
      <c r="AN18">
        <f>Original!AF16</f>
        <v>-46040880.837910801</v>
      </c>
      <c r="AO18" s="5">
        <f t="shared" si="4"/>
        <v>-2.3904147052880777E-2</v>
      </c>
      <c r="AP18">
        <f>Original!AG16</f>
        <v>0</v>
      </c>
      <c r="AQ18" s="5">
        <f t="shared" si="5"/>
        <v>0</v>
      </c>
      <c r="AR18">
        <f>Original!AH16</f>
        <v>1129580.8308689301</v>
      </c>
      <c r="AS18" s="5">
        <f t="shared" si="6"/>
        <v>5.8647154002693515E-4</v>
      </c>
      <c r="AT18">
        <f>Original!AI16</f>
        <v>0</v>
      </c>
      <c r="AU18" s="5">
        <f t="shared" si="7"/>
        <v>0</v>
      </c>
      <c r="AV18">
        <f>Original!AJ16</f>
        <v>0</v>
      </c>
      <c r="AW18" s="5">
        <f t="shared" si="8"/>
        <v>0</v>
      </c>
      <c r="AX18">
        <f>Original!AK16</f>
        <v>0</v>
      </c>
      <c r="AY18" s="5">
        <f t="shared" si="9"/>
        <v>0</v>
      </c>
      <c r="AZ18">
        <f>Original!AL16</f>
        <v>-80434201.584825203</v>
      </c>
      <c r="BA18">
        <f>Original!AM16</f>
        <v>-79703199.168063194</v>
      </c>
      <c r="BB18" s="5">
        <f t="shared" si="10"/>
        <v>-4.1381419269668374E-2</v>
      </c>
      <c r="BC18">
        <f>Original!AN16</f>
        <v>-4342528.64193682</v>
      </c>
      <c r="BD18" s="5">
        <f t="shared" si="11"/>
        <v>-2.2546146239828271E-3</v>
      </c>
      <c r="BE18">
        <f>Original!AO16</f>
        <v>0</v>
      </c>
      <c r="BF18" s="5">
        <f t="shared" si="12"/>
        <v>0</v>
      </c>
      <c r="BG18">
        <f>Original!AP16</f>
        <v>-84045727.810000002</v>
      </c>
      <c r="BH18">
        <f>Original!AQ16</f>
        <v>4.2131774222432599</v>
      </c>
      <c r="BI18">
        <f>Original!AR16</f>
        <v>0.98340047144073695</v>
      </c>
      <c r="BJ18">
        <f>Original!AS16</f>
        <v>0</v>
      </c>
      <c r="BK18">
        <f>Original!AT16</f>
        <v>-46040880.837910801</v>
      </c>
      <c r="BL18" s="5">
        <f t="shared" si="13"/>
        <v>-2.3904147052880777E-2</v>
      </c>
      <c r="BM18">
        <f>Original!AU16</f>
        <v>1129580.8308689301</v>
      </c>
      <c r="BN18" s="5">
        <f t="shared" si="14"/>
        <v>5.8647154002693515E-4</v>
      </c>
      <c r="BO18">
        <f>Original!AV16</f>
        <v>0</v>
      </c>
      <c r="BP18" s="5">
        <f t="shared" si="15"/>
        <v>0</v>
      </c>
      <c r="BQ18"/>
      <c r="BR18"/>
      <c r="BS18"/>
      <c r="BT18"/>
      <c r="BU18"/>
      <c r="BV18"/>
      <c r="BW18"/>
      <c r="BX18"/>
    </row>
    <row r="19" spans="1:76" x14ac:dyDescent="0.2">
      <c r="A19" t="str">
        <f t="shared" si="0"/>
        <v>0_1_2017</v>
      </c>
      <c r="B19">
        <v>0</v>
      </c>
      <c r="C19">
        <v>1</v>
      </c>
      <c r="D19">
        <v>2017</v>
      </c>
      <c r="E19">
        <f>Original!E17</f>
        <v>1944704725.54</v>
      </c>
      <c r="F19">
        <f>Original!F17</f>
        <v>1875434228.55</v>
      </c>
      <c r="G19">
        <f>Original!G17</f>
        <v>-69270496.989999995</v>
      </c>
      <c r="H19">
        <f>Original!H17</f>
        <v>1851578498.4653599</v>
      </c>
      <c r="I19">
        <f>Original!I17</f>
        <v>689923.14426761796</v>
      </c>
      <c r="J19">
        <f>Original!J17</f>
        <v>51778554.772771299</v>
      </c>
      <c r="K19">
        <f>Original!K17</f>
        <v>6.7803597543257403</v>
      </c>
      <c r="L19">
        <f>Original!L17</f>
        <v>8222438.7297861902</v>
      </c>
      <c r="M19">
        <f>Original!M17</f>
        <v>2.6834358854590299</v>
      </c>
      <c r="N19">
        <f>Original!O17</f>
        <v>9.6562557815047292</v>
      </c>
      <c r="O19">
        <f>Original!P17</f>
        <v>0.40290066685273002</v>
      </c>
      <c r="P19">
        <f>Original!N17</f>
        <v>37568.399239084698</v>
      </c>
      <c r="Q19">
        <f>Original!Q17</f>
        <v>5.9621834404266201</v>
      </c>
      <c r="R19">
        <f>Original!R17</f>
        <v>5.2276926767363303</v>
      </c>
      <c r="S19">
        <f>Original!S17</f>
        <v>0</v>
      </c>
      <c r="T19">
        <f>Original!T17</f>
        <v>0.98415089862475502</v>
      </c>
      <c r="U19">
        <f>Original!U17</f>
        <v>0</v>
      </c>
      <c r="V19">
        <f>Original!V17</f>
        <v>0</v>
      </c>
      <c r="W19">
        <f>Original!W17</f>
        <v>0</v>
      </c>
      <c r="X19">
        <f>Original!X17</f>
        <v>13700270.796587201</v>
      </c>
      <c r="Y19" s="5">
        <f t="shared" si="1"/>
        <v>7.4019965217033629E-3</v>
      </c>
      <c r="Z19">
        <f>Original!Y17</f>
        <v>13112793.1677552</v>
      </c>
      <c r="AA19" s="5">
        <f t="shared" si="1"/>
        <v>7.0845934988174033E-3</v>
      </c>
      <c r="AB19">
        <f>Original!Z17</f>
        <v>12354176.4477455</v>
      </c>
      <c r="AC19" s="5">
        <f t="shared" si="1"/>
        <v>6.6747272701720099E-3</v>
      </c>
      <c r="AD19">
        <f>Original!AA17</f>
        <v>20895784.854489401</v>
      </c>
      <c r="AE19" s="5">
        <f t="shared" si="1"/>
        <v>1.12895963231414E-2</v>
      </c>
      <c r="AF19">
        <f>Original!AC17</f>
        <v>-2272946.15759781</v>
      </c>
      <c r="AG19" s="5">
        <f t="shared" si="16"/>
        <v>-1.228029708489341E-3</v>
      </c>
      <c r="AH19">
        <f>Original!AD17</f>
        <v>248944.97498578299</v>
      </c>
      <c r="AI19" s="5">
        <f t="shared" si="2"/>
        <v>1.3450024939648045E-4</v>
      </c>
      <c r="AJ19">
        <f>Original!AB17</f>
        <v>-11323784.9167169</v>
      </c>
      <c r="AK19" s="5">
        <f t="shared" si="3"/>
        <v>-6.1180262646293891E-3</v>
      </c>
      <c r="AL19">
        <f>Original!AE17</f>
        <v>-2460580.3571935701</v>
      </c>
      <c r="AM19" s="5">
        <f t="shared" si="4"/>
        <v>-1.3294049085405973E-3</v>
      </c>
      <c r="AN19">
        <f>Original!AF17</f>
        <v>-44133529.772309698</v>
      </c>
      <c r="AO19" s="5">
        <f t="shared" si="4"/>
        <v>-2.3844509259372065E-2</v>
      </c>
      <c r="AP19">
        <f>Original!AG17</f>
        <v>0</v>
      </c>
      <c r="AQ19" s="5">
        <f t="shared" si="5"/>
        <v>0</v>
      </c>
      <c r="AR19">
        <f>Original!AH17</f>
        <v>0</v>
      </c>
      <c r="AS19" s="5">
        <f t="shared" si="6"/>
        <v>0</v>
      </c>
      <c r="AT19">
        <f>Original!AI17</f>
        <v>0</v>
      </c>
      <c r="AU19" s="5">
        <f t="shared" si="7"/>
        <v>0</v>
      </c>
      <c r="AV19">
        <f>Original!AJ17</f>
        <v>0</v>
      </c>
      <c r="AW19" s="5">
        <f t="shared" si="8"/>
        <v>0</v>
      </c>
      <c r="AX19">
        <f>Original!AK17</f>
        <v>0</v>
      </c>
      <c r="AY19" s="5">
        <f t="shared" si="9"/>
        <v>0</v>
      </c>
      <c r="AZ19">
        <f>Original!AL17</f>
        <v>121129.03774534</v>
      </c>
      <c r="BA19">
        <f>Original!AM17</f>
        <v>-498721.17479667597</v>
      </c>
      <c r="BB19" s="5">
        <f t="shared" si="10"/>
        <v>-2.6944959380396976E-4</v>
      </c>
      <c r="BC19">
        <f>Original!AN17</f>
        <v>-68771775.815203294</v>
      </c>
      <c r="BD19" s="5">
        <f t="shared" si="11"/>
        <v>-3.7156086396650238E-2</v>
      </c>
      <c r="BE19">
        <f>Original!AO17</f>
        <v>0</v>
      </c>
      <c r="BF19" s="5">
        <f t="shared" si="12"/>
        <v>0</v>
      </c>
      <c r="BG19">
        <f>Original!AP17</f>
        <v>-69270496.989999995</v>
      </c>
      <c r="BH19">
        <f>Original!AQ17</f>
        <v>5.2276926767363303</v>
      </c>
      <c r="BI19">
        <f>Original!AR17</f>
        <v>0.98415089862475502</v>
      </c>
      <c r="BJ19">
        <f>Original!AS17</f>
        <v>0</v>
      </c>
      <c r="BK19">
        <f>Original!AT17</f>
        <v>-44133529.772309698</v>
      </c>
      <c r="BL19" s="5">
        <f t="shared" si="13"/>
        <v>-2.3844509259372065E-2</v>
      </c>
      <c r="BM19">
        <f>Original!AU17</f>
        <v>0</v>
      </c>
      <c r="BN19" s="5">
        <f t="shared" si="14"/>
        <v>0</v>
      </c>
      <c r="BO19">
        <f>Original!AV17</f>
        <v>0</v>
      </c>
      <c r="BP19" s="5">
        <f t="shared" si="15"/>
        <v>0</v>
      </c>
      <c r="BQ19"/>
      <c r="BR19"/>
      <c r="BS19"/>
      <c r="BT19"/>
      <c r="BU19"/>
      <c r="BV19"/>
      <c r="BW19"/>
      <c r="BX19"/>
    </row>
    <row r="20" spans="1:76" x14ac:dyDescent="0.2">
      <c r="A20" t="str">
        <f t="shared" si="0"/>
        <v>0_1_2018</v>
      </c>
      <c r="B20">
        <v>0</v>
      </c>
      <c r="C20">
        <v>1</v>
      </c>
      <c r="D20">
        <v>2018</v>
      </c>
      <c r="E20">
        <f>Original!E18</f>
        <v>1875434228.55</v>
      </c>
      <c r="F20">
        <f>Original!F18</f>
        <v>1832287979.43999</v>
      </c>
      <c r="G20">
        <f>Original!G18</f>
        <v>-43146249.110000603</v>
      </c>
      <c r="H20">
        <f>Original!H18</f>
        <v>1816093385.1303999</v>
      </c>
      <c r="I20">
        <f>Original!I18</f>
        <v>-35485113.334963702</v>
      </c>
      <c r="J20">
        <f>Original!J18</f>
        <v>52161249.587081999</v>
      </c>
      <c r="K20">
        <f>Original!K18</f>
        <v>6.6419838440300296</v>
      </c>
      <c r="L20">
        <f>Original!L18</f>
        <v>8307363.7827434596</v>
      </c>
      <c r="M20">
        <f>Original!M18</f>
        <v>2.9745570549562301</v>
      </c>
      <c r="N20">
        <f>Original!O18</f>
        <v>9.5060184113762904</v>
      </c>
      <c r="O20">
        <f>Original!P18</f>
        <v>0.40192820483532299</v>
      </c>
      <c r="P20">
        <f>Original!N18</f>
        <v>38392.409918227597</v>
      </c>
      <c r="Q20">
        <f>Original!Q18</f>
        <v>6.2104085093765597</v>
      </c>
      <c r="R20">
        <f>Original!R18</f>
        <v>6.2395920392033197</v>
      </c>
      <c r="S20">
        <f>Original!S18</f>
        <v>0</v>
      </c>
      <c r="T20">
        <f>Original!T18</f>
        <v>1</v>
      </c>
      <c r="U20">
        <f>Original!U18</f>
        <v>0.69125210232102596</v>
      </c>
      <c r="V20">
        <f>Original!V18</f>
        <v>0</v>
      </c>
      <c r="W20">
        <f>Original!W18</f>
        <v>0</v>
      </c>
      <c r="X20">
        <f>Original!X18</f>
        <v>8791623.3528862502</v>
      </c>
      <c r="Y20" s="5">
        <f t="shared" si="1"/>
        <v>4.7481774929731546E-3</v>
      </c>
      <c r="Z20">
        <f>Original!Y18</f>
        <v>10921198.6773938</v>
      </c>
      <c r="AA20" s="5">
        <f t="shared" si="1"/>
        <v>5.8983179413919498E-3</v>
      </c>
      <c r="AB20">
        <f>Original!Z18</f>
        <v>10257400.500701001</v>
      </c>
      <c r="AC20" s="5">
        <f t="shared" si="1"/>
        <v>5.5398140069149761E-3</v>
      </c>
      <c r="AD20">
        <f>Original!AA18</f>
        <v>24405406.768796701</v>
      </c>
      <c r="AE20" s="5">
        <f t="shared" si="1"/>
        <v>1.3180865293599265E-2</v>
      </c>
      <c r="AF20">
        <f>Original!AC18</f>
        <v>-2013390.9667438399</v>
      </c>
      <c r="AG20" s="5">
        <f t="shared" si="16"/>
        <v>-1.0873916328217219E-3</v>
      </c>
      <c r="AH20">
        <f>Original!AD18</f>
        <v>333806.84886383399</v>
      </c>
      <c r="AI20" s="5">
        <f t="shared" si="2"/>
        <v>1.8028231000765155E-4</v>
      </c>
      <c r="AJ20">
        <f>Original!AB18</f>
        <v>-13080750.7107902</v>
      </c>
      <c r="AK20" s="5">
        <f t="shared" si="3"/>
        <v>-7.0646482024023785E-3</v>
      </c>
      <c r="AL20">
        <f>Original!AE18</f>
        <v>-3639601.5915200999</v>
      </c>
      <c r="AM20" s="5">
        <f t="shared" si="4"/>
        <v>-1.9656750143386865E-3</v>
      </c>
      <c r="AN20">
        <f>Original!AF18</f>
        <v>-42561490.839560203</v>
      </c>
      <c r="AO20" s="5">
        <f t="shared" si="4"/>
        <v>-2.2986598124160741E-2</v>
      </c>
      <c r="AP20">
        <f>Original!AG18</f>
        <v>0</v>
      </c>
      <c r="AQ20" s="5">
        <f t="shared" si="5"/>
        <v>0</v>
      </c>
      <c r="AR20">
        <f>Original!AH18</f>
        <v>218652.70411101601</v>
      </c>
      <c r="AS20" s="5">
        <f t="shared" si="6"/>
        <v>1.1808989156670457E-4</v>
      </c>
      <c r="AT20">
        <f>Original!AI18</f>
        <v>-29317543.7317858</v>
      </c>
      <c r="AU20" s="5">
        <f t="shared" si="7"/>
        <v>-1.5833810857106518E-2</v>
      </c>
      <c r="AV20">
        <f>Original!AJ18</f>
        <v>0</v>
      </c>
      <c r="AW20" s="5">
        <f t="shared" si="8"/>
        <v>0</v>
      </c>
      <c r="AX20">
        <f>Original!AK18</f>
        <v>0</v>
      </c>
      <c r="AY20" s="5">
        <f t="shared" si="9"/>
        <v>0</v>
      </c>
      <c r="AZ20">
        <f>Original!AL18</f>
        <v>-35684688.987647504</v>
      </c>
      <c r="BA20">
        <f>Original!AM18</f>
        <v>-36367211.415195398</v>
      </c>
      <c r="BB20" s="5">
        <f t="shared" si="10"/>
        <v>-1.9641193417042572E-2</v>
      </c>
      <c r="BC20">
        <f>Original!AN18</f>
        <v>-6779037.6948051397</v>
      </c>
      <c r="BD20" s="5">
        <f t="shared" si="11"/>
        <v>-3.6612207910298135E-3</v>
      </c>
      <c r="BE20">
        <f>Original!AO18</f>
        <v>0</v>
      </c>
      <c r="BF20" s="5">
        <f t="shared" si="12"/>
        <v>0</v>
      </c>
      <c r="BG20">
        <f>Original!AP18</f>
        <v>-43146249.110000603</v>
      </c>
      <c r="BH20">
        <f>Original!AQ18</f>
        <v>6.2395920392033197</v>
      </c>
      <c r="BI20">
        <f>Original!AR18</f>
        <v>1</v>
      </c>
      <c r="BJ20">
        <f>Original!AS18</f>
        <v>0.69125210232102596</v>
      </c>
      <c r="BK20">
        <f>Original!AT18</f>
        <v>-42561490.839560203</v>
      </c>
      <c r="BL20" s="5">
        <f t="shared" si="13"/>
        <v>-2.2986598124160741E-2</v>
      </c>
      <c r="BM20">
        <f>Original!AU18</f>
        <v>218652.70411101601</v>
      </c>
      <c r="BN20" s="5">
        <f t="shared" si="14"/>
        <v>1.1808989156670457E-4</v>
      </c>
      <c r="BO20">
        <f>Original!AV18</f>
        <v>-29317543.7317858</v>
      </c>
      <c r="BP20" s="5">
        <f t="shared" si="15"/>
        <v>-1.5833810857106518E-2</v>
      </c>
      <c r="BQ20"/>
      <c r="BR20"/>
      <c r="BS20"/>
      <c r="BT20"/>
      <c r="BU20"/>
      <c r="BV20"/>
      <c r="BW20"/>
      <c r="BX20"/>
    </row>
    <row r="21" spans="1:76" x14ac:dyDescent="0.2">
      <c r="A21" t="str">
        <f t="shared" si="0"/>
        <v>0_2_2002</v>
      </c>
      <c r="B21">
        <v>0</v>
      </c>
      <c r="C21">
        <v>2</v>
      </c>
      <c r="D21">
        <v>2002</v>
      </c>
      <c r="E21">
        <f>Original!E19</f>
        <v>0</v>
      </c>
      <c r="F21">
        <f>Original!F19</f>
        <v>778178956.74150002</v>
      </c>
      <c r="G21">
        <f>Original!G19</f>
        <v>0</v>
      </c>
      <c r="H21">
        <f>Original!H19</f>
        <v>712365298.65484595</v>
      </c>
      <c r="I21">
        <f>Original!I19</f>
        <v>0</v>
      </c>
      <c r="J21">
        <f>Original!J19</f>
        <v>0</v>
      </c>
      <c r="K21">
        <f>Original!K19</f>
        <v>0</v>
      </c>
      <c r="L21">
        <f>Original!L19</f>
        <v>0</v>
      </c>
      <c r="M21">
        <f>Original!M19</f>
        <v>0</v>
      </c>
      <c r="N21">
        <f>Original!O19</f>
        <v>0</v>
      </c>
      <c r="O21">
        <f>Original!P19</f>
        <v>0</v>
      </c>
      <c r="P21">
        <f>Original!N19</f>
        <v>0</v>
      </c>
      <c r="Q21">
        <f>Original!Q19</f>
        <v>0</v>
      </c>
      <c r="R21">
        <f>Original!R19</f>
        <v>0</v>
      </c>
      <c r="S21">
        <f>Original!S19</f>
        <v>0</v>
      </c>
      <c r="T21">
        <f>Original!T19</f>
        <v>0</v>
      </c>
      <c r="U21">
        <f>Original!U19</f>
        <v>0</v>
      </c>
      <c r="V21">
        <f>Original!V19</f>
        <v>0</v>
      </c>
      <c r="W21">
        <f>Original!W19</f>
        <v>0</v>
      </c>
      <c r="X21">
        <f>Original!X19</f>
        <v>0</v>
      </c>
      <c r="Y21" s="5"/>
      <c r="Z21">
        <f>Original!Y19</f>
        <v>0</v>
      </c>
      <c r="AA21" s="5"/>
      <c r="AB21">
        <f>Original!Z19</f>
        <v>0</v>
      </c>
      <c r="AC21" s="5"/>
      <c r="AD21">
        <f>Original!AA19</f>
        <v>0</v>
      </c>
      <c r="AE21" s="5"/>
      <c r="AF21">
        <f>Original!AC19</f>
        <v>0</v>
      </c>
      <c r="AG21" s="5"/>
      <c r="AH21">
        <f>Original!AD19</f>
        <v>0</v>
      </c>
      <c r="AI21" s="5"/>
      <c r="AJ21">
        <f>Original!AB19</f>
        <v>0</v>
      </c>
      <c r="AK21" s="5">
        <f t="shared" si="3"/>
        <v>0</v>
      </c>
      <c r="AL21">
        <f>Original!AE19</f>
        <v>0</v>
      </c>
      <c r="AM21" s="5">
        <f t="shared" si="4"/>
        <v>0</v>
      </c>
      <c r="AN21">
        <f>Original!AF19</f>
        <v>0</v>
      </c>
      <c r="AO21" s="5">
        <f t="shared" si="4"/>
        <v>0</v>
      </c>
      <c r="AP21">
        <f>Original!AG19</f>
        <v>0</v>
      </c>
      <c r="AQ21" s="5">
        <f t="shared" si="5"/>
        <v>0</v>
      </c>
      <c r="AR21">
        <f>Original!AH19</f>
        <v>0</v>
      </c>
      <c r="AS21" s="5">
        <f t="shared" si="6"/>
        <v>0</v>
      </c>
      <c r="AT21">
        <f>Original!AI19</f>
        <v>0</v>
      </c>
      <c r="AU21" s="5">
        <f t="shared" si="7"/>
        <v>0</v>
      </c>
      <c r="AV21">
        <f>Original!AJ19</f>
        <v>0</v>
      </c>
      <c r="AW21" s="5">
        <f t="shared" si="8"/>
        <v>0</v>
      </c>
      <c r="AX21">
        <f>Original!AK19</f>
        <v>0</v>
      </c>
      <c r="AY21" s="5">
        <f t="shared" si="9"/>
        <v>0</v>
      </c>
      <c r="AZ21">
        <f>Original!AL19</f>
        <v>0</v>
      </c>
      <c r="BA21">
        <f>Original!AM19</f>
        <v>0</v>
      </c>
      <c r="BB21" s="5">
        <f t="shared" si="10"/>
        <v>0</v>
      </c>
      <c r="BC21">
        <f>Original!AN19</f>
        <v>0</v>
      </c>
      <c r="BD21" s="5">
        <f t="shared" si="11"/>
        <v>0</v>
      </c>
      <c r="BE21">
        <f>Original!AO19</f>
        <v>778178956.74150002</v>
      </c>
      <c r="BF21" s="5">
        <f t="shared" si="12"/>
        <v>0.42849060687791934</v>
      </c>
      <c r="BG21">
        <f>Original!AP19</f>
        <v>778178956.74150002</v>
      </c>
      <c r="BH21">
        <f>Original!AQ19</f>
        <v>0</v>
      </c>
      <c r="BI21">
        <f>Original!AR19</f>
        <v>0</v>
      </c>
      <c r="BJ21">
        <f>Original!AS19</f>
        <v>0</v>
      </c>
      <c r="BK21">
        <f>Original!AT19</f>
        <v>0</v>
      </c>
      <c r="BL21" s="5">
        <f t="shared" si="13"/>
        <v>0</v>
      </c>
      <c r="BM21">
        <f>Original!AU19</f>
        <v>0</v>
      </c>
      <c r="BN21" s="5">
        <f t="shared" si="14"/>
        <v>0</v>
      </c>
      <c r="BO21">
        <f>Original!AV19</f>
        <v>0</v>
      </c>
      <c r="BP21" s="5">
        <f t="shared" si="15"/>
        <v>0</v>
      </c>
      <c r="BQ21"/>
      <c r="BR21"/>
      <c r="BS21"/>
      <c r="BT21"/>
      <c r="BU21"/>
      <c r="BV21"/>
      <c r="BW21"/>
      <c r="BX21"/>
    </row>
    <row r="22" spans="1:76" x14ac:dyDescent="0.2">
      <c r="A22" t="str">
        <f t="shared" si="0"/>
        <v>0_2_2003</v>
      </c>
      <c r="B22">
        <v>0</v>
      </c>
      <c r="C22">
        <v>2</v>
      </c>
      <c r="D22">
        <v>2003</v>
      </c>
      <c r="E22">
        <f>Original!E20</f>
        <v>778178956.74150002</v>
      </c>
      <c r="F22">
        <f>Original!F20</f>
        <v>775775981.48999906</v>
      </c>
      <c r="G22">
        <f>Original!G20</f>
        <v>-7304362.2514999304</v>
      </c>
      <c r="H22">
        <f>Original!H20</f>
        <v>747752977.96713603</v>
      </c>
      <c r="I22">
        <f>Original!I20</f>
        <v>30764789.032770202</v>
      </c>
      <c r="J22">
        <f>Original!J20</f>
        <v>12908835.608403999</v>
      </c>
      <c r="K22">
        <f>Original!K20</f>
        <v>4.1869356659843904</v>
      </c>
      <c r="L22">
        <f>Original!L20</f>
        <v>2403008.0727950102</v>
      </c>
      <c r="M22">
        <f>Original!M20</f>
        <v>2.1950551632158199</v>
      </c>
      <c r="N22">
        <f>Original!O20</f>
        <v>7.9979836073008101</v>
      </c>
      <c r="O22">
        <f>Original!P20</f>
        <v>0.32170115584020298</v>
      </c>
      <c r="P22">
        <f>Original!N20</f>
        <v>34755.1297337781</v>
      </c>
      <c r="Q22">
        <f>Original!Q20</f>
        <v>3.4324315209080201</v>
      </c>
      <c r="R22">
        <f>Original!R20</f>
        <v>0</v>
      </c>
      <c r="S22">
        <f>Original!S20</f>
        <v>0</v>
      </c>
      <c r="T22">
        <f>Original!T20</f>
        <v>4.2199727601871601E-2</v>
      </c>
      <c r="U22">
        <f>Original!U20</f>
        <v>0</v>
      </c>
      <c r="V22">
        <f>Original!V20</f>
        <v>0</v>
      </c>
      <c r="W22">
        <f>Original!W20</f>
        <v>0</v>
      </c>
      <c r="X22">
        <f>Original!X20</f>
        <v>49363606.392662697</v>
      </c>
      <c r="Y22" s="5">
        <f t="shared" si="1"/>
        <v>6.9295355186272584E-2</v>
      </c>
      <c r="Z22">
        <f>Original!Y20</f>
        <v>-3291134.1740095899</v>
      </c>
      <c r="AA22" s="5">
        <f t="shared" si="1"/>
        <v>-4.6200091164241347E-3</v>
      </c>
      <c r="AB22">
        <f>Original!Z20</f>
        <v>8465595.3339155</v>
      </c>
      <c r="AC22" s="5">
        <f t="shared" si="1"/>
        <v>1.1883783993831564E-2</v>
      </c>
      <c r="AD22">
        <f>Original!AA20</f>
        <v>11451347.4257083</v>
      </c>
      <c r="AE22" s="5">
        <f t="shared" si="1"/>
        <v>1.6075105633769349E-2</v>
      </c>
      <c r="AF22">
        <f>Original!AC20</f>
        <v>-744006.17798744095</v>
      </c>
      <c r="AG22" s="5">
        <f t="shared" si="16"/>
        <v>-1.0444166488630794E-3</v>
      </c>
      <c r="AH22">
        <f>Original!AD20</f>
        <v>-3996797.6496581198</v>
      </c>
      <c r="AI22" s="5">
        <f t="shared" si="2"/>
        <v>-5.6106012704510494E-3</v>
      </c>
      <c r="AJ22">
        <f>Original!AB20</f>
        <v>5054827.4329911303</v>
      </c>
      <c r="AK22" s="5">
        <f t="shared" si="3"/>
        <v>7.0958361426870778E-3</v>
      </c>
      <c r="AL22">
        <f>Original!AE20</f>
        <v>0</v>
      </c>
      <c r="AM22" s="5">
        <f t="shared" si="4"/>
        <v>0</v>
      </c>
      <c r="AN22">
        <f>Original!AF20</f>
        <v>0</v>
      </c>
      <c r="AO22" s="5">
        <f t="shared" si="4"/>
        <v>0</v>
      </c>
      <c r="AP22">
        <f>Original!AG20</f>
        <v>0</v>
      </c>
      <c r="AQ22" s="5">
        <f t="shared" si="5"/>
        <v>0</v>
      </c>
      <c r="AR22">
        <f>Original!AH20</f>
        <v>0</v>
      </c>
      <c r="AS22" s="5">
        <f t="shared" si="6"/>
        <v>0</v>
      </c>
      <c r="AT22">
        <f>Original!AI20</f>
        <v>0</v>
      </c>
      <c r="AU22" s="5">
        <f t="shared" si="7"/>
        <v>0</v>
      </c>
      <c r="AV22">
        <f>Original!AJ20</f>
        <v>0</v>
      </c>
      <c r="AW22" s="5">
        <f t="shared" si="8"/>
        <v>0</v>
      </c>
      <c r="AX22">
        <f>Original!AK20</f>
        <v>0</v>
      </c>
      <c r="AY22" s="5">
        <f t="shared" si="9"/>
        <v>0</v>
      </c>
      <c r="AZ22">
        <f>Original!AL20</f>
        <v>66303438.5836225</v>
      </c>
      <c r="BA22">
        <f>Original!AM20</f>
        <v>65651180.990148999</v>
      </c>
      <c r="BB22" s="5">
        <f t="shared" si="10"/>
        <v>9.2159431564279776E-2</v>
      </c>
      <c r="BC22">
        <f>Original!AN20</f>
        <v>-72955543.241648898</v>
      </c>
      <c r="BD22" s="5">
        <f t="shared" si="11"/>
        <v>-0.10241310656121277</v>
      </c>
      <c r="BE22">
        <f>Original!AO20</f>
        <v>4901387</v>
      </c>
      <c r="BF22" s="5">
        <f t="shared" si="12"/>
        <v>6.8804404274818726E-3</v>
      </c>
      <c r="BG22">
        <f>Original!AP20</f>
        <v>-2402975.25149995</v>
      </c>
      <c r="BH22">
        <f>Original!AQ20</f>
        <v>0</v>
      </c>
      <c r="BI22">
        <f>Original!AR20</f>
        <v>4.2199727601871601E-2</v>
      </c>
      <c r="BJ22">
        <f>Original!AS20</f>
        <v>0</v>
      </c>
      <c r="BK22">
        <f>Original!AT20</f>
        <v>0</v>
      </c>
      <c r="BL22" s="5">
        <f t="shared" si="13"/>
        <v>0</v>
      </c>
      <c r="BM22">
        <f>Original!AU20</f>
        <v>0</v>
      </c>
      <c r="BN22" s="5">
        <f t="shared" si="14"/>
        <v>0</v>
      </c>
      <c r="BO22">
        <f>Original!AV20</f>
        <v>0</v>
      </c>
      <c r="BP22" s="5">
        <f t="shared" si="15"/>
        <v>0</v>
      </c>
      <c r="BQ22"/>
      <c r="BR22"/>
      <c r="BS22"/>
      <c r="BT22"/>
      <c r="BU22"/>
      <c r="BV22"/>
      <c r="BW22"/>
      <c r="BX22"/>
    </row>
    <row r="23" spans="1:76" x14ac:dyDescent="0.2">
      <c r="A23" t="str">
        <f t="shared" si="0"/>
        <v>0_2_2004</v>
      </c>
      <c r="B23">
        <v>0</v>
      </c>
      <c r="C23">
        <v>2</v>
      </c>
      <c r="D23">
        <v>2004</v>
      </c>
      <c r="E23">
        <f>Original!E21</f>
        <v>775775981.48999906</v>
      </c>
      <c r="F23">
        <f>Original!F21</f>
        <v>806099666.79199898</v>
      </c>
      <c r="G23">
        <f>Original!G21</f>
        <v>13796022.941999599</v>
      </c>
      <c r="H23">
        <f>Original!H21</f>
        <v>780380726.98548603</v>
      </c>
      <c r="I23">
        <f>Original!I21</f>
        <v>17601352.653796598</v>
      </c>
      <c r="J23">
        <f>Original!J21</f>
        <v>12461016.1662133</v>
      </c>
      <c r="K23">
        <f>Original!K21</f>
        <v>4.1315455466146203</v>
      </c>
      <c r="L23">
        <f>Original!L21</f>
        <v>2454875.0737574901</v>
      </c>
      <c r="M23">
        <f>Original!M21</f>
        <v>2.5194365369455598</v>
      </c>
      <c r="N23">
        <f>Original!O21</f>
        <v>7.8117274776058201</v>
      </c>
      <c r="O23">
        <f>Original!P21</f>
        <v>0.31239198011135999</v>
      </c>
      <c r="P23">
        <f>Original!N21</f>
        <v>33581.613850308</v>
      </c>
      <c r="Q23">
        <f>Original!Q21</f>
        <v>3.3918079825102398</v>
      </c>
      <c r="R23">
        <f>Original!R21</f>
        <v>0</v>
      </c>
      <c r="S23">
        <f>Original!S21</f>
        <v>0</v>
      </c>
      <c r="T23">
        <f>Original!T21</f>
        <v>4.1368121423869697E-2</v>
      </c>
      <c r="U23">
        <f>Original!U21</f>
        <v>0</v>
      </c>
      <c r="V23">
        <f>Original!V21</f>
        <v>0</v>
      </c>
      <c r="W23">
        <f>Original!W21</f>
        <v>0</v>
      </c>
      <c r="X23">
        <f>Original!X21</f>
        <v>-11817341.7029068</v>
      </c>
      <c r="Y23" s="5">
        <f t="shared" si="1"/>
        <v>-1.5803804265726612E-2</v>
      </c>
      <c r="Z23">
        <f>Original!Y21</f>
        <v>3719454.0075499499</v>
      </c>
      <c r="AA23" s="5">
        <f t="shared" si="1"/>
        <v>4.9741747838460909E-3</v>
      </c>
      <c r="AB23">
        <f>Original!Z21</f>
        <v>8985388.2818111293</v>
      </c>
      <c r="AC23" s="5">
        <f t="shared" si="1"/>
        <v>1.2016519554678444E-2</v>
      </c>
      <c r="AD23">
        <f>Original!AA21</f>
        <v>12865373.732906099</v>
      </c>
      <c r="AE23" s="5">
        <f t="shared" si="1"/>
        <v>1.7205379466200585E-2</v>
      </c>
      <c r="AF23">
        <f>Original!AC21</f>
        <v>-725571.97847671004</v>
      </c>
      <c r="AG23" s="5">
        <f t="shared" si="16"/>
        <v>-9.703364611790274E-4</v>
      </c>
      <c r="AH23">
        <f>Original!AD21</f>
        <v>-3477577.00077928</v>
      </c>
      <c r="AI23" s="5">
        <f t="shared" si="2"/>
        <v>-4.6507029771162217E-3</v>
      </c>
      <c r="AJ23">
        <f>Original!AB21</f>
        <v>7569313.7716898499</v>
      </c>
      <c r="AK23" s="5">
        <f t="shared" si="3"/>
        <v>1.0122746407868567E-2</v>
      </c>
      <c r="AL23">
        <f>Original!AE21</f>
        <v>0</v>
      </c>
      <c r="AM23" s="5">
        <f t="shared" si="4"/>
        <v>0</v>
      </c>
      <c r="AN23">
        <f>Original!AF21</f>
        <v>0</v>
      </c>
      <c r="AO23" s="5">
        <f t="shared" si="4"/>
        <v>0</v>
      </c>
      <c r="AP23">
        <f>Original!AG21</f>
        <v>0</v>
      </c>
      <c r="AQ23" s="5">
        <f t="shared" si="5"/>
        <v>0</v>
      </c>
      <c r="AR23">
        <f>Original!AH21</f>
        <v>0</v>
      </c>
      <c r="AS23" s="5">
        <f t="shared" si="6"/>
        <v>0</v>
      </c>
      <c r="AT23">
        <f>Original!AI21</f>
        <v>0</v>
      </c>
      <c r="AU23" s="5">
        <f t="shared" si="7"/>
        <v>0</v>
      </c>
      <c r="AV23">
        <f>Original!AJ21</f>
        <v>0</v>
      </c>
      <c r="AW23" s="5">
        <f t="shared" si="8"/>
        <v>0</v>
      </c>
      <c r="AX23">
        <f>Original!AK21</f>
        <v>0</v>
      </c>
      <c r="AY23" s="5">
        <f t="shared" si="9"/>
        <v>0</v>
      </c>
      <c r="AZ23">
        <f>Original!AL21</f>
        <v>17119039.1117942</v>
      </c>
      <c r="BA23">
        <f>Original!AM21</f>
        <v>17244940.149772</v>
      </c>
      <c r="BB23" s="5">
        <f t="shared" si="10"/>
        <v>2.3062349008163924E-2</v>
      </c>
      <c r="BC23">
        <f>Original!AN21</f>
        <v>-3448917.2077723802</v>
      </c>
      <c r="BD23" s="5">
        <f t="shared" si="11"/>
        <v>-4.6123750882928099E-3</v>
      </c>
      <c r="BE23">
        <f>Original!AO21</f>
        <v>16527662.359999999</v>
      </c>
      <c r="BF23" s="5">
        <f t="shared" si="12"/>
        <v>2.2103104697667141E-2</v>
      </c>
      <c r="BG23">
        <f>Original!AP21</f>
        <v>30323685.301999599</v>
      </c>
      <c r="BH23">
        <f>Original!AQ21</f>
        <v>0</v>
      </c>
      <c r="BI23">
        <f>Original!AR21</f>
        <v>4.1368121423869697E-2</v>
      </c>
      <c r="BJ23">
        <f>Original!AS21</f>
        <v>0</v>
      </c>
      <c r="BK23">
        <f>Original!AT21</f>
        <v>0</v>
      </c>
      <c r="BL23" s="5">
        <f t="shared" si="13"/>
        <v>0</v>
      </c>
      <c r="BM23">
        <f>Original!AU21</f>
        <v>0</v>
      </c>
      <c r="BN23" s="5">
        <f t="shared" si="14"/>
        <v>0</v>
      </c>
      <c r="BO23">
        <f>Original!AV21</f>
        <v>0</v>
      </c>
      <c r="BP23" s="5">
        <f t="shared" si="15"/>
        <v>0</v>
      </c>
      <c r="BQ23"/>
      <c r="BR23"/>
      <c r="BS23"/>
      <c r="BT23"/>
      <c r="BU23"/>
      <c r="BV23"/>
      <c r="BW23"/>
      <c r="BX23"/>
    </row>
    <row r="24" spans="1:76" x14ac:dyDescent="0.2">
      <c r="A24" t="str">
        <f t="shared" si="0"/>
        <v>0_2_2005</v>
      </c>
      <c r="B24">
        <v>0</v>
      </c>
      <c r="C24">
        <v>2</v>
      </c>
      <c r="D24">
        <v>2005</v>
      </c>
      <c r="E24">
        <f>Original!E22</f>
        <v>806099666.79199898</v>
      </c>
      <c r="F24">
        <f>Original!F22</f>
        <v>823961656.74499905</v>
      </c>
      <c r="G24">
        <f>Original!G22</f>
        <v>4980140.8500003004</v>
      </c>
      <c r="H24">
        <f>Original!H22</f>
        <v>833373622.82828796</v>
      </c>
      <c r="I24">
        <f>Original!I22</f>
        <v>39291342.628986701</v>
      </c>
      <c r="J24">
        <f>Original!J22</f>
        <v>12069229.5376813</v>
      </c>
      <c r="K24">
        <f>Original!K22</f>
        <v>4.2699889177983597</v>
      </c>
      <c r="L24">
        <f>Original!L22</f>
        <v>2453902.9372829301</v>
      </c>
      <c r="M24">
        <f>Original!M22</f>
        <v>2.9792773704913902</v>
      </c>
      <c r="N24">
        <f>Original!O22</f>
        <v>7.5982454431379498</v>
      </c>
      <c r="O24">
        <f>Original!P22</f>
        <v>0.30157588470056601</v>
      </c>
      <c r="P24">
        <f>Original!N22</f>
        <v>32747.785887571299</v>
      </c>
      <c r="Q24">
        <f>Original!Q22</f>
        <v>3.4024327990114398</v>
      </c>
      <c r="R24">
        <f>Original!R22</f>
        <v>0</v>
      </c>
      <c r="S24">
        <f>Original!S22</f>
        <v>0</v>
      </c>
      <c r="T24">
        <f>Original!T22</f>
        <v>3.9573290145313002E-2</v>
      </c>
      <c r="U24">
        <f>Original!U22</f>
        <v>0</v>
      </c>
      <c r="V24">
        <f>Original!V22</f>
        <v>0</v>
      </c>
      <c r="W24">
        <f>Original!W22</f>
        <v>0</v>
      </c>
      <c r="X24">
        <f>Original!X22</f>
        <v>45691193.953546703</v>
      </c>
      <c r="Y24" s="5">
        <f t="shared" si="1"/>
        <v>5.8549874918164775E-2</v>
      </c>
      <c r="Z24">
        <f>Original!Y22</f>
        <v>-2993029.7587860799</v>
      </c>
      <c r="AA24" s="5">
        <f t="shared" si="1"/>
        <v>-3.8353455631173552E-3</v>
      </c>
      <c r="AB24">
        <f>Original!Z22</f>
        <v>9561757.0691521298</v>
      </c>
      <c r="AC24" s="5">
        <f t="shared" si="1"/>
        <v>1.2252682233821959E-2</v>
      </c>
      <c r="AD24">
        <f>Original!AA22</f>
        <v>17179220.234894101</v>
      </c>
      <c r="AE24" s="5">
        <f t="shared" si="1"/>
        <v>2.2013896090508665E-2</v>
      </c>
      <c r="AF24">
        <f>Original!AC22</f>
        <v>-775439.96230638295</v>
      </c>
      <c r="AG24" s="5">
        <f t="shared" si="16"/>
        <v>-9.9366877665189326E-4</v>
      </c>
      <c r="AH24">
        <f>Original!AD22</f>
        <v>-3133851.7553508398</v>
      </c>
      <c r="AI24" s="5">
        <f t="shared" si="2"/>
        <v>-4.015798503195383E-3</v>
      </c>
      <c r="AJ24">
        <f>Original!AB22</f>
        <v>7345982.4586960897</v>
      </c>
      <c r="AK24" s="5">
        <f t="shared" si="3"/>
        <v>9.4133314735651008E-3</v>
      </c>
      <c r="AL24">
        <f>Original!AE22</f>
        <v>0</v>
      </c>
      <c r="AM24" s="5">
        <f t="shared" si="4"/>
        <v>0</v>
      </c>
      <c r="AN24">
        <f>Original!AF22</f>
        <v>0</v>
      </c>
      <c r="AO24" s="5">
        <f t="shared" si="4"/>
        <v>0</v>
      </c>
      <c r="AP24">
        <f>Original!AG22</f>
        <v>0</v>
      </c>
      <c r="AQ24" s="5">
        <f t="shared" si="5"/>
        <v>0</v>
      </c>
      <c r="AR24">
        <f>Original!AH22</f>
        <v>0</v>
      </c>
      <c r="AS24" s="5">
        <f t="shared" si="6"/>
        <v>0</v>
      </c>
      <c r="AT24">
        <f>Original!AI22</f>
        <v>0</v>
      </c>
      <c r="AU24" s="5">
        <f t="shared" si="7"/>
        <v>0</v>
      </c>
      <c r="AV24">
        <f>Original!AJ22</f>
        <v>0</v>
      </c>
      <c r="AW24" s="5">
        <f t="shared" si="8"/>
        <v>0</v>
      </c>
      <c r="AX24">
        <f>Original!AK22</f>
        <v>0</v>
      </c>
      <c r="AY24" s="5">
        <f t="shared" si="9"/>
        <v>0</v>
      </c>
      <c r="AZ24">
        <f>Original!AL22</f>
        <v>72875832.239845693</v>
      </c>
      <c r="BA24">
        <f>Original!AM22</f>
        <v>75985019.521166593</v>
      </c>
      <c r="BB24" s="5">
        <f t="shared" si="10"/>
        <v>9.7369164682843082E-2</v>
      </c>
      <c r="BC24">
        <f>Original!AN22</f>
        <v>-71004878.671166301</v>
      </c>
      <c r="BD24" s="5">
        <f t="shared" si="11"/>
        <v>-9.0987483693311264E-2</v>
      </c>
      <c r="BE24">
        <f>Original!AO22</f>
        <v>12881849.103</v>
      </c>
      <c r="BF24" s="5">
        <f t="shared" si="12"/>
        <v>1.6507133835507427E-2</v>
      </c>
      <c r="BG24">
        <f>Original!AP22</f>
        <v>17861989.9530003</v>
      </c>
      <c r="BH24">
        <f>Original!AQ22</f>
        <v>0</v>
      </c>
      <c r="BI24">
        <f>Original!AR22</f>
        <v>3.9573290145313002E-2</v>
      </c>
      <c r="BJ24">
        <f>Original!AS22</f>
        <v>0</v>
      </c>
      <c r="BK24">
        <f>Original!AT22</f>
        <v>0</v>
      </c>
      <c r="BL24" s="5">
        <f t="shared" si="13"/>
        <v>0</v>
      </c>
      <c r="BM24">
        <f>Original!AU22</f>
        <v>0</v>
      </c>
      <c r="BN24" s="5">
        <f t="shared" si="14"/>
        <v>0</v>
      </c>
      <c r="BO24">
        <f>Original!AV22</f>
        <v>0</v>
      </c>
      <c r="BP24" s="5">
        <f t="shared" si="15"/>
        <v>0</v>
      </c>
      <c r="BQ24"/>
      <c r="BR24"/>
      <c r="BS24"/>
      <c r="BT24"/>
      <c r="BU24"/>
      <c r="BV24"/>
      <c r="BW24"/>
      <c r="BX24"/>
    </row>
    <row r="25" spans="1:76" x14ac:dyDescent="0.2">
      <c r="A25" t="str">
        <f t="shared" si="0"/>
        <v>0_2_2006</v>
      </c>
      <c r="B25">
        <v>0</v>
      </c>
      <c r="C25">
        <v>2</v>
      </c>
      <c r="D25">
        <v>2006</v>
      </c>
      <c r="E25">
        <f>Original!E23</f>
        <v>823961656.74499905</v>
      </c>
      <c r="F25">
        <f>Original!F23</f>
        <v>853419670.07099998</v>
      </c>
      <c r="G25">
        <f>Original!G23</f>
        <v>29458013.326000199</v>
      </c>
      <c r="H25">
        <f>Original!H23</f>
        <v>872174842.63368905</v>
      </c>
      <c r="I25">
        <f>Original!I23</f>
        <v>38801219.805400603</v>
      </c>
      <c r="J25">
        <f>Original!J23</f>
        <v>11909415.524083899</v>
      </c>
      <c r="K25">
        <f>Original!K23</f>
        <v>3.9999609247888199</v>
      </c>
      <c r="L25">
        <f>Original!L23</f>
        <v>2475672.8894384098</v>
      </c>
      <c r="M25">
        <f>Original!M23</f>
        <v>3.27433977134215</v>
      </c>
      <c r="N25">
        <f>Original!O23</f>
        <v>7.3941622305410002</v>
      </c>
      <c r="O25">
        <f>Original!P23</f>
        <v>0.28774822712551901</v>
      </c>
      <c r="P25">
        <f>Original!N23</f>
        <v>31409.315032437898</v>
      </c>
      <c r="Q25">
        <f>Original!Q23</f>
        <v>3.5839633756376399</v>
      </c>
      <c r="R25">
        <f>Original!R23</f>
        <v>0</v>
      </c>
      <c r="S25">
        <f>Original!S23</f>
        <v>0</v>
      </c>
      <c r="T25">
        <f>Original!T23</f>
        <v>4.0264441589503999E-2</v>
      </c>
      <c r="U25">
        <f>Original!U23</f>
        <v>0</v>
      </c>
      <c r="V25">
        <f>Original!V23</f>
        <v>0</v>
      </c>
      <c r="W25">
        <f>Original!W23</f>
        <v>0</v>
      </c>
      <c r="X25">
        <f>Original!X23</f>
        <v>-6542145.9559005601</v>
      </c>
      <c r="Y25" s="5">
        <f t="shared" si="1"/>
        <v>-7.8501956105809373E-3</v>
      </c>
      <c r="Z25">
        <f>Original!Y23</f>
        <v>8791692.7316188496</v>
      </c>
      <c r="AA25" s="5">
        <f t="shared" si="1"/>
        <v>1.0549521236083482E-2</v>
      </c>
      <c r="AB25">
        <f>Original!Z23</f>
        <v>11252100.724174401</v>
      </c>
      <c r="AC25" s="5">
        <f t="shared" si="1"/>
        <v>1.3501868088873787E-2</v>
      </c>
      <c r="AD25">
        <f>Original!AA23</f>
        <v>10044788.447747599</v>
      </c>
      <c r="AE25" s="5">
        <f t="shared" si="1"/>
        <v>1.2053163398258014E-2</v>
      </c>
      <c r="AF25">
        <f>Original!AC23</f>
        <v>-796350.62788954296</v>
      </c>
      <c r="AG25" s="5">
        <f t="shared" si="16"/>
        <v>-9.5557455392804845E-4</v>
      </c>
      <c r="AH25">
        <f>Original!AD23</f>
        <v>-3347832.1684226599</v>
      </c>
      <c r="AI25" s="5">
        <f t="shared" si="2"/>
        <v>-4.0172043807444359E-3</v>
      </c>
      <c r="AJ25">
        <f>Original!AB23</f>
        <v>12409042.541546701</v>
      </c>
      <c r="AK25" s="5">
        <f t="shared" si="3"/>
        <v>1.4890131150819391E-2</v>
      </c>
      <c r="AL25">
        <f>Original!AE23</f>
        <v>-1162479.1051920899</v>
      </c>
      <c r="AM25" s="5">
        <f t="shared" si="4"/>
        <v>-1.3949074860887603E-3</v>
      </c>
      <c r="AN25">
        <f>Original!AF23</f>
        <v>0</v>
      </c>
      <c r="AO25" s="5">
        <f t="shared" si="4"/>
        <v>0</v>
      </c>
      <c r="AP25">
        <f>Original!AG23</f>
        <v>0</v>
      </c>
      <c r="AQ25" s="5">
        <f t="shared" si="5"/>
        <v>0</v>
      </c>
      <c r="AR25">
        <f>Original!AH23</f>
        <v>0</v>
      </c>
      <c r="AS25" s="5">
        <f t="shared" si="6"/>
        <v>0</v>
      </c>
      <c r="AT25">
        <f>Original!AI23</f>
        <v>0</v>
      </c>
      <c r="AU25" s="5">
        <f t="shared" si="7"/>
        <v>0</v>
      </c>
      <c r="AV25">
        <f>Original!AJ23</f>
        <v>0</v>
      </c>
      <c r="AW25" s="5">
        <f t="shared" si="8"/>
        <v>0</v>
      </c>
      <c r="AX25">
        <f>Original!AK23</f>
        <v>0</v>
      </c>
      <c r="AY25" s="5">
        <f t="shared" si="9"/>
        <v>0</v>
      </c>
      <c r="AZ25">
        <f>Original!AL23</f>
        <v>30648816.587682799</v>
      </c>
      <c r="BA25">
        <f>Original!AM23</f>
        <v>33730797.304793201</v>
      </c>
      <c r="BB25" s="5">
        <f t="shared" si="10"/>
        <v>4.0474999904986486E-2</v>
      </c>
      <c r="BC25">
        <f>Original!AN23</f>
        <v>-4272783.9787929896</v>
      </c>
      <c r="BD25" s="5">
        <f t="shared" si="11"/>
        <v>-5.1270928929716955E-3</v>
      </c>
      <c r="BE25">
        <f>Original!AO23</f>
        <v>0</v>
      </c>
      <c r="BF25" s="5">
        <f t="shared" si="12"/>
        <v>0</v>
      </c>
      <c r="BG25">
        <f>Original!AP23</f>
        <v>29458013.326000199</v>
      </c>
      <c r="BH25">
        <f>Original!AQ23</f>
        <v>0</v>
      </c>
      <c r="BI25">
        <f>Original!AR23</f>
        <v>4.0264441589503999E-2</v>
      </c>
      <c r="BJ25">
        <f>Original!AS23</f>
        <v>0</v>
      </c>
      <c r="BK25">
        <f>Original!AT23</f>
        <v>0</v>
      </c>
      <c r="BL25" s="5">
        <f t="shared" si="13"/>
        <v>0</v>
      </c>
      <c r="BM25">
        <f>Original!AU23</f>
        <v>0</v>
      </c>
      <c r="BN25" s="5">
        <f t="shared" si="14"/>
        <v>0</v>
      </c>
      <c r="BO25">
        <f>Original!AV23</f>
        <v>0</v>
      </c>
      <c r="BP25" s="5">
        <f t="shared" si="15"/>
        <v>0</v>
      </c>
      <c r="BQ25"/>
      <c r="BR25"/>
      <c r="BS25"/>
      <c r="BT25"/>
      <c r="BU25"/>
      <c r="BV25"/>
      <c r="BW25"/>
      <c r="BX25"/>
    </row>
    <row r="26" spans="1:76" x14ac:dyDescent="0.2">
      <c r="A26" t="str">
        <f t="shared" si="0"/>
        <v>0_2_2007</v>
      </c>
      <c r="B26">
        <v>0</v>
      </c>
      <c r="C26">
        <v>2</v>
      </c>
      <c r="D26">
        <v>2007</v>
      </c>
      <c r="E26">
        <f>Original!E24</f>
        <v>853419670.07099998</v>
      </c>
      <c r="F26">
        <f>Original!F24</f>
        <v>865948176.55399895</v>
      </c>
      <c r="G26">
        <f>Original!G24</f>
        <v>12528506.4829996</v>
      </c>
      <c r="H26">
        <f>Original!H24</f>
        <v>871107031.55314195</v>
      </c>
      <c r="I26">
        <f>Original!I24</f>
        <v>-1067811.08054676</v>
      </c>
      <c r="J26">
        <f>Original!J24</f>
        <v>12254976.275466099</v>
      </c>
      <c r="K26">
        <f>Original!K24</f>
        <v>4.1629263142260804</v>
      </c>
      <c r="L26">
        <f>Original!L24</f>
        <v>2524636.2135485299</v>
      </c>
      <c r="M26">
        <f>Original!M24</f>
        <v>3.4618484483757999</v>
      </c>
      <c r="N26">
        <f>Original!O24</f>
        <v>7.2946895378472298</v>
      </c>
      <c r="O26">
        <f>Original!P24</f>
        <v>0.27819304040433301</v>
      </c>
      <c r="P26">
        <f>Original!N24</f>
        <v>31958.1505302597</v>
      </c>
      <c r="Q26">
        <f>Original!Q24</f>
        <v>3.7987491606924002</v>
      </c>
      <c r="R26">
        <f>Original!R24</f>
        <v>0</v>
      </c>
      <c r="S26">
        <f>Original!S24</f>
        <v>0</v>
      </c>
      <c r="T26">
        <f>Original!T24</f>
        <v>4.0499634836310403E-2</v>
      </c>
      <c r="U26">
        <f>Original!U24</f>
        <v>0</v>
      </c>
      <c r="V26">
        <f>Original!V24</f>
        <v>0</v>
      </c>
      <c r="W26">
        <f>Original!W24</f>
        <v>0</v>
      </c>
      <c r="X26">
        <f>Original!X24</f>
        <v>10627864.7419235</v>
      </c>
      <c r="Y26" s="5">
        <f t="shared" si="1"/>
        <v>1.2185475001584255E-2</v>
      </c>
      <c r="Z26">
        <f>Original!Y24</f>
        <v>-13731979.3780366</v>
      </c>
      <c r="AA26" s="5">
        <f t="shared" si="1"/>
        <v>-1.5744525875764099E-2</v>
      </c>
      <c r="AB26">
        <f>Original!Z24</f>
        <v>5300311.1016206201</v>
      </c>
      <c r="AC26" s="5">
        <f t="shared" si="1"/>
        <v>6.0771199105163088E-3</v>
      </c>
      <c r="AD26">
        <f>Original!AA24</f>
        <v>6194720.6173240598</v>
      </c>
      <c r="AE26" s="5">
        <f t="shared" si="1"/>
        <v>7.1026132771933497E-3</v>
      </c>
      <c r="AF26">
        <f>Original!AC24</f>
        <v>-367626.17952437297</v>
      </c>
      <c r="AG26" s="5">
        <f t="shared" si="16"/>
        <v>-4.2150514043062684E-4</v>
      </c>
      <c r="AH26">
        <f>Original!AD24</f>
        <v>-1962894.7421456799</v>
      </c>
      <c r="AI26" s="5">
        <f t="shared" si="2"/>
        <v>-2.2505748230691514E-3</v>
      </c>
      <c r="AJ26">
        <f>Original!AB24</f>
        <v>-3515167.0419105901</v>
      </c>
      <c r="AK26" s="5">
        <f t="shared" si="3"/>
        <v>-4.0303467493924845E-3</v>
      </c>
      <c r="AL26">
        <f>Original!AE24</f>
        <v>-1229859.1384914899</v>
      </c>
      <c r="AM26" s="5">
        <f t="shared" si="4"/>
        <v>-1.4101061832713596E-3</v>
      </c>
      <c r="AN26">
        <f>Original!AF24</f>
        <v>0</v>
      </c>
      <c r="AO26" s="5">
        <f t="shared" si="4"/>
        <v>0</v>
      </c>
      <c r="AP26">
        <f>Original!AG24</f>
        <v>0</v>
      </c>
      <c r="AQ26" s="5">
        <f t="shared" si="5"/>
        <v>0</v>
      </c>
      <c r="AR26">
        <f>Original!AH24</f>
        <v>0</v>
      </c>
      <c r="AS26" s="5">
        <f t="shared" si="6"/>
        <v>0</v>
      </c>
      <c r="AT26">
        <f>Original!AI24</f>
        <v>0</v>
      </c>
      <c r="AU26" s="5">
        <f t="shared" si="7"/>
        <v>0</v>
      </c>
      <c r="AV26">
        <f>Original!AJ24</f>
        <v>0</v>
      </c>
      <c r="AW26" s="5">
        <f t="shared" si="8"/>
        <v>0</v>
      </c>
      <c r="AX26">
        <f>Original!AK24</f>
        <v>0</v>
      </c>
      <c r="AY26" s="5">
        <f t="shared" si="9"/>
        <v>0</v>
      </c>
      <c r="AZ26">
        <f>Original!AL24</f>
        <v>1315369.98075943</v>
      </c>
      <c r="BA26">
        <f>Original!AM24</f>
        <v>1038701.1815663</v>
      </c>
      <c r="BB26" s="5">
        <f t="shared" si="10"/>
        <v>1.1909322887940161E-3</v>
      </c>
      <c r="BC26">
        <f>Original!AN24</f>
        <v>11489805.301433301</v>
      </c>
      <c r="BD26" s="5">
        <f t="shared" si="11"/>
        <v>1.3173740791167243E-2</v>
      </c>
      <c r="BE26">
        <f>Original!AO24</f>
        <v>0</v>
      </c>
      <c r="BF26" s="5">
        <f t="shared" si="12"/>
        <v>0</v>
      </c>
      <c r="BG26">
        <f>Original!AP24</f>
        <v>12528506.4829996</v>
      </c>
      <c r="BH26">
        <f>Original!AQ24</f>
        <v>0</v>
      </c>
      <c r="BI26">
        <f>Original!AR24</f>
        <v>4.0499634836310403E-2</v>
      </c>
      <c r="BJ26">
        <f>Original!AS24</f>
        <v>0</v>
      </c>
      <c r="BK26">
        <f>Original!AT24</f>
        <v>0</v>
      </c>
      <c r="BL26" s="5">
        <f t="shared" si="13"/>
        <v>0</v>
      </c>
      <c r="BM26">
        <f>Original!AU24</f>
        <v>0</v>
      </c>
      <c r="BN26" s="5">
        <f t="shared" si="14"/>
        <v>0</v>
      </c>
      <c r="BO26">
        <f>Original!AV24</f>
        <v>0</v>
      </c>
      <c r="BP26" s="5">
        <f t="shared" si="15"/>
        <v>0</v>
      </c>
      <c r="BQ26"/>
      <c r="BR26"/>
      <c r="BS26"/>
      <c r="BT26"/>
      <c r="BU26"/>
      <c r="BV26"/>
      <c r="BW26"/>
      <c r="BX26"/>
    </row>
    <row r="27" spans="1:76" x14ac:dyDescent="0.2">
      <c r="A27" t="str">
        <f t="shared" si="0"/>
        <v>0_2_2008</v>
      </c>
      <c r="B27">
        <v>0</v>
      </c>
      <c r="C27">
        <v>2</v>
      </c>
      <c r="D27">
        <v>2008</v>
      </c>
      <c r="E27">
        <f>Original!E25</f>
        <v>865948176.55399895</v>
      </c>
      <c r="F27">
        <f>Original!F25</f>
        <v>930198237.977</v>
      </c>
      <c r="G27">
        <f>Original!G25</f>
        <v>64250061.423000202</v>
      </c>
      <c r="H27">
        <f>Original!H25</f>
        <v>901743999.76190805</v>
      </c>
      <c r="I27">
        <f>Original!I25</f>
        <v>30636968.208766401</v>
      </c>
      <c r="J27">
        <f>Original!J25</f>
        <v>12271693.971152199</v>
      </c>
      <c r="K27">
        <f>Original!K25</f>
        <v>4.1506963173973404</v>
      </c>
      <c r="L27">
        <f>Original!L25</f>
        <v>2506005.6187389102</v>
      </c>
      <c r="M27">
        <f>Original!M25</f>
        <v>3.87962638240323</v>
      </c>
      <c r="N27">
        <f>Original!O25</f>
        <v>7.4912593602025499</v>
      </c>
      <c r="O27">
        <f>Original!P25</f>
        <v>0.274586272731351</v>
      </c>
      <c r="P27">
        <f>Original!N25</f>
        <v>31744.018304357302</v>
      </c>
      <c r="Q27">
        <f>Original!Q25</f>
        <v>3.84618795552253</v>
      </c>
      <c r="R27">
        <f>Original!R25</f>
        <v>0</v>
      </c>
      <c r="S27">
        <f>Original!S25</f>
        <v>0</v>
      </c>
      <c r="T27">
        <f>Original!T25</f>
        <v>3.9542187312250503E-2</v>
      </c>
      <c r="U27">
        <f>Original!U25</f>
        <v>0</v>
      </c>
      <c r="V27">
        <f>Original!V25</f>
        <v>0</v>
      </c>
      <c r="W27">
        <f>Original!W25</f>
        <v>0</v>
      </c>
      <c r="X27">
        <f>Original!X25</f>
        <v>10444186.5591748</v>
      </c>
      <c r="Y27" s="5">
        <f t="shared" si="1"/>
        <v>1.1989556025685291E-2</v>
      </c>
      <c r="Z27">
        <f>Original!Y25</f>
        <v>2150368.6832024702</v>
      </c>
      <c r="AA27" s="5">
        <f t="shared" si="1"/>
        <v>2.4685470387817514E-3</v>
      </c>
      <c r="AB27">
        <f>Original!Z25</f>
        <v>2580173.7855386301</v>
      </c>
      <c r="AC27" s="5">
        <f t="shared" si="1"/>
        <v>2.9619480638771842E-3</v>
      </c>
      <c r="AD27">
        <f>Original!AA25</f>
        <v>13555371.9848557</v>
      </c>
      <c r="AE27" s="5">
        <f t="shared" si="1"/>
        <v>1.5561086633277571E-2</v>
      </c>
      <c r="AF27">
        <f>Original!AC25</f>
        <v>1358558.36641054</v>
      </c>
      <c r="AG27" s="5">
        <f t="shared" si="16"/>
        <v>1.559576857034773E-3</v>
      </c>
      <c r="AH27">
        <f>Original!AD25</f>
        <v>-1640251.9851494499</v>
      </c>
      <c r="AI27" s="5">
        <f t="shared" si="2"/>
        <v>-1.8829511480638141E-3</v>
      </c>
      <c r="AJ27">
        <f>Original!AB25</f>
        <v>2113451.4982136399</v>
      </c>
      <c r="AK27" s="5">
        <f t="shared" si="3"/>
        <v>2.4261674187676541E-3</v>
      </c>
      <c r="AL27">
        <f>Original!AE25</f>
        <v>-240797.80229691201</v>
      </c>
      <c r="AM27" s="5">
        <f t="shared" si="4"/>
        <v>-2.7642734311027325E-4</v>
      </c>
      <c r="AN27">
        <f>Original!AF25</f>
        <v>0</v>
      </c>
      <c r="AO27" s="5">
        <f t="shared" si="4"/>
        <v>0</v>
      </c>
      <c r="AP27">
        <f>Original!AG25</f>
        <v>0</v>
      </c>
      <c r="AQ27" s="5">
        <f t="shared" si="5"/>
        <v>0</v>
      </c>
      <c r="AR27">
        <f>Original!AH25</f>
        <v>0</v>
      </c>
      <c r="AS27" s="5">
        <f t="shared" si="6"/>
        <v>0</v>
      </c>
      <c r="AT27">
        <f>Original!AI25</f>
        <v>0</v>
      </c>
      <c r="AU27" s="5">
        <f t="shared" si="7"/>
        <v>0</v>
      </c>
      <c r="AV27">
        <f>Original!AJ25</f>
        <v>0</v>
      </c>
      <c r="AW27" s="5">
        <f t="shared" si="8"/>
        <v>0</v>
      </c>
      <c r="AX27">
        <f>Original!AK25</f>
        <v>0</v>
      </c>
      <c r="AY27" s="5">
        <f t="shared" si="9"/>
        <v>0</v>
      </c>
      <c r="AZ27">
        <f>Original!AL25</f>
        <v>30321061.0899495</v>
      </c>
      <c r="BA27">
        <f>Original!AM25</f>
        <v>31025595.676714599</v>
      </c>
      <c r="BB27" s="5">
        <f t="shared" si="10"/>
        <v>3.5616284282997297E-2</v>
      </c>
      <c r="BC27">
        <f>Original!AN25</f>
        <v>33224465.746285498</v>
      </c>
      <c r="BD27" s="5">
        <f t="shared" si="11"/>
        <v>3.8140509194430301E-2</v>
      </c>
      <c r="BE27">
        <f>Original!AO25</f>
        <v>0</v>
      </c>
      <c r="BF27" s="5">
        <f t="shared" si="12"/>
        <v>0</v>
      </c>
      <c r="BG27">
        <f>Original!AP25</f>
        <v>64250061.423000202</v>
      </c>
      <c r="BH27">
        <f>Original!AQ25</f>
        <v>0</v>
      </c>
      <c r="BI27">
        <f>Original!AR25</f>
        <v>3.9542187312250503E-2</v>
      </c>
      <c r="BJ27">
        <f>Original!AS25</f>
        <v>0</v>
      </c>
      <c r="BK27">
        <f>Original!AT25</f>
        <v>0</v>
      </c>
      <c r="BL27" s="5">
        <f t="shared" si="13"/>
        <v>0</v>
      </c>
      <c r="BM27">
        <f>Original!AU25</f>
        <v>0</v>
      </c>
      <c r="BN27" s="5">
        <f t="shared" si="14"/>
        <v>0</v>
      </c>
      <c r="BO27">
        <f>Original!AV25</f>
        <v>0</v>
      </c>
      <c r="BP27" s="5">
        <f t="shared" si="15"/>
        <v>0</v>
      </c>
      <c r="BQ27"/>
      <c r="BR27"/>
      <c r="BS27"/>
      <c r="BT27"/>
      <c r="BU27"/>
      <c r="BV27"/>
      <c r="BW27"/>
      <c r="BX27"/>
    </row>
    <row r="28" spans="1:76" x14ac:dyDescent="0.2">
      <c r="A28" t="str">
        <f t="shared" si="0"/>
        <v>0_2_2009</v>
      </c>
      <c r="B28">
        <v>0</v>
      </c>
      <c r="C28">
        <v>2</v>
      </c>
      <c r="D28">
        <v>2009</v>
      </c>
      <c r="E28">
        <f>Original!E26</f>
        <v>930198237.977</v>
      </c>
      <c r="F28">
        <f>Original!F26</f>
        <v>866054655.80299902</v>
      </c>
      <c r="G28">
        <f>Original!G26</f>
        <v>-72100754.174000293</v>
      </c>
      <c r="H28">
        <f>Original!H26</f>
        <v>855004278.68012905</v>
      </c>
      <c r="I28">
        <f>Original!I26</f>
        <v>-56207119.054201797</v>
      </c>
      <c r="J28">
        <f>Original!J26</f>
        <v>11925752.088055899</v>
      </c>
      <c r="K28">
        <f>Original!K26</f>
        <v>4.7790509634194196</v>
      </c>
      <c r="L28">
        <f>Original!L26</f>
        <v>2484324.7578545702</v>
      </c>
      <c r="M28">
        <f>Original!M26</f>
        <v>2.8251574409652198</v>
      </c>
      <c r="N28">
        <f>Original!O26</f>
        <v>7.5393697401770901</v>
      </c>
      <c r="O28">
        <f>Original!P26</f>
        <v>0.26904313714969502</v>
      </c>
      <c r="P28">
        <f>Original!N26</f>
        <v>30154.424567602699</v>
      </c>
      <c r="Q28">
        <f>Original!Q26</f>
        <v>4.0938377883048096</v>
      </c>
      <c r="R28">
        <f>Original!R26</f>
        <v>0</v>
      </c>
      <c r="S28">
        <f>Original!S26</f>
        <v>0</v>
      </c>
      <c r="T28">
        <f>Original!T26</f>
        <v>4.0256253421247397E-2</v>
      </c>
      <c r="U28">
        <f>Original!U26</f>
        <v>0</v>
      </c>
      <c r="V28">
        <f>Original!V26</f>
        <v>0</v>
      </c>
      <c r="W28">
        <f>Original!W26</f>
        <v>0</v>
      </c>
      <c r="X28">
        <f>Original!X26</f>
        <v>-7165774.5179999499</v>
      </c>
      <c r="Y28" s="5">
        <f t="shared" si="1"/>
        <v>-7.9465729962073101E-3</v>
      </c>
      <c r="Z28">
        <f>Original!Y26</f>
        <v>-25063484.2945733</v>
      </c>
      <c r="AA28" s="5">
        <f t="shared" si="1"/>
        <v>-2.7794456410234984E-2</v>
      </c>
      <c r="AB28">
        <f>Original!Z26</f>
        <v>-2130076.4828792098</v>
      </c>
      <c r="AC28" s="5">
        <f t="shared" si="1"/>
        <v>-2.3621742794425298E-3</v>
      </c>
      <c r="AD28">
        <f>Original!AA26</f>
        <v>-38573959.846634902</v>
      </c>
      <c r="AE28" s="5">
        <f t="shared" si="1"/>
        <v>-4.2777062954474636E-2</v>
      </c>
      <c r="AF28">
        <f>Original!AC26</f>
        <v>456115.19597859099</v>
      </c>
      <c r="AG28" s="5">
        <f t="shared" si="16"/>
        <v>5.058145062224105E-4</v>
      </c>
      <c r="AH28">
        <f>Original!AD26</f>
        <v>-1833147.78940483</v>
      </c>
      <c r="AI28" s="5">
        <f t="shared" si="2"/>
        <v>-2.0328915855152294E-3</v>
      </c>
      <c r="AJ28">
        <f>Original!AB26</f>
        <v>16669478.7684948</v>
      </c>
      <c r="AK28" s="5">
        <f t="shared" si="3"/>
        <v>1.848582166656626E-2</v>
      </c>
      <c r="AL28">
        <f>Original!AE26</f>
        <v>-1693740.86468149</v>
      </c>
      <c r="AM28" s="5">
        <f t="shared" si="4"/>
        <v>-1.878294577095824E-3</v>
      </c>
      <c r="AN28">
        <f>Original!AF26</f>
        <v>0</v>
      </c>
      <c r="AO28" s="5">
        <f t="shared" si="4"/>
        <v>0</v>
      </c>
      <c r="AP28">
        <f>Original!AG26</f>
        <v>0</v>
      </c>
      <c r="AQ28" s="5">
        <f t="shared" si="5"/>
        <v>0</v>
      </c>
      <c r="AR28">
        <f>Original!AH26</f>
        <v>0</v>
      </c>
      <c r="AS28" s="5">
        <f t="shared" si="6"/>
        <v>0</v>
      </c>
      <c r="AT28">
        <f>Original!AI26</f>
        <v>0</v>
      </c>
      <c r="AU28" s="5">
        <f t="shared" si="7"/>
        <v>0</v>
      </c>
      <c r="AV28">
        <f>Original!AJ26</f>
        <v>0</v>
      </c>
      <c r="AW28" s="5">
        <f t="shared" si="8"/>
        <v>0</v>
      </c>
      <c r="AX28">
        <f>Original!AK26</f>
        <v>0</v>
      </c>
      <c r="AY28" s="5">
        <f t="shared" si="9"/>
        <v>0</v>
      </c>
      <c r="AZ28">
        <f>Original!AL26</f>
        <v>-59334589.831700303</v>
      </c>
      <c r="BA28">
        <f>Original!AM26</f>
        <v>-58395645.404902399</v>
      </c>
      <c r="BB28" s="5">
        <f t="shared" si="10"/>
        <v>-6.47585627631799E-2</v>
      </c>
      <c r="BC28">
        <f>Original!AN26</f>
        <v>-13705108.7690979</v>
      </c>
      <c r="BD28" s="5">
        <f t="shared" si="11"/>
        <v>-1.5198447422679305E-2</v>
      </c>
      <c r="BE28">
        <f>Original!AO26</f>
        <v>7957172</v>
      </c>
      <c r="BF28" s="5">
        <f t="shared" si="12"/>
        <v>8.8242028803085706E-3</v>
      </c>
      <c r="BG28">
        <f>Original!AP26</f>
        <v>-64143582.1740003</v>
      </c>
      <c r="BH28">
        <f>Original!AQ26</f>
        <v>0</v>
      </c>
      <c r="BI28">
        <f>Original!AR26</f>
        <v>4.0256253421247397E-2</v>
      </c>
      <c r="BJ28">
        <f>Original!AS26</f>
        <v>0</v>
      </c>
      <c r="BK28">
        <f>Original!AT26</f>
        <v>0</v>
      </c>
      <c r="BL28" s="5">
        <f t="shared" si="13"/>
        <v>0</v>
      </c>
      <c r="BM28">
        <f>Original!AU26</f>
        <v>0</v>
      </c>
      <c r="BN28" s="5">
        <f t="shared" si="14"/>
        <v>0</v>
      </c>
      <c r="BO28">
        <f>Original!AV26</f>
        <v>0</v>
      </c>
      <c r="BP28" s="5">
        <f t="shared" si="15"/>
        <v>0</v>
      </c>
      <c r="BQ28"/>
      <c r="BR28"/>
      <c r="BS28"/>
      <c r="BT28"/>
      <c r="BU28"/>
      <c r="BV28"/>
      <c r="BW28"/>
      <c r="BX28"/>
    </row>
    <row r="29" spans="1:76" x14ac:dyDescent="0.2">
      <c r="A29" t="str">
        <f t="shared" si="0"/>
        <v>0_2_2010</v>
      </c>
      <c r="B29">
        <v>0</v>
      </c>
      <c r="C29">
        <v>2</v>
      </c>
      <c r="D29">
        <v>2010</v>
      </c>
      <c r="E29">
        <f>Original!E27</f>
        <v>866054655.80299902</v>
      </c>
      <c r="F29">
        <f>Original!F27</f>
        <v>860444859.15199995</v>
      </c>
      <c r="G29">
        <f>Original!G27</f>
        <v>-8598535.8659997899</v>
      </c>
      <c r="H29">
        <f>Original!H27</f>
        <v>877796142.76504695</v>
      </c>
      <c r="I29">
        <f>Original!I27</f>
        <v>18890216.987040199</v>
      </c>
      <c r="J29">
        <f>Original!J27</f>
        <v>11452138.223104101</v>
      </c>
      <c r="K29">
        <f>Original!K27</f>
        <v>4.5979659209775603</v>
      </c>
      <c r="L29">
        <f>Original!L27</f>
        <v>2481081.83459445</v>
      </c>
      <c r="M29">
        <f>Original!M27</f>
        <v>3.2826546112320001</v>
      </c>
      <c r="N29">
        <f>Original!O27</f>
        <v>7.7455350716367102</v>
      </c>
      <c r="O29">
        <f>Original!P27</f>
        <v>0.26101770857851903</v>
      </c>
      <c r="P29">
        <f>Original!N27</f>
        <v>29637.5248225955</v>
      </c>
      <c r="Q29">
        <f>Original!Q27</f>
        <v>4.1052766182204303</v>
      </c>
      <c r="R29">
        <f>Original!R27</f>
        <v>0</v>
      </c>
      <c r="S29">
        <f>Original!S27</f>
        <v>0</v>
      </c>
      <c r="T29">
        <f>Original!T27</f>
        <v>3.5541343486526503E-2</v>
      </c>
      <c r="U29">
        <f>Original!U27</f>
        <v>0</v>
      </c>
      <c r="V29">
        <f>Original!V27</f>
        <v>0</v>
      </c>
      <c r="W29">
        <f>Original!W27</f>
        <v>0</v>
      </c>
      <c r="X29">
        <f>Original!X27</f>
        <v>-7959779.1549561704</v>
      </c>
      <c r="Y29" s="5">
        <f t="shared" si="1"/>
        <v>-9.309636633916837E-3</v>
      </c>
      <c r="Z29">
        <f>Original!Y27</f>
        <v>533717.93739318498</v>
      </c>
      <c r="AA29" s="5">
        <f t="shared" si="1"/>
        <v>6.2422838189428237E-4</v>
      </c>
      <c r="AB29">
        <f>Original!Z27</f>
        <v>4346336.2943245703</v>
      </c>
      <c r="AC29" s="5">
        <f t="shared" si="1"/>
        <v>5.083408823443567E-3</v>
      </c>
      <c r="AD29">
        <f>Original!AA27</f>
        <v>17171868.880440399</v>
      </c>
      <c r="AE29" s="5">
        <f t="shared" si="1"/>
        <v>2.0083956663876152E-2</v>
      </c>
      <c r="AF29">
        <f>Original!AC27</f>
        <v>1617464.7638062199</v>
      </c>
      <c r="AG29" s="5">
        <f t="shared" si="16"/>
        <v>1.8917621866209862E-3</v>
      </c>
      <c r="AH29">
        <f>Original!AD27</f>
        <v>-1766134.29765846</v>
      </c>
      <c r="AI29" s="5">
        <f t="shared" si="2"/>
        <v>-2.0656438121980434E-3</v>
      </c>
      <c r="AJ29">
        <f>Original!AB27</f>
        <v>4696382.6049226904</v>
      </c>
      <c r="AK29" s="5">
        <f t="shared" si="3"/>
        <v>5.4928176642256117E-3</v>
      </c>
      <c r="AL29">
        <f>Original!AE27</f>
        <v>57236.988211623298</v>
      </c>
      <c r="AM29" s="5">
        <f t="shared" si="4"/>
        <v>6.6943510855852194E-5</v>
      </c>
      <c r="AN29">
        <f>Original!AF27</f>
        <v>0</v>
      </c>
      <c r="AO29" s="5">
        <f t="shared" si="4"/>
        <v>0</v>
      </c>
      <c r="AP29">
        <f>Original!AG27</f>
        <v>0</v>
      </c>
      <c r="AQ29" s="5">
        <f t="shared" si="5"/>
        <v>0</v>
      </c>
      <c r="AR29">
        <f>Original!AH27</f>
        <v>0</v>
      </c>
      <c r="AS29" s="5">
        <f t="shared" si="6"/>
        <v>0</v>
      </c>
      <c r="AT29">
        <f>Original!AI27</f>
        <v>0</v>
      </c>
      <c r="AU29" s="5">
        <f t="shared" si="7"/>
        <v>0</v>
      </c>
      <c r="AV29">
        <f>Original!AJ27</f>
        <v>0</v>
      </c>
      <c r="AW29" s="5">
        <f t="shared" si="8"/>
        <v>0</v>
      </c>
      <c r="AX29">
        <f>Original!AK27</f>
        <v>0</v>
      </c>
      <c r="AY29" s="5">
        <f t="shared" si="9"/>
        <v>0</v>
      </c>
      <c r="AZ29">
        <f>Original!AL27</f>
        <v>18697094.016484</v>
      </c>
      <c r="BA29">
        <f>Original!AM27</f>
        <v>18957836.6421941</v>
      </c>
      <c r="BB29" s="5">
        <f t="shared" si="10"/>
        <v>2.217279739401928E-2</v>
      </c>
      <c r="BC29">
        <f>Original!AN27</f>
        <v>-27556372.508193899</v>
      </c>
      <c r="BD29" s="5">
        <f t="shared" si="11"/>
        <v>-3.2229514161885478E-2</v>
      </c>
      <c r="BE29">
        <f>Original!AO27</f>
        <v>2988739.2149999999</v>
      </c>
      <c r="BF29" s="5">
        <f t="shared" si="12"/>
        <v>3.4955839280871432E-3</v>
      </c>
      <c r="BG29">
        <f>Original!AP27</f>
        <v>-5609796.6509997901</v>
      </c>
      <c r="BH29">
        <f>Original!AQ27</f>
        <v>0</v>
      </c>
      <c r="BI29">
        <f>Original!AR27</f>
        <v>3.5541343486526503E-2</v>
      </c>
      <c r="BJ29">
        <f>Original!AS27</f>
        <v>0</v>
      </c>
      <c r="BK29">
        <f>Original!AT27</f>
        <v>0</v>
      </c>
      <c r="BL29" s="5">
        <f t="shared" si="13"/>
        <v>0</v>
      </c>
      <c r="BM29">
        <f>Original!AU27</f>
        <v>0</v>
      </c>
      <c r="BN29" s="5">
        <f t="shared" si="14"/>
        <v>0</v>
      </c>
      <c r="BO29">
        <f>Original!AV27</f>
        <v>0</v>
      </c>
      <c r="BP29" s="5">
        <f t="shared" si="15"/>
        <v>0</v>
      </c>
      <c r="BQ29"/>
      <c r="BR29"/>
      <c r="BS29"/>
      <c r="BT29"/>
      <c r="BU29"/>
      <c r="BV29"/>
      <c r="BW29"/>
      <c r="BX29"/>
    </row>
    <row r="30" spans="1:76" x14ac:dyDescent="0.2">
      <c r="A30" t="str">
        <f t="shared" si="0"/>
        <v>0_2_2011</v>
      </c>
      <c r="B30">
        <v>0</v>
      </c>
      <c r="C30">
        <v>2</v>
      </c>
      <c r="D30">
        <v>2011</v>
      </c>
      <c r="E30">
        <f>Original!E28</f>
        <v>860444859.15199995</v>
      </c>
      <c r="F30">
        <f>Original!F28</f>
        <v>901436219.94999897</v>
      </c>
      <c r="G30">
        <f>Original!G28</f>
        <v>38076958.797999904</v>
      </c>
      <c r="H30">
        <f>Original!H28</f>
        <v>908204293.72233605</v>
      </c>
      <c r="I30">
        <f>Original!I28</f>
        <v>27813204.130020902</v>
      </c>
      <c r="J30">
        <f>Original!J28</f>
        <v>11110605.9009565</v>
      </c>
      <c r="K30">
        <f>Original!K28</f>
        <v>4.5735016186761097</v>
      </c>
      <c r="L30">
        <f>Original!L28</f>
        <v>2467762.0252874098</v>
      </c>
      <c r="M30">
        <f>Original!M28</f>
        <v>4.0191628343106496</v>
      </c>
      <c r="N30">
        <f>Original!O28</f>
        <v>7.9526380386294999</v>
      </c>
      <c r="O30">
        <f>Original!P28</f>
        <v>0.25448954635433602</v>
      </c>
      <c r="P30">
        <f>Original!N28</f>
        <v>29010.7273919783</v>
      </c>
      <c r="Q30">
        <f>Original!Q28</f>
        <v>4.21322391875443</v>
      </c>
      <c r="R30">
        <f>Original!R28</f>
        <v>0</v>
      </c>
      <c r="S30">
        <f>Original!S28</f>
        <v>0</v>
      </c>
      <c r="T30">
        <f>Original!T28</f>
        <v>4.73992872015001E-2</v>
      </c>
      <c r="U30">
        <f>Original!U28</f>
        <v>0</v>
      </c>
      <c r="V30">
        <f>Original!V28</f>
        <v>0</v>
      </c>
      <c r="W30">
        <f>Original!W28</f>
        <v>0</v>
      </c>
      <c r="X30">
        <f>Original!X28</f>
        <v>-7747140.1496892702</v>
      </c>
      <c r="Y30" s="5">
        <f t="shared" si="1"/>
        <v>-8.8256712148288494E-3</v>
      </c>
      <c r="Z30">
        <f>Original!Y28</f>
        <v>1237112.2603635001</v>
      </c>
      <c r="AA30" s="5">
        <f t="shared" si="1"/>
        <v>1.4093389115001256E-3</v>
      </c>
      <c r="AB30">
        <f>Original!Z28</f>
        <v>3505291.7230217201</v>
      </c>
      <c r="AC30" s="5">
        <f t="shared" si="1"/>
        <v>3.9932867692720709E-3</v>
      </c>
      <c r="AD30">
        <f>Original!AA28</f>
        <v>24165045.5968762</v>
      </c>
      <c r="AE30" s="5">
        <f t="shared" si="1"/>
        <v>2.7529222811069329E-2</v>
      </c>
      <c r="AF30">
        <f>Original!AC28</f>
        <v>1423147.8716663499</v>
      </c>
      <c r="AG30" s="5">
        <f t="shared" si="16"/>
        <v>1.6212737813855638E-3</v>
      </c>
      <c r="AH30">
        <f>Original!AD28</f>
        <v>-1344737.2772496</v>
      </c>
      <c r="AI30" s="5">
        <f t="shared" si="2"/>
        <v>-1.5319471250052367E-3</v>
      </c>
      <c r="AJ30">
        <f>Original!AB28</f>
        <v>6085750.9161483599</v>
      </c>
      <c r="AK30" s="5">
        <f t="shared" si="3"/>
        <v>6.9329889021593552E-3</v>
      </c>
      <c r="AL30">
        <f>Original!AE28</f>
        <v>-660954.34018074896</v>
      </c>
      <c r="AM30" s="5">
        <f t="shared" si="4"/>
        <v>-7.5297020342189136E-4</v>
      </c>
      <c r="AN30">
        <f>Original!AF28</f>
        <v>0</v>
      </c>
      <c r="AO30" s="5">
        <f t="shared" si="4"/>
        <v>0</v>
      </c>
      <c r="AP30">
        <f>Original!AG28</f>
        <v>0</v>
      </c>
      <c r="AQ30" s="5">
        <f t="shared" si="5"/>
        <v>0</v>
      </c>
      <c r="AR30">
        <f>Original!AH28</f>
        <v>103085.161738599</v>
      </c>
      <c r="AS30" s="5">
        <f t="shared" si="6"/>
        <v>1.1743633483496751E-4</v>
      </c>
      <c r="AT30">
        <f>Original!AI28</f>
        <v>0</v>
      </c>
      <c r="AU30" s="5">
        <f t="shared" si="7"/>
        <v>0</v>
      </c>
      <c r="AV30">
        <f>Original!AJ28</f>
        <v>0</v>
      </c>
      <c r="AW30" s="5">
        <f t="shared" si="8"/>
        <v>0</v>
      </c>
      <c r="AX30">
        <f>Original!AK28</f>
        <v>0</v>
      </c>
      <c r="AY30" s="5">
        <f t="shared" si="9"/>
        <v>0</v>
      </c>
      <c r="AZ30">
        <f>Original!AL28</f>
        <v>26766601.762695201</v>
      </c>
      <c r="BA30">
        <f>Original!AM28</f>
        <v>26704471.027920399</v>
      </c>
      <c r="BB30" s="5">
        <f t="shared" si="10"/>
        <v>3.0422178598098697E-2</v>
      </c>
      <c r="BC30">
        <f>Original!AN28</f>
        <v>11372487.7700794</v>
      </c>
      <c r="BD30" s="5">
        <f t="shared" si="11"/>
        <v>1.2955727663892672E-2</v>
      </c>
      <c r="BE30">
        <f>Original!AO28</f>
        <v>2914402</v>
      </c>
      <c r="BF30" s="5">
        <f t="shared" si="12"/>
        <v>3.3201353457987066E-3</v>
      </c>
      <c r="BG30">
        <f>Original!AP28</f>
        <v>40991360.797999904</v>
      </c>
      <c r="BH30">
        <f>Original!AQ28</f>
        <v>0</v>
      </c>
      <c r="BI30">
        <f>Original!AR28</f>
        <v>4.73992872015001E-2</v>
      </c>
      <c r="BJ30">
        <f>Original!AS28</f>
        <v>0</v>
      </c>
      <c r="BK30">
        <f>Original!AT28</f>
        <v>0</v>
      </c>
      <c r="BL30" s="5">
        <f t="shared" si="13"/>
        <v>0</v>
      </c>
      <c r="BM30">
        <f>Original!AU28</f>
        <v>103085.161738599</v>
      </c>
      <c r="BN30" s="5">
        <f t="shared" si="14"/>
        <v>1.1743633483496751E-4</v>
      </c>
      <c r="BO30">
        <f>Original!AV28</f>
        <v>0</v>
      </c>
      <c r="BP30" s="5">
        <f t="shared" si="15"/>
        <v>0</v>
      </c>
      <c r="BQ30"/>
      <c r="BR30"/>
      <c r="BS30"/>
      <c r="BT30"/>
      <c r="BU30"/>
      <c r="BV30"/>
      <c r="BW30"/>
      <c r="BX30"/>
    </row>
    <row r="31" spans="1:76" x14ac:dyDescent="0.2">
      <c r="A31" t="str">
        <f t="shared" si="0"/>
        <v>0_2_2012</v>
      </c>
      <c r="B31">
        <v>0</v>
      </c>
      <c r="C31">
        <v>2</v>
      </c>
      <c r="D31">
        <v>2012</v>
      </c>
      <c r="E31">
        <f>Original!E29</f>
        <v>901436219.94999897</v>
      </c>
      <c r="F31">
        <f>Original!F29</f>
        <v>920532215.40199995</v>
      </c>
      <c r="G31">
        <f>Original!G29</f>
        <v>19095995.451999702</v>
      </c>
      <c r="H31">
        <f>Original!H29</f>
        <v>905912035.17776</v>
      </c>
      <c r="I31">
        <f>Original!I29</f>
        <v>-2292258.54457642</v>
      </c>
      <c r="J31">
        <f>Original!J29</f>
        <v>10834762.4532602</v>
      </c>
      <c r="K31">
        <f>Original!K29</f>
        <v>4.6227258737760399</v>
      </c>
      <c r="L31">
        <f>Original!L29</f>
        <v>2486834.22364141</v>
      </c>
      <c r="M31">
        <f>Original!M29</f>
        <v>4.0368224916282696</v>
      </c>
      <c r="N31">
        <f>Original!O29</f>
        <v>7.9720843697491297</v>
      </c>
      <c r="O31">
        <f>Original!P29</f>
        <v>0.251321544004241</v>
      </c>
      <c r="P31">
        <f>Original!N29</f>
        <v>28716.561123523799</v>
      </c>
      <c r="Q31">
        <f>Original!Q29</f>
        <v>4.2508867883739399</v>
      </c>
      <c r="R31">
        <f>Original!R29</f>
        <v>0</v>
      </c>
      <c r="S31">
        <f>Original!S29</f>
        <v>0</v>
      </c>
      <c r="T31">
        <f>Original!T29</f>
        <v>9.4142627123089295E-2</v>
      </c>
      <c r="U31">
        <f>Original!U29</f>
        <v>0</v>
      </c>
      <c r="V31">
        <f>Original!V29</f>
        <v>0</v>
      </c>
      <c r="W31">
        <f>Original!W29</f>
        <v>0</v>
      </c>
      <c r="X31">
        <f>Original!X29</f>
        <v>-9258502.6230074093</v>
      </c>
      <c r="Y31" s="5">
        <f t="shared" si="1"/>
        <v>-1.0194295145931117E-2</v>
      </c>
      <c r="Z31">
        <f>Original!Y29</f>
        <v>-2240506.7424199199</v>
      </c>
      <c r="AA31" s="5">
        <f t="shared" si="1"/>
        <v>-2.4669633890818258E-3</v>
      </c>
      <c r="AB31">
        <f>Original!Z29</f>
        <v>4867943.6125359302</v>
      </c>
      <c r="AC31" s="5">
        <f t="shared" si="1"/>
        <v>5.3599654242817308E-3</v>
      </c>
      <c r="AD31">
        <f>Original!AA29</f>
        <v>530164.87651612202</v>
      </c>
      <c r="AE31" s="5">
        <f t="shared" si="1"/>
        <v>5.8375068272712718E-4</v>
      </c>
      <c r="AF31">
        <f>Original!AC29</f>
        <v>229894.04232019</v>
      </c>
      <c r="AG31" s="5">
        <f t="shared" si="16"/>
        <v>2.5313031870610731E-4</v>
      </c>
      <c r="AH31">
        <f>Original!AD29</f>
        <v>-357308.93868184398</v>
      </c>
      <c r="AI31" s="5">
        <f t="shared" si="2"/>
        <v>-3.9342352943233663E-4</v>
      </c>
      <c r="AJ31">
        <f>Original!AB29</f>
        <v>3438765.3208584902</v>
      </c>
      <c r="AK31" s="5">
        <f t="shared" si="3"/>
        <v>3.7863345776141186E-3</v>
      </c>
      <c r="AL31">
        <f>Original!AE29</f>
        <v>-129306.80576744099</v>
      </c>
      <c r="AM31" s="5">
        <f t="shared" si="4"/>
        <v>-1.4237634270310306E-4</v>
      </c>
      <c r="AN31">
        <f>Original!AF29</f>
        <v>0</v>
      </c>
      <c r="AO31" s="5">
        <f t="shared" si="4"/>
        <v>0</v>
      </c>
      <c r="AP31">
        <f>Original!AG29</f>
        <v>0</v>
      </c>
      <c r="AQ31" s="5">
        <f t="shared" si="5"/>
        <v>0</v>
      </c>
      <c r="AR31">
        <f>Original!AH29</f>
        <v>303938.26472762402</v>
      </c>
      <c r="AS31" s="5">
        <f t="shared" si="6"/>
        <v>3.3465847588312175E-4</v>
      </c>
      <c r="AT31">
        <f>Original!AI29</f>
        <v>0</v>
      </c>
      <c r="AU31" s="5">
        <f t="shared" si="7"/>
        <v>0</v>
      </c>
      <c r="AV31">
        <f>Original!AJ29</f>
        <v>0</v>
      </c>
      <c r="AW31" s="5">
        <f t="shared" si="8"/>
        <v>0</v>
      </c>
      <c r="AX31">
        <f>Original!AK29</f>
        <v>0</v>
      </c>
      <c r="AY31" s="5">
        <f t="shared" si="9"/>
        <v>0</v>
      </c>
      <c r="AZ31">
        <f>Original!AL29</f>
        <v>-2614918.9929182502</v>
      </c>
      <c r="BA31">
        <f>Original!AM29</f>
        <v>-2493100.4177126801</v>
      </c>
      <c r="BB31" s="5">
        <f t="shared" si="10"/>
        <v>-2.7450876801017325E-3</v>
      </c>
      <c r="BC31">
        <f>Original!AN29</f>
        <v>21589095.869712401</v>
      </c>
      <c r="BD31" s="5">
        <f t="shared" si="11"/>
        <v>2.377118894827952E-2</v>
      </c>
      <c r="BE31">
        <f>Original!AO29</f>
        <v>0</v>
      </c>
      <c r="BF31" s="5">
        <f t="shared" si="12"/>
        <v>0</v>
      </c>
      <c r="BG31">
        <f>Original!AP29</f>
        <v>19095995.451999702</v>
      </c>
      <c r="BH31">
        <f>Original!AQ29</f>
        <v>0</v>
      </c>
      <c r="BI31">
        <f>Original!AR29</f>
        <v>9.4142627123089295E-2</v>
      </c>
      <c r="BJ31">
        <f>Original!AS29</f>
        <v>0</v>
      </c>
      <c r="BK31">
        <f>Original!AT29</f>
        <v>0</v>
      </c>
      <c r="BL31" s="5">
        <f t="shared" si="13"/>
        <v>0</v>
      </c>
      <c r="BM31">
        <f>Original!AU29</f>
        <v>303938.26472762402</v>
      </c>
      <c r="BN31" s="5">
        <f t="shared" si="14"/>
        <v>3.3465847588312175E-4</v>
      </c>
      <c r="BO31">
        <f>Original!AV29</f>
        <v>0</v>
      </c>
      <c r="BP31" s="5">
        <f t="shared" si="15"/>
        <v>0</v>
      </c>
      <c r="BQ31"/>
      <c r="BR31"/>
      <c r="BS31"/>
      <c r="BT31"/>
      <c r="BU31"/>
      <c r="BV31"/>
      <c r="BW31"/>
      <c r="BX31"/>
    </row>
    <row r="32" spans="1:76" x14ac:dyDescent="0.2">
      <c r="A32" t="str">
        <f t="shared" si="0"/>
        <v>0_2_2013</v>
      </c>
      <c r="B32">
        <v>0</v>
      </c>
      <c r="C32">
        <v>2</v>
      </c>
      <c r="D32">
        <v>2013</v>
      </c>
      <c r="E32">
        <f>Original!E30</f>
        <v>920532215.40199995</v>
      </c>
      <c r="F32">
        <f>Original!F30</f>
        <v>906815649.35699999</v>
      </c>
      <c r="G32">
        <f>Original!G30</f>
        <v>-13716566.0449997</v>
      </c>
      <c r="H32">
        <f>Original!H30</f>
        <v>905620727.34680295</v>
      </c>
      <c r="I32">
        <f>Original!I30</f>
        <v>-291307.83095673902</v>
      </c>
      <c r="J32">
        <f>Original!J30</f>
        <v>10884228.649971999</v>
      </c>
      <c r="K32">
        <f>Original!K30</f>
        <v>4.7109442515536299</v>
      </c>
      <c r="L32">
        <f>Original!L30</f>
        <v>2526826.2658186899</v>
      </c>
      <c r="M32">
        <f>Original!M30</f>
        <v>3.87585581865818</v>
      </c>
      <c r="N32">
        <f>Original!O30</f>
        <v>7.8587092988092602</v>
      </c>
      <c r="O32">
        <f>Original!P30</f>
        <v>0.24966509436123999</v>
      </c>
      <c r="P32">
        <f>Original!N30</f>
        <v>28840.241048714401</v>
      </c>
      <c r="Q32">
        <f>Original!Q30</f>
        <v>4.2945089555684897</v>
      </c>
      <c r="R32">
        <f>Original!R30</f>
        <v>0</v>
      </c>
      <c r="S32">
        <f>Original!S30</f>
        <v>0</v>
      </c>
      <c r="T32">
        <f>Original!T30</f>
        <v>0.16016270314408701</v>
      </c>
      <c r="U32">
        <f>Original!U30</f>
        <v>0</v>
      </c>
      <c r="V32">
        <f>Original!V30</f>
        <v>0</v>
      </c>
      <c r="W32">
        <f>Original!W30</f>
        <v>0</v>
      </c>
      <c r="X32">
        <f>Original!X30</f>
        <v>4185875.94086358</v>
      </c>
      <c r="Y32" s="5">
        <f t="shared" si="1"/>
        <v>4.6206207427658451E-3</v>
      </c>
      <c r="Z32">
        <f>Original!Y30</f>
        <v>-4756635.1906608604</v>
      </c>
      <c r="AA32" s="5">
        <f t="shared" si="1"/>
        <v>-5.2506590109794747E-3</v>
      </c>
      <c r="AB32">
        <f>Original!Z30</f>
        <v>8484552.5538950209</v>
      </c>
      <c r="AC32" s="5">
        <f t="shared" si="1"/>
        <v>9.3657576281456108E-3</v>
      </c>
      <c r="AD32">
        <f>Original!AA30</f>
        <v>-5092023.2756541502</v>
      </c>
      <c r="AE32" s="5">
        <f t="shared" si="1"/>
        <v>-5.6208804805810784E-3</v>
      </c>
      <c r="AF32">
        <f>Original!AC30</f>
        <v>-920105.21542821801</v>
      </c>
      <c r="AG32" s="5">
        <f t="shared" si="16"/>
        <v>-1.0156672830245301E-3</v>
      </c>
      <c r="AH32">
        <f>Original!AD30</f>
        <v>-673062.67960887798</v>
      </c>
      <c r="AI32" s="5">
        <f t="shared" si="2"/>
        <v>-7.4296692556558009E-4</v>
      </c>
      <c r="AJ32">
        <f>Original!AB30</f>
        <v>-1564281.2177595701</v>
      </c>
      <c r="AK32" s="5">
        <f t="shared" si="3"/>
        <v>-1.7267473628966895E-3</v>
      </c>
      <c r="AL32">
        <f>Original!AE30</f>
        <v>-412288.57998961199</v>
      </c>
      <c r="AM32" s="5">
        <f t="shared" si="4"/>
        <v>-4.5510884498704319E-4</v>
      </c>
      <c r="AN32">
        <f>Original!AF30</f>
        <v>0</v>
      </c>
      <c r="AO32" s="5">
        <f t="shared" si="4"/>
        <v>0</v>
      </c>
      <c r="AP32">
        <f>Original!AG30</f>
        <v>0</v>
      </c>
      <c r="AQ32" s="5">
        <f t="shared" si="5"/>
        <v>0</v>
      </c>
      <c r="AR32">
        <f>Original!AH30</f>
        <v>457791.20539322798</v>
      </c>
      <c r="AS32" s="5">
        <f t="shared" si="6"/>
        <v>5.0533737009399507E-4</v>
      </c>
      <c r="AT32">
        <f>Original!AI30</f>
        <v>0</v>
      </c>
      <c r="AU32" s="5">
        <f t="shared" si="7"/>
        <v>0</v>
      </c>
      <c r="AV32">
        <f>Original!AJ30</f>
        <v>0</v>
      </c>
      <c r="AW32" s="5">
        <f t="shared" si="8"/>
        <v>0</v>
      </c>
      <c r="AX32">
        <f>Original!AK30</f>
        <v>0</v>
      </c>
      <c r="AY32" s="5">
        <f t="shared" si="9"/>
        <v>0</v>
      </c>
      <c r="AZ32">
        <f>Original!AL30</f>
        <v>-290176.45894947601</v>
      </c>
      <c r="BA32">
        <f>Original!AM30</f>
        <v>-236777.36510283101</v>
      </c>
      <c r="BB32" s="5">
        <f t="shared" si="10"/>
        <v>-2.6136904678208635E-4</v>
      </c>
      <c r="BC32">
        <f>Original!AN30</f>
        <v>-13479788.6798968</v>
      </c>
      <c r="BD32" s="5">
        <f t="shared" si="11"/>
        <v>-1.4879798652031118E-2</v>
      </c>
      <c r="BE32">
        <f>Original!AO30</f>
        <v>0</v>
      </c>
      <c r="BF32" s="5">
        <f t="shared" si="12"/>
        <v>0</v>
      </c>
      <c r="BG32">
        <f>Original!AP30</f>
        <v>-13716566.0449997</v>
      </c>
      <c r="BH32">
        <f>Original!AQ30</f>
        <v>0</v>
      </c>
      <c r="BI32">
        <f>Original!AR30</f>
        <v>0.16016270314408701</v>
      </c>
      <c r="BJ32">
        <f>Original!AS30</f>
        <v>0</v>
      </c>
      <c r="BK32">
        <f>Original!AT30</f>
        <v>0</v>
      </c>
      <c r="BL32" s="5">
        <f t="shared" si="13"/>
        <v>0</v>
      </c>
      <c r="BM32">
        <f>Original!AU30</f>
        <v>457791.20539322798</v>
      </c>
      <c r="BN32" s="5">
        <f t="shared" si="14"/>
        <v>5.0533737009399507E-4</v>
      </c>
      <c r="BO32">
        <f>Original!AV30</f>
        <v>0</v>
      </c>
      <c r="BP32" s="5">
        <f t="shared" si="15"/>
        <v>0</v>
      </c>
      <c r="BQ32"/>
      <c r="BR32"/>
      <c r="BS32"/>
      <c r="BT32"/>
      <c r="BU32"/>
      <c r="BV32"/>
      <c r="BW32"/>
      <c r="BX32"/>
    </row>
    <row r="33" spans="1:76" x14ac:dyDescent="0.2">
      <c r="A33" t="str">
        <f t="shared" si="0"/>
        <v>0_2_2014</v>
      </c>
      <c r="B33">
        <v>0</v>
      </c>
      <c r="C33">
        <v>2</v>
      </c>
      <c r="D33">
        <v>2014</v>
      </c>
      <c r="E33">
        <f>Original!E31</f>
        <v>906815649.35699999</v>
      </c>
      <c r="F33">
        <f>Original!F31</f>
        <v>904816190.38199997</v>
      </c>
      <c r="G33">
        <f>Original!G31</f>
        <v>-1999458.97499976</v>
      </c>
      <c r="H33">
        <f>Original!H31</f>
        <v>906671050.59722996</v>
      </c>
      <c r="I33">
        <f>Original!I31</f>
        <v>1050323.2504267099</v>
      </c>
      <c r="J33">
        <f>Original!J31</f>
        <v>11015310.6568058</v>
      </c>
      <c r="K33">
        <f>Original!K31</f>
        <v>4.6998263678887398</v>
      </c>
      <c r="L33">
        <f>Original!L31</f>
        <v>2550678.0858418099</v>
      </c>
      <c r="M33">
        <f>Original!M31</f>
        <v>3.6617646219264</v>
      </c>
      <c r="N33">
        <f>Original!O31</f>
        <v>7.8516819754214602</v>
      </c>
      <c r="O33">
        <f>Original!P31</f>
        <v>0.24694263642317599</v>
      </c>
      <c r="P33">
        <f>Original!N31</f>
        <v>28974.668758615899</v>
      </c>
      <c r="Q33">
        <f>Original!Q31</f>
        <v>4.3956049977404703</v>
      </c>
      <c r="R33">
        <f>Original!R31</f>
        <v>0.15840709974718201</v>
      </c>
      <c r="S33">
        <f>Original!S31</f>
        <v>0</v>
      </c>
      <c r="T33">
        <f>Original!T31</f>
        <v>0.217268046608705</v>
      </c>
      <c r="U33">
        <f>Original!U31</f>
        <v>0</v>
      </c>
      <c r="V33">
        <f>Original!V31</f>
        <v>0</v>
      </c>
      <c r="W33">
        <f>Original!W31</f>
        <v>0</v>
      </c>
      <c r="X33">
        <f>Original!X31</f>
        <v>9536741.9036940895</v>
      </c>
      <c r="Y33" s="5">
        <f t="shared" si="1"/>
        <v>1.0530613551253273E-2</v>
      </c>
      <c r="Z33">
        <f>Original!Y31</f>
        <v>-1143338.12374677</v>
      </c>
      <c r="AA33" s="5">
        <f t="shared" si="1"/>
        <v>-1.2624911171108105E-3</v>
      </c>
      <c r="AB33">
        <f>Original!Z31</f>
        <v>6183963.2538115904</v>
      </c>
      <c r="AC33" s="5">
        <f t="shared" si="1"/>
        <v>6.8284250427093776E-3</v>
      </c>
      <c r="AD33">
        <f>Original!AA31</f>
        <v>-7128019.2247433104</v>
      </c>
      <c r="AE33" s="5">
        <f t="shared" si="1"/>
        <v>-7.8708658155674811E-3</v>
      </c>
      <c r="AF33">
        <f>Original!AC31</f>
        <v>12393.882560649499</v>
      </c>
      <c r="AG33" s="5">
        <f t="shared" si="16"/>
        <v>1.3685511148756343E-5</v>
      </c>
      <c r="AH33">
        <f>Original!AD31</f>
        <v>-302644.41027783102</v>
      </c>
      <c r="AI33" s="5">
        <f t="shared" si="2"/>
        <v>-3.3418450035313166E-4</v>
      </c>
      <c r="AJ33">
        <f>Original!AB31</f>
        <v>-1059752.2409453599</v>
      </c>
      <c r="AK33" s="5">
        <f t="shared" si="3"/>
        <v>-1.1701943307438601E-3</v>
      </c>
      <c r="AL33">
        <f>Original!AE31</f>
        <v>-602991.12437878002</v>
      </c>
      <c r="AM33" s="5">
        <f t="shared" si="4"/>
        <v>-6.6583185010060794E-4</v>
      </c>
      <c r="AN33">
        <f>Original!AF31</f>
        <v>-3259932.7642072299</v>
      </c>
      <c r="AO33" s="5">
        <f t="shared" si="4"/>
        <v>-3.5996666880161354E-3</v>
      </c>
      <c r="AP33">
        <f>Original!AG31</f>
        <v>0</v>
      </c>
      <c r="AQ33" s="5">
        <f t="shared" si="5"/>
        <v>0</v>
      </c>
      <c r="AR33">
        <f>Original!AH31</f>
        <v>383549.596209204</v>
      </c>
      <c r="AS33" s="5">
        <f t="shared" si="6"/>
        <v>4.2352122100041729E-4</v>
      </c>
      <c r="AT33">
        <f>Original!AI31</f>
        <v>0</v>
      </c>
      <c r="AU33" s="5">
        <f t="shared" si="7"/>
        <v>0</v>
      </c>
      <c r="AV33">
        <f>Original!AJ31</f>
        <v>0</v>
      </c>
      <c r="AW33" s="5">
        <f t="shared" si="8"/>
        <v>0</v>
      </c>
      <c r="AX33">
        <f>Original!AK31</f>
        <v>0</v>
      </c>
      <c r="AY33" s="5">
        <f t="shared" si="9"/>
        <v>0</v>
      </c>
      <c r="AZ33">
        <f>Original!AL31</f>
        <v>2619970.74797623</v>
      </c>
      <c r="BA33">
        <f>Original!AM31</f>
        <v>2638848.45211815</v>
      </c>
      <c r="BB33" s="5">
        <f t="shared" si="10"/>
        <v>2.9138560684771253E-3</v>
      </c>
      <c r="BC33">
        <f>Original!AN31</f>
        <v>-4638307.4271179195</v>
      </c>
      <c r="BD33" s="5">
        <f t="shared" si="11"/>
        <v>-5.121688679439536E-3</v>
      </c>
      <c r="BE33">
        <f>Original!AO31</f>
        <v>0</v>
      </c>
      <c r="BF33" s="5">
        <f t="shared" si="12"/>
        <v>0</v>
      </c>
      <c r="BG33">
        <f>Original!AP31</f>
        <v>-1999458.97499976</v>
      </c>
      <c r="BH33">
        <f>Original!AQ31</f>
        <v>0.15840709974718201</v>
      </c>
      <c r="BI33">
        <f>Original!AR31</f>
        <v>0.217268046608705</v>
      </c>
      <c r="BJ33">
        <f>Original!AS31</f>
        <v>0</v>
      </c>
      <c r="BK33">
        <f>Original!AT31</f>
        <v>-3259932.7642072299</v>
      </c>
      <c r="BL33" s="5">
        <f t="shared" si="13"/>
        <v>-3.5996666880161354E-3</v>
      </c>
      <c r="BM33">
        <f>Original!AU31</f>
        <v>383549.596209204</v>
      </c>
      <c r="BN33" s="5">
        <f t="shared" si="14"/>
        <v>4.2352122100041729E-4</v>
      </c>
      <c r="BO33">
        <f>Original!AV31</f>
        <v>0</v>
      </c>
      <c r="BP33" s="5">
        <f t="shared" si="15"/>
        <v>0</v>
      </c>
      <c r="BQ33"/>
      <c r="BR33"/>
      <c r="BS33"/>
      <c r="BT33"/>
      <c r="BU33"/>
      <c r="BV33"/>
      <c r="BW33"/>
      <c r="BX33"/>
    </row>
    <row r="34" spans="1:76" x14ac:dyDescent="0.2">
      <c r="A34" t="str">
        <f t="shared" si="0"/>
        <v>0_2_2015</v>
      </c>
      <c r="B34">
        <v>0</v>
      </c>
      <c r="C34">
        <v>2</v>
      </c>
      <c r="D34">
        <v>2015</v>
      </c>
      <c r="E34">
        <f>Original!E32</f>
        <v>904816190.38199997</v>
      </c>
      <c r="F34">
        <f>Original!F32</f>
        <v>881763265.63800001</v>
      </c>
      <c r="G34">
        <f>Original!G32</f>
        <v>-23052924.7440001</v>
      </c>
      <c r="H34">
        <f>Original!H32</f>
        <v>859863974.46513498</v>
      </c>
      <c r="I34">
        <f>Original!I32</f>
        <v>-46807076.132094502</v>
      </c>
      <c r="J34">
        <f>Original!J32</f>
        <v>11313516.227424501</v>
      </c>
      <c r="K34">
        <f>Original!K32</f>
        <v>4.7640682617626702</v>
      </c>
      <c r="L34">
        <f>Original!L32</f>
        <v>2569316.4606020199</v>
      </c>
      <c r="M34">
        <f>Original!M32</f>
        <v>2.6998939701449798</v>
      </c>
      <c r="N34">
        <f>Original!O32</f>
        <v>7.6596229632058304</v>
      </c>
      <c r="O34">
        <f>Original!P32</f>
        <v>0.24724099825849599</v>
      </c>
      <c r="P34">
        <f>Original!N32</f>
        <v>30116.174003735199</v>
      </c>
      <c r="Q34">
        <f>Original!Q32</f>
        <v>4.57018921885326</v>
      </c>
      <c r="R34">
        <f>Original!R32</f>
        <v>0.95579927855389601</v>
      </c>
      <c r="S34">
        <f>Original!S32</f>
        <v>0</v>
      </c>
      <c r="T34">
        <f>Original!T32</f>
        <v>0.43197751245475002</v>
      </c>
      <c r="U34">
        <f>Original!U32</f>
        <v>0</v>
      </c>
      <c r="V34">
        <f>Original!V32</f>
        <v>0</v>
      </c>
      <c r="W34">
        <f>Original!W32</f>
        <v>0</v>
      </c>
      <c r="X34">
        <f>Original!X32</f>
        <v>16182295.5041242</v>
      </c>
      <c r="Y34" s="5">
        <f t="shared" si="1"/>
        <v>1.7848033742187776E-2</v>
      </c>
      <c r="Z34">
        <f>Original!Y32</f>
        <v>-3312122.5412338199</v>
      </c>
      <c r="AA34" s="5">
        <f t="shared" si="1"/>
        <v>-3.6530586689098588E-3</v>
      </c>
      <c r="AB34">
        <f>Original!Z32</f>
        <v>6109733.5188279301</v>
      </c>
      <c r="AC34" s="5">
        <f t="shared" si="1"/>
        <v>6.7386440923677994E-3</v>
      </c>
      <c r="AD34">
        <f>Original!AA32</f>
        <v>-35972054.112799101</v>
      </c>
      <c r="AE34" s="5">
        <f t="shared" si="1"/>
        <v>-3.9674867846617667E-2</v>
      </c>
      <c r="AF34">
        <f>Original!AC32</f>
        <v>-1277088.1341383799</v>
      </c>
      <c r="AG34" s="5">
        <f t="shared" si="16"/>
        <v>-1.4085462784955514E-3</v>
      </c>
      <c r="AH34">
        <f>Original!AD32</f>
        <v>-264271.39295521902</v>
      </c>
      <c r="AI34" s="5">
        <f t="shared" si="2"/>
        <v>-2.9147439171146118E-4</v>
      </c>
      <c r="AJ34">
        <f>Original!AB32</f>
        <v>-11834328.4426727</v>
      </c>
      <c r="AK34" s="5">
        <f t="shared" si="3"/>
        <v>-1.3052505023599632E-2</v>
      </c>
      <c r="AL34">
        <f>Original!AE32</f>
        <v>-1171429.6391197699</v>
      </c>
      <c r="AM34" s="5">
        <f t="shared" si="4"/>
        <v>-1.2920117371654713E-3</v>
      </c>
      <c r="AN34">
        <f>Original!AF32</f>
        <v>-16451209.5154712</v>
      </c>
      <c r="AO34" s="5">
        <f t="shared" si="4"/>
        <v>-1.814462864413139E-2</v>
      </c>
      <c r="AP34">
        <f>Original!AG32</f>
        <v>0</v>
      </c>
      <c r="AQ34" s="5">
        <f t="shared" si="5"/>
        <v>0</v>
      </c>
      <c r="AR34">
        <f>Original!AH32</f>
        <v>1454632.4735043901</v>
      </c>
      <c r="AS34" s="5">
        <f t="shared" si="6"/>
        <v>1.6043662941992187E-3</v>
      </c>
      <c r="AT34">
        <f>Original!AI32</f>
        <v>0</v>
      </c>
      <c r="AU34" s="5">
        <f t="shared" si="7"/>
        <v>0</v>
      </c>
      <c r="AV34">
        <f>Original!AJ32</f>
        <v>0</v>
      </c>
      <c r="AW34" s="5">
        <f t="shared" si="8"/>
        <v>0</v>
      </c>
      <c r="AX34">
        <f>Original!AK32</f>
        <v>0</v>
      </c>
      <c r="AY34" s="5">
        <f t="shared" si="9"/>
        <v>0</v>
      </c>
      <c r="AZ34">
        <f>Original!AL32</f>
        <v>-46535842.281933799</v>
      </c>
      <c r="BA34">
        <f>Original!AM32</f>
        <v>-46593024.372371599</v>
      </c>
      <c r="BB34" s="5">
        <f t="shared" si="10"/>
        <v>-5.1389116639028544E-2</v>
      </c>
      <c r="BC34">
        <f>Original!AN32</f>
        <v>23540099.628371399</v>
      </c>
      <c r="BD34" s="5">
        <f t="shared" si="11"/>
        <v>2.5963219640535988E-2</v>
      </c>
      <c r="BE34">
        <f>Original!AO32</f>
        <v>0</v>
      </c>
      <c r="BF34" s="5">
        <f t="shared" si="12"/>
        <v>0</v>
      </c>
      <c r="BG34">
        <f>Original!AP32</f>
        <v>-23052924.7440001</v>
      </c>
      <c r="BH34">
        <f>Original!AQ32</f>
        <v>0.95579927855389601</v>
      </c>
      <c r="BI34">
        <f>Original!AR32</f>
        <v>0.43197751245475002</v>
      </c>
      <c r="BJ34">
        <f>Original!AS32</f>
        <v>0</v>
      </c>
      <c r="BK34">
        <f>Original!AT32</f>
        <v>-16451209.5154712</v>
      </c>
      <c r="BL34" s="5">
        <f t="shared" si="13"/>
        <v>-1.814462864413139E-2</v>
      </c>
      <c r="BM34">
        <f>Original!AU32</f>
        <v>1454632.4735043901</v>
      </c>
      <c r="BN34" s="5">
        <f t="shared" si="14"/>
        <v>1.6043662941992187E-3</v>
      </c>
      <c r="BO34">
        <f>Original!AV32</f>
        <v>0</v>
      </c>
      <c r="BP34" s="5">
        <f t="shared" si="15"/>
        <v>0</v>
      </c>
      <c r="BQ34"/>
      <c r="BR34"/>
      <c r="BS34"/>
      <c r="BT34"/>
      <c r="BU34"/>
      <c r="BV34"/>
      <c r="BW34"/>
      <c r="BX34"/>
    </row>
    <row r="35" spans="1:76" x14ac:dyDescent="0.2">
      <c r="A35" t="str">
        <f t="shared" si="0"/>
        <v>0_2_2016</v>
      </c>
      <c r="B35">
        <v>0</v>
      </c>
      <c r="C35">
        <v>2</v>
      </c>
      <c r="D35">
        <v>2016</v>
      </c>
      <c r="E35">
        <f>Original!E33</f>
        <v>881763265.63800001</v>
      </c>
      <c r="F35">
        <f>Original!F33</f>
        <v>841567595.51400006</v>
      </c>
      <c r="G35">
        <f>Original!G33</f>
        <v>-40195670.124000102</v>
      </c>
      <c r="H35">
        <f>Original!H33</f>
        <v>837937627.41613996</v>
      </c>
      <c r="I35">
        <f>Original!I33</f>
        <v>-21926347.048995599</v>
      </c>
      <c r="J35">
        <f>Original!J33</f>
        <v>11733256.764996501</v>
      </c>
      <c r="K35">
        <f>Original!K33</f>
        <v>4.9411903399610599</v>
      </c>
      <c r="L35">
        <f>Original!L33</f>
        <v>2602533.5889586499</v>
      </c>
      <c r="M35">
        <f>Original!M33</f>
        <v>2.3956500374083101</v>
      </c>
      <c r="N35">
        <f>Original!O33</f>
        <v>7.5201640647872097</v>
      </c>
      <c r="O35">
        <f>Original!P33</f>
        <v>0.24887644732522901</v>
      </c>
      <c r="P35">
        <f>Original!N33</f>
        <v>30937.317520138</v>
      </c>
      <c r="Q35">
        <f>Original!Q33</f>
        <v>5.07760329177286</v>
      </c>
      <c r="R35">
        <f>Original!R33</f>
        <v>1.8657594957878401</v>
      </c>
      <c r="S35">
        <f>Original!S33</f>
        <v>0</v>
      </c>
      <c r="T35">
        <f>Original!T33</f>
        <v>0.57532924380212203</v>
      </c>
      <c r="U35">
        <f>Original!U33</f>
        <v>0</v>
      </c>
      <c r="V35">
        <f>Original!V33</f>
        <v>0</v>
      </c>
      <c r="W35">
        <f>Original!W33</f>
        <v>0</v>
      </c>
      <c r="X35">
        <f>Original!X33</f>
        <v>17950818.892425001</v>
      </c>
      <c r="Y35" s="5">
        <f t="shared" si="1"/>
        <v>2.0876347219443668E-2</v>
      </c>
      <c r="Z35">
        <f>Original!Y33</f>
        <v>-3499415.21063927</v>
      </c>
      <c r="AA35" s="5">
        <f t="shared" si="1"/>
        <v>-4.0697311604617776E-3</v>
      </c>
      <c r="AB35">
        <f>Original!Z33</f>
        <v>5742960.7000518302</v>
      </c>
      <c r="AC35" s="5">
        <f t="shared" si="1"/>
        <v>6.6789176783736632E-3</v>
      </c>
      <c r="AD35">
        <f>Original!AA33</f>
        <v>-12969658.4342838</v>
      </c>
      <c r="AE35" s="5">
        <f t="shared" si="1"/>
        <v>-1.5083383906566588E-2</v>
      </c>
      <c r="AF35">
        <f>Original!AC33</f>
        <v>-952336.17331303703</v>
      </c>
      <c r="AG35" s="5">
        <f t="shared" si="16"/>
        <v>-1.1075428225789119E-3</v>
      </c>
      <c r="AH35">
        <f>Original!AD33</f>
        <v>-296329.857193915</v>
      </c>
      <c r="AI35" s="5">
        <f t="shared" si="2"/>
        <v>-3.4462411031726544E-4</v>
      </c>
      <c r="AJ35">
        <f>Original!AB33</f>
        <v>-7651410.7329520201</v>
      </c>
      <c r="AK35" s="5">
        <f t="shared" si="3"/>
        <v>-8.8983966768830629E-3</v>
      </c>
      <c r="AL35">
        <f>Original!AE33</f>
        <v>-3483580.6329621901</v>
      </c>
      <c r="AM35" s="5">
        <f t="shared" si="4"/>
        <v>-4.0513159481173717E-3</v>
      </c>
      <c r="AN35">
        <f>Original!AF33</f>
        <v>-18374881.269439001</v>
      </c>
      <c r="AO35" s="5">
        <f t="shared" si="4"/>
        <v>-2.1369521011586526E-2</v>
      </c>
      <c r="AP35">
        <f>Original!AG33</f>
        <v>0</v>
      </c>
      <c r="AQ35" s="5">
        <f t="shared" si="5"/>
        <v>0</v>
      </c>
      <c r="AR35">
        <f>Original!AH33</f>
        <v>998309.81608624</v>
      </c>
      <c r="AS35" s="5">
        <f t="shared" si="6"/>
        <v>1.1610090034382741E-3</v>
      </c>
      <c r="AT35">
        <f>Original!AI33</f>
        <v>0</v>
      </c>
      <c r="AU35" s="5">
        <f t="shared" si="7"/>
        <v>0</v>
      </c>
      <c r="AV35">
        <f>Original!AJ33</f>
        <v>0</v>
      </c>
      <c r="AW35" s="5">
        <f t="shared" si="8"/>
        <v>0</v>
      </c>
      <c r="AX35">
        <f>Original!AK33</f>
        <v>0</v>
      </c>
      <c r="AY35" s="5">
        <f t="shared" si="9"/>
        <v>0</v>
      </c>
      <c r="AZ35">
        <f>Original!AL33</f>
        <v>-22535522.9022201</v>
      </c>
      <c r="BA35">
        <f>Original!AM33</f>
        <v>-22593177.9782294</v>
      </c>
      <c r="BB35" s="5">
        <f t="shared" si="10"/>
        <v>-2.627529312677989E-2</v>
      </c>
      <c r="BC35">
        <f>Original!AN33</f>
        <v>-17602492.145770598</v>
      </c>
      <c r="BD35" s="5">
        <f t="shared" si="11"/>
        <v>-2.0471252045092311E-2</v>
      </c>
      <c r="BE35">
        <f>Original!AO33</f>
        <v>0</v>
      </c>
      <c r="BF35" s="5">
        <f t="shared" si="12"/>
        <v>0</v>
      </c>
      <c r="BG35">
        <f>Original!AP33</f>
        <v>-40195670.124000102</v>
      </c>
      <c r="BH35">
        <f>Original!AQ33</f>
        <v>1.8657594957878401</v>
      </c>
      <c r="BI35">
        <f>Original!AR33</f>
        <v>0.57532924380212203</v>
      </c>
      <c r="BJ35">
        <f>Original!AS33</f>
        <v>0</v>
      </c>
      <c r="BK35">
        <f>Original!AT33</f>
        <v>-18374881.269439001</v>
      </c>
      <c r="BL35" s="5">
        <f t="shared" si="13"/>
        <v>-2.1369521011586526E-2</v>
      </c>
      <c r="BM35">
        <f>Original!AU33</f>
        <v>998309.81608624</v>
      </c>
      <c r="BN35" s="5">
        <f t="shared" si="14"/>
        <v>1.1610090034382741E-3</v>
      </c>
      <c r="BO35">
        <f>Original!AV33</f>
        <v>0</v>
      </c>
      <c r="BP35" s="5">
        <f t="shared" si="15"/>
        <v>0</v>
      </c>
      <c r="BQ35"/>
      <c r="BR35"/>
      <c r="BS35"/>
      <c r="BT35"/>
      <c r="BU35"/>
      <c r="BV35"/>
      <c r="BW35"/>
      <c r="BX35"/>
    </row>
    <row r="36" spans="1:76" x14ac:dyDescent="0.2">
      <c r="A36" t="str">
        <f t="shared" si="0"/>
        <v>0_2_2017</v>
      </c>
      <c r="B36">
        <v>0</v>
      </c>
      <c r="C36">
        <v>2</v>
      </c>
      <c r="D36">
        <v>2017</v>
      </c>
      <c r="E36">
        <f>Original!E34</f>
        <v>841567595.51400006</v>
      </c>
      <c r="F36">
        <f>Original!F34</f>
        <v>810138006.53499997</v>
      </c>
      <c r="G36">
        <f>Original!G34</f>
        <v>-31429588.978999998</v>
      </c>
      <c r="H36">
        <f>Original!H34</f>
        <v>839816632.26160002</v>
      </c>
      <c r="I36">
        <f>Original!I34</f>
        <v>1879004.84546064</v>
      </c>
      <c r="J36">
        <f>Original!J34</f>
        <v>11887597.9536594</v>
      </c>
      <c r="K36">
        <f>Original!K34</f>
        <v>4.8598288788391404</v>
      </c>
      <c r="L36">
        <f>Original!L34</f>
        <v>2634798.5283522401</v>
      </c>
      <c r="M36">
        <f>Original!M34</f>
        <v>2.6080274899967102</v>
      </c>
      <c r="N36">
        <f>Original!O34</f>
        <v>7.2738930048334502</v>
      </c>
      <c r="O36">
        <f>Original!P34</f>
        <v>0.247601928643056</v>
      </c>
      <c r="P36">
        <f>Original!N34</f>
        <v>31096.289332861801</v>
      </c>
      <c r="Q36">
        <f>Original!Q34</f>
        <v>5.2691247315514396</v>
      </c>
      <c r="R36">
        <f>Original!R34</f>
        <v>2.7889508053782399</v>
      </c>
      <c r="S36">
        <f>Original!S34</f>
        <v>0</v>
      </c>
      <c r="T36">
        <f>Original!T34</f>
        <v>0.68960110654753104</v>
      </c>
      <c r="U36">
        <f>Original!U34</f>
        <v>0</v>
      </c>
      <c r="V36">
        <f>Original!V34</f>
        <v>0</v>
      </c>
      <c r="W36">
        <f>Original!W34</f>
        <v>0</v>
      </c>
      <c r="X36">
        <f>Original!X34</f>
        <v>6492189.4067663904</v>
      </c>
      <c r="Y36" s="5">
        <f t="shared" si="1"/>
        <v>7.7478194012908473E-3</v>
      </c>
      <c r="Z36">
        <f>Original!Y34</f>
        <v>2830897.6863801898</v>
      </c>
      <c r="AA36" s="5">
        <f t="shared" si="1"/>
        <v>3.3784109863994661E-3</v>
      </c>
      <c r="AB36">
        <f>Original!Z34</f>
        <v>5816545.0214695297</v>
      </c>
      <c r="AC36" s="5">
        <f t="shared" si="1"/>
        <v>6.9415011704455822E-3</v>
      </c>
      <c r="AD36">
        <f>Original!AA34</f>
        <v>8924262.8357433397</v>
      </c>
      <c r="AE36" s="5">
        <f t="shared" si="1"/>
        <v>1.065027102704786E-2</v>
      </c>
      <c r="AF36">
        <f>Original!AC34</f>
        <v>-1645697.61326138</v>
      </c>
      <c r="AG36" s="5">
        <f t="shared" si="16"/>
        <v>-1.9639858139991213E-3</v>
      </c>
      <c r="AH36">
        <f>Original!AD34</f>
        <v>-403871.217418321</v>
      </c>
      <c r="AI36" s="5">
        <f t="shared" si="2"/>
        <v>-4.8198243425790074E-4</v>
      </c>
      <c r="AJ36">
        <f>Original!AB34</f>
        <v>-1509954.1579223301</v>
      </c>
      <c r="AK36" s="5">
        <f t="shared" si="3"/>
        <v>-1.8019887262712103E-3</v>
      </c>
      <c r="AL36">
        <f>Original!AE34</f>
        <v>-1365088.9806262101</v>
      </c>
      <c r="AM36" s="5">
        <f t="shared" si="4"/>
        <v>-1.629105718567134E-3</v>
      </c>
      <c r="AN36">
        <f>Original!AF34</f>
        <v>-17653051.238258399</v>
      </c>
      <c r="AO36" s="5">
        <f t="shared" si="4"/>
        <v>-2.1067261644155132E-2</v>
      </c>
      <c r="AP36">
        <f>Original!AG34</f>
        <v>0</v>
      </c>
      <c r="AQ36" s="5">
        <f t="shared" si="5"/>
        <v>0</v>
      </c>
      <c r="AR36">
        <f>Original!AH34</f>
        <v>737065.76317363302</v>
      </c>
      <c r="AS36" s="5">
        <f t="shared" si="6"/>
        <v>8.7961888696470771E-4</v>
      </c>
      <c r="AT36">
        <f>Original!AI34</f>
        <v>0</v>
      </c>
      <c r="AU36" s="5">
        <f t="shared" si="7"/>
        <v>0</v>
      </c>
      <c r="AV36">
        <f>Original!AJ34</f>
        <v>0</v>
      </c>
      <c r="AW36" s="5">
        <f t="shared" si="8"/>
        <v>0</v>
      </c>
      <c r="AX36">
        <f>Original!AK34</f>
        <v>0</v>
      </c>
      <c r="AY36" s="5">
        <f t="shared" si="9"/>
        <v>0</v>
      </c>
      <c r="AZ36">
        <f>Original!AL34</f>
        <v>2223297.5060464102</v>
      </c>
      <c r="BA36">
        <f>Original!AM34</f>
        <v>1821416.8301375399</v>
      </c>
      <c r="BB36" s="5">
        <f t="shared" si="10"/>
        <v>2.1736902253143247E-3</v>
      </c>
      <c r="BC36">
        <f>Original!AN34</f>
        <v>-33251005.809137601</v>
      </c>
      <c r="BD36" s="5">
        <f t="shared" si="11"/>
        <v>-3.9681958085198095E-2</v>
      </c>
      <c r="BE36">
        <f>Original!AO34</f>
        <v>0</v>
      </c>
      <c r="BF36" s="5">
        <f t="shared" si="12"/>
        <v>0</v>
      </c>
      <c r="BG36">
        <f>Original!AP34</f>
        <v>-31429588.978999998</v>
      </c>
      <c r="BH36">
        <f>Original!AQ34</f>
        <v>2.7889508053782399</v>
      </c>
      <c r="BI36">
        <f>Original!AR34</f>
        <v>0.68960110654753104</v>
      </c>
      <c r="BJ36">
        <f>Original!AS34</f>
        <v>0</v>
      </c>
      <c r="BK36">
        <f>Original!AT34</f>
        <v>-17653051.238258399</v>
      </c>
      <c r="BL36" s="5">
        <f t="shared" si="13"/>
        <v>-2.1067261644155132E-2</v>
      </c>
      <c r="BM36">
        <f>Original!AU34</f>
        <v>737065.76317363302</v>
      </c>
      <c r="BN36" s="5">
        <f t="shared" si="14"/>
        <v>8.7961888696470771E-4</v>
      </c>
      <c r="BO36">
        <f>Original!AV34</f>
        <v>0</v>
      </c>
      <c r="BP36" s="5">
        <f t="shared" si="15"/>
        <v>0</v>
      </c>
      <c r="BQ36"/>
      <c r="BR36"/>
      <c r="BS36"/>
      <c r="BT36"/>
      <c r="BU36"/>
      <c r="BV36"/>
      <c r="BW36"/>
      <c r="BX36"/>
    </row>
    <row r="37" spans="1:76" x14ac:dyDescent="0.2">
      <c r="A37" t="str">
        <f t="shared" si="0"/>
        <v>0_2_2018</v>
      </c>
      <c r="B37">
        <v>0</v>
      </c>
      <c r="C37">
        <v>2</v>
      </c>
      <c r="D37">
        <v>2018</v>
      </c>
      <c r="E37">
        <f>Original!E35</f>
        <v>810138006.53499997</v>
      </c>
      <c r="F37">
        <f>Original!F35</f>
        <v>791862410.91799998</v>
      </c>
      <c r="G37">
        <f>Original!G35</f>
        <v>-18275595.616999801</v>
      </c>
      <c r="H37">
        <f>Original!H35</f>
        <v>835870078.98757994</v>
      </c>
      <c r="I37">
        <f>Original!I35</f>
        <v>-3946553.2740209401</v>
      </c>
      <c r="J37">
        <f>Original!J35</f>
        <v>12145797.748958001</v>
      </c>
      <c r="K37">
        <f>Original!K35</f>
        <v>4.86220097032946</v>
      </c>
      <c r="L37">
        <f>Original!L35</f>
        <v>2647936.3114092201</v>
      </c>
      <c r="M37">
        <f>Original!M35</f>
        <v>2.88725868801773</v>
      </c>
      <c r="N37">
        <f>Original!O35</f>
        <v>7.0315319071023401</v>
      </c>
      <c r="O37">
        <f>Original!P35</f>
        <v>0.247089036662928</v>
      </c>
      <c r="P37">
        <f>Original!N35</f>
        <v>31525.8458101629</v>
      </c>
      <c r="Q37">
        <f>Original!Q35</f>
        <v>5.5597045506378002</v>
      </c>
      <c r="R37">
        <f>Original!R35</f>
        <v>3.7657895985604402</v>
      </c>
      <c r="S37">
        <f>Original!S35</f>
        <v>0</v>
      </c>
      <c r="T37">
        <f>Original!T35</f>
        <v>0.80616291235533299</v>
      </c>
      <c r="U37">
        <f>Original!U35</f>
        <v>0.40646436185162899</v>
      </c>
      <c r="V37">
        <f>Original!V35</f>
        <v>0</v>
      </c>
      <c r="W37">
        <f>Original!W35</f>
        <v>0</v>
      </c>
      <c r="X37">
        <f>Original!X35</f>
        <v>9032704.0118758995</v>
      </c>
      <c r="Y37" s="5">
        <f t="shared" si="1"/>
        <v>1.0755566947455076E-2</v>
      </c>
      <c r="Z37">
        <f>Original!Y35</f>
        <v>3382688.5326866298</v>
      </c>
      <c r="AA37" s="5">
        <f t="shared" si="1"/>
        <v>4.0278894257870972E-3</v>
      </c>
      <c r="AB37">
        <f>Original!Z35</f>
        <v>5104859.9551043697</v>
      </c>
      <c r="AC37" s="5">
        <f t="shared" si="1"/>
        <v>6.078541146961023E-3</v>
      </c>
      <c r="AD37">
        <f>Original!AA35</f>
        <v>10418135.001623999</v>
      </c>
      <c r="AE37" s="5">
        <f t="shared" si="1"/>
        <v>1.2405249671667357E-2</v>
      </c>
      <c r="AF37">
        <f>Original!AC35</f>
        <v>-1382252.01961271</v>
      </c>
      <c r="AG37" s="5">
        <f t="shared" si="16"/>
        <v>-1.6458974096408979E-3</v>
      </c>
      <c r="AH37">
        <f>Original!AD35</f>
        <v>-350729.02018772101</v>
      </c>
      <c r="AI37" s="5">
        <f t="shared" si="2"/>
        <v>-4.1762571341700947E-4</v>
      </c>
      <c r="AJ37">
        <f>Original!AB35</f>
        <v>-3580397.1366463299</v>
      </c>
      <c r="AK37" s="5">
        <f t="shared" si="3"/>
        <v>-4.2633082021779354E-3</v>
      </c>
      <c r="AL37">
        <f>Original!AE35</f>
        <v>-1780400.4158668499</v>
      </c>
      <c r="AM37" s="5">
        <f t="shared" si="4"/>
        <v>-2.1199870870290899E-3</v>
      </c>
      <c r="AN37">
        <f>Original!AF35</f>
        <v>-18154466.1716584</v>
      </c>
      <c r="AO37" s="5">
        <f t="shared" si="4"/>
        <v>-2.1617178648592597E-2</v>
      </c>
      <c r="AP37">
        <f>Original!AG35</f>
        <v>0</v>
      </c>
      <c r="AQ37" s="5">
        <f t="shared" si="5"/>
        <v>0</v>
      </c>
      <c r="AR37">
        <f>Original!AH35</f>
        <v>701503.47841292503</v>
      </c>
      <c r="AS37" s="5">
        <f t="shared" si="6"/>
        <v>8.3530553154656875E-4</v>
      </c>
      <c r="AT37">
        <f>Original!AI35</f>
        <v>-7446818.3250809899</v>
      </c>
      <c r="AU37" s="5">
        <f t="shared" si="7"/>
        <v>-8.8671955746184028E-3</v>
      </c>
      <c r="AV37">
        <f>Original!AJ35</f>
        <v>0</v>
      </c>
      <c r="AW37" s="5">
        <f t="shared" si="8"/>
        <v>0</v>
      </c>
      <c r="AX37">
        <f>Original!AK35</f>
        <v>0</v>
      </c>
      <c r="AY37" s="5">
        <f t="shared" si="9"/>
        <v>0</v>
      </c>
      <c r="AZ37">
        <f>Original!AL35</f>
        <v>-4055172.1093492</v>
      </c>
      <c r="BA37">
        <f>Original!AM35</f>
        <v>-4419505.9759497698</v>
      </c>
      <c r="BB37" s="5">
        <f t="shared" si="10"/>
        <v>-5.2624654075356641E-3</v>
      </c>
      <c r="BC37">
        <f>Original!AN35</f>
        <v>-13856089.64105</v>
      </c>
      <c r="BD37" s="5">
        <f t="shared" si="11"/>
        <v>-1.6498946447078552E-2</v>
      </c>
      <c r="BE37">
        <f>Original!AO35</f>
        <v>0</v>
      </c>
      <c r="BF37" s="5">
        <f t="shared" si="12"/>
        <v>0</v>
      </c>
      <c r="BG37">
        <f>Original!AP35</f>
        <v>-18275595.616999801</v>
      </c>
      <c r="BH37">
        <f>Original!AQ35</f>
        <v>3.7657895985604402</v>
      </c>
      <c r="BI37">
        <f>Original!AR35</f>
        <v>0.80616291235533299</v>
      </c>
      <c r="BJ37">
        <f>Original!AS35</f>
        <v>0.40646436185162899</v>
      </c>
      <c r="BK37">
        <f>Original!AT35</f>
        <v>-18154466.1716584</v>
      </c>
      <c r="BL37" s="5">
        <f t="shared" si="13"/>
        <v>-2.1617178648592597E-2</v>
      </c>
      <c r="BM37">
        <f>Original!AU35</f>
        <v>701503.47841292503</v>
      </c>
      <c r="BN37" s="5">
        <f t="shared" si="14"/>
        <v>8.3530553154656875E-4</v>
      </c>
      <c r="BO37">
        <f>Original!AV35</f>
        <v>-7446818.3250809899</v>
      </c>
      <c r="BP37" s="5">
        <f t="shared" si="15"/>
        <v>-8.8671955746184028E-3</v>
      </c>
      <c r="BQ37"/>
      <c r="BR37"/>
      <c r="BS37"/>
      <c r="BT37"/>
      <c r="BU37"/>
      <c r="BV37"/>
      <c r="BW37"/>
      <c r="BX37"/>
    </row>
    <row r="38" spans="1:76" x14ac:dyDescent="0.2">
      <c r="A38" t="str">
        <f t="shared" si="0"/>
        <v>0_3_2002</v>
      </c>
      <c r="B38">
        <v>0</v>
      </c>
      <c r="C38">
        <v>3</v>
      </c>
      <c r="D38">
        <v>2002</v>
      </c>
      <c r="E38">
        <f>Original!E36</f>
        <v>0</v>
      </c>
      <c r="F38">
        <f>Original!F36</f>
        <v>131868854.2626</v>
      </c>
      <c r="G38">
        <f>Original!G36</f>
        <v>0</v>
      </c>
      <c r="H38">
        <f>Original!H36</f>
        <v>120838343.64194401</v>
      </c>
      <c r="I38">
        <f>Original!I36</f>
        <v>0</v>
      </c>
      <c r="J38">
        <f>Original!J36</f>
        <v>0</v>
      </c>
      <c r="K38">
        <f>Original!K36</f>
        <v>0</v>
      </c>
      <c r="L38">
        <f>Original!L36</f>
        <v>0</v>
      </c>
      <c r="M38">
        <f>Original!M36</f>
        <v>0</v>
      </c>
      <c r="N38">
        <f>Original!O36</f>
        <v>0</v>
      </c>
      <c r="O38">
        <f>Original!P36</f>
        <v>0</v>
      </c>
      <c r="P38">
        <f>Original!N36</f>
        <v>0</v>
      </c>
      <c r="Q38">
        <f>Original!Q36</f>
        <v>0</v>
      </c>
      <c r="R38">
        <f>Original!R36</f>
        <v>0</v>
      </c>
      <c r="S38">
        <f>Original!S36</f>
        <v>0</v>
      </c>
      <c r="T38">
        <f>Original!T36</f>
        <v>0</v>
      </c>
      <c r="U38">
        <f>Original!U36</f>
        <v>0</v>
      </c>
      <c r="V38">
        <f>Original!V36</f>
        <v>0</v>
      </c>
      <c r="W38">
        <f>Original!W36</f>
        <v>0</v>
      </c>
      <c r="X38">
        <f>Original!X36</f>
        <v>0</v>
      </c>
      <c r="Y38" s="5"/>
      <c r="Z38">
        <f>Original!Y36</f>
        <v>0</v>
      </c>
      <c r="AA38" s="5"/>
      <c r="AB38">
        <f>Original!Z36</f>
        <v>0</v>
      </c>
      <c r="AC38" s="5"/>
      <c r="AD38">
        <f>Original!AA36</f>
        <v>0</v>
      </c>
      <c r="AE38" s="5"/>
      <c r="AF38">
        <f>Original!AC36</f>
        <v>0</v>
      </c>
      <c r="AG38" s="5"/>
      <c r="AH38">
        <f>Original!AD36</f>
        <v>0</v>
      </c>
      <c r="AI38" s="5"/>
      <c r="AJ38">
        <f>Original!AB36</f>
        <v>0</v>
      </c>
      <c r="AK38" s="5">
        <f t="shared" si="3"/>
        <v>0</v>
      </c>
      <c r="AL38">
        <f>Original!AE36</f>
        <v>0</v>
      </c>
      <c r="AM38" s="5">
        <f t="shared" si="4"/>
        <v>0</v>
      </c>
      <c r="AN38">
        <f>Original!AF36</f>
        <v>0</v>
      </c>
      <c r="AO38" s="5">
        <f t="shared" si="4"/>
        <v>0</v>
      </c>
      <c r="AP38">
        <f>Original!AG36</f>
        <v>0</v>
      </c>
      <c r="AQ38" s="5">
        <f t="shared" si="5"/>
        <v>0</v>
      </c>
      <c r="AR38">
        <f>Original!AH36</f>
        <v>0</v>
      </c>
      <c r="AS38" s="5">
        <f t="shared" si="6"/>
        <v>0</v>
      </c>
      <c r="AT38">
        <f>Original!AI36</f>
        <v>0</v>
      </c>
      <c r="AU38" s="5">
        <f t="shared" si="7"/>
        <v>0</v>
      </c>
      <c r="AV38">
        <f>Original!AJ36</f>
        <v>0</v>
      </c>
      <c r="AW38" s="5">
        <f t="shared" si="8"/>
        <v>0</v>
      </c>
      <c r="AX38">
        <f>Original!AK36</f>
        <v>0</v>
      </c>
      <c r="AY38" s="5">
        <f t="shared" si="9"/>
        <v>0</v>
      </c>
      <c r="AZ38">
        <f>Original!AL36</f>
        <v>0</v>
      </c>
      <c r="BA38">
        <f>Original!AM36</f>
        <v>0</v>
      </c>
      <c r="BB38" s="5">
        <f t="shared" si="10"/>
        <v>0</v>
      </c>
      <c r="BC38">
        <f>Original!AN36</f>
        <v>0</v>
      </c>
      <c r="BD38" s="5">
        <f t="shared" si="11"/>
        <v>0</v>
      </c>
      <c r="BE38">
        <f>Original!AO36</f>
        <v>131868854.2626</v>
      </c>
      <c r="BF38" s="5">
        <f t="shared" si="12"/>
        <v>0.15776238147239557</v>
      </c>
      <c r="BG38">
        <f>Original!AP36</f>
        <v>131868854.2626</v>
      </c>
      <c r="BH38">
        <f>Original!AQ36</f>
        <v>0</v>
      </c>
      <c r="BI38">
        <f>Original!AR36</f>
        <v>0</v>
      </c>
      <c r="BJ38">
        <f>Original!AS36</f>
        <v>0</v>
      </c>
      <c r="BK38">
        <f>Original!AT36</f>
        <v>0</v>
      </c>
      <c r="BL38" s="5">
        <f t="shared" si="13"/>
        <v>0</v>
      </c>
      <c r="BM38">
        <f>Original!AU36</f>
        <v>0</v>
      </c>
      <c r="BN38" s="5">
        <f t="shared" si="14"/>
        <v>0</v>
      </c>
      <c r="BO38">
        <f>Original!AV36</f>
        <v>0</v>
      </c>
      <c r="BP38" s="5">
        <f t="shared" si="15"/>
        <v>0</v>
      </c>
      <c r="BQ38"/>
      <c r="BR38"/>
      <c r="BS38"/>
      <c r="BT38"/>
      <c r="BU38"/>
      <c r="BV38"/>
      <c r="BW38"/>
      <c r="BX38"/>
    </row>
    <row r="39" spans="1:76" x14ac:dyDescent="0.2">
      <c r="A39" t="str">
        <f t="shared" si="0"/>
        <v>0_3_2003</v>
      </c>
      <c r="B39">
        <v>0</v>
      </c>
      <c r="C39">
        <v>3</v>
      </c>
      <c r="D39">
        <v>2003</v>
      </c>
      <c r="E39">
        <f>Original!E37</f>
        <v>131868854.2626</v>
      </c>
      <c r="F39">
        <f>Original!F37</f>
        <v>155958259.04890001</v>
      </c>
      <c r="G39">
        <f>Original!G37</f>
        <v>6177531.8459000001</v>
      </c>
      <c r="H39">
        <f>Original!H37</f>
        <v>149619030.550053</v>
      </c>
      <c r="I39">
        <f>Original!I37</f>
        <v>11714515.903673699</v>
      </c>
      <c r="J39">
        <f>Original!J37</f>
        <v>2174676.4527956699</v>
      </c>
      <c r="K39">
        <f>Original!K37</f>
        <v>3.01931774311835</v>
      </c>
      <c r="L39">
        <f>Original!L37</f>
        <v>610564.34880461695</v>
      </c>
      <c r="M39">
        <f>Original!M37</f>
        <v>2.1890859276368899</v>
      </c>
      <c r="N39">
        <f>Original!O37</f>
        <v>6.548514019463</v>
      </c>
      <c r="O39">
        <f>Original!P37</f>
        <v>0.20028885199163601</v>
      </c>
      <c r="P39">
        <f>Original!N37</f>
        <v>32897.984209361399</v>
      </c>
      <c r="Q39">
        <f>Original!Q37</f>
        <v>3.3701601969846902</v>
      </c>
      <c r="R39">
        <f>Original!R37</f>
        <v>0</v>
      </c>
      <c r="S39">
        <f>Original!S37</f>
        <v>0</v>
      </c>
      <c r="T39">
        <f>Original!T37</f>
        <v>2.2092305262609999E-2</v>
      </c>
      <c r="U39">
        <f>Original!U37</f>
        <v>0</v>
      </c>
      <c r="V39">
        <f>Original!V37</f>
        <v>0</v>
      </c>
      <c r="W39">
        <f>Original!W37</f>
        <v>0</v>
      </c>
      <c r="X39">
        <f>Original!X37</f>
        <v>11356781.463334801</v>
      </c>
      <c r="Y39" s="5">
        <f t="shared" si="1"/>
        <v>9.3983259957502147E-2</v>
      </c>
      <c r="Z39">
        <f>Original!Y37</f>
        <v>1770842.5216878201</v>
      </c>
      <c r="AA39" s="5">
        <f t="shared" si="1"/>
        <v>1.465464080619147E-2</v>
      </c>
      <c r="AB39">
        <f>Original!Z37</f>
        <v>2001417.18689674</v>
      </c>
      <c r="AC39" s="5">
        <f t="shared" si="1"/>
        <v>1.6562765812374404E-2</v>
      </c>
      <c r="AD39">
        <f>Original!AA37</f>
        <v>1909489.0822835399</v>
      </c>
      <c r="AE39" s="5">
        <f t="shared" si="1"/>
        <v>1.5802013042660906E-2</v>
      </c>
      <c r="AF39">
        <f>Original!AC37</f>
        <v>109933.52966846499</v>
      </c>
      <c r="AG39" s="5">
        <f t="shared" si="16"/>
        <v>9.097570055595014E-4</v>
      </c>
      <c r="AH39">
        <f>Original!AD37</f>
        <v>-564631.38906650804</v>
      </c>
      <c r="AI39" s="5">
        <f t="shared" si="2"/>
        <v>-4.6726177473895769E-3</v>
      </c>
      <c r="AJ39">
        <f>Original!AB37</f>
        <v>1336359.9922584</v>
      </c>
      <c r="AK39" s="5">
        <f t="shared" si="3"/>
        <v>1.1059072410146295E-2</v>
      </c>
      <c r="AL39">
        <f>Original!AE37</f>
        <v>0</v>
      </c>
      <c r="AM39" s="5">
        <f t="shared" si="4"/>
        <v>0</v>
      </c>
      <c r="AN39">
        <f>Original!AF37</f>
        <v>0</v>
      </c>
      <c r="AO39" s="5">
        <f t="shared" si="4"/>
        <v>0</v>
      </c>
      <c r="AP39">
        <f>Original!AG37</f>
        <v>0</v>
      </c>
      <c r="AQ39" s="5">
        <f t="shared" si="5"/>
        <v>0</v>
      </c>
      <c r="AR39">
        <f>Original!AH37</f>
        <v>0</v>
      </c>
      <c r="AS39" s="5">
        <f t="shared" si="6"/>
        <v>0</v>
      </c>
      <c r="AT39">
        <f>Original!AI37</f>
        <v>0</v>
      </c>
      <c r="AU39" s="5">
        <f t="shared" si="7"/>
        <v>0</v>
      </c>
      <c r="AV39">
        <f>Original!AJ37</f>
        <v>0</v>
      </c>
      <c r="AW39" s="5">
        <f t="shared" si="8"/>
        <v>0</v>
      </c>
      <c r="AX39">
        <f>Original!AK37</f>
        <v>0</v>
      </c>
      <c r="AY39" s="5">
        <f t="shared" si="9"/>
        <v>0</v>
      </c>
      <c r="AZ39">
        <f>Original!AL37</f>
        <v>17920192.387063202</v>
      </c>
      <c r="BA39">
        <f>Original!AM37</f>
        <v>19546331.405301802</v>
      </c>
      <c r="BB39" s="5">
        <f t="shared" si="10"/>
        <v>0.16175603551153861</v>
      </c>
      <c r="BC39">
        <f>Original!AN37</f>
        <v>-13368799.559401801</v>
      </c>
      <c r="BD39" s="5">
        <f t="shared" si="11"/>
        <v>-0.1106337537943658</v>
      </c>
      <c r="BE39">
        <f>Original!AO37</f>
        <v>17911872.9403999</v>
      </c>
      <c r="BF39" s="5">
        <f t="shared" si="12"/>
        <v>0.14823004354871461</v>
      </c>
      <c r="BG39">
        <f>Original!AP37</f>
        <v>24089404.7863</v>
      </c>
      <c r="BH39">
        <f>Original!AQ37</f>
        <v>0</v>
      </c>
      <c r="BI39">
        <f>Original!AR37</f>
        <v>2.2092305262609999E-2</v>
      </c>
      <c r="BJ39">
        <f>Original!AS37</f>
        <v>0</v>
      </c>
      <c r="BK39">
        <f>Original!AT37</f>
        <v>0</v>
      </c>
      <c r="BL39" s="5">
        <f t="shared" si="13"/>
        <v>0</v>
      </c>
      <c r="BM39">
        <f>Original!AU37</f>
        <v>0</v>
      </c>
      <c r="BN39" s="5">
        <f t="shared" si="14"/>
        <v>0</v>
      </c>
      <c r="BO39">
        <f>Original!AV37</f>
        <v>0</v>
      </c>
      <c r="BP39" s="5">
        <f t="shared" si="15"/>
        <v>0</v>
      </c>
      <c r="BQ39"/>
      <c r="BR39"/>
      <c r="BS39"/>
      <c r="BT39"/>
      <c r="BU39"/>
      <c r="BV39"/>
      <c r="BW39"/>
      <c r="BX39"/>
    </row>
    <row r="40" spans="1:76" x14ac:dyDescent="0.2">
      <c r="A40" t="str">
        <f t="shared" si="0"/>
        <v>0_3_2004</v>
      </c>
      <c r="B40">
        <v>0</v>
      </c>
      <c r="C40">
        <v>3</v>
      </c>
      <c r="D40">
        <v>2004</v>
      </c>
      <c r="E40">
        <f>Original!E38</f>
        <v>155958259.04890001</v>
      </c>
      <c r="F40">
        <f>Original!F38</f>
        <v>183377253.29609901</v>
      </c>
      <c r="G40">
        <f>Original!G38</f>
        <v>-9974690.8005000092</v>
      </c>
      <c r="H40">
        <f>Original!H38</f>
        <v>184544870.13821301</v>
      </c>
      <c r="I40">
        <f>Original!I38</f>
        <v>1009179.59997952</v>
      </c>
      <c r="J40">
        <f>Original!J38</f>
        <v>2029653.82904582</v>
      </c>
      <c r="K40">
        <f>Original!K38</f>
        <v>3.20459947552057</v>
      </c>
      <c r="L40">
        <f>Original!L38</f>
        <v>597404.10507905402</v>
      </c>
      <c r="M40">
        <f>Original!M38</f>
        <v>2.5064149533464199</v>
      </c>
      <c r="N40">
        <f>Original!O38</f>
        <v>6.4502921951353702</v>
      </c>
      <c r="O40">
        <f>Original!P38</f>
        <v>0.193233921265413</v>
      </c>
      <c r="P40">
        <f>Original!N38</f>
        <v>31337.1710735491</v>
      </c>
      <c r="Q40">
        <f>Original!Q38</f>
        <v>3.33337009753172</v>
      </c>
      <c r="R40">
        <f>Original!R38</f>
        <v>0</v>
      </c>
      <c r="S40">
        <f>Original!S38</f>
        <v>0</v>
      </c>
      <c r="T40">
        <f>Original!T38</f>
        <v>2.2280221715673901E-2</v>
      </c>
      <c r="U40">
        <f>Original!U38</f>
        <v>0</v>
      </c>
      <c r="V40">
        <f>Original!V38</f>
        <v>0</v>
      </c>
      <c r="W40">
        <f>Original!W38</f>
        <v>0</v>
      </c>
      <c r="X40">
        <f>Original!X38</f>
        <v>-3876229.9452232202</v>
      </c>
      <c r="Y40" s="5">
        <f t="shared" si="1"/>
        <v>-2.5907332315767681E-2</v>
      </c>
      <c r="Z40">
        <f>Original!Y38</f>
        <v>-3226552.0456199902</v>
      </c>
      <c r="AA40" s="5">
        <f t="shared" si="1"/>
        <v>-2.1565117978361657E-2</v>
      </c>
      <c r="AB40">
        <f>Original!Z38</f>
        <v>2735067.7824148899</v>
      </c>
      <c r="AC40" s="5">
        <f t="shared" si="1"/>
        <v>1.8280213234638694E-2</v>
      </c>
      <c r="AD40">
        <f>Original!AA38</f>
        <v>2617145.2302536201</v>
      </c>
      <c r="AE40" s="5">
        <f t="shared" si="1"/>
        <v>1.7492061141099895E-2</v>
      </c>
      <c r="AF40">
        <f>Original!AC38</f>
        <v>109630.680357223</v>
      </c>
      <c r="AG40" s="5">
        <f t="shared" si="16"/>
        <v>7.3273219291811653E-4</v>
      </c>
      <c r="AH40">
        <f>Original!AD38</f>
        <v>-590818.39990978502</v>
      </c>
      <c r="AI40" s="5">
        <f t="shared" si="2"/>
        <v>-3.9488185275477691E-3</v>
      </c>
      <c r="AJ40">
        <f>Original!AB38</f>
        <v>2111551.8076611902</v>
      </c>
      <c r="AK40" s="5">
        <f t="shared" si="3"/>
        <v>1.4112855830560935E-2</v>
      </c>
      <c r="AL40">
        <f>Original!AE38</f>
        <v>0</v>
      </c>
      <c r="AM40" s="5">
        <f t="shared" si="4"/>
        <v>0</v>
      </c>
      <c r="AN40">
        <f>Original!AF38</f>
        <v>0</v>
      </c>
      <c r="AO40" s="5">
        <f t="shared" si="4"/>
        <v>0</v>
      </c>
      <c r="AP40">
        <f>Original!AG38</f>
        <v>0</v>
      </c>
      <c r="AQ40" s="5">
        <f t="shared" si="5"/>
        <v>0</v>
      </c>
      <c r="AR40">
        <f>Original!AH38</f>
        <v>0</v>
      </c>
      <c r="AS40" s="5">
        <f t="shared" si="6"/>
        <v>0</v>
      </c>
      <c r="AT40">
        <f>Original!AI38</f>
        <v>0</v>
      </c>
      <c r="AU40" s="5">
        <f t="shared" si="7"/>
        <v>0</v>
      </c>
      <c r="AV40">
        <f>Original!AJ38</f>
        <v>0</v>
      </c>
      <c r="AW40" s="5">
        <f t="shared" si="8"/>
        <v>0</v>
      </c>
      <c r="AX40">
        <f>Original!AK38</f>
        <v>0</v>
      </c>
      <c r="AY40" s="5">
        <f t="shared" si="9"/>
        <v>0</v>
      </c>
      <c r="AZ40">
        <f>Original!AL38</f>
        <v>-120204.890066074</v>
      </c>
      <c r="BA40">
        <f>Original!AM38</f>
        <v>707674.03322900995</v>
      </c>
      <c r="BB40" s="5">
        <f t="shared" si="10"/>
        <v>4.7298397177641602E-3</v>
      </c>
      <c r="BC40">
        <f>Original!AN38</f>
        <v>-10682364.833729001</v>
      </c>
      <c r="BD40" s="5">
        <f t="shared" si="11"/>
        <v>-7.1397099650069989E-2</v>
      </c>
      <c r="BE40">
        <f>Original!AO38</f>
        <v>37393685.047699898</v>
      </c>
      <c r="BF40" s="5">
        <f t="shared" si="12"/>
        <v>0.24992599477638208</v>
      </c>
      <c r="BG40">
        <f>Original!AP38</f>
        <v>27418994.2471999</v>
      </c>
      <c r="BH40">
        <f>Original!AQ38</f>
        <v>0</v>
      </c>
      <c r="BI40">
        <f>Original!AR38</f>
        <v>2.2280221715673901E-2</v>
      </c>
      <c r="BJ40">
        <f>Original!AS38</f>
        <v>0</v>
      </c>
      <c r="BK40">
        <f>Original!AT38</f>
        <v>0</v>
      </c>
      <c r="BL40" s="5">
        <f t="shared" si="13"/>
        <v>0</v>
      </c>
      <c r="BM40">
        <f>Original!AU38</f>
        <v>0</v>
      </c>
      <c r="BN40" s="5">
        <f t="shared" si="14"/>
        <v>0</v>
      </c>
      <c r="BO40">
        <f>Original!AV38</f>
        <v>0</v>
      </c>
      <c r="BP40" s="5">
        <f t="shared" si="15"/>
        <v>0</v>
      </c>
      <c r="BQ40"/>
      <c r="BR40"/>
      <c r="BS40"/>
      <c r="BT40"/>
      <c r="BU40"/>
      <c r="BV40"/>
      <c r="BW40"/>
      <c r="BX40"/>
    </row>
    <row r="41" spans="1:76" x14ac:dyDescent="0.2">
      <c r="A41" t="str">
        <f t="shared" si="0"/>
        <v>0_3_2005</v>
      </c>
      <c r="B41">
        <v>0</v>
      </c>
      <c r="C41">
        <v>3</v>
      </c>
      <c r="D41">
        <v>2005</v>
      </c>
      <c r="E41">
        <f>Original!E39</f>
        <v>183377253.29609901</v>
      </c>
      <c r="F41">
        <f>Original!F39</f>
        <v>203845440.47749999</v>
      </c>
      <c r="G41">
        <f>Original!G39</f>
        <v>12138039.202400001</v>
      </c>
      <c r="H41">
        <f>Original!H39</f>
        <v>209854995.68999401</v>
      </c>
      <c r="I41">
        <f>Original!I39</f>
        <v>16754149.7522543</v>
      </c>
      <c r="J41">
        <f>Original!J39</f>
        <v>2103942.14933583</v>
      </c>
      <c r="K41">
        <f>Original!K39</f>
        <v>2.7623276236298402</v>
      </c>
      <c r="L41">
        <f>Original!L39</f>
        <v>616793.601856792</v>
      </c>
      <c r="M41">
        <f>Original!M39</f>
        <v>2.9775369845743298</v>
      </c>
      <c r="N41">
        <f>Original!O39</f>
        <v>6.8976864241900699</v>
      </c>
      <c r="O41">
        <f>Original!P39</f>
        <v>0.187004577083769</v>
      </c>
      <c r="P41">
        <f>Original!N39</f>
        <v>29419.1275071448</v>
      </c>
      <c r="Q41">
        <f>Original!Q39</f>
        <v>3.1785770154120101</v>
      </c>
      <c r="R41">
        <f>Original!R39</f>
        <v>0</v>
      </c>
      <c r="S41">
        <f>Original!S39</f>
        <v>0</v>
      </c>
      <c r="T41">
        <f>Original!T39</f>
        <v>1.8455172842704801E-2</v>
      </c>
      <c r="U41">
        <f>Original!U39</f>
        <v>0</v>
      </c>
      <c r="V41">
        <f>Original!V39</f>
        <v>0</v>
      </c>
      <c r="W41">
        <f>Original!W39</f>
        <v>0</v>
      </c>
      <c r="X41">
        <f>Original!X39</f>
        <v>3453913.7386040101</v>
      </c>
      <c r="Y41" s="5">
        <f t="shared" si="1"/>
        <v>1.8715847999552827E-2</v>
      </c>
      <c r="Z41">
        <f>Original!Y39</f>
        <v>1199184.86564778</v>
      </c>
      <c r="AA41" s="5">
        <f t="shared" si="1"/>
        <v>6.4980666476920365E-3</v>
      </c>
      <c r="AB41">
        <f>Original!Z39</f>
        <v>3433816.4133311701</v>
      </c>
      <c r="AC41" s="5">
        <f t="shared" si="1"/>
        <v>1.8606945892126116E-2</v>
      </c>
      <c r="AD41">
        <f>Original!AA39</f>
        <v>4055376.2179321698</v>
      </c>
      <c r="AE41" s="5">
        <f t="shared" si="1"/>
        <v>2.1975014612408011E-2</v>
      </c>
      <c r="AF41">
        <f>Original!AC39</f>
        <v>223318.01918571701</v>
      </c>
      <c r="AG41" s="5">
        <f t="shared" si="16"/>
        <v>1.2101014729830489E-3</v>
      </c>
      <c r="AH41">
        <f>Original!AD39</f>
        <v>-618172.62903694005</v>
      </c>
      <c r="AI41" s="5">
        <f t="shared" si="2"/>
        <v>-3.3497145088561167E-3</v>
      </c>
      <c r="AJ41">
        <f>Original!AB39</f>
        <v>2541070.0296515198</v>
      </c>
      <c r="AK41" s="5">
        <f t="shared" si="3"/>
        <v>1.3769388592315848E-2</v>
      </c>
      <c r="AL41">
        <f>Original!AE39</f>
        <v>0</v>
      </c>
      <c r="AM41" s="5">
        <f t="shared" si="4"/>
        <v>0</v>
      </c>
      <c r="AN41">
        <f>Original!AF39</f>
        <v>0</v>
      </c>
      <c r="AO41" s="5">
        <f t="shared" si="4"/>
        <v>0</v>
      </c>
      <c r="AP41">
        <f>Original!AG39</f>
        <v>0</v>
      </c>
      <c r="AQ41" s="5">
        <f t="shared" si="5"/>
        <v>0</v>
      </c>
      <c r="AR41">
        <f>Original!AH39</f>
        <v>0</v>
      </c>
      <c r="AS41" s="5">
        <f t="shared" si="6"/>
        <v>0</v>
      </c>
      <c r="AT41">
        <f>Original!AI39</f>
        <v>0</v>
      </c>
      <c r="AU41" s="5">
        <f t="shared" si="7"/>
        <v>0</v>
      </c>
      <c r="AV41">
        <f>Original!AJ39</f>
        <v>0</v>
      </c>
      <c r="AW41" s="5">
        <f t="shared" si="8"/>
        <v>0</v>
      </c>
      <c r="AX41">
        <f>Original!AK39</f>
        <v>0</v>
      </c>
      <c r="AY41" s="5">
        <f t="shared" si="9"/>
        <v>0</v>
      </c>
      <c r="AZ41">
        <f>Original!AL39</f>
        <v>14288506.655315399</v>
      </c>
      <c r="BA41">
        <f>Original!AM39</f>
        <v>15511155.957348101</v>
      </c>
      <c r="BB41" s="5">
        <f t="shared" si="10"/>
        <v>8.4050864950790435E-2</v>
      </c>
      <c r="BC41">
        <f>Original!AN39</f>
        <v>-3373116.7549480898</v>
      </c>
      <c r="BD41" s="5">
        <f t="shared" si="11"/>
        <v>-1.8278030445505359E-2</v>
      </c>
      <c r="BE41">
        <f>Original!AO39</f>
        <v>8330147.97899999</v>
      </c>
      <c r="BF41" s="5">
        <f t="shared" si="12"/>
        <v>4.5138875834160062E-2</v>
      </c>
      <c r="BG41">
        <f>Original!AP39</f>
        <v>20468187.181400001</v>
      </c>
      <c r="BH41">
        <f>Original!AQ39</f>
        <v>0</v>
      </c>
      <c r="BI41">
        <f>Original!AR39</f>
        <v>1.8455172842704801E-2</v>
      </c>
      <c r="BJ41">
        <f>Original!AS39</f>
        <v>0</v>
      </c>
      <c r="BK41">
        <f>Original!AT39</f>
        <v>0</v>
      </c>
      <c r="BL41" s="5">
        <f t="shared" si="13"/>
        <v>0</v>
      </c>
      <c r="BM41">
        <f>Original!AU39</f>
        <v>0</v>
      </c>
      <c r="BN41" s="5">
        <f t="shared" si="14"/>
        <v>0</v>
      </c>
      <c r="BO41">
        <f>Original!AV39</f>
        <v>0</v>
      </c>
      <c r="BP41" s="5">
        <f t="shared" si="15"/>
        <v>0</v>
      </c>
      <c r="BQ41"/>
      <c r="BR41"/>
      <c r="BS41"/>
      <c r="BT41"/>
      <c r="BU41"/>
      <c r="BV41"/>
      <c r="BW41"/>
      <c r="BX41"/>
    </row>
    <row r="42" spans="1:76" x14ac:dyDescent="0.2">
      <c r="A42" t="str">
        <f t="shared" si="0"/>
        <v>0_3_2006</v>
      </c>
      <c r="B42">
        <v>0</v>
      </c>
      <c r="C42">
        <v>3</v>
      </c>
      <c r="D42">
        <v>2006</v>
      </c>
      <c r="E42">
        <f>Original!E40</f>
        <v>203845440.47749999</v>
      </c>
      <c r="F42">
        <f>Original!F40</f>
        <v>237844128.64590001</v>
      </c>
      <c r="G42">
        <f>Original!G40</f>
        <v>17388339.521699999</v>
      </c>
      <c r="H42">
        <f>Original!H40</f>
        <v>247100198.65634099</v>
      </c>
      <c r="I42">
        <f>Original!I40</f>
        <v>18701944.386165701</v>
      </c>
      <c r="J42">
        <f>Original!J40</f>
        <v>2060262.4789815799</v>
      </c>
      <c r="K42">
        <f>Original!K40</f>
        <v>2.74871468288603</v>
      </c>
      <c r="L42">
        <f>Original!L40</f>
        <v>635125.17372613796</v>
      </c>
      <c r="M42">
        <f>Original!M40</f>
        <v>3.2590225520352698</v>
      </c>
      <c r="N42">
        <f>Original!O40</f>
        <v>7.0438574177524798</v>
      </c>
      <c r="O42">
        <f>Original!P40</f>
        <v>0.167148786034922</v>
      </c>
      <c r="P42">
        <f>Original!N40</f>
        <v>27910.414674258798</v>
      </c>
      <c r="Q42">
        <f>Original!Q40</f>
        <v>3.5347218173339501</v>
      </c>
      <c r="R42">
        <f>Original!R40</f>
        <v>0</v>
      </c>
      <c r="S42">
        <f>Original!S40</f>
        <v>0</v>
      </c>
      <c r="T42">
        <f>Original!T40</f>
        <v>1.73970756407055E-2</v>
      </c>
      <c r="U42">
        <f>Original!U40</f>
        <v>0</v>
      </c>
      <c r="V42">
        <f>Original!V40</f>
        <v>0</v>
      </c>
      <c r="W42">
        <f>Original!W40</f>
        <v>0</v>
      </c>
      <c r="X42">
        <f>Original!X40</f>
        <v>6381972.2820624597</v>
      </c>
      <c r="Y42" s="5">
        <f t="shared" si="1"/>
        <v>3.0411343132808515E-2</v>
      </c>
      <c r="Z42">
        <f>Original!Y40</f>
        <v>-396255.78193974099</v>
      </c>
      <c r="AA42" s="5">
        <f t="shared" si="1"/>
        <v>-1.8882361157849467E-3</v>
      </c>
      <c r="AB42">
        <f>Original!Z40</f>
        <v>4152464.0408902098</v>
      </c>
      <c r="AC42" s="5">
        <f t="shared" si="1"/>
        <v>1.9787301356525205E-2</v>
      </c>
      <c r="AD42">
        <f>Original!AA40</f>
        <v>2456287.7745617302</v>
      </c>
      <c r="AE42" s="5">
        <f t="shared" si="1"/>
        <v>1.1704690500626702E-2</v>
      </c>
      <c r="AF42">
        <f>Original!AC40</f>
        <v>233921.98212843799</v>
      </c>
      <c r="AG42" s="5">
        <f t="shared" si="16"/>
        <v>1.1146838861725106E-3</v>
      </c>
      <c r="AH42">
        <f>Original!AD40</f>
        <v>-697088.70186662895</v>
      </c>
      <c r="AI42" s="5">
        <f t="shared" si="2"/>
        <v>-3.3217636757925727E-3</v>
      </c>
      <c r="AJ42">
        <f>Original!AB40</f>
        <v>4145917.08955782</v>
      </c>
      <c r="AK42" s="5">
        <f t="shared" si="3"/>
        <v>1.9756103856027954E-2</v>
      </c>
      <c r="AL42">
        <f>Original!AE40</f>
        <v>-524377.46675674699</v>
      </c>
      <c r="AM42" s="5">
        <f t="shared" si="4"/>
        <v>-2.4987609422049586E-3</v>
      </c>
      <c r="AN42">
        <f>Original!AF40</f>
        <v>0</v>
      </c>
      <c r="AO42" s="5">
        <f t="shared" si="4"/>
        <v>0</v>
      </c>
      <c r="AP42">
        <f>Original!AG40</f>
        <v>0</v>
      </c>
      <c r="AQ42" s="5">
        <f t="shared" si="5"/>
        <v>0</v>
      </c>
      <c r="AR42">
        <f>Original!AH40</f>
        <v>0</v>
      </c>
      <c r="AS42" s="5">
        <f t="shared" si="6"/>
        <v>0</v>
      </c>
      <c r="AT42">
        <f>Original!AI40</f>
        <v>0</v>
      </c>
      <c r="AU42" s="5">
        <f t="shared" si="7"/>
        <v>0</v>
      </c>
      <c r="AV42">
        <f>Original!AJ40</f>
        <v>0</v>
      </c>
      <c r="AW42" s="5">
        <f t="shared" si="8"/>
        <v>0</v>
      </c>
      <c r="AX42">
        <f>Original!AK40</f>
        <v>0</v>
      </c>
      <c r="AY42" s="5">
        <f t="shared" si="9"/>
        <v>0</v>
      </c>
      <c r="AZ42">
        <f>Original!AL40</f>
        <v>15752841.2186375</v>
      </c>
      <c r="BA42">
        <f>Original!AM40</f>
        <v>17027925.4625898</v>
      </c>
      <c r="BB42" s="5">
        <f t="shared" si="10"/>
        <v>8.1141387206926999E-2</v>
      </c>
      <c r="BC42">
        <f>Original!AN40</f>
        <v>360414.05911019398</v>
      </c>
      <c r="BD42" s="5">
        <f t="shared" si="11"/>
        <v>1.717443313299111E-3</v>
      </c>
      <c r="BE42">
        <f>Original!AO40</f>
        <v>16610348.6466999</v>
      </c>
      <c r="BF42" s="5">
        <f t="shared" si="12"/>
        <v>7.9151552204348552E-2</v>
      </c>
      <c r="BG42">
        <f>Original!AP40</f>
        <v>33998688.168399997</v>
      </c>
      <c r="BH42">
        <f>Original!AQ40</f>
        <v>0</v>
      </c>
      <c r="BI42">
        <f>Original!AR40</f>
        <v>1.73970756407055E-2</v>
      </c>
      <c r="BJ42">
        <f>Original!AS40</f>
        <v>0</v>
      </c>
      <c r="BK42">
        <f>Original!AT40</f>
        <v>0</v>
      </c>
      <c r="BL42" s="5">
        <f t="shared" si="13"/>
        <v>0</v>
      </c>
      <c r="BM42">
        <f>Original!AU40</f>
        <v>0</v>
      </c>
      <c r="BN42" s="5">
        <f t="shared" si="14"/>
        <v>0</v>
      </c>
      <c r="BO42">
        <f>Original!AV40</f>
        <v>0</v>
      </c>
      <c r="BP42" s="5">
        <f t="shared" si="15"/>
        <v>0</v>
      </c>
      <c r="BQ42"/>
      <c r="BR42"/>
      <c r="BS42"/>
      <c r="BT42"/>
      <c r="BU42"/>
      <c r="BV42"/>
      <c r="BW42"/>
      <c r="BX42"/>
    </row>
    <row r="43" spans="1:76" x14ac:dyDescent="0.2">
      <c r="A43" t="str">
        <f t="shared" si="0"/>
        <v>0_3_2007</v>
      </c>
      <c r="B43">
        <v>0</v>
      </c>
      <c r="C43">
        <v>3</v>
      </c>
      <c r="D43">
        <v>2007</v>
      </c>
      <c r="E43">
        <f>Original!E41</f>
        <v>237844128.64590001</v>
      </c>
      <c r="F43">
        <f>Original!F41</f>
        <v>259236389.59209999</v>
      </c>
      <c r="G43">
        <f>Original!G41</f>
        <v>10866052.3458999</v>
      </c>
      <c r="H43">
        <f>Original!H41</f>
        <v>267959129.96783301</v>
      </c>
      <c r="I43">
        <f>Original!I41</f>
        <v>9323418.0157526508</v>
      </c>
      <c r="J43">
        <f>Original!J41</f>
        <v>2030638.1927095</v>
      </c>
      <c r="K43">
        <f>Original!K41</f>
        <v>2.6651359573687601</v>
      </c>
      <c r="L43">
        <f>Original!L41</f>
        <v>612258.43535092601</v>
      </c>
      <c r="M43">
        <f>Original!M41</f>
        <v>3.4374164418642699</v>
      </c>
      <c r="N43">
        <f>Original!O41</f>
        <v>6.9922194936248401</v>
      </c>
      <c r="O43">
        <f>Original!P41</f>
        <v>0.16084485919126401</v>
      </c>
      <c r="P43">
        <f>Original!N41</f>
        <v>28253.753865621198</v>
      </c>
      <c r="Q43">
        <f>Original!Q41</f>
        <v>3.6576054063712702</v>
      </c>
      <c r="R43">
        <f>Original!R41</f>
        <v>0</v>
      </c>
      <c r="S43">
        <f>Original!S41</f>
        <v>0</v>
      </c>
      <c r="T43">
        <f>Original!T41</f>
        <v>1.6387578289993598E-2</v>
      </c>
      <c r="U43">
        <f>Original!U41</f>
        <v>0</v>
      </c>
      <c r="V43">
        <f>Original!V41</f>
        <v>0</v>
      </c>
      <c r="W43">
        <f>Original!W41</f>
        <v>0</v>
      </c>
      <c r="X43">
        <f>Original!X41</f>
        <v>6665848.7706358004</v>
      </c>
      <c r="Y43" s="5">
        <f t="shared" si="1"/>
        <v>2.6976298711545953E-2</v>
      </c>
      <c r="Z43">
        <f>Original!Y41</f>
        <v>-342843.58714574901</v>
      </c>
      <c r="AA43" s="5">
        <f t="shared" si="1"/>
        <v>-1.3874678733972402E-3</v>
      </c>
      <c r="AB43">
        <f>Original!Z41</f>
        <v>1503315.8257679001</v>
      </c>
      <c r="AC43" s="5">
        <f t="shared" si="1"/>
        <v>6.0838309072291088E-3</v>
      </c>
      <c r="AD43">
        <f>Original!AA41</f>
        <v>1711431.63944394</v>
      </c>
      <c r="AE43" s="5">
        <f t="shared" si="1"/>
        <v>6.9260633894679463E-3</v>
      </c>
      <c r="AF43">
        <f>Original!AC41</f>
        <v>85663.6786446521</v>
      </c>
      <c r="AG43" s="5">
        <f t="shared" si="16"/>
        <v>3.4667587930105385E-4</v>
      </c>
      <c r="AH43">
        <f>Original!AD41</f>
        <v>-212816.45907822301</v>
      </c>
      <c r="AI43" s="5">
        <f t="shared" si="2"/>
        <v>-8.6125571826917591E-4</v>
      </c>
      <c r="AJ43">
        <f>Original!AB41</f>
        <v>-842495.46107158402</v>
      </c>
      <c r="AK43" s="5">
        <f t="shared" si="3"/>
        <v>-3.409529679267072E-3</v>
      </c>
      <c r="AL43">
        <f>Original!AE41</f>
        <v>-115774.009996297</v>
      </c>
      <c r="AM43" s="5">
        <f t="shared" si="4"/>
        <v>-4.6853062290456418E-4</v>
      </c>
      <c r="AN43">
        <f>Original!AF41</f>
        <v>0</v>
      </c>
      <c r="AO43" s="5">
        <f t="shared" si="4"/>
        <v>0</v>
      </c>
      <c r="AP43">
        <f>Original!AG41</f>
        <v>0</v>
      </c>
      <c r="AQ43" s="5">
        <f t="shared" si="5"/>
        <v>0</v>
      </c>
      <c r="AR43">
        <f>Original!AH41</f>
        <v>0</v>
      </c>
      <c r="AS43" s="5">
        <f t="shared" si="6"/>
        <v>0</v>
      </c>
      <c r="AT43">
        <f>Original!AI41</f>
        <v>0</v>
      </c>
      <c r="AU43" s="5">
        <f t="shared" si="7"/>
        <v>0</v>
      </c>
      <c r="AV43">
        <f>Original!AJ41</f>
        <v>0</v>
      </c>
      <c r="AW43" s="5">
        <f t="shared" si="8"/>
        <v>0</v>
      </c>
      <c r="AX43">
        <f>Original!AK41</f>
        <v>0</v>
      </c>
      <c r="AY43" s="5">
        <f t="shared" si="9"/>
        <v>0</v>
      </c>
      <c r="AZ43">
        <f>Original!AL41</f>
        <v>8452330.3972004503</v>
      </c>
      <c r="BA43">
        <f>Original!AM41</f>
        <v>8553187.6126190703</v>
      </c>
      <c r="BB43" s="5">
        <f t="shared" si="10"/>
        <v>3.4614248224521131E-2</v>
      </c>
      <c r="BC43">
        <f>Original!AN41</f>
        <v>2312864.7332808902</v>
      </c>
      <c r="BD43" s="5">
        <f t="shared" si="11"/>
        <v>9.3600278180979851E-3</v>
      </c>
      <c r="BE43">
        <f>Original!AO41</f>
        <v>10526208.600299999</v>
      </c>
      <c r="BF43" s="5">
        <f t="shared" si="12"/>
        <v>4.2598948351876928E-2</v>
      </c>
      <c r="BG43">
        <f>Original!AP41</f>
        <v>21392260.946199901</v>
      </c>
      <c r="BH43">
        <f>Original!AQ41</f>
        <v>0</v>
      </c>
      <c r="BI43">
        <f>Original!AR41</f>
        <v>1.6387578289993598E-2</v>
      </c>
      <c r="BJ43">
        <f>Original!AS41</f>
        <v>0</v>
      </c>
      <c r="BK43">
        <f>Original!AT41</f>
        <v>0</v>
      </c>
      <c r="BL43" s="5">
        <f t="shared" si="13"/>
        <v>0</v>
      </c>
      <c r="BM43">
        <f>Original!AU41</f>
        <v>0</v>
      </c>
      <c r="BN43" s="5">
        <f t="shared" si="14"/>
        <v>0</v>
      </c>
      <c r="BO43">
        <f>Original!AV41</f>
        <v>0</v>
      </c>
      <c r="BP43" s="5">
        <f t="shared" si="15"/>
        <v>0</v>
      </c>
      <c r="BQ43"/>
      <c r="BR43"/>
      <c r="BS43"/>
      <c r="BT43"/>
      <c r="BU43"/>
      <c r="BV43"/>
      <c r="BW43"/>
      <c r="BX43"/>
    </row>
    <row r="44" spans="1:76" x14ac:dyDescent="0.2">
      <c r="A44" t="str">
        <f t="shared" si="0"/>
        <v>0_3_2008</v>
      </c>
      <c r="B44">
        <v>0</v>
      </c>
      <c r="C44">
        <v>3</v>
      </c>
      <c r="D44">
        <v>2008</v>
      </c>
      <c r="E44">
        <f>Original!E42</f>
        <v>259236389.59209999</v>
      </c>
      <c r="F44">
        <f>Original!F42</f>
        <v>277583870.45609897</v>
      </c>
      <c r="G44">
        <f>Original!G42</f>
        <v>18347480.864</v>
      </c>
      <c r="H44">
        <f>Original!H42</f>
        <v>275322186.19413501</v>
      </c>
      <c r="I44">
        <f>Original!I42</f>
        <v>7363056.2263021804</v>
      </c>
      <c r="J44">
        <f>Original!J42</f>
        <v>2037821.34253298</v>
      </c>
      <c r="K44">
        <f>Original!K42</f>
        <v>2.5969192285374798</v>
      </c>
      <c r="L44">
        <f>Original!L42</f>
        <v>610630.75610365102</v>
      </c>
      <c r="M44">
        <f>Original!M42</f>
        <v>3.8590093041554598</v>
      </c>
      <c r="N44">
        <f>Original!O42</f>
        <v>7.0776442016340404</v>
      </c>
      <c r="O44">
        <f>Original!P42</f>
        <v>0.15615708367269801</v>
      </c>
      <c r="P44">
        <f>Original!N42</f>
        <v>28310.783515516301</v>
      </c>
      <c r="Q44">
        <f>Original!Q42</f>
        <v>3.7226920023474102</v>
      </c>
      <c r="R44">
        <f>Original!R42</f>
        <v>0</v>
      </c>
      <c r="S44">
        <f>Original!S42</f>
        <v>0</v>
      </c>
      <c r="T44">
        <f>Original!T42</f>
        <v>1.62241372926764E-2</v>
      </c>
      <c r="U44">
        <f>Original!U42</f>
        <v>0</v>
      </c>
      <c r="V44">
        <f>Original!V42</f>
        <v>0</v>
      </c>
      <c r="W44">
        <f>Original!W42</f>
        <v>0</v>
      </c>
      <c r="X44">
        <f>Original!X42</f>
        <v>1993554.21726789</v>
      </c>
      <c r="Y44" s="5">
        <f t="shared" si="1"/>
        <v>7.4397697048322444E-3</v>
      </c>
      <c r="Z44">
        <f>Original!Y42</f>
        <v>698439.461850908</v>
      </c>
      <c r="AA44" s="5">
        <f t="shared" si="1"/>
        <v>2.6065148887994662E-3</v>
      </c>
      <c r="AB44">
        <f>Original!Z42</f>
        <v>579985.11081074295</v>
      </c>
      <c r="AC44" s="5">
        <f t="shared" si="1"/>
        <v>2.1644536272392243E-3</v>
      </c>
      <c r="AD44">
        <f>Original!AA42</f>
        <v>4106010.7591450498</v>
      </c>
      <c r="AE44" s="5">
        <f t="shared" si="1"/>
        <v>1.5323272469342446E-2</v>
      </c>
      <c r="AF44">
        <f>Original!AC42</f>
        <v>23743.717192366399</v>
      </c>
      <c r="AG44" s="5">
        <f t="shared" si="16"/>
        <v>8.8609472628220203E-5</v>
      </c>
      <c r="AH44">
        <f>Original!AD42</f>
        <v>-118187.64550143</v>
      </c>
      <c r="AI44" s="5">
        <f t="shared" si="2"/>
        <v>-4.410659398529088E-4</v>
      </c>
      <c r="AJ44">
        <f>Original!AB42</f>
        <v>-432631.52007529198</v>
      </c>
      <c r="AK44" s="5">
        <f t="shared" si="3"/>
        <v>-1.6145429346901782E-3</v>
      </c>
      <c r="AL44">
        <f>Original!AE42</f>
        <v>-96770.852293143995</v>
      </c>
      <c r="AM44" s="5">
        <f t="shared" si="4"/>
        <v>-3.6114034369629725E-4</v>
      </c>
      <c r="AN44">
        <f>Original!AF42</f>
        <v>0</v>
      </c>
      <c r="AO44" s="5">
        <f t="shared" si="4"/>
        <v>0</v>
      </c>
      <c r="AP44">
        <f>Original!AG42</f>
        <v>0</v>
      </c>
      <c r="AQ44" s="5">
        <f t="shared" si="5"/>
        <v>0</v>
      </c>
      <c r="AR44">
        <f>Original!AH42</f>
        <v>0</v>
      </c>
      <c r="AS44" s="5">
        <f t="shared" si="6"/>
        <v>0</v>
      </c>
      <c r="AT44">
        <f>Original!AI42</f>
        <v>0</v>
      </c>
      <c r="AU44" s="5">
        <f t="shared" si="7"/>
        <v>0</v>
      </c>
      <c r="AV44">
        <f>Original!AJ42</f>
        <v>0</v>
      </c>
      <c r="AW44" s="5">
        <f t="shared" si="8"/>
        <v>0</v>
      </c>
      <c r="AX44">
        <f>Original!AK42</f>
        <v>0</v>
      </c>
      <c r="AY44" s="5">
        <f t="shared" si="9"/>
        <v>0</v>
      </c>
      <c r="AZ44">
        <f>Original!AL42</f>
        <v>6754143.2483970895</v>
      </c>
      <c r="BA44">
        <f>Original!AM42</f>
        <v>6866722.6340681799</v>
      </c>
      <c r="BB44" s="5">
        <f t="shared" si="10"/>
        <v>2.562600735004809E-2</v>
      </c>
      <c r="BC44">
        <f>Original!AN42</f>
        <v>11480758.2299318</v>
      </c>
      <c r="BD44" s="5">
        <f t="shared" si="11"/>
        <v>4.2845184007389486E-2</v>
      </c>
      <c r="BE44">
        <f>Original!AO42</f>
        <v>0</v>
      </c>
      <c r="BF44" s="5">
        <f t="shared" si="12"/>
        <v>0</v>
      </c>
      <c r="BG44">
        <f>Original!AP42</f>
        <v>18347480.864</v>
      </c>
      <c r="BH44">
        <f>Original!AQ42</f>
        <v>0</v>
      </c>
      <c r="BI44">
        <f>Original!AR42</f>
        <v>1.62241372926764E-2</v>
      </c>
      <c r="BJ44">
        <f>Original!AS42</f>
        <v>0</v>
      </c>
      <c r="BK44">
        <f>Original!AT42</f>
        <v>0</v>
      </c>
      <c r="BL44" s="5">
        <f t="shared" si="13"/>
        <v>0</v>
      </c>
      <c r="BM44">
        <f>Original!AU42</f>
        <v>0</v>
      </c>
      <c r="BN44" s="5">
        <f t="shared" si="14"/>
        <v>0</v>
      </c>
      <c r="BO44">
        <f>Original!AV42</f>
        <v>0</v>
      </c>
      <c r="BP44" s="5">
        <f t="shared" si="15"/>
        <v>0</v>
      </c>
      <c r="BQ44"/>
      <c r="BR44"/>
      <c r="BS44"/>
      <c r="BT44"/>
      <c r="BU44"/>
      <c r="BV44"/>
      <c r="BW44"/>
      <c r="BX44"/>
    </row>
    <row r="45" spans="1:76" x14ac:dyDescent="0.2">
      <c r="A45" t="str">
        <f t="shared" si="0"/>
        <v>0_3_2009</v>
      </c>
      <c r="B45">
        <v>0</v>
      </c>
      <c r="C45">
        <v>3</v>
      </c>
      <c r="D45">
        <v>2009</v>
      </c>
      <c r="E45">
        <f>Original!E43</f>
        <v>277583870.45609897</v>
      </c>
      <c r="F45">
        <f>Original!F43</f>
        <v>274774015.08329999</v>
      </c>
      <c r="G45">
        <f>Original!G43</f>
        <v>-5842005.3728000196</v>
      </c>
      <c r="H45">
        <f>Original!H43</f>
        <v>272440893.28006601</v>
      </c>
      <c r="I45">
        <f>Original!I43</f>
        <v>-5509905.20036422</v>
      </c>
      <c r="J45">
        <f>Original!J43</f>
        <v>2078026.4003778801</v>
      </c>
      <c r="K45">
        <f>Original!K43</f>
        <v>2.7185524462926498</v>
      </c>
      <c r="L45">
        <f>Original!L43</f>
        <v>605965.73793073802</v>
      </c>
      <c r="M45">
        <f>Original!M43</f>
        <v>2.7954636252645102</v>
      </c>
      <c r="N45">
        <f>Original!O43</f>
        <v>7.2050961013869896</v>
      </c>
      <c r="O45">
        <f>Original!P43</f>
        <v>0.153588741901755</v>
      </c>
      <c r="P45">
        <f>Original!N43</f>
        <v>26949.466229882699</v>
      </c>
      <c r="Q45">
        <f>Original!Q43</f>
        <v>3.7247189708272499</v>
      </c>
      <c r="R45">
        <f>Original!R43</f>
        <v>0</v>
      </c>
      <c r="S45">
        <f>Original!S43</f>
        <v>0</v>
      </c>
      <c r="T45">
        <f>Original!T43</f>
        <v>1.6969681380478299E-2</v>
      </c>
      <c r="U45">
        <f>Original!U43</f>
        <v>0</v>
      </c>
      <c r="V45">
        <f>Original!V43</f>
        <v>0</v>
      </c>
      <c r="W45">
        <f>Original!W43</f>
        <v>0</v>
      </c>
      <c r="X45">
        <f>Original!X43</f>
        <v>5671506.5117527498</v>
      </c>
      <c r="Y45" s="5">
        <f t="shared" si="1"/>
        <v>2.0599525923252916E-2</v>
      </c>
      <c r="Z45">
        <f>Original!Y43</f>
        <v>-3173683.68950949</v>
      </c>
      <c r="AA45" s="5">
        <f t="shared" si="1"/>
        <v>-1.1527162897332452E-2</v>
      </c>
      <c r="AB45">
        <f>Original!Z43</f>
        <v>-557505.17527038895</v>
      </c>
      <c r="AC45" s="5">
        <f t="shared" si="1"/>
        <v>-2.0249191791513717E-3</v>
      </c>
      <c r="AD45">
        <f>Original!AA43</f>
        <v>-11664514.183560601</v>
      </c>
      <c r="AE45" s="5">
        <f t="shared" si="1"/>
        <v>-4.2366778881145907E-2</v>
      </c>
      <c r="AF45">
        <f>Original!AC43</f>
        <v>264901.16287054803</v>
      </c>
      <c r="AG45" s="5">
        <f t="shared" si="16"/>
        <v>9.621497146029528E-4</v>
      </c>
      <c r="AH45">
        <f>Original!AD43</f>
        <v>-179852.52730134901</v>
      </c>
      <c r="AI45" s="5">
        <f t="shared" si="2"/>
        <v>-6.5324385872241877E-4</v>
      </c>
      <c r="AJ45">
        <f>Original!AB43</f>
        <v>4916276.9319280097</v>
      </c>
      <c r="AK45" s="5">
        <f t="shared" si="3"/>
        <v>1.785645029151936E-2</v>
      </c>
      <c r="AL45">
        <f>Original!AE43</f>
        <v>43305.751347485297</v>
      </c>
      <c r="AM45" s="5">
        <f t="shared" si="4"/>
        <v>1.5729117927659332E-4</v>
      </c>
      <c r="AN45">
        <f>Original!AF43</f>
        <v>0</v>
      </c>
      <c r="AO45" s="5">
        <f t="shared" si="4"/>
        <v>0</v>
      </c>
      <c r="AP45">
        <f>Original!AG43</f>
        <v>0</v>
      </c>
      <c r="AQ45" s="5">
        <f t="shared" si="5"/>
        <v>0</v>
      </c>
      <c r="AR45">
        <f>Original!AH43</f>
        <v>0</v>
      </c>
      <c r="AS45" s="5">
        <f t="shared" si="6"/>
        <v>0</v>
      </c>
      <c r="AT45">
        <f>Original!AI43</f>
        <v>0</v>
      </c>
      <c r="AU45" s="5">
        <f t="shared" si="7"/>
        <v>0</v>
      </c>
      <c r="AV45">
        <f>Original!AJ43</f>
        <v>0</v>
      </c>
      <c r="AW45" s="5">
        <f t="shared" si="8"/>
        <v>0</v>
      </c>
      <c r="AX45">
        <f>Original!AK43</f>
        <v>0</v>
      </c>
      <c r="AY45" s="5">
        <f t="shared" si="9"/>
        <v>0</v>
      </c>
      <c r="AZ45">
        <f>Original!AL43</f>
        <v>-4679565.2177431202</v>
      </c>
      <c r="BA45">
        <f>Original!AM43</f>
        <v>-4883310.47596981</v>
      </c>
      <c r="BB45" s="5">
        <f t="shared" si="10"/>
        <v>-1.7736712552930599E-2</v>
      </c>
      <c r="BC45">
        <f>Original!AN43</f>
        <v>-958694.89683021395</v>
      </c>
      <c r="BD45" s="5">
        <f t="shared" si="11"/>
        <v>-3.4820837001280371E-3</v>
      </c>
      <c r="BE45">
        <f>Original!AO43</f>
        <v>3032149.9999999902</v>
      </c>
      <c r="BF45" s="5">
        <f t="shared" si="12"/>
        <v>1.101309720772725E-2</v>
      </c>
      <c r="BG45">
        <f>Original!AP43</f>
        <v>-2809855.37280002</v>
      </c>
      <c r="BH45">
        <f>Original!AQ43</f>
        <v>0</v>
      </c>
      <c r="BI45">
        <f>Original!AR43</f>
        <v>1.6969681380478299E-2</v>
      </c>
      <c r="BJ45">
        <f>Original!AS43</f>
        <v>0</v>
      </c>
      <c r="BK45">
        <f>Original!AT43</f>
        <v>0</v>
      </c>
      <c r="BL45" s="5">
        <f t="shared" si="13"/>
        <v>0</v>
      </c>
      <c r="BM45">
        <f>Original!AU43</f>
        <v>0</v>
      </c>
      <c r="BN45" s="5">
        <f t="shared" si="14"/>
        <v>0</v>
      </c>
      <c r="BO45">
        <f>Original!AV43</f>
        <v>0</v>
      </c>
      <c r="BP45" s="5">
        <f t="shared" si="15"/>
        <v>0</v>
      </c>
      <c r="BQ45"/>
      <c r="BR45"/>
      <c r="BS45"/>
      <c r="BT45"/>
      <c r="BU45"/>
      <c r="BV45"/>
      <c r="BW45"/>
      <c r="BX45"/>
    </row>
    <row r="46" spans="1:76" x14ac:dyDescent="0.2">
      <c r="A46" t="str">
        <f t="shared" si="0"/>
        <v>0_3_2010</v>
      </c>
      <c r="B46">
        <v>0</v>
      </c>
      <c r="C46">
        <v>3</v>
      </c>
      <c r="D46">
        <v>2010</v>
      </c>
      <c r="E46">
        <f>Original!E44</f>
        <v>274774015.08329999</v>
      </c>
      <c r="F46">
        <f>Original!F44</f>
        <v>278629975.00760001</v>
      </c>
      <c r="G46">
        <f>Original!G44</f>
        <v>4678060.4779000096</v>
      </c>
      <c r="H46">
        <f>Original!H44</f>
        <v>279463334.65319097</v>
      </c>
      <c r="I46">
        <f>Original!I44</f>
        <v>7946133.3913458697</v>
      </c>
      <c r="J46">
        <f>Original!J44</f>
        <v>2055097.8534877601</v>
      </c>
      <c r="K46">
        <f>Original!K44</f>
        <v>2.6862971618019702</v>
      </c>
      <c r="L46">
        <f>Original!L44</f>
        <v>606666.16850062599</v>
      </c>
      <c r="M46">
        <f>Original!M44</f>
        <v>3.2430262392288198</v>
      </c>
      <c r="N46">
        <f>Original!O44</f>
        <v>7.3695150038213999</v>
      </c>
      <c r="O46">
        <f>Original!P44</f>
        <v>0.15161621945426701</v>
      </c>
      <c r="P46">
        <f>Original!N44</f>
        <v>26723.397794714001</v>
      </c>
      <c r="Q46">
        <f>Original!Q44</f>
        <v>3.9015870407932698</v>
      </c>
      <c r="R46">
        <f>Original!R44</f>
        <v>0</v>
      </c>
      <c r="S46">
        <f>Original!S44</f>
        <v>0</v>
      </c>
      <c r="T46">
        <f>Original!T44</f>
        <v>3.2418235288003999E-2</v>
      </c>
      <c r="U46">
        <f>Original!U44</f>
        <v>0</v>
      </c>
      <c r="V46">
        <f>Original!V44</f>
        <v>0</v>
      </c>
      <c r="W46">
        <f>Original!W44</f>
        <v>0</v>
      </c>
      <c r="X46">
        <f>Original!X44</f>
        <v>863441.63326103601</v>
      </c>
      <c r="Y46" s="5">
        <f t="shared" si="1"/>
        <v>3.169280583636276E-3</v>
      </c>
      <c r="Z46">
        <f>Original!Y44</f>
        <v>710536.41016556905</v>
      </c>
      <c r="AA46" s="5">
        <f t="shared" si="1"/>
        <v>2.6080387625037845E-3</v>
      </c>
      <c r="AB46">
        <f>Original!Z44</f>
        <v>1447384.56572332</v>
      </c>
      <c r="AC46" s="5">
        <f t="shared" si="1"/>
        <v>5.3126553370804941E-3</v>
      </c>
      <c r="AD46">
        <f>Original!AA44</f>
        <v>5469905.1004113499</v>
      </c>
      <c r="AE46" s="5">
        <f t="shared" si="1"/>
        <v>2.0077401136650776E-2</v>
      </c>
      <c r="AF46">
        <f>Original!AC44</f>
        <v>410078.231232083</v>
      </c>
      <c r="AG46" s="5">
        <f t="shared" si="16"/>
        <v>1.5052007292111153E-3</v>
      </c>
      <c r="AH46">
        <f>Original!AD44</f>
        <v>-308338.05214260099</v>
      </c>
      <c r="AI46" s="5">
        <f t="shared" si="2"/>
        <v>-1.1317612728043477E-3</v>
      </c>
      <c r="AJ46">
        <f>Original!AB44</f>
        <v>41517.450406696596</v>
      </c>
      <c r="AK46" s="5">
        <f t="shared" si="3"/>
        <v>1.5239067052983543E-4</v>
      </c>
      <c r="AL46">
        <f>Original!AE44</f>
        <v>-365979.38244650402</v>
      </c>
      <c r="AM46" s="5">
        <f t="shared" si="4"/>
        <v>-1.3433349819121374E-3</v>
      </c>
      <c r="AN46">
        <f>Original!AF44</f>
        <v>0</v>
      </c>
      <c r="AO46" s="5">
        <f t="shared" si="4"/>
        <v>0</v>
      </c>
      <c r="AP46">
        <f>Original!AG44</f>
        <v>0</v>
      </c>
      <c r="AQ46" s="5">
        <f t="shared" si="5"/>
        <v>0</v>
      </c>
      <c r="AR46">
        <f>Original!AH44</f>
        <v>31957.202846999699</v>
      </c>
      <c r="AS46" s="5">
        <f t="shared" si="6"/>
        <v>1.1729958180010838E-4</v>
      </c>
      <c r="AT46">
        <f>Original!AI44</f>
        <v>0</v>
      </c>
      <c r="AU46" s="5">
        <f t="shared" si="7"/>
        <v>0</v>
      </c>
      <c r="AV46">
        <f>Original!AJ44</f>
        <v>0</v>
      </c>
      <c r="AW46" s="5">
        <f t="shared" si="8"/>
        <v>0</v>
      </c>
      <c r="AX46">
        <f>Original!AK44</f>
        <v>0</v>
      </c>
      <c r="AY46" s="5">
        <f t="shared" si="9"/>
        <v>0</v>
      </c>
      <c r="AZ46">
        <f>Original!AL44</f>
        <v>8300503.1594579602</v>
      </c>
      <c r="BA46">
        <f>Original!AM44</f>
        <v>8292904.2397711203</v>
      </c>
      <c r="BB46" s="5">
        <f t="shared" si="10"/>
        <v>3.0439278552967131E-2</v>
      </c>
      <c r="BC46">
        <f>Original!AN44</f>
        <v>-3614843.7618711102</v>
      </c>
      <c r="BD46" s="5">
        <f t="shared" si="11"/>
        <v>-1.3268359673725976E-2</v>
      </c>
      <c r="BE46">
        <f>Original!AO44</f>
        <v>0</v>
      </c>
      <c r="BF46" s="5">
        <f t="shared" si="12"/>
        <v>0</v>
      </c>
      <c r="BG46">
        <f>Original!AP44</f>
        <v>4678060.4779000096</v>
      </c>
      <c r="BH46">
        <f>Original!AQ44</f>
        <v>0</v>
      </c>
      <c r="BI46">
        <f>Original!AR44</f>
        <v>3.2418235288003999E-2</v>
      </c>
      <c r="BJ46">
        <f>Original!AS44</f>
        <v>0</v>
      </c>
      <c r="BK46">
        <f>Original!AT44</f>
        <v>0</v>
      </c>
      <c r="BL46" s="5">
        <f t="shared" si="13"/>
        <v>0</v>
      </c>
      <c r="BM46">
        <f>Original!AU44</f>
        <v>31957.202846999699</v>
      </c>
      <c r="BN46" s="5">
        <f t="shared" si="14"/>
        <v>1.1729958180010838E-4</v>
      </c>
      <c r="BO46">
        <f>Original!AV44</f>
        <v>0</v>
      </c>
      <c r="BP46" s="5">
        <f t="shared" si="15"/>
        <v>0</v>
      </c>
      <c r="BQ46"/>
      <c r="BR46"/>
      <c r="BS46"/>
      <c r="BT46"/>
      <c r="BU46"/>
      <c r="BV46"/>
      <c r="BW46"/>
      <c r="BX46"/>
    </row>
    <row r="47" spans="1:76" x14ac:dyDescent="0.2">
      <c r="A47" t="str">
        <f t="shared" si="0"/>
        <v>0_3_2011</v>
      </c>
      <c r="B47">
        <v>0</v>
      </c>
      <c r="C47">
        <v>3</v>
      </c>
      <c r="D47">
        <v>2011</v>
      </c>
      <c r="E47">
        <f>Original!E45</f>
        <v>278629975.00760001</v>
      </c>
      <c r="F47">
        <f>Original!F45</f>
        <v>297115860.68660003</v>
      </c>
      <c r="G47">
        <f>Original!G45</f>
        <v>16854344.679000001</v>
      </c>
      <c r="H47">
        <f>Original!H45</f>
        <v>292168668.72383499</v>
      </c>
      <c r="I47">
        <f>Original!I45</f>
        <v>10977119.291223301</v>
      </c>
      <c r="J47">
        <f>Original!J45</f>
        <v>2038774.3403365801</v>
      </c>
      <c r="K47">
        <f>Original!K45</f>
        <v>2.5971965536906101</v>
      </c>
      <c r="L47">
        <f>Original!L45</f>
        <v>605138.01417636697</v>
      </c>
      <c r="M47">
        <f>Original!M45</f>
        <v>3.9965014446963698</v>
      </c>
      <c r="N47">
        <f>Original!O45</f>
        <v>7.5014980322064098</v>
      </c>
      <c r="O47">
        <f>Original!P45</f>
        <v>0.15082581473281401</v>
      </c>
      <c r="P47">
        <f>Original!N45</f>
        <v>26662.795365030699</v>
      </c>
      <c r="Q47">
        <f>Original!Q45</f>
        <v>3.9315548330498502</v>
      </c>
      <c r="R47">
        <f>Original!R45</f>
        <v>0</v>
      </c>
      <c r="S47">
        <f>Original!S45</f>
        <v>0</v>
      </c>
      <c r="T47">
        <f>Original!T45</f>
        <v>3.1164172909835499E-2</v>
      </c>
      <c r="U47">
        <f>Original!U45</f>
        <v>0</v>
      </c>
      <c r="V47">
        <f>Original!V45</f>
        <v>0</v>
      </c>
      <c r="W47">
        <f>Original!W45</f>
        <v>0</v>
      </c>
      <c r="X47">
        <f>Original!X45</f>
        <v>-18604.036218255402</v>
      </c>
      <c r="Y47" s="5">
        <f t="shared" si="1"/>
        <v>-6.6570579791236947E-5</v>
      </c>
      <c r="Z47">
        <f>Original!Y45</f>
        <v>1235640.7288794599</v>
      </c>
      <c r="AA47" s="5">
        <f t="shared" si="1"/>
        <v>4.4214770800358053E-3</v>
      </c>
      <c r="AB47">
        <f>Original!Z45</f>
        <v>859696.22171434399</v>
      </c>
      <c r="AC47" s="5">
        <f t="shared" si="1"/>
        <v>3.0762397606870742E-3</v>
      </c>
      <c r="AD47">
        <f>Original!AA45</f>
        <v>7911416.5582126696</v>
      </c>
      <c r="AE47" s="5">
        <f t="shared" si="1"/>
        <v>2.8309318530212905E-2</v>
      </c>
      <c r="AF47">
        <f>Original!AC45</f>
        <v>295633.31558033498</v>
      </c>
      <c r="AG47" s="5">
        <f t="shared" si="16"/>
        <v>1.0578608315370268E-3</v>
      </c>
      <c r="AH47">
        <f>Original!AD45</f>
        <v>-104639.19366782501</v>
      </c>
      <c r="AI47" s="5">
        <f t="shared" si="2"/>
        <v>-3.7442905988966453E-4</v>
      </c>
      <c r="AJ47">
        <f>Original!AB45</f>
        <v>528032.00195736403</v>
      </c>
      <c r="AK47" s="5">
        <f t="shared" si="3"/>
        <v>1.8894500153755138E-3</v>
      </c>
      <c r="AL47">
        <f>Original!AE45</f>
        <v>-41457.6889469706</v>
      </c>
      <c r="AM47" s="5">
        <f t="shared" si="4"/>
        <v>-1.4834750683276164E-4</v>
      </c>
      <c r="AN47">
        <f>Original!AF45</f>
        <v>0</v>
      </c>
      <c r="AO47" s="5">
        <f t="shared" si="4"/>
        <v>0</v>
      </c>
      <c r="AP47">
        <f>Original!AG45</f>
        <v>0</v>
      </c>
      <c r="AQ47" s="5">
        <f t="shared" si="5"/>
        <v>0</v>
      </c>
      <c r="AR47">
        <f>Original!AH45</f>
        <v>0</v>
      </c>
      <c r="AS47" s="5">
        <f t="shared" si="6"/>
        <v>0</v>
      </c>
      <c r="AT47">
        <f>Original!AI45</f>
        <v>0</v>
      </c>
      <c r="AU47" s="5">
        <f t="shared" si="7"/>
        <v>0</v>
      </c>
      <c r="AV47">
        <f>Original!AJ45</f>
        <v>0</v>
      </c>
      <c r="AW47" s="5">
        <f t="shared" si="8"/>
        <v>0</v>
      </c>
      <c r="AX47">
        <f>Original!AK45</f>
        <v>0</v>
      </c>
      <c r="AY47" s="5">
        <f t="shared" si="9"/>
        <v>0</v>
      </c>
      <c r="AZ47">
        <f>Original!AL45</f>
        <v>10665717.9075111</v>
      </c>
      <c r="BA47">
        <f>Original!AM45</f>
        <v>10769413.865440199</v>
      </c>
      <c r="BB47" s="5">
        <f t="shared" si="10"/>
        <v>3.8536052963101045E-2</v>
      </c>
      <c r="BC47">
        <f>Original!AN45</f>
        <v>6084930.8135598004</v>
      </c>
      <c r="BD47" s="5">
        <f t="shared" si="11"/>
        <v>2.177362844793608E-2</v>
      </c>
      <c r="BE47">
        <f>Original!AO45</f>
        <v>642432.99999999895</v>
      </c>
      <c r="BF47" s="5">
        <f t="shared" si="12"/>
        <v>2.2988096123494942E-3</v>
      </c>
      <c r="BG47">
        <f>Original!AP45</f>
        <v>17496777.679000001</v>
      </c>
      <c r="BH47">
        <f>Original!AQ45</f>
        <v>0</v>
      </c>
      <c r="BI47">
        <f>Original!AR45</f>
        <v>3.1164172909835499E-2</v>
      </c>
      <c r="BJ47">
        <f>Original!AS45</f>
        <v>0</v>
      </c>
      <c r="BK47">
        <f>Original!AT45</f>
        <v>0</v>
      </c>
      <c r="BL47" s="5">
        <f t="shared" si="13"/>
        <v>0</v>
      </c>
      <c r="BM47">
        <f>Original!AU45</f>
        <v>0</v>
      </c>
      <c r="BN47" s="5">
        <f t="shared" si="14"/>
        <v>0</v>
      </c>
      <c r="BO47">
        <f>Original!AV45</f>
        <v>0</v>
      </c>
      <c r="BP47" s="5">
        <f t="shared" si="15"/>
        <v>0</v>
      </c>
      <c r="BQ47"/>
      <c r="BR47"/>
      <c r="BS47"/>
      <c r="BT47"/>
      <c r="BU47"/>
      <c r="BV47"/>
      <c r="BW47"/>
      <c r="BX47"/>
    </row>
    <row r="48" spans="1:76" x14ac:dyDescent="0.2">
      <c r="A48" t="str">
        <f t="shared" si="0"/>
        <v>0_3_2012</v>
      </c>
      <c r="B48">
        <v>0</v>
      </c>
      <c r="C48">
        <v>3</v>
      </c>
      <c r="D48">
        <v>2012</v>
      </c>
      <c r="E48">
        <f>Original!E46</f>
        <v>297115860.68660003</v>
      </c>
      <c r="F48">
        <f>Original!F46</f>
        <v>301331489.638699</v>
      </c>
      <c r="G48">
        <f>Original!G46</f>
        <v>1138128.42209989</v>
      </c>
      <c r="H48">
        <f>Original!H46</f>
        <v>291240675.37601101</v>
      </c>
      <c r="I48">
        <f>Original!I46</f>
        <v>-3939489.69005292</v>
      </c>
      <c r="J48">
        <f>Original!J46</f>
        <v>2028692.5542788999</v>
      </c>
      <c r="K48">
        <f>Original!K46</f>
        <v>2.7892334324222601</v>
      </c>
      <c r="L48">
        <f>Original!L46</f>
        <v>615679.76400921994</v>
      </c>
      <c r="M48">
        <f>Original!M46</f>
        <v>4.0099435083306396</v>
      </c>
      <c r="N48">
        <f>Original!O46</f>
        <v>7.3926186358612798</v>
      </c>
      <c r="O48">
        <f>Original!P46</f>
        <v>0.15023293862336901</v>
      </c>
      <c r="P48">
        <f>Original!N46</f>
        <v>26326.121989236301</v>
      </c>
      <c r="Q48">
        <f>Original!Q46</f>
        <v>3.9404661264417702</v>
      </c>
      <c r="R48">
        <f>Original!R46</f>
        <v>0</v>
      </c>
      <c r="S48">
        <f>Original!S46</f>
        <v>0</v>
      </c>
      <c r="T48">
        <f>Original!T46</f>
        <v>3.9726011387356097E-2</v>
      </c>
      <c r="U48">
        <f>Original!U46</f>
        <v>0</v>
      </c>
      <c r="V48">
        <f>Original!V46</f>
        <v>0</v>
      </c>
      <c r="W48">
        <f>Original!W46</f>
        <v>0</v>
      </c>
      <c r="X48">
        <f>Original!X46</f>
        <v>-2561981.3082648502</v>
      </c>
      <c r="Y48" s="5">
        <f t="shared" si="1"/>
        <v>-8.7688434199852481E-3</v>
      </c>
      <c r="Z48">
        <f>Original!Y46</f>
        <v>-4003921.5087709702</v>
      </c>
      <c r="AA48" s="5">
        <f t="shared" si="1"/>
        <v>-1.3704144000996819E-2</v>
      </c>
      <c r="AB48">
        <f>Original!Z46</f>
        <v>1174200.9316422499</v>
      </c>
      <c r="AC48" s="5">
        <f t="shared" si="1"/>
        <v>4.0189146111081937E-3</v>
      </c>
      <c r="AD48">
        <f>Original!AA46</f>
        <v>102396.17904651001</v>
      </c>
      <c r="AE48" s="5">
        <f t="shared" si="1"/>
        <v>3.5046940349136956E-4</v>
      </c>
      <c r="AF48">
        <f>Original!AC46</f>
        <v>-268797.90427540801</v>
      </c>
      <c r="AG48" s="5">
        <f t="shared" si="16"/>
        <v>-9.2000934066438999E-4</v>
      </c>
      <c r="AH48">
        <f>Original!AD46</f>
        <v>-86511.865676013898</v>
      </c>
      <c r="AI48" s="5">
        <f t="shared" si="2"/>
        <v>-2.9610247414238331E-4</v>
      </c>
      <c r="AJ48">
        <f>Original!AB46</f>
        <v>1394735.6171279999</v>
      </c>
      <c r="AK48" s="5">
        <f t="shared" si="3"/>
        <v>4.7737343748050489E-3</v>
      </c>
      <c r="AL48">
        <f>Original!AE46</f>
        <v>-12980.375333629499</v>
      </c>
      <c r="AM48" s="5">
        <f t="shared" si="4"/>
        <v>-4.4427677308201962E-5</v>
      </c>
      <c r="AN48">
        <f>Original!AF46</f>
        <v>0</v>
      </c>
      <c r="AO48" s="5">
        <f t="shared" si="4"/>
        <v>0</v>
      </c>
      <c r="AP48">
        <f>Original!AG46</f>
        <v>0</v>
      </c>
      <c r="AQ48" s="5">
        <f t="shared" si="5"/>
        <v>0</v>
      </c>
      <c r="AR48">
        <f>Original!AH46</f>
        <v>20747.923831673899</v>
      </c>
      <c r="AS48" s="5">
        <f t="shared" si="6"/>
        <v>7.1013513948291795E-5</v>
      </c>
      <c r="AT48">
        <f>Original!AI46</f>
        <v>0</v>
      </c>
      <c r="AU48" s="5">
        <f t="shared" si="7"/>
        <v>0</v>
      </c>
      <c r="AV48">
        <f>Original!AJ46</f>
        <v>0</v>
      </c>
      <c r="AW48" s="5">
        <f t="shared" si="8"/>
        <v>0</v>
      </c>
      <c r="AX48">
        <f>Original!AK46</f>
        <v>0</v>
      </c>
      <c r="AY48" s="5">
        <f t="shared" si="9"/>
        <v>0</v>
      </c>
      <c r="AZ48">
        <f>Original!AL46</f>
        <v>-4242112.3106724303</v>
      </c>
      <c r="BA48">
        <f>Original!AM46</f>
        <v>-3923888.7889708001</v>
      </c>
      <c r="BB48" s="5">
        <f t="shared" si="10"/>
        <v>-1.343021757298609E-2</v>
      </c>
      <c r="BC48">
        <f>Original!AN46</f>
        <v>5062017.2110706903</v>
      </c>
      <c r="BD48" s="5">
        <f t="shared" si="11"/>
        <v>1.7325667509733678E-2</v>
      </c>
      <c r="BE48">
        <f>Original!AO46</f>
        <v>3077500.52999999</v>
      </c>
      <c r="BF48" s="5">
        <f t="shared" si="12"/>
        <v>1.053330099850275E-2</v>
      </c>
      <c r="BG48">
        <f>Original!AP46</f>
        <v>4215628.9520998904</v>
      </c>
      <c r="BH48">
        <f>Original!AQ46</f>
        <v>0</v>
      </c>
      <c r="BI48">
        <f>Original!AR46</f>
        <v>3.9726011387356097E-2</v>
      </c>
      <c r="BJ48">
        <f>Original!AS46</f>
        <v>0</v>
      </c>
      <c r="BK48">
        <f>Original!AT46</f>
        <v>0</v>
      </c>
      <c r="BL48" s="5">
        <f t="shared" si="13"/>
        <v>0</v>
      </c>
      <c r="BM48">
        <f>Original!AU46</f>
        <v>20747.923831673899</v>
      </c>
      <c r="BN48" s="5">
        <f t="shared" si="14"/>
        <v>7.1013513948291795E-5</v>
      </c>
      <c r="BO48">
        <f>Original!AV46</f>
        <v>0</v>
      </c>
      <c r="BP48" s="5">
        <f t="shared" si="15"/>
        <v>0</v>
      </c>
      <c r="BQ48"/>
      <c r="BR48"/>
      <c r="BS48"/>
      <c r="BT48"/>
      <c r="BU48"/>
      <c r="BV48"/>
      <c r="BW48"/>
      <c r="BX48"/>
    </row>
    <row r="49" spans="1:76" x14ac:dyDescent="0.2">
      <c r="A49" t="str">
        <f t="shared" si="0"/>
        <v>0_3_2013</v>
      </c>
      <c r="B49">
        <v>0</v>
      </c>
      <c r="C49">
        <v>3</v>
      </c>
      <c r="D49">
        <v>2013</v>
      </c>
      <c r="E49">
        <f>Original!E47</f>
        <v>301331489.638699</v>
      </c>
      <c r="F49">
        <f>Original!F47</f>
        <v>298829110.74150002</v>
      </c>
      <c r="G49">
        <f>Original!G47</f>
        <v>-2512436.6511999001</v>
      </c>
      <c r="H49">
        <f>Original!H47</f>
        <v>287845845.43566197</v>
      </c>
      <c r="I49">
        <f>Original!I47</f>
        <v>-3461599.2365813698</v>
      </c>
      <c r="J49">
        <f>Original!J47</f>
        <v>2005800.7473064</v>
      </c>
      <c r="K49">
        <f>Original!K47</f>
        <v>3.00290468846298</v>
      </c>
      <c r="L49">
        <f>Original!L47</f>
        <v>620313.460778084</v>
      </c>
      <c r="M49">
        <f>Original!M47</f>
        <v>3.8431710160004098</v>
      </c>
      <c r="N49">
        <f>Original!O47</f>
        <v>7.4872328567012296</v>
      </c>
      <c r="O49">
        <f>Original!P47</f>
        <v>0.14705632708535099</v>
      </c>
      <c r="P49">
        <f>Original!N47</f>
        <v>26200.2863868735</v>
      </c>
      <c r="Q49">
        <f>Original!Q47</f>
        <v>3.8651805526674599</v>
      </c>
      <c r="R49">
        <f>Original!R47</f>
        <v>0</v>
      </c>
      <c r="S49">
        <f>Original!S47</f>
        <v>0</v>
      </c>
      <c r="T49">
        <f>Original!T47</f>
        <v>4.0444146792001201E-2</v>
      </c>
      <c r="U49">
        <f>Original!U47</f>
        <v>0</v>
      </c>
      <c r="V49">
        <f>Original!V47</f>
        <v>0</v>
      </c>
      <c r="W49">
        <f>Original!W47</f>
        <v>0</v>
      </c>
      <c r="X49">
        <f>Original!X47</f>
        <v>51147.9083040935</v>
      </c>
      <c r="Y49" s="5">
        <f t="shared" si="1"/>
        <v>1.7562075846053497E-4</v>
      </c>
      <c r="Z49">
        <f>Original!Y47</f>
        <v>-4340845.0860396596</v>
      </c>
      <c r="AA49" s="5">
        <f t="shared" si="1"/>
        <v>-1.4904666322570983E-2</v>
      </c>
      <c r="AB49">
        <f>Original!Z47</f>
        <v>1973943.97761307</v>
      </c>
      <c r="AC49" s="5">
        <f t="shared" si="1"/>
        <v>6.7777070461211425E-3</v>
      </c>
      <c r="AD49">
        <f>Original!AA47</f>
        <v>-1595811.8161645499</v>
      </c>
      <c r="AE49" s="5">
        <f t="shared" si="1"/>
        <v>-5.4793576278596772E-3</v>
      </c>
      <c r="AF49">
        <f>Original!AC47</f>
        <v>305179.265709011</v>
      </c>
      <c r="AG49" s="5">
        <f t="shared" si="16"/>
        <v>1.0478593531449696E-3</v>
      </c>
      <c r="AH49">
        <f>Original!AD47</f>
        <v>-116386.84787187399</v>
      </c>
      <c r="AI49" s="5">
        <f t="shared" si="2"/>
        <v>-3.996242891608834E-4</v>
      </c>
      <c r="AJ49">
        <f>Original!AB47</f>
        <v>-27395.359903926601</v>
      </c>
      <c r="AK49" s="5">
        <f t="shared" si="3"/>
        <v>-9.4064333110604746E-5</v>
      </c>
      <c r="AL49">
        <f>Original!AE47</f>
        <v>222794.012851715</v>
      </c>
      <c r="AM49" s="5">
        <f t="shared" si="4"/>
        <v>7.6498247562457812E-4</v>
      </c>
      <c r="AN49">
        <f>Original!AF47</f>
        <v>0</v>
      </c>
      <c r="AO49" s="5">
        <f t="shared" si="4"/>
        <v>0</v>
      </c>
      <c r="AP49">
        <f>Original!AG47</f>
        <v>0</v>
      </c>
      <c r="AQ49" s="5">
        <f t="shared" si="5"/>
        <v>0</v>
      </c>
      <c r="AR49">
        <f>Original!AH47</f>
        <v>0</v>
      </c>
      <c r="AS49" s="5">
        <f t="shared" si="6"/>
        <v>0</v>
      </c>
      <c r="AT49">
        <f>Original!AI47</f>
        <v>0</v>
      </c>
      <c r="AU49" s="5">
        <f t="shared" si="7"/>
        <v>0</v>
      </c>
      <c r="AV49">
        <f>Original!AJ47</f>
        <v>0</v>
      </c>
      <c r="AW49" s="5">
        <f t="shared" si="8"/>
        <v>0</v>
      </c>
      <c r="AX49">
        <f>Original!AK47</f>
        <v>0</v>
      </c>
      <c r="AY49" s="5">
        <f t="shared" si="9"/>
        <v>0</v>
      </c>
      <c r="AZ49">
        <f>Original!AL47</f>
        <v>-3527373.9455021201</v>
      </c>
      <c r="BA49">
        <f>Original!AM47</f>
        <v>-3510920.0104790102</v>
      </c>
      <c r="BB49" s="5">
        <f t="shared" si="10"/>
        <v>-1.205504693307753E-2</v>
      </c>
      <c r="BC49">
        <f>Original!AN47</f>
        <v>998483.35927910998</v>
      </c>
      <c r="BD49" s="5">
        <f t="shared" si="11"/>
        <v>3.4283788072871409E-3</v>
      </c>
      <c r="BE49">
        <f>Original!AO47</f>
        <v>1039329.7539999899</v>
      </c>
      <c r="BF49" s="5">
        <f t="shared" si="12"/>
        <v>3.5686284295905657E-3</v>
      </c>
      <c r="BG49">
        <f>Original!AP47</f>
        <v>-1473106.8971998999</v>
      </c>
      <c r="BH49">
        <f>Original!AQ47</f>
        <v>0</v>
      </c>
      <c r="BI49">
        <f>Original!AR47</f>
        <v>4.0444146792001201E-2</v>
      </c>
      <c r="BJ49">
        <f>Original!AS47</f>
        <v>0</v>
      </c>
      <c r="BK49">
        <f>Original!AT47</f>
        <v>0</v>
      </c>
      <c r="BL49" s="5">
        <f t="shared" si="13"/>
        <v>0</v>
      </c>
      <c r="BM49">
        <f>Original!AU47</f>
        <v>0</v>
      </c>
      <c r="BN49" s="5">
        <f t="shared" si="14"/>
        <v>0</v>
      </c>
      <c r="BO49">
        <f>Original!AV47</f>
        <v>0</v>
      </c>
      <c r="BP49" s="5">
        <f t="shared" si="15"/>
        <v>0</v>
      </c>
      <c r="BQ49"/>
      <c r="BR49"/>
      <c r="BS49"/>
      <c r="BT49"/>
      <c r="BU49"/>
      <c r="BV49"/>
      <c r="BW49"/>
      <c r="BX49"/>
    </row>
    <row r="50" spans="1:76" x14ac:dyDescent="0.2">
      <c r="A50" t="str">
        <f t="shared" si="0"/>
        <v>0_3_2014</v>
      </c>
      <c r="B50">
        <v>0</v>
      </c>
      <c r="C50">
        <v>3</v>
      </c>
      <c r="D50">
        <v>2014</v>
      </c>
      <c r="E50">
        <f>Original!E48</f>
        <v>298829110.74150002</v>
      </c>
      <c r="F50">
        <f>Original!F48</f>
        <v>299270807.57059997</v>
      </c>
      <c r="G50">
        <f>Original!G48</f>
        <v>-600513.17090006103</v>
      </c>
      <c r="H50">
        <f>Original!H48</f>
        <v>291251545.54964298</v>
      </c>
      <c r="I50">
        <f>Original!I48</f>
        <v>2359496.2337876102</v>
      </c>
      <c r="J50">
        <f>Original!J48</f>
        <v>2001500.2708739799</v>
      </c>
      <c r="K50">
        <f>Original!K48</f>
        <v>2.97992020859613</v>
      </c>
      <c r="L50">
        <f>Original!L48</f>
        <v>613010.182802069</v>
      </c>
      <c r="M50">
        <f>Original!M48</f>
        <v>3.6418357463703699</v>
      </c>
      <c r="N50">
        <f>Original!O48</f>
        <v>7.3868647888882704</v>
      </c>
      <c r="O50">
        <f>Original!P48</f>
        <v>0.14608292605447501</v>
      </c>
      <c r="P50">
        <f>Original!N48</f>
        <v>26630.0832768615</v>
      </c>
      <c r="Q50">
        <f>Original!Q48</f>
        <v>3.9888666466944098</v>
      </c>
      <c r="R50">
        <f>Original!R48</f>
        <v>0</v>
      </c>
      <c r="S50">
        <f>Original!S48</f>
        <v>0</v>
      </c>
      <c r="T50">
        <f>Original!T48</f>
        <v>6.1502140652884001E-2</v>
      </c>
      <c r="U50">
        <f>Original!U48</f>
        <v>0</v>
      </c>
      <c r="V50">
        <f>Original!V48</f>
        <v>0</v>
      </c>
      <c r="W50">
        <f>Original!W48</f>
        <v>0</v>
      </c>
      <c r="X50">
        <f>Original!X48</f>
        <v>4780441.1523995297</v>
      </c>
      <c r="Y50" s="5">
        <f t="shared" si="1"/>
        <v>1.6607643390385611E-2</v>
      </c>
      <c r="Z50">
        <f>Original!Y48</f>
        <v>390482.09592061001</v>
      </c>
      <c r="AA50" s="5">
        <f t="shared" si="1"/>
        <v>1.3565667252539478E-3</v>
      </c>
      <c r="AB50">
        <f>Original!Z48</f>
        <v>1305107.8696902101</v>
      </c>
      <c r="AC50" s="5">
        <f t="shared" si="1"/>
        <v>4.5340514389391176E-3</v>
      </c>
      <c r="AD50">
        <f>Original!AA48</f>
        <v>-2331950.1921494901</v>
      </c>
      <c r="AE50" s="5">
        <f t="shared" si="1"/>
        <v>-8.1013856170827295E-3</v>
      </c>
      <c r="AF50">
        <f>Original!AC48</f>
        <v>-177989.23967785601</v>
      </c>
      <c r="AG50" s="5">
        <f t="shared" si="16"/>
        <v>-6.1834917022500285E-4</v>
      </c>
      <c r="AH50">
        <f>Original!AD48</f>
        <v>-98457.312119191498</v>
      </c>
      <c r="AI50" s="5">
        <f t="shared" si="2"/>
        <v>-3.420487517204699E-4</v>
      </c>
      <c r="AJ50">
        <f>Original!AB48</f>
        <v>-1391015.1106726499</v>
      </c>
      <c r="AK50" s="5">
        <f t="shared" si="3"/>
        <v>-4.8325002174942405E-3</v>
      </c>
      <c r="AL50">
        <f>Original!AE48</f>
        <v>-213682.771432298</v>
      </c>
      <c r="AM50" s="5">
        <f t="shared" si="4"/>
        <v>-7.423514176794309E-4</v>
      </c>
      <c r="AN50">
        <f>Original!AF48</f>
        <v>0</v>
      </c>
      <c r="AO50" s="5">
        <f t="shared" si="4"/>
        <v>0</v>
      </c>
      <c r="AP50">
        <f>Original!AG48</f>
        <v>0</v>
      </c>
      <c r="AQ50" s="5">
        <f t="shared" si="5"/>
        <v>0</v>
      </c>
      <c r="AR50">
        <f>Original!AH48</f>
        <v>47895.312278274701</v>
      </c>
      <c r="AS50" s="5">
        <f t="shared" si="6"/>
        <v>1.6639223055585163E-4</v>
      </c>
      <c r="AT50">
        <f>Original!AI48</f>
        <v>0</v>
      </c>
      <c r="AU50" s="5">
        <f t="shared" si="7"/>
        <v>0</v>
      </c>
      <c r="AV50">
        <f>Original!AJ48</f>
        <v>0</v>
      </c>
      <c r="AW50" s="5">
        <f t="shared" si="8"/>
        <v>0</v>
      </c>
      <c r="AX50">
        <f>Original!AK48</f>
        <v>0</v>
      </c>
      <c r="AY50" s="5">
        <f t="shared" si="9"/>
        <v>0</v>
      </c>
      <c r="AZ50">
        <f>Original!AL48</f>
        <v>2310831.8042371399</v>
      </c>
      <c r="BA50">
        <f>Original!AM48</f>
        <v>2504172.5113572902</v>
      </c>
      <c r="BB50" s="5">
        <f t="shared" si="10"/>
        <v>8.699700034117781E-3</v>
      </c>
      <c r="BC50">
        <f>Original!AN48</f>
        <v>-3104685.6822573598</v>
      </c>
      <c r="BD50" s="5">
        <f t="shared" si="11"/>
        <v>-1.0785931885028043E-2</v>
      </c>
      <c r="BE50">
        <f>Original!AO48</f>
        <v>0</v>
      </c>
      <c r="BF50" s="5">
        <f t="shared" si="12"/>
        <v>0</v>
      </c>
      <c r="BG50">
        <f>Original!AP48</f>
        <v>-600513.17090006103</v>
      </c>
      <c r="BH50">
        <f>Original!AQ48</f>
        <v>0</v>
      </c>
      <c r="BI50">
        <f>Original!AR48</f>
        <v>6.1502140652884001E-2</v>
      </c>
      <c r="BJ50">
        <f>Original!AS48</f>
        <v>0</v>
      </c>
      <c r="BK50">
        <f>Original!AT48</f>
        <v>0</v>
      </c>
      <c r="BL50" s="5">
        <f t="shared" si="13"/>
        <v>0</v>
      </c>
      <c r="BM50">
        <f>Original!AU48</f>
        <v>47895.312278274701</v>
      </c>
      <c r="BN50" s="5">
        <f t="shared" si="14"/>
        <v>1.6639223055585163E-4</v>
      </c>
      <c r="BO50">
        <f>Original!AV48</f>
        <v>0</v>
      </c>
      <c r="BP50" s="5">
        <f t="shared" si="15"/>
        <v>0</v>
      </c>
      <c r="BQ50"/>
      <c r="BR50"/>
      <c r="BS50"/>
      <c r="BT50"/>
      <c r="BU50"/>
      <c r="BV50"/>
      <c r="BW50"/>
      <c r="BX50"/>
    </row>
    <row r="51" spans="1:76" x14ac:dyDescent="0.2">
      <c r="A51" t="str">
        <f t="shared" si="0"/>
        <v>0_3_2015</v>
      </c>
      <c r="B51">
        <v>0</v>
      </c>
      <c r="C51">
        <v>3</v>
      </c>
      <c r="D51">
        <v>2015</v>
      </c>
      <c r="E51">
        <f>Original!E49</f>
        <v>299270807.57059997</v>
      </c>
      <c r="F51">
        <f>Original!F49</f>
        <v>288673104.84859997</v>
      </c>
      <c r="G51">
        <f>Original!G49</f>
        <v>-11045340.7219999</v>
      </c>
      <c r="H51">
        <f>Original!H49</f>
        <v>276484631.91285402</v>
      </c>
      <c r="I51">
        <f>Original!I49</f>
        <v>-15219705.8008877</v>
      </c>
      <c r="J51">
        <f>Original!J49</f>
        <v>2008919.70086118</v>
      </c>
      <c r="K51">
        <f>Original!K49</f>
        <v>2.9938135581901002</v>
      </c>
      <c r="L51">
        <f>Original!L49</f>
        <v>609618.712762087</v>
      </c>
      <c r="M51">
        <f>Original!M49</f>
        <v>2.6484397071331598</v>
      </c>
      <c r="N51">
        <f>Original!O49</f>
        <v>7.13050006506014</v>
      </c>
      <c r="O51">
        <f>Original!P49</f>
        <v>0.144456246247995</v>
      </c>
      <c r="P51">
        <f>Original!N49</f>
        <v>27447.604984461999</v>
      </c>
      <c r="Q51">
        <f>Original!Q49</f>
        <v>4.0386809853076899</v>
      </c>
      <c r="R51">
        <f>Original!R49</f>
        <v>0.52060438734187298</v>
      </c>
      <c r="S51">
        <f>Original!S49</f>
        <v>0</v>
      </c>
      <c r="T51">
        <f>Original!T49</f>
        <v>0.115713580265695</v>
      </c>
      <c r="U51">
        <f>Original!U49</f>
        <v>0</v>
      </c>
      <c r="V51">
        <f>Original!V49</f>
        <v>0</v>
      </c>
      <c r="W51">
        <f>Original!W49</f>
        <v>0</v>
      </c>
      <c r="X51">
        <f>Original!X49</f>
        <v>3788847.9172807401</v>
      </c>
      <c r="Y51" s="5">
        <f t="shared" si="1"/>
        <v>1.3008850854784364E-2</v>
      </c>
      <c r="Z51">
        <f>Original!Y49</f>
        <v>-1192718.6072881899</v>
      </c>
      <c r="AA51" s="5">
        <f t="shared" si="1"/>
        <v>-4.0951494524683798E-3</v>
      </c>
      <c r="AB51">
        <f>Original!Z49</f>
        <v>1253436.5024860699</v>
      </c>
      <c r="AC51" s="5">
        <f t="shared" si="1"/>
        <v>4.3036218060941598E-3</v>
      </c>
      <c r="AD51">
        <f>Original!AA49</f>
        <v>-12304278.2626625</v>
      </c>
      <c r="AE51" s="5">
        <f t="shared" si="1"/>
        <v>-4.2246224786351469E-2</v>
      </c>
      <c r="AF51">
        <f>Original!AC49</f>
        <v>-499816.51171028498</v>
      </c>
      <c r="AG51" s="5">
        <f t="shared" si="16"/>
        <v>-1.7160990880479043E-3</v>
      </c>
      <c r="AH51">
        <f>Original!AD49</f>
        <v>-81961.752766118196</v>
      </c>
      <c r="AI51" s="5">
        <f t="shared" si="2"/>
        <v>-2.8141225005842263E-4</v>
      </c>
      <c r="AJ51">
        <f>Original!AB49</f>
        <v>-3138734.9056068002</v>
      </c>
      <c r="AK51" s="5">
        <f t="shared" si="3"/>
        <v>-1.0776715020287547E-2</v>
      </c>
      <c r="AL51">
        <f>Original!AE49</f>
        <v>-73511.500581445303</v>
      </c>
      <c r="AM51" s="5">
        <f t="shared" si="4"/>
        <v>-2.523986626155619E-4</v>
      </c>
      <c r="AN51">
        <f>Original!AF49</f>
        <v>-3535795.7808677498</v>
      </c>
      <c r="AO51" s="5">
        <f t="shared" si="4"/>
        <v>-1.2140006928358373E-2</v>
      </c>
      <c r="AP51">
        <f>Original!AG49</f>
        <v>0</v>
      </c>
      <c r="AQ51" s="5">
        <f t="shared" si="5"/>
        <v>0</v>
      </c>
      <c r="AR51">
        <f>Original!AH49</f>
        <v>122117.54837703099</v>
      </c>
      <c r="AS51" s="5">
        <f t="shared" si="6"/>
        <v>4.1928549476561117E-4</v>
      </c>
      <c r="AT51">
        <f>Original!AI49</f>
        <v>0</v>
      </c>
      <c r="AU51" s="5">
        <f t="shared" si="7"/>
        <v>0</v>
      </c>
      <c r="AV51">
        <f>Original!AJ49</f>
        <v>0</v>
      </c>
      <c r="AW51" s="5">
        <f t="shared" si="8"/>
        <v>0</v>
      </c>
      <c r="AX51">
        <f>Original!AK49</f>
        <v>0</v>
      </c>
      <c r="AY51" s="5">
        <f t="shared" si="9"/>
        <v>0</v>
      </c>
      <c r="AZ51">
        <f>Original!AL49</f>
        <v>-15662415.353339201</v>
      </c>
      <c r="BA51">
        <f>Original!AM49</f>
        <v>-15539946.5189193</v>
      </c>
      <c r="BB51" s="5">
        <f t="shared" si="10"/>
        <v>-5.3355756411842155E-2</v>
      </c>
      <c r="BC51">
        <f>Original!AN49</f>
        <v>4494605.7969193701</v>
      </c>
      <c r="BD51" s="5">
        <f t="shared" si="11"/>
        <v>1.5432041016082016E-2</v>
      </c>
      <c r="BE51">
        <f>Original!AO49</f>
        <v>447637.99999999901</v>
      </c>
      <c r="BF51" s="5">
        <f t="shared" si="12"/>
        <v>1.5369463504656335E-3</v>
      </c>
      <c r="BG51">
        <f>Original!AP49</f>
        <v>-10597702.7219999</v>
      </c>
      <c r="BH51">
        <f>Original!AQ49</f>
        <v>0.52060438734187298</v>
      </c>
      <c r="BI51">
        <f>Original!AR49</f>
        <v>0.115713580265695</v>
      </c>
      <c r="BJ51">
        <f>Original!AS49</f>
        <v>0</v>
      </c>
      <c r="BK51">
        <f>Original!AT49</f>
        <v>-3535795.7808677498</v>
      </c>
      <c r="BL51" s="5">
        <f t="shared" si="13"/>
        <v>-1.2140006928358373E-2</v>
      </c>
      <c r="BM51">
        <f>Original!AU49</f>
        <v>122117.54837703099</v>
      </c>
      <c r="BN51" s="5">
        <f t="shared" si="14"/>
        <v>4.1928549476561117E-4</v>
      </c>
      <c r="BO51">
        <f>Original!AV49</f>
        <v>0</v>
      </c>
      <c r="BP51" s="5">
        <f t="shared" si="15"/>
        <v>0</v>
      </c>
      <c r="BQ51"/>
      <c r="BR51"/>
      <c r="BS51"/>
      <c r="BT51"/>
      <c r="BU51"/>
      <c r="BV51"/>
      <c r="BW51"/>
      <c r="BX51"/>
    </row>
    <row r="52" spans="1:76" x14ac:dyDescent="0.2">
      <c r="A52" t="str">
        <f t="shared" si="0"/>
        <v>0_3_2016</v>
      </c>
      <c r="B52">
        <v>0</v>
      </c>
      <c r="C52">
        <v>3</v>
      </c>
      <c r="D52">
        <v>2016</v>
      </c>
      <c r="E52">
        <f>Original!E50</f>
        <v>288673104.84859997</v>
      </c>
      <c r="F52">
        <f>Original!F50</f>
        <v>275683616.11149901</v>
      </c>
      <c r="G52">
        <f>Original!G50</f>
        <v>-12722764.5529</v>
      </c>
      <c r="H52">
        <f>Original!H50</f>
        <v>267113730.38687801</v>
      </c>
      <c r="I52">
        <f>Original!I50</f>
        <v>-9077597.4536632597</v>
      </c>
      <c r="J52">
        <f>Original!J50</f>
        <v>2049131.0994198199</v>
      </c>
      <c r="K52">
        <f>Original!K50</f>
        <v>3.07234621299787</v>
      </c>
      <c r="L52">
        <f>Original!L50</f>
        <v>620853.17503846099</v>
      </c>
      <c r="M52">
        <f>Original!M50</f>
        <v>2.3548735286973499</v>
      </c>
      <c r="N52">
        <f>Original!O50</f>
        <v>7.0741226635976799</v>
      </c>
      <c r="O52">
        <f>Original!P50</f>
        <v>0.14372205804160401</v>
      </c>
      <c r="P52">
        <f>Original!N50</f>
        <v>27832.5416328557</v>
      </c>
      <c r="Q52">
        <f>Original!Q50</f>
        <v>4.5535099249193296</v>
      </c>
      <c r="R52">
        <f>Original!R50</f>
        <v>1.2756508138655001</v>
      </c>
      <c r="S52">
        <f>Original!S50</f>
        <v>0</v>
      </c>
      <c r="T52">
        <f>Original!T50</f>
        <v>0.20177842024649001</v>
      </c>
      <c r="U52">
        <f>Original!U50</f>
        <v>0</v>
      </c>
      <c r="V52">
        <f>Original!V50</f>
        <v>0</v>
      </c>
      <c r="W52">
        <f>Original!W50</f>
        <v>0</v>
      </c>
      <c r="X52">
        <f>Original!X50</f>
        <v>2953220.59805822</v>
      </c>
      <c r="Y52" s="5">
        <f t="shared" si="1"/>
        <v>1.0681319166372523E-2</v>
      </c>
      <c r="Z52">
        <f>Original!Y50</f>
        <v>-1779346.6327635299</v>
      </c>
      <c r="AA52" s="5">
        <f t="shared" si="1"/>
        <v>-6.4356077242093057E-3</v>
      </c>
      <c r="AB52">
        <f>Original!Z50</f>
        <v>1135152.2243389001</v>
      </c>
      <c r="AC52" s="5">
        <f t="shared" si="1"/>
        <v>4.1056611952909267E-3</v>
      </c>
      <c r="AD52">
        <f>Original!AA50</f>
        <v>-4081151.9837652701</v>
      </c>
      <c r="AE52" s="5">
        <f t="shared" si="1"/>
        <v>-1.4760863761323342E-2</v>
      </c>
      <c r="AF52">
        <f>Original!AC50</f>
        <v>-62498.596896418901</v>
      </c>
      <c r="AG52" s="5">
        <f t="shared" si="16"/>
        <v>-2.2604727237106624E-4</v>
      </c>
      <c r="AH52">
        <f>Original!AD50</f>
        <v>-31936.868141786701</v>
      </c>
      <c r="AI52" s="5">
        <f t="shared" si="2"/>
        <v>-1.1551046407473734E-4</v>
      </c>
      <c r="AJ52">
        <f>Original!AB50</f>
        <v>-1314694.8300492601</v>
      </c>
      <c r="AK52" s="5">
        <f t="shared" si="3"/>
        <v>-4.7550376342929707E-3</v>
      </c>
      <c r="AL52">
        <f>Original!AE50</f>
        <v>-1134898.0554608</v>
      </c>
      <c r="AM52" s="5">
        <f t="shared" si="4"/>
        <v>-4.1047419077473776E-3</v>
      </c>
      <c r="AN52">
        <f>Original!AF50</f>
        <v>-4935864.7398565803</v>
      </c>
      <c r="AO52" s="5">
        <f t="shared" si="4"/>
        <v>-1.7852220956036103E-2</v>
      </c>
      <c r="AP52">
        <f>Original!AG50</f>
        <v>0</v>
      </c>
      <c r="AQ52" s="5">
        <f t="shared" si="5"/>
        <v>0</v>
      </c>
      <c r="AR52">
        <f>Original!AH50</f>
        <v>181287.342513765</v>
      </c>
      <c r="AS52" s="5">
        <f t="shared" si="6"/>
        <v>6.5568686859566745E-4</v>
      </c>
      <c r="AT52">
        <f>Original!AI50</f>
        <v>0</v>
      </c>
      <c r="AU52" s="5">
        <f t="shared" si="7"/>
        <v>0</v>
      </c>
      <c r="AV52">
        <f>Original!AJ50</f>
        <v>0</v>
      </c>
      <c r="AW52" s="5">
        <f t="shared" si="8"/>
        <v>0</v>
      </c>
      <c r="AX52">
        <f>Original!AK50</f>
        <v>0</v>
      </c>
      <c r="AY52" s="5">
        <f t="shared" si="9"/>
        <v>0</v>
      </c>
      <c r="AZ52">
        <f>Original!AL50</f>
        <v>-9070731.5420227703</v>
      </c>
      <c r="BA52">
        <f>Original!AM50</f>
        <v>-8917309.2646500897</v>
      </c>
      <c r="BB52" s="5">
        <f t="shared" si="10"/>
        <v>-3.2252459035266606E-2</v>
      </c>
      <c r="BC52">
        <f>Original!AN50</f>
        <v>-3805455.2882499201</v>
      </c>
      <c r="BD52" s="5">
        <f t="shared" si="11"/>
        <v>-1.3763713599276551E-2</v>
      </c>
      <c r="BE52">
        <f>Original!AO50</f>
        <v>145754.65739999901</v>
      </c>
      <c r="BF52" s="5">
        <f t="shared" si="12"/>
        <v>5.2717091865684546E-4</v>
      </c>
      <c r="BG52">
        <f>Original!AP50</f>
        <v>-12577009.895500001</v>
      </c>
      <c r="BH52">
        <f>Original!AQ50</f>
        <v>1.2756508138655001</v>
      </c>
      <c r="BI52">
        <f>Original!AR50</f>
        <v>0.20177842024649001</v>
      </c>
      <c r="BJ52">
        <f>Original!AS50</f>
        <v>0</v>
      </c>
      <c r="BK52">
        <f>Original!AT50</f>
        <v>-4935864.7398565803</v>
      </c>
      <c r="BL52" s="5">
        <f t="shared" si="13"/>
        <v>-1.7852220956036103E-2</v>
      </c>
      <c r="BM52">
        <f>Original!AU50</f>
        <v>181287.342513765</v>
      </c>
      <c r="BN52" s="5">
        <f t="shared" si="14"/>
        <v>6.5568686859566745E-4</v>
      </c>
      <c r="BO52">
        <f>Original!AV50</f>
        <v>0</v>
      </c>
      <c r="BP52" s="5">
        <f t="shared" si="15"/>
        <v>0</v>
      </c>
      <c r="BQ52"/>
      <c r="BR52"/>
      <c r="BS52"/>
      <c r="BT52"/>
      <c r="BU52"/>
      <c r="BV52"/>
      <c r="BW52"/>
      <c r="BX52"/>
    </row>
    <row r="53" spans="1:76" x14ac:dyDescent="0.2">
      <c r="A53" t="str">
        <f t="shared" si="0"/>
        <v>0_3_2017</v>
      </c>
      <c r="B53">
        <v>0</v>
      </c>
      <c r="C53">
        <v>3</v>
      </c>
      <c r="D53">
        <v>2017</v>
      </c>
      <c r="E53">
        <f>Original!E51</f>
        <v>275683616.11149901</v>
      </c>
      <c r="F53">
        <f>Original!F51</f>
        <v>267438985.852999</v>
      </c>
      <c r="G53">
        <f>Original!G51</f>
        <v>-8608560.9304999802</v>
      </c>
      <c r="H53">
        <f>Original!H51</f>
        <v>266068713.68882099</v>
      </c>
      <c r="I53">
        <f>Original!I51</f>
        <v>-1477496.6275581999</v>
      </c>
      <c r="J53">
        <f>Original!J51</f>
        <v>2059764.5994617499</v>
      </c>
      <c r="K53">
        <f>Original!K51</f>
        <v>3.0903677858509302</v>
      </c>
      <c r="L53">
        <f>Original!L51</f>
        <v>624294.920937952</v>
      </c>
      <c r="M53">
        <f>Original!M51</f>
        <v>2.5715765913113202</v>
      </c>
      <c r="N53">
        <f>Original!O51</f>
        <v>6.9355114013638799</v>
      </c>
      <c r="O53">
        <f>Original!P51</f>
        <v>0.14333715690128601</v>
      </c>
      <c r="P53">
        <f>Original!N51</f>
        <v>28212.680026350601</v>
      </c>
      <c r="Q53">
        <f>Original!Q51</f>
        <v>4.8565736625900602</v>
      </c>
      <c r="R53">
        <f>Original!R51</f>
        <v>2.1778138224575199</v>
      </c>
      <c r="S53">
        <f>Original!S51</f>
        <v>0</v>
      </c>
      <c r="T53">
        <f>Original!T51</f>
        <v>0.37689401993869698</v>
      </c>
      <c r="U53">
        <f>Original!U51</f>
        <v>0</v>
      </c>
      <c r="V53">
        <f>Original!V51</f>
        <v>0</v>
      </c>
      <c r="W53">
        <f>Original!W51</f>
        <v>0</v>
      </c>
      <c r="X53">
        <f>Original!X51</f>
        <v>2012248.2614317299</v>
      </c>
      <c r="Y53" s="5">
        <f t="shared" si="1"/>
        <v>7.5333014836686278E-3</v>
      </c>
      <c r="Z53">
        <f>Original!Y51</f>
        <v>-195666.06338123101</v>
      </c>
      <c r="AA53" s="5">
        <f t="shared" si="1"/>
        <v>-7.3251967653566608E-4</v>
      </c>
      <c r="AB53">
        <f>Original!Z51</f>
        <v>1059604.9513310001</v>
      </c>
      <c r="AC53" s="5">
        <f t="shared" si="1"/>
        <v>3.9668681568570284E-3</v>
      </c>
      <c r="AD53">
        <f>Original!AA51</f>
        <v>2967994.4804346599</v>
      </c>
      <c r="AE53" s="5">
        <f t="shared" si="1"/>
        <v>1.1111351244040965E-2</v>
      </c>
      <c r="AF53">
        <f>Original!AC51</f>
        <v>-218164.04405450699</v>
      </c>
      <c r="AG53" s="5">
        <f t="shared" si="16"/>
        <v>-8.1674589972790222E-4</v>
      </c>
      <c r="AH53">
        <f>Original!AD51</f>
        <v>-82160.957124290406</v>
      </c>
      <c r="AI53" s="5">
        <f t="shared" si="2"/>
        <v>-3.0758792146435676E-4</v>
      </c>
      <c r="AJ53">
        <f>Original!AB51</f>
        <v>-1131383.7656075601</v>
      </c>
      <c r="AK53" s="5">
        <f t="shared" si="3"/>
        <v>-4.2355882042038953E-3</v>
      </c>
      <c r="AL53">
        <f>Original!AE51</f>
        <v>-569642.37654200895</v>
      </c>
      <c r="AM53" s="5">
        <f t="shared" si="4"/>
        <v>-2.1325836590914259E-3</v>
      </c>
      <c r="AN53">
        <f>Original!AF51</f>
        <v>-5627386.05896232</v>
      </c>
      <c r="AO53" s="5">
        <f t="shared" si="4"/>
        <v>-2.1067378493841611E-2</v>
      </c>
      <c r="AP53">
        <f>Original!AG51</f>
        <v>0</v>
      </c>
      <c r="AQ53" s="5">
        <f t="shared" si="5"/>
        <v>0</v>
      </c>
      <c r="AR53">
        <f>Original!AH51</f>
        <v>352938.23449735902</v>
      </c>
      <c r="AS53" s="5">
        <f t="shared" si="6"/>
        <v>1.3213032291008622E-3</v>
      </c>
      <c r="AT53">
        <f>Original!AI51</f>
        <v>0</v>
      </c>
      <c r="AU53" s="5">
        <f t="shared" si="7"/>
        <v>0</v>
      </c>
      <c r="AV53">
        <f>Original!AJ51</f>
        <v>0</v>
      </c>
      <c r="AW53" s="5">
        <f t="shared" si="8"/>
        <v>0</v>
      </c>
      <c r="AX53">
        <f>Original!AK51</f>
        <v>0</v>
      </c>
      <c r="AY53" s="5">
        <f t="shared" si="9"/>
        <v>0</v>
      </c>
      <c r="AZ53">
        <f>Original!AL51</f>
        <v>-1431617.33797715</v>
      </c>
      <c r="BA53">
        <f>Original!AM51</f>
        <v>-1568151.27467981</v>
      </c>
      <c r="BB53" s="5">
        <f t="shared" si="10"/>
        <v>-5.8707250743290345E-3</v>
      </c>
      <c r="BC53">
        <f>Original!AN51</f>
        <v>-7040409.6558201704</v>
      </c>
      <c r="BD53" s="5">
        <f t="shared" si="11"/>
        <v>-2.6357348405950873E-2</v>
      </c>
      <c r="BE53">
        <f>Original!AO51</f>
        <v>0</v>
      </c>
      <c r="BF53" s="5">
        <f t="shared" si="12"/>
        <v>0</v>
      </c>
      <c r="BG53">
        <f>Original!AP51</f>
        <v>-8608560.9304999802</v>
      </c>
      <c r="BH53">
        <f>Original!AQ51</f>
        <v>2.1778138224575199</v>
      </c>
      <c r="BI53">
        <f>Original!AR51</f>
        <v>0.37689401993869698</v>
      </c>
      <c r="BJ53">
        <f>Original!AS51</f>
        <v>0</v>
      </c>
      <c r="BK53">
        <f>Original!AT51</f>
        <v>-5627386.05896232</v>
      </c>
      <c r="BL53" s="5">
        <f t="shared" si="13"/>
        <v>-2.1067378493841611E-2</v>
      </c>
      <c r="BM53">
        <f>Original!AU51</f>
        <v>352938.23449735902</v>
      </c>
      <c r="BN53" s="5">
        <f t="shared" si="14"/>
        <v>1.3213032291008622E-3</v>
      </c>
      <c r="BO53">
        <f>Original!AV51</f>
        <v>0</v>
      </c>
      <c r="BP53" s="5">
        <f t="shared" si="15"/>
        <v>0</v>
      </c>
      <c r="BQ53"/>
      <c r="BR53"/>
      <c r="BS53"/>
      <c r="BT53"/>
      <c r="BU53"/>
      <c r="BV53"/>
      <c r="BW53"/>
      <c r="BX53"/>
    </row>
    <row r="54" spans="1:76" x14ac:dyDescent="0.2">
      <c r="A54" t="str">
        <f t="shared" si="0"/>
        <v>0_3_2018</v>
      </c>
      <c r="B54">
        <v>0</v>
      </c>
      <c r="C54">
        <v>3</v>
      </c>
      <c r="D54">
        <v>2018</v>
      </c>
      <c r="E54">
        <f>Original!E52</f>
        <v>267438985.852999</v>
      </c>
      <c r="F54">
        <f>Original!F52</f>
        <v>262581465.02949899</v>
      </c>
      <c r="G54">
        <f>Original!G52</f>
        <v>-4075915.3840000201</v>
      </c>
      <c r="H54">
        <f>Original!H52</f>
        <v>263236870.468649</v>
      </c>
      <c r="I54">
        <f>Original!I52</f>
        <v>-2070662.90497352</v>
      </c>
      <c r="J54">
        <f>Original!J52</f>
        <v>2071579.80954872</v>
      </c>
      <c r="K54">
        <f>Original!K52</f>
        <v>3.0916223120934001</v>
      </c>
      <c r="L54">
        <f>Original!L52</f>
        <v>629413.44116778695</v>
      </c>
      <c r="M54">
        <f>Original!M52</f>
        <v>2.8249623930836898</v>
      </c>
      <c r="N54">
        <f>Original!O52</f>
        <v>6.81797719282162</v>
      </c>
      <c r="O54">
        <f>Original!P52</f>
        <v>0.14250596887957701</v>
      </c>
      <c r="P54">
        <f>Original!N52</f>
        <v>28566.143607021499</v>
      </c>
      <c r="Q54">
        <f>Original!Q52</f>
        <v>5.1971694976222897</v>
      </c>
      <c r="R54">
        <f>Original!R52</f>
        <v>3.16191576329788</v>
      </c>
      <c r="S54">
        <f>Original!S52</f>
        <v>0</v>
      </c>
      <c r="T54">
        <f>Original!T52</f>
        <v>0.53645482601761996</v>
      </c>
      <c r="U54">
        <f>Original!U52</f>
        <v>8.1004755205763807E-2</v>
      </c>
      <c r="V54">
        <f>Original!V52</f>
        <v>0</v>
      </c>
      <c r="W54">
        <f>Original!W52</f>
        <v>0</v>
      </c>
      <c r="X54">
        <f>Original!X52</f>
        <v>1489679.8340981901</v>
      </c>
      <c r="Y54" s="5">
        <f t="shared" si="1"/>
        <v>5.5988538202970976E-3</v>
      </c>
      <c r="Z54">
        <f>Original!Y52</f>
        <v>340297.246237277</v>
      </c>
      <c r="AA54" s="5">
        <f t="shared" si="1"/>
        <v>1.2789825662677106E-3</v>
      </c>
      <c r="AB54">
        <f>Original!Z52</f>
        <v>1074066.0740860901</v>
      </c>
      <c r="AC54" s="5">
        <f t="shared" si="1"/>
        <v>4.0367995890800501E-3</v>
      </c>
      <c r="AD54">
        <f>Original!AA52</f>
        <v>3268063.0573213301</v>
      </c>
      <c r="AE54" s="5">
        <f t="shared" si="1"/>
        <v>1.2282778429723508E-2</v>
      </c>
      <c r="AF54">
        <f>Original!AC52</f>
        <v>-168870.74806220899</v>
      </c>
      <c r="AG54" s="5">
        <f t="shared" si="16"/>
        <v>-6.3468848223812867E-4</v>
      </c>
      <c r="AH54">
        <f>Original!AD52</f>
        <v>-65206.428211470797</v>
      </c>
      <c r="AI54" s="5">
        <f t="shared" si="2"/>
        <v>-2.4507364021661177E-4</v>
      </c>
      <c r="AJ54">
        <f>Original!AB52</f>
        <v>-1310387.77168276</v>
      </c>
      <c r="AK54" s="5">
        <f t="shared" si="3"/>
        <v>-4.9249975824490052E-3</v>
      </c>
      <c r="AL54">
        <f>Original!AE52</f>
        <v>-699717.40453719697</v>
      </c>
      <c r="AM54" s="5">
        <f t="shared" si="4"/>
        <v>-2.6298372132378821E-3</v>
      </c>
      <c r="AN54">
        <f>Original!AF52</f>
        <v>-5977644.2412343696</v>
      </c>
      <c r="AO54" s="5">
        <f t="shared" si="4"/>
        <v>-2.2466543166084107E-2</v>
      </c>
      <c r="AP54">
        <f>Original!AG52</f>
        <v>0</v>
      </c>
      <c r="AQ54" s="5">
        <f t="shared" si="5"/>
        <v>0</v>
      </c>
      <c r="AR54">
        <f>Original!AH52</f>
        <v>331261.10949442798</v>
      </c>
      <c r="AS54" s="5">
        <f t="shared" si="6"/>
        <v>1.2450209004349619E-3</v>
      </c>
      <c r="AT54">
        <f>Original!AI52</f>
        <v>-489919.25554438803</v>
      </c>
      <c r="AU54" s="5">
        <f t="shared" si="7"/>
        <v>-1.8413260572882314E-3</v>
      </c>
      <c r="AV54">
        <f>Original!AJ52</f>
        <v>0</v>
      </c>
      <c r="AW54" s="5">
        <f t="shared" si="8"/>
        <v>0</v>
      </c>
      <c r="AX54">
        <f>Original!AK52</f>
        <v>0</v>
      </c>
      <c r="AY54" s="5">
        <f t="shared" si="9"/>
        <v>0</v>
      </c>
      <c r="AZ54">
        <f>Original!AL52</f>
        <v>-2208378.5280350698</v>
      </c>
      <c r="BA54">
        <f>Original!AM52</f>
        <v>-2254792.58559631</v>
      </c>
      <c r="BB54" s="5">
        <f t="shared" si="10"/>
        <v>-8.4744747111958028E-3</v>
      </c>
      <c r="BC54">
        <f>Original!AN52</f>
        <v>-1821122.7984037001</v>
      </c>
      <c r="BD54" s="5">
        <f t="shared" si="11"/>
        <v>-6.8445582088752571E-3</v>
      </c>
      <c r="BE54">
        <f>Original!AO52</f>
        <v>0</v>
      </c>
      <c r="BF54" s="5">
        <f t="shared" si="12"/>
        <v>0</v>
      </c>
      <c r="BG54">
        <f>Original!AP52</f>
        <v>-4075915.3840000201</v>
      </c>
      <c r="BH54">
        <f>Original!AQ52</f>
        <v>3.16191576329788</v>
      </c>
      <c r="BI54">
        <f>Original!AR52</f>
        <v>0.53645482601761996</v>
      </c>
      <c r="BJ54">
        <f>Original!AS52</f>
        <v>8.1004755205763807E-2</v>
      </c>
      <c r="BK54">
        <f>Original!AT52</f>
        <v>-5977644.2412343696</v>
      </c>
      <c r="BL54" s="5">
        <f t="shared" si="13"/>
        <v>-2.2466543166084107E-2</v>
      </c>
      <c r="BM54">
        <f>Original!AU52</f>
        <v>331261.10949442798</v>
      </c>
      <c r="BN54" s="5">
        <f t="shared" si="14"/>
        <v>1.2450209004349619E-3</v>
      </c>
      <c r="BO54">
        <f>Original!AV52</f>
        <v>-489919.25554438803</v>
      </c>
      <c r="BP54" s="5">
        <f t="shared" si="15"/>
        <v>-1.8413260572882314E-3</v>
      </c>
      <c r="BQ54"/>
      <c r="BR54"/>
      <c r="BS54"/>
      <c r="BT54"/>
      <c r="BU54"/>
      <c r="BV54"/>
      <c r="BW54"/>
      <c r="BX54"/>
    </row>
    <row r="55" spans="1:76" x14ac:dyDescent="0.2">
      <c r="A55" t="str">
        <f t="shared" si="0"/>
        <v>0_10_2002</v>
      </c>
      <c r="B55">
        <v>0</v>
      </c>
      <c r="C55">
        <v>10</v>
      </c>
      <c r="D55">
        <v>2002</v>
      </c>
      <c r="E55">
        <f>Original!E53</f>
        <v>0</v>
      </c>
      <c r="F55">
        <f>Original!F53</f>
        <v>1323822038</v>
      </c>
      <c r="G55">
        <f>Original!G53</f>
        <v>0</v>
      </c>
      <c r="H55">
        <f>Original!H53</f>
        <v>1200686998.0192101</v>
      </c>
      <c r="I55">
        <f>Original!I53</f>
        <v>0</v>
      </c>
      <c r="J55">
        <f>Original!J53</f>
        <v>0</v>
      </c>
      <c r="K55">
        <f>Original!K53</f>
        <v>0</v>
      </c>
      <c r="L55">
        <f>Original!L53</f>
        <v>0</v>
      </c>
      <c r="M55">
        <f>Original!M53</f>
        <v>0</v>
      </c>
      <c r="N55">
        <f>Original!O53</f>
        <v>0</v>
      </c>
      <c r="O55">
        <f>Original!P53</f>
        <v>0</v>
      </c>
      <c r="P55">
        <f>Original!N53</f>
        <v>0</v>
      </c>
      <c r="Q55">
        <f>Original!Q53</f>
        <v>0</v>
      </c>
      <c r="R55">
        <f>Original!R53</f>
        <v>0</v>
      </c>
      <c r="S55">
        <f>Original!S53</f>
        <v>0</v>
      </c>
      <c r="T55">
        <f>Original!T53</f>
        <v>0</v>
      </c>
      <c r="U55">
        <f>Original!U53</f>
        <v>0</v>
      </c>
      <c r="V55">
        <f>Original!V53</f>
        <v>0</v>
      </c>
      <c r="W55">
        <f>Original!W53</f>
        <v>0</v>
      </c>
      <c r="X55">
        <f>Original!X53</f>
        <v>0</v>
      </c>
      <c r="Y55" s="5"/>
      <c r="Z55">
        <f>Original!Y53</f>
        <v>0</v>
      </c>
      <c r="AA55" s="5"/>
      <c r="AB55">
        <f>Original!Z53</f>
        <v>0</v>
      </c>
      <c r="AC55" s="5"/>
      <c r="AD55">
        <f>Original!AA53</f>
        <v>0</v>
      </c>
      <c r="AE55" s="5"/>
      <c r="AF55">
        <f>Original!AC53</f>
        <v>0</v>
      </c>
      <c r="AG55" s="5"/>
      <c r="AH55">
        <f>Original!AD53</f>
        <v>0</v>
      </c>
      <c r="AI55" s="5"/>
      <c r="AJ55">
        <f>Original!AB53</f>
        <v>0</v>
      </c>
      <c r="AK55" s="5">
        <f t="shared" si="3"/>
        <v>0</v>
      </c>
      <c r="AL55">
        <f>Original!AE53</f>
        <v>0</v>
      </c>
      <c r="AM55" s="5">
        <f t="shared" si="4"/>
        <v>0</v>
      </c>
      <c r="AN55">
        <f>Original!AF53</f>
        <v>0</v>
      </c>
      <c r="AO55" s="5">
        <f t="shared" si="4"/>
        <v>0</v>
      </c>
      <c r="AP55">
        <f>Original!AG53</f>
        <v>0</v>
      </c>
      <c r="AQ55" s="5">
        <f t="shared" si="5"/>
        <v>0</v>
      </c>
      <c r="AR55">
        <f>Original!AH53</f>
        <v>0</v>
      </c>
      <c r="AS55" s="5">
        <f t="shared" si="6"/>
        <v>0</v>
      </c>
      <c r="AT55">
        <f>Original!AI53</f>
        <v>0</v>
      </c>
      <c r="AU55" s="5">
        <f t="shared" si="7"/>
        <v>0</v>
      </c>
      <c r="AV55">
        <f>Original!AJ53</f>
        <v>0</v>
      </c>
      <c r="AW55" s="5">
        <f t="shared" si="8"/>
        <v>0</v>
      </c>
      <c r="AX55">
        <f>Original!AK53</f>
        <v>0</v>
      </c>
      <c r="AY55" s="5">
        <f t="shared" si="9"/>
        <v>0</v>
      </c>
      <c r="AZ55">
        <f>Original!AL53</f>
        <v>0</v>
      </c>
      <c r="BA55">
        <f>Original!AM53</f>
        <v>0</v>
      </c>
      <c r="BB55" s="5">
        <f t="shared" si="10"/>
        <v>0</v>
      </c>
      <c r="BC55">
        <f>Original!AN53</f>
        <v>0</v>
      </c>
      <c r="BD55" s="5">
        <f t="shared" si="11"/>
        <v>0</v>
      </c>
      <c r="BE55">
        <f>Original!AO53</f>
        <v>1323822038</v>
      </c>
      <c r="BF55" s="5">
        <f t="shared" si="12"/>
        <v>5.0290144980190554</v>
      </c>
      <c r="BG55">
        <f>Original!AP53</f>
        <v>1323822038</v>
      </c>
      <c r="BH55">
        <f>Original!AQ53</f>
        <v>0</v>
      </c>
      <c r="BI55">
        <f>Original!AR53</f>
        <v>0</v>
      </c>
      <c r="BJ55">
        <f>Original!AS53</f>
        <v>0</v>
      </c>
      <c r="BK55">
        <f>Original!AT53</f>
        <v>0</v>
      </c>
      <c r="BL55" s="5">
        <f t="shared" si="13"/>
        <v>0</v>
      </c>
      <c r="BM55">
        <f>Original!AU53</f>
        <v>0</v>
      </c>
      <c r="BN55" s="5">
        <f t="shared" si="14"/>
        <v>0</v>
      </c>
      <c r="BO55">
        <f>Original!AV53</f>
        <v>0</v>
      </c>
      <c r="BP55" s="5">
        <f t="shared" si="15"/>
        <v>0</v>
      </c>
      <c r="BQ55"/>
      <c r="BR55"/>
      <c r="BS55"/>
      <c r="BT55"/>
      <c r="BU55"/>
      <c r="BV55"/>
      <c r="BW55"/>
      <c r="BX55"/>
    </row>
    <row r="56" spans="1:76" x14ac:dyDescent="0.2">
      <c r="A56" t="str">
        <f t="shared" si="0"/>
        <v>0_10_2003</v>
      </c>
      <c r="B56">
        <v>0</v>
      </c>
      <c r="C56">
        <v>10</v>
      </c>
      <c r="D56">
        <v>2003</v>
      </c>
      <c r="E56">
        <f>Original!E54</f>
        <v>1323822038</v>
      </c>
      <c r="F56">
        <f>Original!F54</f>
        <v>1281862733</v>
      </c>
      <c r="G56">
        <f>Original!G54</f>
        <v>-41959305.000000402</v>
      </c>
      <c r="H56">
        <f>Original!H54</f>
        <v>1161290074.20805</v>
      </c>
      <c r="I56">
        <f>Original!I54</f>
        <v>-39396923.811153799</v>
      </c>
      <c r="J56">
        <f>Original!J54</f>
        <v>270698672.69999897</v>
      </c>
      <c r="K56">
        <f>Original!K54</f>
        <v>6.9156230000000001</v>
      </c>
      <c r="L56">
        <f>Original!L54</f>
        <v>26042245.269999899</v>
      </c>
      <c r="M56">
        <f>Original!M54</f>
        <v>2.2467999999999901</v>
      </c>
      <c r="N56">
        <f>Original!O54</f>
        <v>31.36</v>
      </c>
      <c r="O56">
        <f>Original!P54</f>
        <v>0.77880399100855902</v>
      </c>
      <c r="P56">
        <f>Original!N54</f>
        <v>41148.635000000002</v>
      </c>
      <c r="Q56">
        <f>Original!Q54</f>
        <v>3.5</v>
      </c>
      <c r="R56">
        <f>Original!R54</f>
        <v>0</v>
      </c>
      <c r="S56">
        <f>Original!S54</f>
        <v>0</v>
      </c>
      <c r="T56">
        <f>Original!T54</f>
        <v>0</v>
      </c>
      <c r="U56">
        <f>Original!U54</f>
        <v>0</v>
      </c>
      <c r="V56">
        <f>Original!V54</f>
        <v>0</v>
      </c>
      <c r="W56">
        <f>Original!W54</f>
        <v>0</v>
      </c>
      <c r="X56">
        <f>Original!X54</f>
        <v>-50284401.583704099</v>
      </c>
      <c r="Y56" s="5">
        <f t="shared" si="1"/>
        <v>-4.1879691931918116E-2</v>
      </c>
      <c r="Z56">
        <f>Original!Y54</f>
        <v>-21969582.240446601</v>
      </c>
      <c r="AA56" s="5">
        <f t="shared" si="1"/>
        <v>-1.8297509906153829E-2</v>
      </c>
      <c r="AB56">
        <f>Original!Z54</f>
        <v>8878436.1825863607</v>
      </c>
      <c r="AC56" s="5">
        <f t="shared" si="1"/>
        <v>7.3944635006735638E-3</v>
      </c>
      <c r="AD56">
        <f>Original!AA54</f>
        <v>20304933.440803599</v>
      </c>
      <c r="AE56" s="5">
        <f t="shared" si="1"/>
        <v>1.6911096292623246E-2</v>
      </c>
      <c r="AF56">
        <f>Original!AC54</f>
        <v>-3390953.4054860999</v>
      </c>
      <c r="AG56" s="5">
        <f t="shared" si="16"/>
        <v>-2.8241776675188477E-3</v>
      </c>
      <c r="AH56">
        <f>Original!AD54</f>
        <v>-10392439.192959201</v>
      </c>
      <c r="AI56" s="5">
        <f t="shared" si="2"/>
        <v>-8.655410785744954E-3</v>
      </c>
      <c r="AJ56">
        <f>Original!AB54</f>
        <v>14156709.6116572</v>
      </c>
      <c r="AK56" s="5">
        <f t="shared" si="3"/>
        <v>1.1790507963367405E-2</v>
      </c>
      <c r="AL56">
        <f>Original!AE54</f>
        <v>0</v>
      </c>
      <c r="AM56" s="5">
        <f t="shared" si="4"/>
        <v>0</v>
      </c>
      <c r="AN56">
        <f>Original!AF54</f>
        <v>0</v>
      </c>
      <c r="AO56" s="5">
        <f t="shared" si="4"/>
        <v>0</v>
      </c>
      <c r="AP56">
        <f>Original!AG54</f>
        <v>0</v>
      </c>
      <c r="AQ56" s="5">
        <f t="shared" si="5"/>
        <v>0</v>
      </c>
      <c r="AR56">
        <f>Original!AH54</f>
        <v>0</v>
      </c>
      <c r="AS56" s="5">
        <f t="shared" si="6"/>
        <v>0</v>
      </c>
      <c r="AT56">
        <f>Original!AI54</f>
        <v>0</v>
      </c>
      <c r="AU56" s="5">
        <f t="shared" si="7"/>
        <v>0</v>
      </c>
      <c r="AV56">
        <f>Original!AJ54</f>
        <v>0</v>
      </c>
      <c r="AW56" s="5">
        <f t="shared" si="8"/>
        <v>0</v>
      </c>
      <c r="AX56">
        <f>Original!AK54</f>
        <v>0</v>
      </c>
      <c r="AY56" s="5">
        <f t="shared" si="9"/>
        <v>0</v>
      </c>
      <c r="AZ56">
        <f>Original!AL54</f>
        <v>-42697297.187548898</v>
      </c>
      <c r="BA56">
        <f>Original!AM54</f>
        <v>-43437228.900331497</v>
      </c>
      <c r="BB56" s="5">
        <f t="shared" si="10"/>
        <v>-3.6176979489234491E-2</v>
      </c>
      <c r="BC56">
        <f>Original!AN54</f>
        <v>1477923.9003310499</v>
      </c>
      <c r="BD56" s="5">
        <f t="shared" si="11"/>
        <v>1.2308985628804187E-3</v>
      </c>
      <c r="BE56">
        <f>Original!AO54</f>
        <v>0</v>
      </c>
      <c r="BF56" s="5">
        <f t="shared" si="12"/>
        <v>0</v>
      </c>
      <c r="BG56">
        <f>Original!AP54</f>
        <v>-41959305.000000402</v>
      </c>
      <c r="BH56">
        <f>Original!AQ54</f>
        <v>0</v>
      </c>
      <c r="BI56">
        <f>Original!AR54</f>
        <v>0</v>
      </c>
      <c r="BJ56">
        <f>Original!AS54</f>
        <v>0</v>
      </c>
      <c r="BK56">
        <f>Original!AT54</f>
        <v>0</v>
      </c>
      <c r="BL56" s="5">
        <f t="shared" si="13"/>
        <v>0</v>
      </c>
      <c r="BM56">
        <f>Original!AU54</f>
        <v>0</v>
      </c>
      <c r="BN56" s="5">
        <f t="shared" si="14"/>
        <v>0</v>
      </c>
      <c r="BO56">
        <f>Original!AV54</f>
        <v>0</v>
      </c>
      <c r="BP56" s="5">
        <f t="shared" si="15"/>
        <v>0</v>
      </c>
      <c r="BQ56"/>
      <c r="BR56"/>
      <c r="BS56"/>
      <c r="BT56"/>
      <c r="BU56"/>
      <c r="BV56"/>
      <c r="BW56"/>
      <c r="BX56"/>
    </row>
    <row r="57" spans="1:76" x14ac:dyDescent="0.2">
      <c r="A57" t="str">
        <f t="shared" si="0"/>
        <v>0_10_2004</v>
      </c>
      <c r="B57">
        <v>0</v>
      </c>
      <c r="C57">
        <v>10</v>
      </c>
      <c r="D57">
        <v>2004</v>
      </c>
      <c r="E57">
        <f>Original!E55</f>
        <v>1281862733</v>
      </c>
      <c r="F57">
        <f>Original!F55</f>
        <v>1289530121.99999</v>
      </c>
      <c r="G57">
        <f>Original!G55</f>
        <v>7667388.9999978496</v>
      </c>
      <c r="H57">
        <f>Original!H55</f>
        <v>1231006010.68115</v>
      </c>
      <c r="I57">
        <f>Original!I55</f>
        <v>69715936.473093703</v>
      </c>
      <c r="J57">
        <f>Original!J55</f>
        <v>285674876.30000001</v>
      </c>
      <c r="K57">
        <f>Original!K55</f>
        <v>7.0407539999999997</v>
      </c>
      <c r="L57">
        <f>Original!L55</f>
        <v>26563773.749999899</v>
      </c>
      <c r="M57">
        <f>Original!M55</f>
        <v>2.5669</v>
      </c>
      <c r="N57">
        <f>Original!O55</f>
        <v>31</v>
      </c>
      <c r="O57">
        <f>Original!P55</f>
        <v>0.75769629990336795</v>
      </c>
      <c r="P57">
        <f>Original!N55</f>
        <v>39531.589999999997</v>
      </c>
      <c r="Q57">
        <f>Original!Q55</f>
        <v>3.5</v>
      </c>
      <c r="R57">
        <f>Original!R55</f>
        <v>0</v>
      </c>
      <c r="S57">
        <f>Original!S55</f>
        <v>0</v>
      </c>
      <c r="T57">
        <f>Original!T55</f>
        <v>0</v>
      </c>
      <c r="U57">
        <f>Original!U55</f>
        <v>0</v>
      </c>
      <c r="V57">
        <f>Original!V55</f>
        <v>0</v>
      </c>
      <c r="W57">
        <f>Original!W55</f>
        <v>0</v>
      </c>
      <c r="X57">
        <f>Original!X55</f>
        <v>42661072.612702303</v>
      </c>
      <c r="Y57" s="5">
        <f t="shared" si="1"/>
        <v>3.6735931495664703E-2</v>
      </c>
      <c r="Z57">
        <f>Original!Y55</f>
        <v>-5369292.1937830001</v>
      </c>
      <c r="AA57" s="5">
        <f t="shared" si="1"/>
        <v>-4.6235581557386744E-3</v>
      </c>
      <c r="AB57">
        <f>Original!Z55</f>
        <v>12813268.069080099</v>
      </c>
      <c r="AC57" s="5">
        <f t="shared" si="1"/>
        <v>1.1033649863767413E-2</v>
      </c>
      <c r="AD57">
        <f>Original!AA55</f>
        <v>21076368.1374951</v>
      </c>
      <c r="AE57" s="5">
        <f t="shared" si="1"/>
        <v>1.8149098666729136E-2</v>
      </c>
      <c r="AF57">
        <f>Original!AC55</f>
        <v>-3377165.0662678401</v>
      </c>
      <c r="AG57" s="5">
        <f t="shared" si="16"/>
        <v>-2.9081149845966965E-3</v>
      </c>
      <c r="AH57">
        <f>Original!AD55</f>
        <v>-9791467.4638939295</v>
      </c>
      <c r="AI57" s="5">
        <f t="shared" si="2"/>
        <v>-8.4315432305501186E-3</v>
      </c>
      <c r="AJ57">
        <f>Original!AB55</f>
        <v>17825741.673998401</v>
      </c>
      <c r="AK57" s="5">
        <f t="shared" si="3"/>
        <v>1.5349947502267933E-2</v>
      </c>
      <c r="AL57">
        <f>Original!AE55</f>
        <v>0</v>
      </c>
      <c r="AM57" s="5">
        <f t="shared" si="4"/>
        <v>0</v>
      </c>
      <c r="AN57">
        <f>Original!AF55</f>
        <v>0</v>
      </c>
      <c r="AO57" s="5">
        <f t="shared" si="4"/>
        <v>0</v>
      </c>
      <c r="AP57">
        <f>Original!AG55</f>
        <v>0</v>
      </c>
      <c r="AQ57" s="5">
        <f t="shared" si="5"/>
        <v>0</v>
      </c>
      <c r="AR57">
        <f>Original!AH55</f>
        <v>0</v>
      </c>
      <c r="AS57" s="5">
        <f t="shared" si="6"/>
        <v>0</v>
      </c>
      <c r="AT57">
        <f>Original!AI55</f>
        <v>0</v>
      </c>
      <c r="AU57" s="5">
        <f t="shared" si="7"/>
        <v>0</v>
      </c>
      <c r="AV57">
        <f>Original!AJ55</f>
        <v>0</v>
      </c>
      <c r="AW57" s="5">
        <f t="shared" si="8"/>
        <v>0</v>
      </c>
      <c r="AX57">
        <f>Original!AK55</f>
        <v>0</v>
      </c>
      <c r="AY57" s="5">
        <f t="shared" si="9"/>
        <v>0</v>
      </c>
      <c r="AZ57">
        <f>Original!AL55</f>
        <v>75838525.769331202</v>
      </c>
      <c r="BA57">
        <f>Original!AM55</f>
        <v>76954296.644615397</v>
      </c>
      <c r="BB57" s="5">
        <f t="shared" si="10"/>
        <v>6.6266214061198217E-2</v>
      </c>
      <c r="BC57">
        <f>Original!AN55</f>
        <v>-69286907.644617498</v>
      </c>
      <c r="BD57" s="5">
        <f t="shared" si="11"/>
        <v>-5.9663738787975255E-2</v>
      </c>
      <c r="BE57">
        <f>Original!AO55</f>
        <v>0</v>
      </c>
      <c r="BF57" s="5">
        <f t="shared" si="12"/>
        <v>0</v>
      </c>
      <c r="BG57">
        <f>Original!AP55</f>
        <v>7667388.9999978496</v>
      </c>
      <c r="BH57">
        <f>Original!AQ55</f>
        <v>0</v>
      </c>
      <c r="BI57">
        <f>Original!AR55</f>
        <v>0</v>
      </c>
      <c r="BJ57">
        <f>Original!AS55</f>
        <v>0</v>
      </c>
      <c r="BK57">
        <f>Original!AT55</f>
        <v>0</v>
      </c>
      <c r="BL57" s="5">
        <f t="shared" si="13"/>
        <v>0</v>
      </c>
      <c r="BM57">
        <f>Original!AU55</f>
        <v>0</v>
      </c>
      <c r="BN57" s="5">
        <f t="shared" si="14"/>
        <v>0</v>
      </c>
      <c r="BO57">
        <f>Original!AV55</f>
        <v>0</v>
      </c>
      <c r="BP57" s="5">
        <f t="shared" si="15"/>
        <v>0</v>
      </c>
      <c r="BQ57"/>
      <c r="BR57"/>
      <c r="BS57"/>
      <c r="BT57"/>
      <c r="BU57"/>
      <c r="BV57"/>
      <c r="BW57"/>
      <c r="BX57"/>
    </row>
    <row r="58" spans="1:76" x14ac:dyDescent="0.2">
      <c r="A58" t="str">
        <f t="shared" si="0"/>
        <v>0_10_2005</v>
      </c>
      <c r="B58">
        <v>0</v>
      </c>
      <c r="C58">
        <v>10</v>
      </c>
      <c r="D58">
        <v>2005</v>
      </c>
      <c r="E58">
        <f>Original!E56</f>
        <v>1289530121.99999</v>
      </c>
      <c r="F58">
        <f>Original!F56</f>
        <v>1349312532</v>
      </c>
      <c r="G58">
        <f>Original!G56</f>
        <v>59782410.000001602</v>
      </c>
      <c r="H58">
        <f>Original!H56</f>
        <v>1304735573.2732401</v>
      </c>
      <c r="I58">
        <f>Original!I56</f>
        <v>73729562.592096299</v>
      </c>
      <c r="J58">
        <f>Original!J56</f>
        <v>292395695.299999</v>
      </c>
      <c r="K58">
        <f>Original!K56</f>
        <v>6.750699</v>
      </c>
      <c r="L58">
        <f>Original!L56</f>
        <v>27081157.499999899</v>
      </c>
      <c r="M58">
        <f>Original!M56</f>
        <v>3.0314999999999901</v>
      </c>
      <c r="N58">
        <f>Original!O56</f>
        <v>30.68</v>
      </c>
      <c r="O58">
        <f>Original!P56</f>
        <v>0.738640230756752</v>
      </c>
      <c r="P58">
        <f>Original!N56</f>
        <v>38116.919999999896</v>
      </c>
      <c r="Q58">
        <f>Original!Q56</f>
        <v>3.5</v>
      </c>
      <c r="R58">
        <f>Original!R56</f>
        <v>0</v>
      </c>
      <c r="S58">
        <f>Original!S56</f>
        <v>0</v>
      </c>
      <c r="T58">
        <f>Original!T56</f>
        <v>0</v>
      </c>
      <c r="U58">
        <f>Original!U56</f>
        <v>0</v>
      </c>
      <c r="V58">
        <f>Original!V56</f>
        <v>0</v>
      </c>
      <c r="W58">
        <f>Original!W56</f>
        <v>0</v>
      </c>
      <c r="X58">
        <f>Original!X56</f>
        <v>18360628.831649501</v>
      </c>
      <c r="Y58" s="5">
        <f t="shared" si="1"/>
        <v>1.4915141495929863E-2</v>
      </c>
      <c r="Z58">
        <f>Original!Y56</f>
        <v>12741558.1518634</v>
      </c>
      <c r="AA58" s="5">
        <f t="shared" si="1"/>
        <v>1.0350524726368429E-2</v>
      </c>
      <c r="AB58">
        <f>Original!Z56</f>
        <v>12538103.7661673</v>
      </c>
      <c r="AC58" s="5">
        <f t="shared" si="1"/>
        <v>1.0185249834182059E-2</v>
      </c>
      <c r="AD58">
        <f>Original!AA56</f>
        <v>27678079.289646398</v>
      </c>
      <c r="AE58" s="5">
        <f t="shared" si="1"/>
        <v>2.2484113846309609E-2</v>
      </c>
      <c r="AF58">
        <f>Original!AC56</f>
        <v>-3020322.7816831199</v>
      </c>
      <c r="AG58" s="5">
        <f t="shared" si="16"/>
        <v>-2.4535402390211654E-3</v>
      </c>
      <c r="AH58">
        <f>Original!AD56</f>
        <v>-8895942.8904326297</v>
      </c>
      <c r="AI58" s="5">
        <f t="shared" si="2"/>
        <v>-7.2265633256414861E-3</v>
      </c>
      <c r="AJ58">
        <f>Original!AB56</f>
        <v>16289978.910359399</v>
      </c>
      <c r="AK58" s="5">
        <f t="shared" si="3"/>
        <v>1.32330620395149E-2</v>
      </c>
      <c r="AL58">
        <f>Original!AE56</f>
        <v>0</v>
      </c>
      <c r="AM58" s="5">
        <f t="shared" si="4"/>
        <v>0</v>
      </c>
      <c r="AN58">
        <f>Original!AF56</f>
        <v>0</v>
      </c>
      <c r="AO58" s="5">
        <f t="shared" si="4"/>
        <v>0</v>
      </c>
      <c r="AP58">
        <f>Original!AG56</f>
        <v>0</v>
      </c>
      <c r="AQ58" s="5">
        <f t="shared" si="5"/>
        <v>0</v>
      </c>
      <c r="AR58">
        <f>Original!AH56</f>
        <v>0</v>
      </c>
      <c r="AS58" s="5">
        <f t="shared" si="6"/>
        <v>0</v>
      </c>
      <c r="AT58">
        <f>Original!AI56</f>
        <v>0</v>
      </c>
      <c r="AU58" s="5">
        <f t="shared" si="7"/>
        <v>0</v>
      </c>
      <c r="AV58">
        <f>Original!AJ56</f>
        <v>0</v>
      </c>
      <c r="AW58" s="5">
        <f t="shared" si="8"/>
        <v>0</v>
      </c>
      <c r="AX58">
        <f>Original!AK56</f>
        <v>0</v>
      </c>
      <c r="AY58" s="5">
        <f t="shared" si="9"/>
        <v>0</v>
      </c>
      <c r="AZ58">
        <f>Original!AL56</f>
        <v>75692083.277570397</v>
      </c>
      <c r="BA58">
        <f>Original!AM56</f>
        <v>77234790.910390407</v>
      </c>
      <c r="BB58" s="5">
        <f t="shared" si="10"/>
        <v>6.2741197232379267E-2</v>
      </c>
      <c r="BC58">
        <f>Original!AN56</f>
        <v>-17452380.910388701</v>
      </c>
      <c r="BD58" s="5">
        <f t="shared" si="11"/>
        <v>-1.4177332002409811E-2</v>
      </c>
      <c r="BE58">
        <f>Original!AO56</f>
        <v>0</v>
      </c>
      <c r="BF58" s="5">
        <f t="shared" si="12"/>
        <v>0</v>
      </c>
      <c r="BG58">
        <f>Original!AP56</f>
        <v>59782410.000001602</v>
      </c>
      <c r="BH58">
        <f>Original!AQ56</f>
        <v>0</v>
      </c>
      <c r="BI58">
        <f>Original!AR56</f>
        <v>0</v>
      </c>
      <c r="BJ58">
        <f>Original!AS56</f>
        <v>0</v>
      </c>
      <c r="BK58">
        <f>Original!AT56</f>
        <v>0</v>
      </c>
      <c r="BL58" s="5">
        <f t="shared" si="13"/>
        <v>0</v>
      </c>
      <c r="BM58">
        <f>Original!AU56</f>
        <v>0</v>
      </c>
      <c r="BN58" s="5">
        <f t="shared" si="14"/>
        <v>0</v>
      </c>
      <c r="BO58">
        <f>Original!AV56</f>
        <v>0</v>
      </c>
      <c r="BP58" s="5">
        <f t="shared" si="15"/>
        <v>0</v>
      </c>
      <c r="BQ58"/>
      <c r="BR58"/>
      <c r="BS58"/>
      <c r="BT58"/>
      <c r="BU58"/>
      <c r="BV58"/>
      <c r="BW58"/>
      <c r="BX58"/>
    </row>
    <row r="59" spans="1:76" x14ac:dyDescent="0.2">
      <c r="A59" t="str">
        <f t="shared" si="0"/>
        <v>0_10_2006</v>
      </c>
      <c r="B59">
        <v>0</v>
      </c>
      <c r="C59">
        <v>10</v>
      </c>
      <c r="D59">
        <v>2006</v>
      </c>
      <c r="E59">
        <f>Original!E57</f>
        <v>1349312532</v>
      </c>
      <c r="F59">
        <f>Original!F57</f>
        <v>1305932854.99999</v>
      </c>
      <c r="G59">
        <f>Original!G57</f>
        <v>-43379677.0000019</v>
      </c>
      <c r="H59">
        <f>Original!H57</f>
        <v>1212402210.36901</v>
      </c>
      <c r="I59">
        <f>Original!I57</f>
        <v>-92333362.904233694</v>
      </c>
      <c r="J59">
        <f>Original!J57</f>
        <v>271397714.49999899</v>
      </c>
      <c r="K59">
        <f>Original!K57</f>
        <v>8.6150000000000002</v>
      </c>
      <c r="L59">
        <f>Original!L57</f>
        <v>27655014.75</v>
      </c>
      <c r="M59">
        <f>Original!M57</f>
        <v>3.3499999999999899</v>
      </c>
      <c r="N59">
        <f>Original!O57</f>
        <v>30.18</v>
      </c>
      <c r="O59">
        <f>Original!P57</f>
        <v>0.71580004948312603</v>
      </c>
      <c r="P59">
        <f>Original!N57</f>
        <v>36028.75</v>
      </c>
      <c r="Q59">
        <f>Original!Q57</f>
        <v>3.7</v>
      </c>
      <c r="R59">
        <f>Original!R57</f>
        <v>0</v>
      </c>
      <c r="S59">
        <f>Original!S57</f>
        <v>0</v>
      </c>
      <c r="T59">
        <f>Original!T57</f>
        <v>0</v>
      </c>
      <c r="U59">
        <f>Original!U57</f>
        <v>0</v>
      </c>
      <c r="V59">
        <f>Original!V57</f>
        <v>0</v>
      </c>
      <c r="W59">
        <f>Original!W57</f>
        <v>0</v>
      </c>
      <c r="X59">
        <f>Original!X57</f>
        <v>-59771078.3699269</v>
      </c>
      <c r="Y59" s="5">
        <f t="shared" si="1"/>
        <v>-4.5810875087874632E-2</v>
      </c>
      <c r="Z59">
        <f>Original!Y57</f>
        <v>-75630120.467775896</v>
      </c>
      <c r="AA59" s="5">
        <f t="shared" si="1"/>
        <v>-5.7965860682436761E-2</v>
      </c>
      <c r="AB59">
        <f>Original!Z57</f>
        <v>14267370.158718299</v>
      </c>
      <c r="AC59" s="5">
        <f t="shared" si="1"/>
        <v>1.0935066423401947E-2</v>
      </c>
      <c r="AD59">
        <f>Original!AA57</f>
        <v>17912739.028600201</v>
      </c>
      <c r="AE59" s="5">
        <f t="shared" si="1"/>
        <v>1.3729018657521406E-2</v>
      </c>
      <c r="AF59">
        <f>Original!AC57</f>
        <v>-4934784.2242791699</v>
      </c>
      <c r="AG59" s="5">
        <f t="shared" si="16"/>
        <v>-3.7822102235620723E-3</v>
      </c>
      <c r="AH59">
        <f>Original!AD57</f>
        <v>-11149134.4186038</v>
      </c>
      <c r="AI59" s="5">
        <f t="shared" si="2"/>
        <v>-8.5451294859950361E-3</v>
      </c>
      <c r="AJ59">
        <f>Original!AB57</f>
        <v>26443464.980169199</v>
      </c>
      <c r="AK59" s="5">
        <f t="shared" si="3"/>
        <v>2.0267298234100773E-2</v>
      </c>
      <c r="AL59">
        <f>Original!AE57</f>
        <v>-2101459.5772945099</v>
      </c>
      <c r="AM59" s="5">
        <f t="shared" si="4"/>
        <v>-1.6106402096652411E-3</v>
      </c>
      <c r="AN59">
        <f>Original!AF57</f>
        <v>0</v>
      </c>
      <c r="AO59" s="5">
        <f t="shared" si="4"/>
        <v>0</v>
      </c>
      <c r="AP59">
        <f>Original!AG57</f>
        <v>0</v>
      </c>
      <c r="AQ59" s="5">
        <f t="shared" si="5"/>
        <v>0</v>
      </c>
      <c r="AR59">
        <f>Original!AH57</f>
        <v>0</v>
      </c>
      <c r="AS59" s="5">
        <f t="shared" si="6"/>
        <v>0</v>
      </c>
      <c r="AT59">
        <f>Original!AI57</f>
        <v>0</v>
      </c>
      <c r="AU59" s="5">
        <f t="shared" si="7"/>
        <v>0</v>
      </c>
      <c r="AV59">
        <f>Original!AJ57</f>
        <v>0</v>
      </c>
      <c r="AW59" s="5">
        <f t="shared" si="8"/>
        <v>0</v>
      </c>
      <c r="AX59">
        <f>Original!AK57</f>
        <v>0</v>
      </c>
      <c r="AY59" s="5">
        <f t="shared" si="9"/>
        <v>0</v>
      </c>
      <c r="AZ59">
        <f>Original!AL57</f>
        <v>-94963002.890392497</v>
      </c>
      <c r="BA59">
        <f>Original!AM57</f>
        <v>-95487979.511304796</v>
      </c>
      <c r="BB59" s="5">
        <f t="shared" si="10"/>
        <v>-7.3185694839108625E-2</v>
      </c>
      <c r="BC59">
        <f>Original!AN57</f>
        <v>52108302.511302903</v>
      </c>
      <c r="BD59" s="5">
        <f t="shared" si="11"/>
        <v>3.9937826160880104E-2</v>
      </c>
      <c r="BE59">
        <f>Original!AO57</f>
        <v>0</v>
      </c>
      <c r="BF59" s="5">
        <f t="shared" si="12"/>
        <v>0</v>
      </c>
      <c r="BG59">
        <f>Original!AP57</f>
        <v>-43379677.0000019</v>
      </c>
      <c r="BH59">
        <f>Original!AQ57</f>
        <v>0</v>
      </c>
      <c r="BI59">
        <f>Original!AR57</f>
        <v>0</v>
      </c>
      <c r="BJ59">
        <f>Original!AS57</f>
        <v>0</v>
      </c>
      <c r="BK59">
        <f>Original!AT57</f>
        <v>0</v>
      </c>
      <c r="BL59" s="5">
        <f t="shared" si="13"/>
        <v>0</v>
      </c>
      <c r="BM59">
        <f>Original!AU57</f>
        <v>0</v>
      </c>
      <c r="BN59" s="5">
        <f t="shared" si="14"/>
        <v>0</v>
      </c>
      <c r="BO59">
        <f>Original!AV57</f>
        <v>0</v>
      </c>
      <c r="BP59" s="5">
        <f t="shared" si="15"/>
        <v>0</v>
      </c>
      <c r="BQ59"/>
      <c r="BR59"/>
      <c r="BS59"/>
      <c r="BT59"/>
      <c r="BU59"/>
      <c r="BV59"/>
      <c r="BW59"/>
      <c r="BX59"/>
    </row>
    <row r="60" spans="1:76" x14ac:dyDescent="0.2">
      <c r="A60" t="str">
        <f t="shared" si="0"/>
        <v>0_10_2007</v>
      </c>
      <c r="B60">
        <v>0</v>
      </c>
      <c r="C60">
        <v>10</v>
      </c>
      <c r="D60">
        <v>2007</v>
      </c>
      <c r="E60">
        <f>Original!E58</f>
        <v>1305932854.99999</v>
      </c>
      <c r="F60">
        <f>Original!F58</f>
        <v>1255878227</v>
      </c>
      <c r="G60">
        <f>Original!G58</f>
        <v>-50054627.999998502</v>
      </c>
      <c r="H60">
        <f>Original!H58</f>
        <v>1360770887.4196</v>
      </c>
      <c r="I60">
        <f>Original!I58</f>
        <v>148368677.05059001</v>
      </c>
      <c r="J60">
        <f>Original!J58</f>
        <v>302119347.69999897</v>
      </c>
      <c r="K60">
        <f>Original!K58</f>
        <v>6.9758919999999902</v>
      </c>
      <c r="L60">
        <f>Original!L58</f>
        <v>27714120</v>
      </c>
      <c r="M60">
        <f>Original!M58</f>
        <v>3.4605999999999999</v>
      </c>
      <c r="N60">
        <f>Original!O58</f>
        <v>30.4</v>
      </c>
      <c r="O60">
        <f>Original!P58</f>
        <v>0.71140340863312601</v>
      </c>
      <c r="P60">
        <f>Original!N58</f>
        <v>36660.58</v>
      </c>
      <c r="Q60">
        <f>Original!Q58</f>
        <v>3.6</v>
      </c>
      <c r="R60">
        <f>Original!R58</f>
        <v>0</v>
      </c>
      <c r="S60">
        <f>Original!S58</f>
        <v>0</v>
      </c>
      <c r="T60">
        <f>Original!T58</f>
        <v>0</v>
      </c>
      <c r="U60">
        <f>Original!U58</f>
        <v>0</v>
      </c>
      <c r="V60">
        <f>Original!V58</f>
        <v>0</v>
      </c>
      <c r="W60">
        <f>Original!W58</f>
        <v>0</v>
      </c>
      <c r="X60">
        <f>Original!X58</f>
        <v>87981382.703860506</v>
      </c>
      <c r="Y60" s="5">
        <f t="shared" si="1"/>
        <v>7.2567817801224774E-2</v>
      </c>
      <c r="Z60">
        <f>Original!Y58</f>
        <v>66981666.290954001</v>
      </c>
      <c r="AA60" s="5">
        <f t="shared" si="1"/>
        <v>5.5247067118565613E-2</v>
      </c>
      <c r="AB60">
        <f>Original!Z58</f>
        <v>1399303.42165267</v>
      </c>
      <c r="AC60" s="5">
        <f t="shared" si="1"/>
        <v>1.1541577619087104E-3</v>
      </c>
      <c r="AD60">
        <f>Original!AA58</f>
        <v>5699344.7908056099</v>
      </c>
      <c r="AE60" s="5">
        <f t="shared" si="1"/>
        <v>4.7008696800964608E-3</v>
      </c>
      <c r="AF60">
        <f>Original!AC58</f>
        <v>2107048.9943659101</v>
      </c>
      <c r="AG60" s="5">
        <f t="shared" si="16"/>
        <v>1.7379125312915777E-3</v>
      </c>
      <c r="AH60">
        <f>Original!AD58</f>
        <v>-2084128.8887014501</v>
      </c>
      <c r="AI60" s="5">
        <f t="shared" si="2"/>
        <v>-1.7190078266742181E-3</v>
      </c>
      <c r="AJ60">
        <f>Original!AB58</f>
        <v>-7797421.3560896404</v>
      </c>
      <c r="AK60" s="5">
        <f t="shared" si="3"/>
        <v>-6.4313816730145988E-3</v>
      </c>
      <c r="AL60">
        <f>Original!AE58</f>
        <v>1018138.80158993</v>
      </c>
      <c r="AM60" s="5">
        <f t="shared" si="4"/>
        <v>8.397698328841272E-4</v>
      </c>
      <c r="AN60">
        <f>Original!AF58</f>
        <v>0</v>
      </c>
      <c r="AO60" s="5">
        <f t="shared" si="4"/>
        <v>0</v>
      </c>
      <c r="AP60">
        <f>Original!AG58</f>
        <v>0</v>
      </c>
      <c r="AQ60" s="5">
        <f t="shared" si="5"/>
        <v>0</v>
      </c>
      <c r="AR60">
        <f>Original!AH58</f>
        <v>0</v>
      </c>
      <c r="AS60" s="5">
        <f t="shared" si="6"/>
        <v>0</v>
      </c>
      <c r="AT60">
        <f>Original!AI58</f>
        <v>0</v>
      </c>
      <c r="AU60" s="5">
        <f t="shared" si="7"/>
        <v>0</v>
      </c>
      <c r="AV60">
        <f>Original!AJ58</f>
        <v>0</v>
      </c>
      <c r="AW60" s="5">
        <f t="shared" si="8"/>
        <v>0</v>
      </c>
      <c r="AX60">
        <f>Original!AK58</f>
        <v>0</v>
      </c>
      <c r="AY60" s="5">
        <f t="shared" si="9"/>
        <v>0</v>
      </c>
      <c r="AZ60">
        <f>Original!AL58</f>
        <v>155305334.75843701</v>
      </c>
      <c r="BA60">
        <f>Original!AM58</f>
        <v>159814563.480775</v>
      </c>
      <c r="BB60" s="5">
        <f t="shared" si="10"/>
        <v>0.13181645671211159</v>
      </c>
      <c r="BC60">
        <f>Original!AN58</f>
        <v>-209869191.480773</v>
      </c>
      <c r="BD60" s="5">
        <f t="shared" si="11"/>
        <v>-0.17310195386141425</v>
      </c>
      <c r="BE60">
        <f>Original!AO58</f>
        <v>0</v>
      </c>
      <c r="BF60" s="5">
        <f t="shared" si="12"/>
        <v>0</v>
      </c>
      <c r="BG60">
        <f>Original!AP58</f>
        <v>-50054627.999998502</v>
      </c>
      <c r="BH60">
        <f>Original!AQ58</f>
        <v>0</v>
      </c>
      <c r="BI60">
        <f>Original!AR58</f>
        <v>0</v>
      </c>
      <c r="BJ60">
        <f>Original!AS58</f>
        <v>0</v>
      </c>
      <c r="BK60">
        <f>Original!AT58</f>
        <v>0</v>
      </c>
      <c r="BL60" s="5">
        <f t="shared" si="13"/>
        <v>0</v>
      </c>
      <c r="BM60">
        <f>Original!AU58</f>
        <v>0</v>
      </c>
      <c r="BN60" s="5">
        <f t="shared" si="14"/>
        <v>0</v>
      </c>
      <c r="BO60">
        <f>Original!AV58</f>
        <v>0</v>
      </c>
      <c r="BP60" s="5">
        <f t="shared" si="15"/>
        <v>0</v>
      </c>
      <c r="BQ60"/>
      <c r="BR60"/>
      <c r="BS60"/>
      <c r="BT60"/>
      <c r="BU60"/>
      <c r="BV60"/>
      <c r="BW60"/>
      <c r="BX60"/>
    </row>
    <row r="61" spans="1:76" x14ac:dyDescent="0.2">
      <c r="A61" t="str">
        <f t="shared" si="0"/>
        <v>0_10_2008</v>
      </c>
      <c r="B61">
        <v>0</v>
      </c>
      <c r="C61">
        <v>10</v>
      </c>
      <c r="D61">
        <v>2008</v>
      </c>
      <c r="E61">
        <f>Original!E59</f>
        <v>1255878227</v>
      </c>
      <c r="F61">
        <f>Original!F59</f>
        <v>1279870177</v>
      </c>
      <c r="G61">
        <f>Original!G59</f>
        <v>23991950.000000902</v>
      </c>
      <c r="H61">
        <f>Original!H59</f>
        <v>1394586807.83722</v>
      </c>
      <c r="I61">
        <f>Original!I59</f>
        <v>33815920.417615101</v>
      </c>
      <c r="J61">
        <f>Original!J59</f>
        <v>307251216</v>
      </c>
      <c r="K61">
        <f>Original!K59</f>
        <v>7.026084</v>
      </c>
      <c r="L61">
        <f>Original!L59</f>
        <v>27956797.669999901</v>
      </c>
      <c r="M61">
        <f>Original!M59</f>
        <v>3.9195000000000002</v>
      </c>
      <c r="N61">
        <f>Original!O59</f>
        <v>30.42</v>
      </c>
      <c r="O61">
        <f>Original!P59</f>
        <v>0.69981314054055799</v>
      </c>
      <c r="P61">
        <f>Original!N59</f>
        <v>36716.94</v>
      </c>
      <c r="Q61">
        <f>Original!Q59</f>
        <v>3.7</v>
      </c>
      <c r="R61">
        <f>Original!R59</f>
        <v>0</v>
      </c>
      <c r="S61">
        <f>Original!S59</f>
        <v>0</v>
      </c>
      <c r="T61">
        <f>Original!T59</f>
        <v>0</v>
      </c>
      <c r="U61">
        <f>Original!U59</f>
        <v>0</v>
      </c>
      <c r="V61">
        <f>Original!V59</f>
        <v>0</v>
      </c>
      <c r="W61">
        <f>Original!W59</f>
        <v>0</v>
      </c>
      <c r="X61">
        <f>Original!X59</f>
        <v>12927037.0830913</v>
      </c>
      <c r="Y61" s="5">
        <f t="shared" si="1"/>
        <v>9.4997895697229075E-3</v>
      </c>
      <c r="Z61">
        <f>Original!Y59</f>
        <v>-2106650.4150523399</v>
      </c>
      <c r="AA61" s="5">
        <f t="shared" si="1"/>
        <v>-1.5481301330947305E-3</v>
      </c>
      <c r="AB61">
        <f>Original!Z59</f>
        <v>5504294.9268764397</v>
      </c>
      <c r="AC61" s="5">
        <f t="shared" si="1"/>
        <v>4.0449828679933872E-3</v>
      </c>
      <c r="AD61">
        <f>Original!AA59</f>
        <v>21512154.765901599</v>
      </c>
      <c r="AE61" s="5">
        <f t="shared" si="1"/>
        <v>1.580879997123882E-2</v>
      </c>
      <c r="AF61">
        <f>Original!AC59</f>
        <v>184073.104823676</v>
      </c>
      <c r="AG61" s="5">
        <f t="shared" si="16"/>
        <v>1.3527119555940074E-4</v>
      </c>
      <c r="AH61">
        <f>Original!AD59</f>
        <v>-5276629.0824973099</v>
      </c>
      <c r="AI61" s="5">
        <f t="shared" si="2"/>
        <v>-3.877676346018297E-3</v>
      </c>
      <c r="AJ61">
        <f>Original!AB59</f>
        <v>-664400.87209747802</v>
      </c>
      <c r="AK61" s="5">
        <f t="shared" si="3"/>
        <v>-4.8825329689215118E-4</v>
      </c>
      <c r="AL61">
        <f>Original!AE59</f>
        <v>-978352.17926687002</v>
      </c>
      <c r="AM61" s="5">
        <f t="shared" si="4"/>
        <v>-7.1896906989397588E-4</v>
      </c>
      <c r="AN61">
        <f>Original!AF59</f>
        <v>0</v>
      </c>
      <c r="AO61" s="5">
        <f t="shared" si="4"/>
        <v>0</v>
      </c>
      <c r="AP61">
        <f>Original!AG59</f>
        <v>0</v>
      </c>
      <c r="AQ61" s="5">
        <f t="shared" si="5"/>
        <v>0</v>
      </c>
      <c r="AR61">
        <f>Original!AH59</f>
        <v>0</v>
      </c>
      <c r="AS61" s="5">
        <f t="shared" si="6"/>
        <v>0</v>
      </c>
      <c r="AT61">
        <f>Original!AI59</f>
        <v>0</v>
      </c>
      <c r="AU61" s="5">
        <f t="shared" si="7"/>
        <v>0</v>
      </c>
      <c r="AV61">
        <f>Original!AJ59</f>
        <v>0</v>
      </c>
      <c r="AW61" s="5">
        <f t="shared" si="8"/>
        <v>0</v>
      </c>
      <c r="AX61">
        <f>Original!AK59</f>
        <v>0</v>
      </c>
      <c r="AY61" s="5">
        <f t="shared" si="9"/>
        <v>0</v>
      </c>
      <c r="AZ61">
        <f>Original!AL59</f>
        <v>31101527.331778999</v>
      </c>
      <c r="BA61">
        <f>Original!AM59</f>
        <v>31209278.924962699</v>
      </c>
      <c r="BB61" s="5">
        <f t="shared" si="10"/>
        <v>2.2934998987334431E-2</v>
      </c>
      <c r="BC61">
        <f>Original!AN59</f>
        <v>-7217328.9249618202</v>
      </c>
      <c r="BD61" s="5">
        <f t="shared" si="11"/>
        <v>-5.3038531259644176E-3</v>
      </c>
      <c r="BE61">
        <f>Original!AO59</f>
        <v>0</v>
      </c>
      <c r="BF61" s="5">
        <f t="shared" si="12"/>
        <v>0</v>
      </c>
      <c r="BG61">
        <f>Original!AP59</f>
        <v>23991950.000000902</v>
      </c>
      <c r="BH61">
        <f>Original!AQ59</f>
        <v>0</v>
      </c>
      <c r="BI61">
        <f>Original!AR59</f>
        <v>0</v>
      </c>
      <c r="BJ61">
        <f>Original!AS59</f>
        <v>0</v>
      </c>
      <c r="BK61">
        <f>Original!AT59</f>
        <v>0</v>
      </c>
      <c r="BL61" s="5">
        <f t="shared" si="13"/>
        <v>0</v>
      </c>
      <c r="BM61">
        <f>Original!AU59</f>
        <v>0</v>
      </c>
      <c r="BN61" s="5">
        <f t="shared" si="14"/>
        <v>0</v>
      </c>
      <c r="BO61">
        <f>Original!AV59</f>
        <v>0</v>
      </c>
      <c r="BP61" s="5">
        <f t="shared" si="15"/>
        <v>0</v>
      </c>
      <c r="BQ61"/>
      <c r="BR61"/>
      <c r="BS61"/>
      <c r="BT61"/>
      <c r="BU61"/>
      <c r="BV61"/>
      <c r="BW61"/>
      <c r="BX61"/>
    </row>
    <row r="62" spans="1:76" x14ac:dyDescent="0.2">
      <c r="A62" t="str">
        <f t="shared" si="0"/>
        <v>0_10_2009</v>
      </c>
      <c r="B62">
        <v>0</v>
      </c>
      <c r="C62">
        <v>10</v>
      </c>
      <c r="D62">
        <v>2009</v>
      </c>
      <c r="E62">
        <f>Original!E60</f>
        <v>1279870177</v>
      </c>
      <c r="F62">
        <f>Original!F60</f>
        <v>1245049720</v>
      </c>
      <c r="G62">
        <f>Original!G60</f>
        <v>-34820456.9999988</v>
      </c>
      <c r="H62">
        <f>Original!H60</f>
        <v>1343380842.6435499</v>
      </c>
      <c r="I62">
        <f>Original!I60</f>
        <v>-51205965.1936609</v>
      </c>
      <c r="J62">
        <f>Original!J60</f>
        <v>311985807.69999897</v>
      </c>
      <c r="K62">
        <f>Original!K60</f>
        <v>7.2982259999999997</v>
      </c>
      <c r="L62">
        <f>Original!L60</f>
        <v>27734538</v>
      </c>
      <c r="M62">
        <f>Original!M60</f>
        <v>2.84309999999999</v>
      </c>
      <c r="N62">
        <f>Original!O60</f>
        <v>30.61</v>
      </c>
      <c r="O62">
        <f>Original!P60</f>
        <v>0.69306750843060905</v>
      </c>
      <c r="P62">
        <f>Original!N60</f>
        <v>35494.29</v>
      </c>
      <c r="Q62">
        <f>Original!Q60</f>
        <v>3.9</v>
      </c>
      <c r="R62">
        <f>Original!R60</f>
        <v>0</v>
      </c>
      <c r="S62">
        <f>Original!S60</f>
        <v>0</v>
      </c>
      <c r="T62">
        <f>Original!T60</f>
        <v>0</v>
      </c>
      <c r="U62">
        <f>Original!U60</f>
        <v>0</v>
      </c>
      <c r="V62">
        <f>Original!V60</f>
        <v>0</v>
      </c>
      <c r="W62">
        <f>Original!W60</f>
        <v>0</v>
      </c>
      <c r="X62">
        <f>Original!X60</f>
        <v>11954791.020687001</v>
      </c>
      <c r="Y62" s="5">
        <f t="shared" si="1"/>
        <v>8.5722817349942956E-3</v>
      </c>
      <c r="Z62">
        <f>Original!Y60</f>
        <v>-11370451.288859701</v>
      </c>
      <c r="AA62" s="5">
        <f t="shared" si="1"/>
        <v>-8.1532760993870603E-3</v>
      </c>
      <c r="AB62">
        <f>Original!Z60</f>
        <v>-5114134.1868051598</v>
      </c>
      <c r="AC62" s="5">
        <f t="shared" si="1"/>
        <v>-3.6671321986304749E-3</v>
      </c>
      <c r="AD62">
        <f>Original!AA60</f>
        <v>-53656759.038332701</v>
      </c>
      <c r="AE62" s="5">
        <f t="shared" si="1"/>
        <v>-3.847502266391413E-2</v>
      </c>
      <c r="AF62">
        <f>Original!AC60</f>
        <v>1783211.5832934801</v>
      </c>
      <c r="AG62" s="5">
        <f t="shared" si="16"/>
        <v>1.2786666081109391E-3</v>
      </c>
      <c r="AH62">
        <f>Original!AD60</f>
        <v>-3132463.88896325</v>
      </c>
      <c r="AI62" s="5">
        <f t="shared" si="2"/>
        <v>-2.2461591285387232E-3</v>
      </c>
      <c r="AJ62">
        <f>Original!AB60</f>
        <v>15018615.7634126</v>
      </c>
      <c r="AK62" s="5">
        <f t="shared" si="3"/>
        <v>1.0769222596264238E-2</v>
      </c>
      <c r="AL62">
        <f>Original!AE60</f>
        <v>-1993307.98266852</v>
      </c>
      <c r="AM62" s="5">
        <f t="shared" si="4"/>
        <v>-1.4293179682086771E-3</v>
      </c>
      <c r="AN62">
        <f>Original!AF60</f>
        <v>0</v>
      </c>
      <c r="AO62" s="5">
        <f t="shared" si="4"/>
        <v>0</v>
      </c>
      <c r="AP62">
        <f>Original!AG60</f>
        <v>0</v>
      </c>
      <c r="AQ62" s="5">
        <f t="shared" si="5"/>
        <v>0</v>
      </c>
      <c r="AR62">
        <f>Original!AH60</f>
        <v>0</v>
      </c>
      <c r="AS62" s="5">
        <f t="shared" si="6"/>
        <v>0</v>
      </c>
      <c r="AT62">
        <f>Original!AI60</f>
        <v>0</v>
      </c>
      <c r="AU62" s="5">
        <f t="shared" si="7"/>
        <v>0</v>
      </c>
      <c r="AV62">
        <f>Original!AJ60</f>
        <v>0</v>
      </c>
      <c r="AW62" s="5">
        <f t="shared" si="8"/>
        <v>0</v>
      </c>
      <c r="AX62">
        <f>Original!AK60</f>
        <v>0</v>
      </c>
      <c r="AY62" s="5">
        <f t="shared" si="9"/>
        <v>0</v>
      </c>
      <c r="AZ62">
        <f>Original!AL60</f>
        <v>-46510498.018236302</v>
      </c>
      <c r="BA62">
        <f>Original!AM60</f>
        <v>-46993838.8686639</v>
      </c>
      <c r="BB62" s="5">
        <f t="shared" si="10"/>
        <v>-3.3697320672023127E-2</v>
      </c>
      <c r="BC62">
        <f>Original!AN60</f>
        <v>12173381.868665099</v>
      </c>
      <c r="BD62" s="5">
        <f t="shared" si="11"/>
        <v>8.7290241096888467E-3</v>
      </c>
      <c r="BE62">
        <f>Original!AO60</f>
        <v>0</v>
      </c>
      <c r="BF62" s="5">
        <f t="shared" si="12"/>
        <v>0</v>
      </c>
      <c r="BG62">
        <f>Original!AP60</f>
        <v>-34820456.9999988</v>
      </c>
      <c r="BH62">
        <f>Original!AQ60</f>
        <v>0</v>
      </c>
      <c r="BI62">
        <f>Original!AR60</f>
        <v>0</v>
      </c>
      <c r="BJ62">
        <f>Original!AS60</f>
        <v>0</v>
      </c>
      <c r="BK62">
        <f>Original!AT60</f>
        <v>0</v>
      </c>
      <c r="BL62" s="5">
        <f t="shared" si="13"/>
        <v>0</v>
      </c>
      <c r="BM62">
        <f>Original!AU60</f>
        <v>0</v>
      </c>
      <c r="BN62" s="5">
        <f t="shared" si="14"/>
        <v>0</v>
      </c>
      <c r="BO62">
        <f>Original!AV60</f>
        <v>0</v>
      </c>
      <c r="BP62" s="5">
        <f t="shared" si="15"/>
        <v>0</v>
      </c>
      <c r="BQ62"/>
      <c r="BR62"/>
      <c r="BS62"/>
      <c r="BT62"/>
      <c r="BU62"/>
      <c r="BV62"/>
      <c r="BW62"/>
      <c r="BX62"/>
    </row>
    <row r="63" spans="1:76" x14ac:dyDescent="0.2">
      <c r="A63" t="str">
        <f t="shared" si="0"/>
        <v>0_10_2010</v>
      </c>
      <c r="B63">
        <v>0</v>
      </c>
      <c r="C63">
        <v>10</v>
      </c>
      <c r="D63">
        <v>2010</v>
      </c>
      <c r="E63">
        <f>Original!E61</f>
        <v>1245049720</v>
      </c>
      <c r="F63">
        <f>Original!F61</f>
        <v>1222463994.99999</v>
      </c>
      <c r="G63">
        <f>Original!G61</f>
        <v>-22585725.000002299</v>
      </c>
      <c r="H63">
        <f>Original!H61</f>
        <v>1301068411.1831</v>
      </c>
      <c r="I63">
        <f>Original!I61</f>
        <v>-42312431.460454397</v>
      </c>
      <c r="J63">
        <f>Original!J61</f>
        <v>284108756.30000001</v>
      </c>
      <c r="K63">
        <f>Original!K61</f>
        <v>7.41899499999999</v>
      </c>
      <c r="L63">
        <f>Original!L61</f>
        <v>27553600.749999899</v>
      </c>
      <c r="M63">
        <f>Original!M61</f>
        <v>3.2889999999999899</v>
      </c>
      <c r="N63">
        <f>Original!O61</f>
        <v>30.93</v>
      </c>
      <c r="O63">
        <f>Original!P61</f>
        <v>0.69408651159993096</v>
      </c>
      <c r="P63">
        <f>Original!N61</f>
        <v>35213</v>
      </c>
      <c r="Q63">
        <f>Original!Q61</f>
        <v>3.9</v>
      </c>
      <c r="R63">
        <f>Original!R61</f>
        <v>0</v>
      </c>
      <c r="S63">
        <f>Original!S61</f>
        <v>0</v>
      </c>
      <c r="T63">
        <f>Original!T61</f>
        <v>1</v>
      </c>
      <c r="U63">
        <f>Original!U61</f>
        <v>0</v>
      </c>
      <c r="V63">
        <f>Original!V61</f>
        <v>0</v>
      </c>
      <c r="W63">
        <f>Original!W61</f>
        <v>0</v>
      </c>
      <c r="X63">
        <f>Original!X61</f>
        <v>-68874443.705356807</v>
      </c>
      <c r="Y63" s="5">
        <f t="shared" si="1"/>
        <v>-5.1269484809552117E-2</v>
      </c>
      <c r="Z63">
        <f>Original!Y61</f>
        <v>-4804999.9664978599</v>
      </c>
      <c r="AA63" s="5">
        <f t="shared" si="1"/>
        <v>-3.5767965523778198E-3</v>
      </c>
      <c r="AB63">
        <f>Original!Z61</f>
        <v>-4081046.18946908</v>
      </c>
      <c r="AC63" s="5">
        <f t="shared" si="1"/>
        <v>-3.0378922044461049E-3</v>
      </c>
      <c r="AD63">
        <f>Original!AA61</f>
        <v>23932269.421158701</v>
      </c>
      <c r="AE63" s="5">
        <f t="shared" si="1"/>
        <v>1.7814955120294837E-2</v>
      </c>
      <c r="AF63">
        <f>Original!AC61</f>
        <v>2922987.4781591501</v>
      </c>
      <c r="AG63" s="5">
        <f t="shared" si="16"/>
        <v>2.1758442471214619E-3</v>
      </c>
      <c r="AH63">
        <f>Original!AD61</f>
        <v>460969.42793056701</v>
      </c>
      <c r="AI63" s="5">
        <f t="shared" si="2"/>
        <v>3.4314128450980134E-4</v>
      </c>
      <c r="AJ63">
        <f>Original!AB61</f>
        <v>3417145.4434589702</v>
      </c>
      <c r="AK63" s="5">
        <f t="shared" si="3"/>
        <v>2.5436907651106566E-3</v>
      </c>
      <c r="AL63">
        <f>Original!AE61</f>
        <v>0</v>
      </c>
      <c r="AM63" s="5">
        <f t="shared" si="4"/>
        <v>0</v>
      </c>
      <c r="AN63">
        <f>Original!AF61</f>
        <v>0</v>
      </c>
      <c r="AO63" s="5">
        <f t="shared" si="4"/>
        <v>0</v>
      </c>
      <c r="AP63">
        <f>Original!AG61</f>
        <v>0</v>
      </c>
      <c r="AQ63" s="5">
        <f t="shared" si="5"/>
        <v>0</v>
      </c>
      <c r="AR63">
        <f>Original!AH61</f>
        <v>9446232.6366486493</v>
      </c>
      <c r="AS63" s="5">
        <f t="shared" si="6"/>
        <v>7.0316862774818462E-3</v>
      </c>
      <c r="AT63">
        <f>Original!AI61</f>
        <v>0</v>
      </c>
      <c r="AU63" s="5">
        <f t="shared" si="7"/>
        <v>0</v>
      </c>
      <c r="AV63">
        <f>Original!AJ61</f>
        <v>0</v>
      </c>
      <c r="AW63" s="5">
        <f t="shared" si="8"/>
        <v>0</v>
      </c>
      <c r="AX63">
        <f>Original!AK61</f>
        <v>0</v>
      </c>
      <c r="AY63" s="5">
        <f t="shared" si="9"/>
        <v>0</v>
      </c>
      <c r="AZ63">
        <f>Original!AL61</f>
        <v>-37580885.453967601</v>
      </c>
      <c r="BA63">
        <f>Original!AM61</f>
        <v>-39215298.648066297</v>
      </c>
      <c r="BB63" s="5">
        <f t="shared" si="10"/>
        <v>-2.9191497603090064E-2</v>
      </c>
      <c r="BC63">
        <f>Original!AN61</f>
        <v>16629573.6480639</v>
      </c>
      <c r="BD63" s="5">
        <f t="shared" si="11"/>
        <v>1.2378897420734144E-2</v>
      </c>
      <c r="BE63">
        <f>Original!AO61</f>
        <v>0</v>
      </c>
      <c r="BF63" s="5">
        <f t="shared" si="12"/>
        <v>0</v>
      </c>
      <c r="BG63">
        <f>Original!AP61</f>
        <v>-22585725.000002299</v>
      </c>
      <c r="BH63">
        <f>Original!AQ61</f>
        <v>0</v>
      </c>
      <c r="BI63">
        <f>Original!AR61</f>
        <v>1</v>
      </c>
      <c r="BJ63">
        <f>Original!AS61</f>
        <v>0</v>
      </c>
      <c r="BK63">
        <f>Original!AT61</f>
        <v>0</v>
      </c>
      <c r="BL63" s="5">
        <f t="shared" si="13"/>
        <v>0</v>
      </c>
      <c r="BM63">
        <f>Original!AU61</f>
        <v>9446232.6366486493</v>
      </c>
      <c r="BN63" s="5">
        <f t="shared" si="14"/>
        <v>7.0316862774818462E-3</v>
      </c>
      <c r="BO63">
        <f>Original!AV61</f>
        <v>0</v>
      </c>
      <c r="BP63" s="5">
        <f t="shared" si="15"/>
        <v>0</v>
      </c>
      <c r="BQ63"/>
      <c r="BR63"/>
      <c r="BS63"/>
      <c r="BT63"/>
      <c r="BU63"/>
      <c r="BV63"/>
      <c r="BW63"/>
      <c r="BX63"/>
    </row>
    <row r="64" spans="1:76" x14ac:dyDescent="0.2">
      <c r="A64" t="str">
        <f t="shared" si="0"/>
        <v>0_10_2011</v>
      </c>
      <c r="B64">
        <v>0</v>
      </c>
      <c r="C64">
        <v>10</v>
      </c>
      <c r="D64">
        <v>2011</v>
      </c>
      <c r="E64">
        <f>Original!E62</f>
        <v>1222463994.99999</v>
      </c>
      <c r="F64">
        <f>Original!F62</f>
        <v>1189791728</v>
      </c>
      <c r="G64">
        <f>Original!G62</f>
        <v>-32672266.999998499</v>
      </c>
      <c r="H64">
        <f>Original!H62</f>
        <v>1313428402.0712199</v>
      </c>
      <c r="I64">
        <f>Original!I62</f>
        <v>12359990.888116101</v>
      </c>
      <c r="J64">
        <f>Original!J62</f>
        <v>276891484.30000001</v>
      </c>
      <c r="K64">
        <f>Original!K62</f>
        <v>7.9549120000000002</v>
      </c>
      <c r="L64">
        <f>Original!L62</f>
        <v>27682634.670000002</v>
      </c>
      <c r="M64">
        <f>Original!M62</f>
        <v>4.0655999999999999</v>
      </c>
      <c r="N64">
        <f>Original!O62</f>
        <v>31.3</v>
      </c>
      <c r="O64">
        <f>Original!P62</f>
        <v>0.68613917826660797</v>
      </c>
      <c r="P64">
        <f>Original!N62</f>
        <v>34147.68</v>
      </c>
      <c r="Q64">
        <f>Original!Q62</f>
        <v>3.9</v>
      </c>
      <c r="R64">
        <f>Original!R62</f>
        <v>0</v>
      </c>
      <c r="S64">
        <f>Original!S62</f>
        <v>0</v>
      </c>
      <c r="T64">
        <f>Original!T62</f>
        <v>1</v>
      </c>
      <c r="U64">
        <f>Original!U62</f>
        <v>0</v>
      </c>
      <c r="V64">
        <f>Original!V62</f>
        <v>0</v>
      </c>
      <c r="W64">
        <f>Original!W62</f>
        <v>0</v>
      </c>
      <c r="X64">
        <f>Original!X62</f>
        <v>-18975749.012346499</v>
      </c>
      <c r="Y64" s="5">
        <f t="shared" si="1"/>
        <v>-1.4584743468709143E-2</v>
      </c>
      <c r="Z64">
        <f>Original!Y62</f>
        <v>-20023488.728085399</v>
      </c>
      <c r="AA64" s="5">
        <f t="shared" si="1"/>
        <v>-1.5390035263309058E-2</v>
      </c>
      <c r="AB64">
        <f>Original!Z62</f>
        <v>2868307.3162638098</v>
      </c>
      <c r="AC64" s="5">
        <f t="shared" si="1"/>
        <v>2.2045784000363001E-3</v>
      </c>
      <c r="AD64">
        <f>Original!AA62</f>
        <v>35799541.713026799</v>
      </c>
      <c r="AE64" s="5">
        <f t="shared" si="1"/>
        <v>2.7515495269363442E-2</v>
      </c>
      <c r="AF64">
        <f>Original!AC62</f>
        <v>3319003.2518194402</v>
      </c>
      <c r="AG64" s="5">
        <f t="shared" si="16"/>
        <v>2.550982887057701E-3</v>
      </c>
      <c r="AH64">
        <f>Original!AD62</f>
        <v>-3524197.63611671</v>
      </c>
      <c r="AI64" s="5">
        <f t="shared" si="2"/>
        <v>-2.7086951045964236E-3</v>
      </c>
      <c r="AJ64">
        <f>Original!AB62</f>
        <v>13005462.523496401</v>
      </c>
      <c r="AK64" s="5">
        <f t="shared" si="3"/>
        <v>9.9959866919450829E-3</v>
      </c>
      <c r="AL64">
        <f>Original!AE62</f>
        <v>0</v>
      </c>
      <c r="AM64" s="5">
        <f t="shared" si="4"/>
        <v>0</v>
      </c>
      <c r="AN64">
        <f>Original!AF62</f>
        <v>0</v>
      </c>
      <c r="AO64" s="5">
        <f t="shared" si="4"/>
        <v>0</v>
      </c>
      <c r="AP64">
        <f>Original!AG62</f>
        <v>0</v>
      </c>
      <c r="AQ64" s="5">
        <f t="shared" si="5"/>
        <v>0</v>
      </c>
      <c r="AR64">
        <f>Original!AH62</f>
        <v>0</v>
      </c>
      <c r="AS64" s="5">
        <f t="shared" si="6"/>
        <v>0</v>
      </c>
      <c r="AT64">
        <f>Original!AI62</f>
        <v>0</v>
      </c>
      <c r="AU64" s="5">
        <f t="shared" si="7"/>
        <v>0</v>
      </c>
      <c r="AV64">
        <f>Original!AJ62</f>
        <v>0</v>
      </c>
      <c r="AW64" s="5">
        <f t="shared" si="8"/>
        <v>0</v>
      </c>
      <c r="AX64">
        <f>Original!AK62</f>
        <v>0</v>
      </c>
      <c r="AY64" s="5">
        <f t="shared" si="9"/>
        <v>0</v>
      </c>
      <c r="AZ64">
        <f>Original!AL62</f>
        <v>12468879.428057799</v>
      </c>
      <c r="BA64">
        <f>Original!AM62</f>
        <v>11613258.5415015</v>
      </c>
      <c r="BB64" s="5">
        <f t="shared" si="10"/>
        <v>8.9259399749327707E-3</v>
      </c>
      <c r="BC64">
        <f>Original!AN62</f>
        <v>-44285525.541500002</v>
      </c>
      <c r="BD64" s="5">
        <f t="shared" si="11"/>
        <v>-3.4037814738142678E-2</v>
      </c>
      <c r="BE64">
        <f>Original!AO62</f>
        <v>0</v>
      </c>
      <c r="BF64" s="5">
        <f t="shared" si="12"/>
        <v>0</v>
      </c>
      <c r="BG64">
        <f>Original!AP62</f>
        <v>-32672266.999998499</v>
      </c>
      <c r="BH64">
        <f>Original!AQ62</f>
        <v>0</v>
      </c>
      <c r="BI64">
        <f>Original!AR62</f>
        <v>1</v>
      </c>
      <c r="BJ64">
        <f>Original!AS62</f>
        <v>0</v>
      </c>
      <c r="BK64">
        <f>Original!AT62</f>
        <v>0</v>
      </c>
      <c r="BL64" s="5">
        <f t="shared" si="13"/>
        <v>0</v>
      </c>
      <c r="BM64">
        <f>Original!AU62</f>
        <v>0</v>
      </c>
      <c r="BN64" s="5">
        <f t="shared" si="14"/>
        <v>0</v>
      </c>
      <c r="BO64">
        <f>Original!AV62</f>
        <v>0</v>
      </c>
      <c r="BP64" s="5">
        <f t="shared" si="15"/>
        <v>0</v>
      </c>
      <c r="BQ64"/>
      <c r="BR64"/>
      <c r="BS64"/>
      <c r="BT64"/>
      <c r="BU64"/>
      <c r="BV64"/>
      <c r="BW64"/>
      <c r="BX64"/>
    </row>
    <row r="65" spans="1:80" x14ac:dyDescent="0.2">
      <c r="A65" t="str">
        <f t="shared" si="0"/>
        <v>0_10_2012</v>
      </c>
      <c r="B65">
        <v>0</v>
      </c>
      <c r="C65">
        <v>10</v>
      </c>
      <c r="D65">
        <v>2012</v>
      </c>
      <c r="E65">
        <f>Original!E63</f>
        <v>1189791728</v>
      </c>
      <c r="F65">
        <f>Original!F63</f>
        <v>1198669782</v>
      </c>
      <c r="G65">
        <f>Original!G63</f>
        <v>8878053.9999988005</v>
      </c>
      <c r="H65">
        <f>Original!H63</f>
        <v>1295430808.2225399</v>
      </c>
      <c r="I65">
        <f>Original!I63</f>
        <v>-17997593.848676201</v>
      </c>
      <c r="J65">
        <f>Original!J63</f>
        <v>275254101.49999899</v>
      </c>
      <c r="K65">
        <f>Original!K63</f>
        <v>7.7798749999999997</v>
      </c>
      <c r="L65">
        <f>Original!L63</f>
        <v>27909105.420000002</v>
      </c>
      <c r="M65">
        <f>Original!M63</f>
        <v>4.1093000000000002</v>
      </c>
      <c r="N65">
        <f>Original!O63</f>
        <v>31.509999999999899</v>
      </c>
      <c r="O65">
        <f>Original!P63</f>
        <v>0.68630248062319699</v>
      </c>
      <c r="P65">
        <f>Original!N63</f>
        <v>33963.31</v>
      </c>
      <c r="Q65">
        <f>Original!Q63</f>
        <v>4.0999999999999996</v>
      </c>
      <c r="R65">
        <f>Original!R63</f>
        <v>1</v>
      </c>
      <c r="S65">
        <f>Original!S63</f>
        <v>0</v>
      </c>
      <c r="T65">
        <f>Original!T63</f>
        <v>1</v>
      </c>
      <c r="U65">
        <f>Original!U63</f>
        <v>0</v>
      </c>
      <c r="V65">
        <f>Original!V63</f>
        <v>0</v>
      </c>
      <c r="W65">
        <f>Original!W63</f>
        <v>0</v>
      </c>
      <c r="X65">
        <f>Original!X63</f>
        <v>-4282600.8427329203</v>
      </c>
      <c r="Y65" s="5">
        <f t="shared" si="1"/>
        <v>-3.260627557603782E-3</v>
      </c>
      <c r="Z65">
        <f>Original!Y63</f>
        <v>6302077.2236077897</v>
      </c>
      <c r="AA65" s="5">
        <f t="shared" si="1"/>
        <v>4.7981886288355619E-3</v>
      </c>
      <c r="AB65">
        <f>Original!Z63</f>
        <v>4872624.8142659198</v>
      </c>
      <c r="AC65" s="5">
        <f t="shared" si="1"/>
        <v>3.7098518705564769E-3</v>
      </c>
      <c r="AD65">
        <f>Original!AA63</f>
        <v>1773920.411725</v>
      </c>
      <c r="AE65" s="5">
        <f t="shared" si="1"/>
        <v>1.3506030545156508E-3</v>
      </c>
      <c r="AF65">
        <f>Original!AC63</f>
        <v>1832337.3261742799</v>
      </c>
      <c r="AG65" s="5">
        <f t="shared" si="16"/>
        <v>1.3950797190655866E-3</v>
      </c>
      <c r="AH65">
        <f>Original!AD63</f>
        <v>70583.922299697704</v>
      </c>
      <c r="AI65" s="5">
        <f t="shared" si="2"/>
        <v>5.3740213161516762E-5</v>
      </c>
      <c r="AJ65">
        <f>Original!AB63</f>
        <v>2220949.6172518302</v>
      </c>
      <c r="AK65" s="5">
        <f t="shared" si="3"/>
        <v>1.6909559849242551E-3</v>
      </c>
      <c r="AL65">
        <f>Original!AE63</f>
        <v>-1853017.1198257201</v>
      </c>
      <c r="AM65" s="5">
        <f t="shared" si="4"/>
        <v>-1.4108246151092758E-3</v>
      </c>
      <c r="AN65">
        <f>Original!AF63</f>
        <v>-27001378.646804702</v>
      </c>
      <c r="AO65" s="5">
        <f t="shared" si="4"/>
        <v>-2.0557937230704537E-2</v>
      </c>
      <c r="AP65">
        <f>Original!AG63</f>
        <v>0</v>
      </c>
      <c r="AQ65" s="5">
        <f t="shared" si="5"/>
        <v>0</v>
      </c>
      <c r="AR65">
        <f>Original!AH63</f>
        <v>0</v>
      </c>
      <c r="AS65" s="5">
        <f t="shared" si="6"/>
        <v>0</v>
      </c>
      <c r="AT65">
        <f>Original!AI63</f>
        <v>0</v>
      </c>
      <c r="AU65" s="5">
        <f t="shared" si="7"/>
        <v>0</v>
      </c>
      <c r="AV65">
        <f>Original!AJ63</f>
        <v>0</v>
      </c>
      <c r="AW65" s="5">
        <f t="shared" si="8"/>
        <v>0</v>
      </c>
      <c r="AX65">
        <f>Original!AK63</f>
        <v>0</v>
      </c>
      <c r="AY65" s="5">
        <f t="shared" si="9"/>
        <v>0</v>
      </c>
      <c r="AZ65">
        <f>Original!AL63</f>
        <v>-16064503.294038801</v>
      </c>
      <c r="BA65">
        <f>Original!AM63</f>
        <v>-16303430.206999101</v>
      </c>
      <c r="BB65" s="5">
        <f t="shared" si="10"/>
        <v>-1.2412880809710902E-2</v>
      </c>
      <c r="BC65">
        <f>Original!AN63</f>
        <v>25181484.206997901</v>
      </c>
      <c r="BD65" s="5">
        <f t="shared" si="11"/>
        <v>1.9172331104830524E-2</v>
      </c>
      <c r="BE65">
        <f>Original!AO63</f>
        <v>0</v>
      </c>
      <c r="BF65" s="5">
        <f t="shared" si="12"/>
        <v>0</v>
      </c>
      <c r="BG65">
        <f>Original!AP63</f>
        <v>8878053.9999988005</v>
      </c>
      <c r="BH65">
        <f>Original!AQ63</f>
        <v>1</v>
      </c>
      <c r="BI65">
        <f>Original!AR63</f>
        <v>1</v>
      </c>
      <c r="BJ65">
        <f>Original!AS63</f>
        <v>0</v>
      </c>
      <c r="BK65">
        <f>Original!AT63</f>
        <v>-27001378.646804702</v>
      </c>
      <c r="BL65" s="5">
        <f t="shared" si="13"/>
        <v>-2.0557937230704537E-2</v>
      </c>
      <c r="BM65">
        <f>Original!AU63</f>
        <v>0</v>
      </c>
      <c r="BN65" s="5">
        <f t="shared" si="14"/>
        <v>0</v>
      </c>
      <c r="BO65">
        <f>Original!AV63</f>
        <v>0</v>
      </c>
      <c r="BP65" s="5">
        <f t="shared" si="15"/>
        <v>0</v>
      </c>
      <c r="BQ65"/>
      <c r="BR65"/>
      <c r="BS65"/>
      <c r="BT65"/>
      <c r="BU65"/>
      <c r="BV65"/>
      <c r="BW65"/>
      <c r="BX65"/>
    </row>
    <row r="66" spans="1:80" x14ac:dyDescent="0.2">
      <c r="A66" t="str">
        <f t="shared" si="0"/>
        <v>0_10_2013</v>
      </c>
      <c r="B66">
        <v>0</v>
      </c>
      <c r="C66">
        <v>10</v>
      </c>
      <c r="D66">
        <v>2013</v>
      </c>
      <c r="E66">
        <f>Original!E64</f>
        <v>1198669782</v>
      </c>
      <c r="F66">
        <f>Original!F64</f>
        <v>1202744794.99999</v>
      </c>
      <c r="G66">
        <f>Original!G64</f>
        <v>4075012.9999988</v>
      </c>
      <c r="H66">
        <f>Original!H64</f>
        <v>1257466808.9814501</v>
      </c>
      <c r="I66">
        <f>Original!I64</f>
        <v>-37963999.241090499</v>
      </c>
      <c r="J66">
        <f>Original!J64</f>
        <v>279698963.89999998</v>
      </c>
      <c r="K66">
        <f>Original!K64</f>
        <v>8.0854199999999903</v>
      </c>
      <c r="L66">
        <f>Original!L64</f>
        <v>28818049.079999998</v>
      </c>
      <c r="M66">
        <f>Original!M64</f>
        <v>3.9420000000000002</v>
      </c>
      <c r="N66">
        <f>Original!O64</f>
        <v>29.93</v>
      </c>
      <c r="O66">
        <f>Original!P64</f>
        <v>0.66429372522682495</v>
      </c>
      <c r="P66">
        <f>Original!N64</f>
        <v>33700.32</v>
      </c>
      <c r="Q66">
        <f>Original!Q64</f>
        <v>4.2</v>
      </c>
      <c r="R66">
        <f>Original!R64</f>
        <v>2</v>
      </c>
      <c r="S66">
        <f>Original!S64</f>
        <v>0</v>
      </c>
      <c r="T66">
        <f>Original!T64</f>
        <v>1</v>
      </c>
      <c r="U66">
        <f>Original!U64</f>
        <v>0</v>
      </c>
      <c r="V66">
        <f>Original!V64</f>
        <v>0</v>
      </c>
      <c r="W66">
        <f>Original!W64</f>
        <v>0</v>
      </c>
      <c r="X66">
        <f>Original!X64</f>
        <v>11731378.874686399</v>
      </c>
      <c r="Y66" s="5">
        <f t="shared" si="1"/>
        <v>9.0559671734093006E-3</v>
      </c>
      <c r="Z66">
        <f>Original!Y64</f>
        <v>-10923645.1301121</v>
      </c>
      <c r="AA66" s="5">
        <f t="shared" si="1"/>
        <v>-8.4324419805179938E-3</v>
      </c>
      <c r="AB66">
        <f>Original!Z64</f>
        <v>19425770.925393101</v>
      </c>
      <c r="AC66" s="5">
        <f t="shared" si="1"/>
        <v>1.4995606714068499E-2</v>
      </c>
      <c r="AD66">
        <f>Original!AA64</f>
        <v>-6901536.2962246696</v>
      </c>
      <c r="AE66" s="5">
        <f t="shared" si="1"/>
        <v>-5.3275993224943174E-3</v>
      </c>
      <c r="AF66">
        <f>Original!AC64</f>
        <v>-13798310.0244704</v>
      </c>
      <c r="AG66" s="5">
        <f t="shared" si="16"/>
        <v>-1.0651522209359105E-2</v>
      </c>
      <c r="AH66">
        <f>Original!AD64</f>
        <v>-9545300.1296960302</v>
      </c>
      <c r="AI66" s="5">
        <f t="shared" si="2"/>
        <v>-7.3684368698881978E-3</v>
      </c>
      <c r="AJ66">
        <f>Original!AB64</f>
        <v>3214073.5733954799</v>
      </c>
      <c r="AK66" s="5">
        <f t="shared" si="3"/>
        <v>2.4810847117381044E-3</v>
      </c>
      <c r="AL66">
        <f>Original!AE64</f>
        <v>-933785.75106155104</v>
      </c>
      <c r="AM66" s="5">
        <f t="shared" si="4"/>
        <v>-7.2083027911216512E-4</v>
      </c>
      <c r="AN66">
        <f>Original!AF64</f>
        <v>-27202859.033715501</v>
      </c>
      <c r="AO66" s="5">
        <f t="shared" si="4"/>
        <v>-2.099908297768565E-2</v>
      </c>
      <c r="AP66">
        <f>Original!AG64</f>
        <v>0</v>
      </c>
      <c r="AQ66" s="5">
        <f t="shared" si="5"/>
        <v>0</v>
      </c>
      <c r="AR66">
        <f>Original!AH64</f>
        <v>0</v>
      </c>
      <c r="AS66" s="5">
        <f t="shared" si="6"/>
        <v>0</v>
      </c>
      <c r="AT66">
        <f>Original!AI64</f>
        <v>0</v>
      </c>
      <c r="AU66" s="5">
        <f t="shared" si="7"/>
        <v>0</v>
      </c>
      <c r="AV66">
        <f>Original!AJ64</f>
        <v>0</v>
      </c>
      <c r="AW66" s="5">
        <f t="shared" si="8"/>
        <v>0</v>
      </c>
      <c r="AX66">
        <f>Original!AK64</f>
        <v>0</v>
      </c>
      <c r="AY66" s="5">
        <f t="shared" si="9"/>
        <v>0</v>
      </c>
      <c r="AZ66">
        <f>Original!AL64</f>
        <v>-34934212.991805203</v>
      </c>
      <c r="BA66">
        <f>Original!AM64</f>
        <v>-35128312.840270601</v>
      </c>
      <c r="BB66" s="5">
        <f t="shared" si="10"/>
        <v>-2.7117089247298467E-2</v>
      </c>
      <c r="BC66">
        <f>Original!AN64</f>
        <v>39203325.840269402</v>
      </c>
      <c r="BD66" s="5">
        <f t="shared" si="11"/>
        <v>3.0262770957300504E-2</v>
      </c>
      <c r="BE66">
        <f>Original!AO64</f>
        <v>0</v>
      </c>
      <c r="BF66" s="5">
        <f t="shared" si="12"/>
        <v>0</v>
      </c>
      <c r="BG66">
        <f>Original!AP64</f>
        <v>4075012.9999988</v>
      </c>
      <c r="BH66">
        <f>Original!AQ64</f>
        <v>2</v>
      </c>
      <c r="BI66">
        <f>Original!AR64</f>
        <v>1</v>
      </c>
      <c r="BJ66">
        <f>Original!AS64</f>
        <v>0</v>
      </c>
      <c r="BK66">
        <f>Original!AT64</f>
        <v>-27202859.033715501</v>
      </c>
      <c r="BL66" s="5">
        <f t="shared" si="13"/>
        <v>-2.099908297768565E-2</v>
      </c>
      <c r="BM66">
        <f>Original!AU64</f>
        <v>0</v>
      </c>
      <c r="BN66" s="5">
        <f t="shared" si="14"/>
        <v>0</v>
      </c>
      <c r="BO66">
        <f>Original!AV64</f>
        <v>0</v>
      </c>
      <c r="BP66" s="5">
        <f t="shared" si="15"/>
        <v>0</v>
      </c>
      <c r="BQ66"/>
      <c r="BR66"/>
      <c r="BS66"/>
      <c r="BT66"/>
      <c r="BU66"/>
      <c r="BV66"/>
      <c r="BW66"/>
      <c r="BX66"/>
    </row>
    <row r="67" spans="1:80" x14ac:dyDescent="0.2">
      <c r="A67" t="str">
        <f t="shared" si="0"/>
        <v>0_10_2014</v>
      </c>
      <c r="B67">
        <v>0</v>
      </c>
      <c r="C67">
        <v>10</v>
      </c>
      <c r="D67">
        <v>2014</v>
      </c>
      <c r="E67">
        <f>Original!E65</f>
        <v>1202744794.99999</v>
      </c>
      <c r="F67">
        <f>Original!F65</f>
        <v>1192647739.99999</v>
      </c>
      <c r="G67">
        <f>Original!G65</f>
        <v>-10097054.999999</v>
      </c>
      <c r="H67">
        <f>Original!H65</f>
        <v>1239254283.8612499</v>
      </c>
      <c r="I67">
        <f>Original!I65</f>
        <v>-18212525.1201992</v>
      </c>
      <c r="J67">
        <f>Original!J65</f>
        <v>282626037.69999897</v>
      </c>
      <c r="K67">
        <f>Original!K65</f>
        <v>8.0865279999999906</v>
      </c>
      <c r="L67">
        <f>Original!L65</f>
        <v>29110612.079999998</v>
      </c>
      <c r="M67">
        <f>Original!M65</f>
        <v>3.7524000000000002</v>
      </c>
      <c r="N67">
        <f>Original!O65</f>
        <v>30.2</v>
      </c>
      <c r="O67">
        <f>Original!P65</f>
        <v>0.66590503712185001</v>
      </c>
      <c r="P67">
        <f>Original!N65</f>
        <v>33580.799999999901</v>
      </c>
      <c r="Q67">
        <f>Original!Q65</f>
        <v>4.2</v>
      </c>
      <c r="R67">
        <f>Original!R65</f>
        <v>3</v>
      </c>
      <c r="S67">
        <f>Original!S65</f>
        <v>0</v>
      </c>
      <c r="T67">
        <f>Original!T65</f>
        <v>1</v>
      </c>
      <c r="U67">
        <f>Original!U65</f>
        <v>0</v>
      </c>
      <c r="V67">
        <f>Original!V65</f>
        <v>0</v>
      </c>
      <c r="W67">
        <f>Original!W65</f>
        <v>0</v>
      </c>
      <c r="X67">
        <f>Original!X65</f>
        <v>7636957.96862124</v>
      </c>
      <c r="Y67" s="5">
        <f t="shared" si="1"/>
        <v>6.0732879103243985E-3</v>
      </c>
      <c r="Z67">
        <f>Original!Y65</f>
        <v>-39251.098063725003</v>
      </c>
      <c r="AA67" s="5">
        <f t="shared" si="1"/>
        <v>-3.1214420757171674E-5</v>
      </c>
      <c r="AB67">
        <f>Original!Z65</f>
        <v>6109473.37932273</v>
      </c>
      <c r="AC67" s="5">
        <f t="shared" si="1"/>
        <v>4.8585563735645734E-3</v>
      </c>
      <c r="AD67">
        <f>Original!AA65</f>
        <v>-8133161.5587930596</v>
      </c>
      <c r="AE67" s="5">
        <f t="shared" si="1"/>
        <v>-6.4678936260599449E-3</v>
      </c>
      <c r="AF67">
        <f>Original!AC65</f>
        <v>2382033.91877229</v>
      </c>
      <c r="AG67" s="5">
        <f t="shared" si="16"/>
        <v>1.89431156493247E-3</v>
      </c>
      <c r="AH67">
        <f>Original!AD65</f>
        <v>704222.21312996699</v>
      </c>
      <c r="AI67" s="5">
        <f t="shared" si="2"/>
        <v>5.6003244626423815E-4</v>
      </c>
      <c r="AJ67">
        <f>Original!AB65</f>
        <v>1472907.7788790199</v>
      </c>
      <c r="AK67" s="5">
        <f t="shared" si="3"/>
        <v>1.1713293490999395E-3</v>
      </c>
      <c r="AL67">
        <f>Original!AE65</f>
        <v>0</v>
      </c>
      <c r="AM67" s="5">
        <f t="shared" si="4"/>
        <v>0</v>
      </c>
      <c r="AN67">
        <f>Original!AF65</f>
        <v>-27295338.2184452</v>
      </c>
      <c r="AO67" s="5">
        <f t="shared" si="4"/>
        <v>-2.1706607302465871E-2</v>
      </c>
      <c r="AP67">
        <f>Original!AG65</f>
        <v>0</v>
      </c>
      <c r="AQ67" s="5">
        <f t="shared" si="5"/>
        <v>0</v>
      </c>
      <c r="AR67">
        <f>Original!AH65</f>
        <v>0</v>
      </c>
      <c r="AS67" s="5">
        <f t="shared" si="6"/>
        <v>0</v>
      </c>
      <c r="AT67">
        <f>Original!AI65</f>
        <v>0</v>
      </c>
      <c r="AU67" s="5">
        <f t="shared" si="7"/>
        <v>0</v>
      </c>
      <c r="AV67">
        <f>Original!AJ65</f>
        <v>0</v>
      </c>
      <c r="AW67" s="5">
        <f t="shared" si="8"/>
        <v>0</v>
      </c>
      <c r="AX67">
        <f>Original!AK65</f>
        <v>0</v>
      </c>
      <c r="AY67" s="5">
        <f t="shared" si="9"/>
        <v>0</v>
      </c>
      <c r="AZ67">
        <f>Original!AL65</f>
        <v>-17162155.616576701</v>
      </c>
      <c r="BA67">
        <f>Original!AM65</f>
        <v>-17419958.630851898</v>
      </c>
      <c r="BB67" s="5">
        <f t="shared" si="10"/>
        <v>-1.3853215453823462E-2</v>
      </c>
      <c r="BC67">
        <f>Original!AN65</f>
        <v>7322903.6308528502</v>
      </c>
      <c r="BD67" s="5">
        <f t="shared" si="11"/>
        <v>5.823536318055514E-3</v>
      </c>
      <c r="BE67">
        <f>Original!AO65</f>
        <v>0</v>
      </c>
      <c r="BF67" s="5">
        <f t="shared" si="12"/>
        <v>0</v>
      </c>
      <c r="BG67">
        <f>Original!AP65</f>
        <v>-10097054.999999</v>
      </c>
      <c r="BH67">
        <f>Original!AQ65</f>
        <v>3</v>
      </c>
      <c r="BI67">
        <f>Original!AR65</f>
        <v>1</v>
      </c>
      <c r="BJ67">
        <f>Original!AS65</f>
        <v>0</v>
      </c>
      <c r="BK67">
        <f>Original!AT65</f>
        <v>-27295338.2184452</v>
      </c>
      <c r="BL67" s="5">
        <f t="shared" si="13"/>
        <v>-2.1706607302465871E-2</v>
      </c>
      <c r="BM67">
        <f>Original!AU65</f>
        <v>0</v>
      </c>
      <c r="BN67" s="5">
        <f t="shared" si="14"/>
        <v>0</v>
      </c>
      <c r="BO67">
        <f>Original!AV65</f>
        <v>0</v>
      </c>
      <c r="BP67" s="5">
        <f t="shared" si="15"/>
        <v>0</v>
      </c>
      <c r="BQ67"/>
      <c r="BR67"/>
      <c r="BS67"/>
      <c r="BT67"/>
      <c r="BU67"/>
      <c r="BV67"/>
      <c r="BW67"/>
      <c r="BX67"/>
    </row>
    <row r="68" spans="1:80" x14ac:dyDescent="0.2">
      <c r="A68" t="str">
        <f t="shared" ref="A68:A71" si="17">CONCATENATE(B68,"_",C68,"_",D68)</f>
        <v>0_10_2015</v>
      </c>
      <c r="B68">
        <v>0</v>
      </c>
      <c r="C68">
        <v>10</v>
      </c>
      <c r="D68">
        <v>2015</v>
      </c>
      <c r="E68">
        <f>Original!E66</f>
        <v>1192647739.99999</v>
      </c>
      <c r="F68">
        <f>Original!F66</f>
        <v>1160473735.99999</v>
      </c>
      <c r="G68">
        <f>Original!G66</f>
        <v>-32174004.000001401</v>
      </c>
      <c r="H68">
        <f>Original!H66</f>
        <v>1145426087.0281601</v>
      </c>
      <c r="I68">
        <f>Original!I66</f>
        <v>-93828196.833089098</v>
      </c>
      <c r="J68">
        <f>Original!J66</f>
        <v>280202617.09999901</v>
      </c>
      <c r="K68">
        <f>Original!K66</f>
        <v>8.3332960000000007</v>
      </c>
      <c r="L68">
        <f>Original!L66</f>
        <v>29378317.829999901</v>
      </c>
      <c r="M68">
        <f>Original!M66</f>
        <v>2.7029999999999998</v>
      </c>
      <c r="N68">
        <f>Original!O66</f>
        <v>30.17</v>
      </c>
      <c r="O68">
        <f>Original!P66</f>
        <v>0.66804748020605098</v>
      </c>
      <c r="P68">
        <f>Original!N66</f>
        <v>34173.339999999902</v>
      </c>
      <c r="Q68">
        <f>Original!Q66</f>
        <v>4.0999999999999996</v>
      </c>
      <c r="R68">
        <f>Original!R66</f>
        <v>4</v>
      </c>
      <c r="S68">
        <f>Original!S66</f>
        <v>0</v>
      </c>
      <c r="T68">
        <f>Original!T66</f>
        <v>1</v>
      </c>
      <c r="U68">
        <f>Original!U66</f>
        <v>0</v>
      </c>
      <c r="V68">
        <f>Original!V66</f>
        <v>0</v>
      </c>
      <c r="W68">
        <f>Original!W66</f>
        <v>0</v>
      </c>
      <c r="X68">
        <f>Original!X66</f>
        <v>-6228057.1353253499</v>
      </c>
      <c r="Y68" s="5">
        <f t="shared" si="1"/>
        <v>-5.0256490668888895E-3</v>
      </c>
      <c r="Z68">
        <f>Original!Y66</f>
        <v>-8521821.8981665894</v>
      </c>
      <c r="AA68" s="5">
        <f t="shared" si="1"/>
        <v>-6.8765724751940534E-3</v>
      </c>
      <c r="AB68">
        <f>Original!Z66</f>
        <v>5489044.1863233102</v>
      </c>
      <c r="AC68" s="5">
        <f t="shared" si="1"/>
        <v>4.4293122548026455E-3</v>
      </c>
      <c r="AD68">
        <f>Original!AA66</f>
        <v>-50511059.673594996</v>
      </c>
      <c r="AE68" s="5">
        <f t="shared" si="1"/>
        <v>-4.0759237495805456E-2</v>
      </c>
      <c r="AF68">
        <f>Original!AC66</f>
        <v>-262160.16018579202</v>
      </c>
      <c r="AG68" s="5">
        <f t="shared" si="16"/>
        <v>-2.1154670482070664E-4</v>
      </c>
      <c r="AH68">
        <f>Original!AD66</f>
        <v>928581.45386494102</v>
      </c>
      <c r="AI68" s="5">
        <f t="shared" si="2"/>
        <v>7.4930663218825502E-4</v>
      </c>
      <c r="AJ68">
        <f>Original!AB66</f>
        <v>-7164500.4086034698</v>
      </c>
      <c r="AK68" s="5">
        <f t="shared" si="3"/>
        <v>-5.7812996911985057E-3</v>
      </c>
      <c r="AL68">
        <f>Original!AE66</f>
        <v>929818.81577865896</v>
      </c>
      <c r="AM68" s="5">
        <f t="shared" si="4"/>
        <v>7.5030510516497346E-4</v>
      </c>
      <c r="AN68">
        <f>Original!AF66</f>
        <v>-27066193.571649902</v>
      </c>
      <c r="AO68" s="5">
        <f t="shared" si="4"/>
        <v>-2.1840710114245047E-2</v>
      </c>
      <c r="AP68">
        <f>Original!AG66</f>
        <v>0</v>
      </c>
      <c r="AQ68" s="5">
        <f t="shared" si="5"/>
        <v>0</v>
      </c>
      <c r="AR68">
        <f>Original!AH66</f>
        <v>0</v>
      </c>
      <c r="AS68" s="5">
        <f t="shared" si="6"/>
        <v>0</v>
      </c>
      <c r="AT68">
        <f>Original!AI66</f>
        <v>0</v>
      </c>
      <c r="AU68" s="5">
        <f t="shared" si="7"/>
        <v>0</v>
      </c>
      <c r="AV68">
        <f>Original!AJ66</f>
        <v>0</v>
      </c>
      <c r="AW68" s="5">
        <f t="shared" si="8"/>
        <v>0</v>
      </c>
      <c r="AX68">
        <f>Original!AK66</f>
        <v>0</v>
      </c>
      <c r="AY68" s="5">
        <f t="shared" si="9"/>
        <v>0</v>
      </c>
      <c r="AZ68">
        <f>Original!AL66</f>
        <v>-92406348.391559198</v>
      </c>
      <c r="BA68">
        <f>Original!AM66</f>
        <v>-90299455.372943804</v>
      </c>
      <c r="BB68" s="5">
        <f t="shared" si="10"/>
        <v>-7.2865961852147179E-2</v>
      </c>
      <c r="BC68">
        <f>Original!AN66</f>
        <v>58125451.372942299</v>
      </c>
      <c r="BD68" s="5">
        <f t="shared" si="11"/>
        <v>4.6903571066815995E-2</v>
      </c>
      <c r="BE68">
        <f>Original!AO66</f>
        <v>0</v>
      </c>
      <c r="BF68" s="5">
        <f t="shared" si="12"/>
        <v>0</v>
      </c>
      <c r="BG68">
        <f>Original!AP66</f>
        <v>-32174004.000001401</v>
      </c>
      <c r="BH68">
        <f>Original!AQ66</f>
        <v>4</v>
      </c>
      <c r="BI68">
        <f>Original!AR66</f>
        <v>1</v>
      </c>
      <c r="BJ68">
        <f>Original!AS66</f>
        <v>0</v>
      </c>
      <c r="BK68">
        <f>Original!AT66</f>
        <v>-27066193.571649902</v>
      </c>
      <c r="BL68" s="5">
        <f t="shared" si="13"/>
        <v>-2.1840710114245047E-2</v>
      </c>
      <c r="BM68">
        <f>Original!AU66</f>
        <v>0</v>
      </c>
      <c r="BN68" s="5">
        <f t="shared" si="14"/>
        <v>0</v>
      </c>
      <c r="BO68">
        <f>Original!AV66</f>
        <v>0</v>
      </c>
      <c r="BP68" s="5">
        <f t="shared" si="15"/>
        <v>0</v>
      </c>
      <c r="BQ68"/>
      <c r="BR68"/>
      <c r="BS68"/>
      <c r="BT68"/>
      <c r="BU68"/>
      <c r="BV68"/>
      <c r="BW68"/>
      <c r="BX68"/>
    </row>
    <row r="69" spans="1:80" x14ac:dyDescent="0.2">
      <c r="A69" t="str">
        <f t="shared" si="17"/>
        <v>0_10_2016</v>
      </c>
      <c r="B69">
        <v>0</v>
      </c>
      <c r="C69">
        <v>10</v>
      </c>
      <c r="D69">
        <v>2016</v>
      </c>
      <c r="E69">
        <f>Original!E67</f>
        <v>1160473735.99999</v>
      </c>
      <c r="F69">
        <f>Original!F67</f>
        <v>1162084608.99999</v>
      </c>
      <c r="G69">
        <f>Original!G67</f>
        <v>1610873.0000004701</v>
      </c>
      <c r="H69">
        <f>Original!H67</f>
        <v>1082762189.6928201</v>
      </c>
      <c r="I69">
        <f>Original!I67</f>
        <v>-62663897.335341401</v>
      </c>
      <c r="J69">
        <f>Original!J67</f>
        <v>279086354.60000002</v>
      </c>
      <c r="K69">
        <f>Original!K67</f>
        <v>8.4443099999999909</v>
      </c>
      <c r="L69">
        <f>Original!L67</f>
        <v>29437697.499999899</v>
      </c>
      <c r="M69">
        <f>Original!M67</f>
        <v>2.4255</v>
      </c>
      <c r="N69">
        <f>Original!O67</f>
        <v>29.8799999999999</v>
      </c>
      <c r="O69">
        <f>Original!P67</f>
        <v>0.67140437302771305</v>
      </c>
      <c r="P69">
        <f>Original!N67</f>
        <v>35302.049999999901</v>
      </c>
      <c r="Q69">
        <f>Original!Q67</f>
        <v>4.5</v>
      </c>
      <c r="R69">
        <f>Original!R67</f>
        <v>5</v>
      </c>
      <c r="S69">
        <f>Original!S67</f>
        <v>0</v>
      </c>
      <c r="T69">
        <f>Original!T67</f>
        <v>1</v>
      </c>
      <c r="U69">
        <f>Original!U67</f>
        <v>0</v>
      </c>
      <c r="V69">
        <f>Original!V67</f>
        <v>0</v>
      </c>
      <c r="W69">
        <f>Original!W67</f>
        <v>0</v>
      </c>
      <c r="X69">
        <f>Original!X67</f>
        <v>-2812941.0455538998</v>
      </c>
      <c r="Y69" s="5">
        <f t="shared" si="1"/>
        <v>-2.4558031962168365E-3</v>
      </c>
      <c r="Z69">
        <f>Original!Y67</f>
        <v>-3666385.13634778</v>
      </c>
      <c r="AA69" s="5">
        <f t="shared" si="1"/>
        <v>-3.200891945686621E-3</v>
      </c>
      <c r="AB69">
        <f>Original!Z67</f>
        <v>1175973.65542562</v>
      </c>
      <c r="AC69" s="5">
        <f t="shared" si="1"/>
        <v>1.0266691746795434E-3</v>
      </c>
      <c r="AD69">
        <f>Original!AA67</f>
        <v>-15573093.438244</v>
      </c>
      <c r="AE69" s="5">
        <f t="shared" si="1"/>
        <v>-1.359589554892086E-2</v>
      </c>
      <c r="AF69">
        <f>Original!AC67</f>
        <v>-2463502.0163225299</v>
      </c>
      <c r="AG69" s="5">
        <f t="shared" si="16"/>
        <v>-2.1507297976023527E-3</v>
      </c>
      <c r="AH69">
        <f>Original!AD67</f>
        <v>1416012.6374297901</v>
      </c>
      <c r="AI69" s="5">
        <f t="shared" si="2"/>
        <v>1.236232222634002E-3</v>
      </c>
      <c r="AJ69">
        <f>Original!AB67</f>
        <v>-12917703.9416938</v>
      </c>
      <c r="AK69" s="5">
        <f t="shared" si="3"/>
        <v>-1.127764077314595E-2</v>
      </c>
      <c r="AL69">
        <f>Original!AE67</f>
        <v>-3611897.9787299298</v>
      </c>
      <c r="AM69" s="5">
        <f t="shared" si="4"/>
        <v>-3.1533226103668548E-3</v>
      </c>
      <c r="AN69">
        <f>Original!AF67</f>
        <v>-26336030.095015001</v>
      </c>
      <c r="AO69" s="5">
        <f t="shared" ref="AO69" si="18">AN69/$H68</f>
        <v>-2.2992343542082724E-2</v>
      </c>
      <c r="AP69">
        <f>Original!AG67</f>
        <v>0</v>
      </c>
      <c r="AQ69" s="5">
        <f t="shared" si="5"/>
        <v>0</v>
      </c>
      <c r="AR69">
        <f>Original!AH67</f>
        <v>0</v>
      </c>
      <c r="AS69" s="5">
        <f t="shared" si="6"/>
        <v>0</v>
      </c>
      <c r="AT69">
        <f>Original!AI67</f>
        <v>0</v>
      </c>
      <c r="AU69" s="5">
        <f t="shared" si="7"/>
        <v>0</v>
      </c>
      <c r="AV69">
        <f>Original!AJ67</f>
        <v>0</v>
      </c>
      <c r="AW69" s="5">
        <f t="shared" si="8"/>
        <v>0</v>
      </c>
      <c r="AX69">
        <f>Original!AK67</f>
        <v>0</v>
      </c>
      <c r="AY69" s="5">
        <f t="shared" si="9"/>
        <v>0</v>
      </c>
      <c r="AZ69">
        <f>Original!AL67</f>
        <v>-64789567.359051697</v>
      </c>
      <c r="BA69">
        <f>Original!AM67</f>
        <v>-63487123.155835502</v>
      </c>
      <c r="BB69" s="5">
        <f t="shared" si="10"/>
        <v>-5.5426643303152466E-2</v>
      </c>
      <c r="BC69">
        <f>Original!AN67</f>
        <v>65097996.155836001</v>
      </c>
      <c r="BD69" s="5">
        <f t="shared" si="11"/>
        <v>5.6832995941915876E-2</v>
      </c>
      <c r="BE69">
        <f>Original!AO67</f>
        <v>0</v>
      </c>
      <c r="BF69" s="5">
        <f t="shared" si="12"/>
        <v>0</v>
      </c>
      <c r="BG69">
        <f>Original!AP67</f>
        <v>1610873.0000004701</v>
      </c>
      <c r="BH69">
        <f>Original!AQ67</f>
        <v>5</v>
      </c>
      <c r="BI69">
        <f>Original!AR67</f>
        <v>1</v>
      </c>
      <c r="BJ69">
        <f>Original!AS67</f>
        <v>0</v>
      </c>
      <c r="BK69">
        <f>Original!AT67</f>
        <v>-26336030.095015001</v>
      </c>
      <c r="BL69" s="5">
        <f t="shared" si="13"/>
        <v>-2.2992343542082724E-2</v>
      </c>
      <c r="BM69">
        <f>Original!AU67</f>
        <v>0</v>
      </c>
      <c r="BN69" s="5">
        <f t="shared" si="14"/>
        <v>0</v>
      </c>
      <c r="BO69">
        <f>Original!AV67</f>
        <v>0</v>
      </c>
      <c r="BP69" s="5">
        <f t="shared" si="15"/>
        <v>0</v>
      </c>
      <c r="BQ69"/>
      <c r="BR69"/>
      <c r="BS69"/>
      <c r="BT69"/>
      <c r="BU69"/>
      <c r="BV69"/>
      <c r="BW69"/>
      <c r="BX69"/>
    </row>
    <row r="70" spans="1:80" x14ac:dyDescent="0.2">
      <c r="A70" t="str">
        <f t="shared" si="17"/>
        <v>0_10_2017</v>
      </c>
      <c r="B70">
        <v>0</v>
      </c>
      <c r="C70">
        <v>10</v>
      </c>
      <c r="D70">
        <v>2017</v>
      </c>
      <c r="E70">
        <f>Original!E68</f>
        <v>1162084608.99999</v>
      </c>
      <c r="F70">
        <f>Original!F68</f>
        <v>1100306571</v>
      </c>
      <c r="G70">
        <f>Original!G68</f>
        <v>-61778037.999998502</v>
      </c>
      <c r="H70">
        <f>Original!H68</f>
        <v>1055314598.67787</v>
      </c>
      <c r="I70">
        <f>Original!I68</f>
        <v>-27447591.0149501</v>
      </c>
      <c r="J70">
        <f>Original!J68</f>
        <v>274821215.5</v>
      </c>
      <c r="K70">
        <f>Original!K68</f>
        <v>8.6394000000000002</v>
      </c>
      <c r="L70">
        <f>Original!L68</f>
        <v>29668394.669999901</v>
      </c>
      <c r="M70">
        <f>Original!M68</f>
        <v>2.6928000000000001</v>
      </c>
      <c r="N70">
        <f>Original!O68</f>
        <v>29.999999999999901</v>
      </c>
      <c r="O70">
        <f>Original!P68</f>
        <v>0.672815187691711</v>
      </c>
      <c r="P70">
        <f>Original!N68</f>
        <v>35945.819999999898</v>
      </c>
      <c r="Q70">
        <f>Original!Q68</f>
        <v>4.5</v>
      </c>
      <c r="R70">
        <f>Original!R68</f>
        <v>6</v>
      </c>
      <c r="S70">
        <f>Original!S68</f>
        <v>0</v>
      </c>
      <c r="T70">
        <f>Original!T68</f>
        <v>1</v>
      </c>
      <c r="U70">
        <f>Original!U68</f>
        <v>0</v>
      </c>
      <c r="V70">
        <f>Original!V68</f>
        <v>0</v>
      </c>
      <c r="W70">
        <f>Original!W68</f>
        <v>0</v>
      </c>
      <c r="X70">
        <f>Original!X68</f>
        <v>-10830092.4444855</v>
      </c>
      <c r="Y70" s="5">
        <f t="shared" ref="Y70:AG73" si="19">X70/$H69</f>
        <v>-1.0002281708375872E-2</v>
      </c>
      <c r="Z70">
        <f>Original!Y68</f>
        <v>-6341391.3947034702</v>
      </c>
      <c r="AA70" s="5">
        <f t="shared" si="19"/>
        <v>-5.8566797539379581E-3</v>
      </c>
      <c r="AB70">
        <f>Original!Z68</f>
        <v>4559324.8311091503</v>
      </c>
      <c r="AC70" s="5">
        <f t="shared" si="19"/>
        <v>4.2108275247426507E-3</v>
      </c>
      <c r="AD70">
        <f>Original!AA68</f>
        <v>15243450.879491599</v>
      </c>
      <c r="AE70" s="5">
        <f t="shared" si="19"/>
        <v>1.4078299948593671E-2</v>
      </c>
      <c r="AF70">
        <f>Original!AC68</f>
        <v>1022329.61978558</v>
      </c>
      <c r="AG70" s="5">
        <f t="shared" si="19"/>
        <v>9.4418666399462574E-4</v>
      </c>
      <c r="AH70">
        <f>Original!AD68</f>
        <v>595728.69219729502</v>
      </c>
      <c r="AI70" s="5">
        <f t="shared" ref="AI70:AI73" si="20">AH70/$H69</f>
        <v>5.501934754170751E-4</v>
      </c>
      <c r="AJ70">
        <f>Original!AB68</f>
        <v>-7211846.6742071696</v>
      </c>
      <c r="AK70" s="5">
        <f t="shared" ref="AK70:AK73" si="21">AJ70/$H69</f>
        <v>-6.6606007698266339E-3</v>
      </c>
      <c r="AL70">
        <f>Original!AE68</f>
        <v>0</v>
      </c>
      <c r="AM70" s="5">
        <f t="shared" ref="AM70:AO73" si="22">AL70/$H69</f>
        <v>0</v>
      </c>
      <c r="AN70">
        <f>Original!AF68</f>
        <v>-26372587.578817699</v>
      </c>
      <c r="AO70" s="5">
        <f t="shared" si="22"/>
        <v>-2.4356768115720413E-2</v>
      </c>
      <c r="AP70">
        <f>Original!AG68</f>
        <v>0</v>
      </c>
      <c r="AQ70" s="5">
        <f t="shared" ref="AQ70:AQ73" si="23">AP70/$H69</f>
        <v>0</v>
      </c>
      <c r="AR70">
        <f>Original!AH68</f>
        <v>0</v>
      </c>
      <c r="AS70" s="5">
        <f t="shared" ref="AS70:AS71" si="24">AR70/$H69</f>
        <v>0</v>
      </c>
      <c r="AT70">
        <f>Original!AI68</f>
        <v>0</v>
      </c>
      <c r="AU70" s="5">
        <f t="shared" ref="AU70:AU73" si="25">AT70/$H69</f>
        <v>0</v>
      </c>
      <c r="AV70">
        <f>Original!AJ68</f>
        <v>0</v>
      </c>
      <c r="AW70" s="5">
        <f t="shared" ref="AW70:AW73" si="26">AV70/$H69</f>
        <v>0</v>
      </c>
      <c r="AX70">
        <f>Original!AK68</f>
        <v>0</v>
      </c>
      <c r="AY70" s="5">
        <f t="shared" ref="AY70:AY73" si="27">AX70/$H69</f>
        <v>0</v>
      </c>
      <c r="AZ70">
        <f>Original!AL68</f>
        <v>-29335084.069630299</v>
      </c>
      <c r="BA70">
        <f>Original!AM68</f>
        <v>-29458382.806707598</v>
      </c>
      <c r="BB70" s="5">
        <f t="shared" ref="BB70:BB133" si="28">BA70/$H69</f>
        <v>-2.720669698954389E-2</v>
      </c>
      <c r="BC70">
        <f>Original!AN68</f>
        <v>-32319655.1932908</v>
      </c>
      <c r="BD70" s="5">
        <f t="shared" ref="BD70:BD133" si="29">BC70/$H69</f>
        <v>-2.9849264687068444E-2</v>
      </c>
      <c r="BE70">
        <f>Original!AO68</f>
        <v>0</v>
      </c>
      <c r="BF70" s="5">
        <f t="shared" ref="BF70:BF133" si="30">BE70/$H69</f>
        <v>0</v>
      </c>
      <c r="BG70">
        <f>Original!AP68</f>
        <v>-61778037.999998502</v>
      </c>
      <c r="BH70">
        <f>Original!AQ68</f>
        <v>6</v>
      </c>
      <c r="BI70">
        <f>Original!AR68</f>
        <v>1</v>
      </c>
      <c r="BJ70">
        <f>Original!AS68</f>
        <v>0</v>
      </c>
      <c r="BK70">
        <f>Original!AT68</f>
        <v>-26372587.578817699</v>
      </c>
      <c r="BL70" s="5">
        <f t="shared" ref="BL70:BL133" si="31">BK70/$H69</f>
        <v>-2.4356768115720413E-2</v>
      </c>
      <c r="BM70">
        <f>Original!AU68</f>
        <v>0</v>
      </c>
      <c r="BN70" s="5">
        <f t="shared" ref="BN70:BN133" si="32">BM70/$H69</f>
        <v>0</v>
      </c>
      <c r="BO70">
        <f>Original!AV68</f>
        <v>0</v>
      </c>
      <c r="BP70" s="5">
        <f t="shared" ref="BP70:BP133" si="33">BO70/$H69</f>
        <v>0</v>
      </c>
      <c r="BQ70"/>
      <c r="BR70"/>
      <c r="BS70"/>
      <c r="BT70"/>
      <c r="BU70"/>
      <c r="BV70"/>
      <c r="BW70"/>
      <c r="BX70"/>
    </row>
    <row r="71" spans="1:80" x14ac:dyDescent="0.2">
      <c r="A71" t="str">
        <f t="shared" si="17"/>
        <v>0_10_2018</v>
      </c>
      <c r="B71">
        <v>0</v>
      </c>
      <c r="C71">
        <v>10</v>
      </c>
      <c r="D71">
        <v>2018</v>
      </c>
      <c r="E71">
        <f>Original!E69</f>
        <v>1100306571</v>
      </c>
      <c r="F71">
        <f>Original!F69</f>
        <v>1107464473.99999</v>
      </c>
      <c r="G71">
        <f>Original!G69</f>
        <v>7157902.9999992801</v>
      </c>
      <c r="H71">
        <f>Original!H69</f>
        <v>1014741802.75607</v>
      </c>
      <c r="I71">
        <f>Original!I69</f>
        <v>-40572795.921796396</v>
      </c>
      <c r="J71">
        <f>Original!J69</f>
        <v>274036302.39999998</v>
      </c>
      <c r="K71">
        <f>Original!K69</f>
        <v>8.5038999999999998</v>
      </c>
      <c r="L71">
        <f>Original!L69</f>
        <v>29807700.839999899</v>
      </c>
      <c r="M71">
        <f>Original!M69</f>
        <v>2.9199999999999902</v>
      </c>
      <c r="N71">
        <f>Original!O69</f>
        <v>30.01</v>
      </c>
      <c r="O71">
        <f>Original!P69</f>
        <v>0.674687690806556</v>
      </c>
      <c r="P71">
        <f>Original!N69</f>
        <v>36801.5</v>
      </c>
      <c r="Q71">
        <f>Original!Q69</f>
        <v>4.5999999999999996</v>
      </c>
      <c r="R71">
        <f>Original!R69</f>
        <v>7</v>
      </c>
      <c r="S71">
        <f>Original!S69</f>
        <v>0</v>
      </c>
      <c r="T71">
        <f>Original!T69</f>
        <v>1</v>
      </c>
      <c r="U71">
        <f>Original!U69</f>
        <v>1</v>
      </c>
      <c r="V71">
        <f>Original!V69</f>
        <v>0</v>
      </c>
      <c r="W71">
        <f>Original!W69</f>
        <v>0</v>
      </c>
      <c r="X71">
        <f>Original!X69</f>
        <v>-1911700.96253525</v>
      </c>
      <c r="Y71" s="5">
        <f t="shared" si="19"/>
        <v>-1.8114986421397814E-3</v>
      </c>
      <c r="Z71">
        <f>Original!Y69</f>
        <v>4176509.9979253602</v>
      </c>
      <c r="AA71" s="5">
        <f t="shared" si="19"/>
        <v>3.957597102473346E-3</v>
      </c>
      <c r="AB71">
        <f>Original!Z69</f>
        <v>2588527.2789245299</v>
      </c>
      <c r="AC71" s="5">
        <f t="shared" si="19"/>
        <v>2.4528489250196244E-3</v>
      </c>
      <c r="AD71">
        <f>Original!AA69</f>
        <v>11453624.077956</v>
      </c>
      <c r="AE71" s="5">
        <f t="shared" si="19"/>
        <v>1.0853279289707017E-2</v>
      </c>
      <c r="AF71">
        <f>Original!AC69</f>
        <v>80632.589033695302</v>
      </c>
      <c r="AG71" s="5">
        <f t="shared" si="19"/>
        <v>7.6406210181034401E-5</v>
      </c>
      <c r="AH71">
        <f>Original!AD69</f>
        <v>748709.73777956294</v>
      </c>
      <c r="AI71" s="5">
        <f t="shared" si="20"/>
        <v>7.0946591539392055E-4</v>
      </c>
      <c r="AJ71">
        <f>Original!AB69</f>
        <v>-8880940.2954818904</v>
      </c>
      <c r="AK71" s="5">
        <f t="shared" si="21"/>
        <v>-8.4154434200078357E-3</v>
      </c>
      <c r="AL71">
        <f>Original!AE69</f>
        <v>-857159.00511388294</v>
      </c>
      <c r="AM71" s="5">
        <f t="shared" si="22"/>
        <v>-8.1223078519690494E-4</v>
      </c>
      <c r="AN71">
        <f>Original!AF69</f>
        <v>-24970584.0543028</v>
      </c>
      <c r="AO71" s="5">
        <f t="shared" si="22"/>
        <v>-2.3661744171441106E-2</v>
      </c>
      <c r="AP71">
        <f>Original!AG69</f>
        <v>0</v>
      </c>
      <c r="AQ71" s="5">
        <f t="shared" si="23"/>
        <v>0</v>
      </c>
      <c r="AR71">
        <f>Original!AH69</f>
        <v>0</v>
      </c>
      <c r="AS71" s="5">
        <f t="shared" si="24"/>
        <v>0</v>
      </c>
      <c r="AT71">
        <f>Original!AI69</f>
        <v>-24883014.063000798</v>
      </c>
      <c r="AU71" s="5">
        <f t="shared" si="25"/>
        <v>-2.3578764184798533E-2</v>
      </c>
      <c r="AV71">
        <f>Original!AJ69</f>
        <v>0</v>
      </c>
      <c r="AW71" s="5">
        <f t="shared" si="26"/>
        <v>0</v>
      </c>
      <c r="AX71">
        <f>Original!AK69</f>
        <v>0</v>
      </c>
      <c r="AY71" s="5">
        <f t="shared" si="27"/>
        <v>0</v>
      </c>
      <c r="AZ71">
        <f>Original!AL69</f>
        <v>-42455394.698815502</v>
      </c>
      <c r="BA71">
        <f>Original!AM69</f>
        <v>-42302564.574131601</v>
      </c>
      <c r="BB71" s="5">
        <f t="shared" si="28"/>
        <v>-4.0085264268237671E-2</v>
      </c>
      <c r="BC71">
        <f>Original!AN69</f>
        <v>49460467.5741309</v>
      </c>
      <c r="BD71" s="5">
        <f t="shared" si="29"/>
        <v>4.6867983856279889E-2</v>
      </c>
      <c r="BE71">
        <f>Original!AO69</f>
        <v>0</v>
      </c>
      <c r="BF71" s="5">
        <f t="shared" si="30"/>
        <v>0</v>
      </c>
      <c r="BG71">
        <f>Original!AP69</f>
        <v>7157902.9999992801</v>
      </c>
      <c r="BH71">
        <f>Original!AQ69</f>
        <v>7</v>
      </c>
      <c r="BI71">
        <f>Original!AR69</f>
        <v>1</v>
      </c>
      <c r="BJ71">
        <f>Original!AS69</f>
        <v>1</v>
      </c>
      <c r="BK71">
        <f>Original!AT69</f>
        <v>-24970584.0543028</v>
      </c>
      <c r="BL71" s="5">
        <f t="shared" si="31"/>
        <v>-2.3661744171441106E-2</v>
      </c>
      <c r="BM71">
        <f>Original!AU69</f>
        <v>0</v>
      </c>
      <c r="BN71" s="5">
        <f t="shared" si="32"/>
        <v>0</v>
      </c>
      <c r="BO71">
        <f>Original!AV69</f>
        <v>-24883014.063000798</v>
      </c>
      <c r="BP71" s="5">
        <f t="shared" si="33"/>
        <v>-2.3578764184798533E-2</v>
      </c>
      <c r="BQ71"/>
      <c r="BR71"/>
      <c r="BS71"/>
      <c r="BT71"/>
      <c r="BU71"/>
      <c r="BV71"/>
      <c r="BW71"/>
      <c r="BX71"/>
    </row>
    <row r="72" spans="1:80" x14ac:dyDescent="0.2">
      <c r="E72">
        <f>Original!E70</f>
        <v>0</v>
      </c>
      <c r="F72">
        <f>Original!F70</f>
        <v>0</v>
      </c>
      <c r="G72">
        <f>Original!G70</f>
        <v>0</v>
      </c>
      <c r="H72">
        <f>Original!H70</f>
        <v>0</v>
      </c>
      <c r="I72">
        <f>Original!I70</f>
        <v>0</v>
      </c>
      <c r="J72">
        <f>Original!J70</f>
        <v>0</v>
      </c>
      <c r="K72">
        <f>Original!K70</f>
        <v>0</v>
      </c>
      <c r="L72">
        <f>Original!L70</f>
        <v>0</v>
      </c>
      <c r="M72">
        <f>Original!M70</f>
        <v>0</v>
      </c>
      <c r="N72">
        <f>Original!O70</f>
        <v>0</v>
      </c>
      <c r="O72">
        <f>Original!P70</f>
        <v>0</v>
      </c>
      <c r="P72">
        <f>Original!N70</f>
        <v>0</v>
      </c>
      <c r="Y72" s="5" t="e">
        <f>X72/#REF!</f>
        <v>#REF!</v>
      </c>
      <c r="AA72" s="5" t="e">
        <f>Z72/#REF!</f>
        <v>#REF!</v>
      </c>
      <c r="AC72" s="5" t="e">
        <f>AB72/#REF!</f>
        <v>#REF!</v>
      </c>
      <c r="AE72" s="5" t="e">
        <f>AD72/#REF!</f>
        <v>#REF!</v>
      </c>
      <c r="AG72" s="5" t="e">
        <f>AF72/#REF!</f>
        <v>#REF!</v>
      </c>
      <c r="AI72" s="5" t="e">
        <f>AH72/#REF!</f>
        <v>#REF!</v>
      </c>
      <c r="AJ72" s="5"/>
      <c r="AK72" s="5">
        <f t="shared" si="21"/>
        <v>0</v>
      </c>
      <c r="AL72" s="5"/>
      <c r="AM72" s="5">
        <f t="shared" si="22"/>
        <v>0</v>
      </c>
      <c r="AN72" s="5"/>
      <c r="AO72" s="5">
        <f t="shared" si="22"/>
        <v>0</v>
      </c>
      <c r="AP72" s="5"/>
      <c r="AQ72" s="5">
        <f t="shared" si="23"/>
        <v>0</v>
      </c>
      <c r="AR72" s="5"/>
      <c r="AS72" s="5"/>
      <c r="AT72" s="5"/>
      <c r="AU72" s="5">
        <f t="shared" si="25"/>
        <v>0</v>
      </c>
      <c r="AV72" s="5"/>
      <c r="AW72" s="5">
        <f t="shared" si="26"/>
        <v>0</v>
      </c>
      <c r="AX72" s="5"/>
      <c r="AY72" s="5">
        <f t="shared" si="27"/>
        <v>0</v>
      </c>
      <c r="AZ72">
        <f>Original!AL70</f>
        <v>0</v>
      </c>
      <c r="BA72">
        <f>Original!AM70</f>
        <v>0</v>
      </c>
      <c r="BB72" s="5">
        <f t="shared" si="28"/>
        <v>0</v>
      </c>
      <c r="BC72">
        <f>Original!AN70</f>
        <v>0</v>
      </c>
      <c r="BD72" s="5">
        <f t="shared" si="29"/>
        <v>0</v>
      </c>
      <c r="BE72">
        <f>Original!AO70</f>
        <v>0</v>
      </c>
      <c r="BF72" s="5">
        <f t="shared" si="30"/>
        <v>0</v>
      </c>
      <c r="BG72">
        <f>Original!AP70</f>
        <v>0</v>
      </c>
      <c r="BH72">
        <f>Original!AQ70</f>
        <v>0</v>
      </c>
      <c r="BI72">
        <f>Original!AR70</f>
        <v>0</v>
      </c>
      <c r="BJ72">
        <f>Original!AS70</f>
        <v>0</v>
      </c>
      <c r="BK72">
        <f>Original!AT70</f>
        <v>0</v>
      </c>
      <c r="BL72" s="5">
        <f t="shared" si="31"/>
        <v>0</v>
      </c>
      <c r="BM72">
        <f>Original!AU70</f>
        <v>0</v>
      </c>
      <c r="BN72" s="5">
        <f t="shared" si="32"/>
        <v>0</v>
      </c>
      <c r="BO72">
        <f>Original!AV70</f>
        <v>0</v>
      </c>
      <c r="BP72" s="5">
        <f t="shared" si="33"/>
        <v>0</v>
      </c>
      <c r="BQ72"/>
      <c r="BR72"/>
      <c r="BS72"/>
      <c r="BT72"/>
      <c r="BU72"/>
      <c r="BV72"/>
      <c r="BW72"/>
    </row>
    <row r="73" spans="1:80" x14ac:dyDescent="0.2">
      <c r="C73" s="1" t="s">
        <v>25</v>
      </c>
      <c r="E73">
        <f>Original!E71</f>
        <v>0</v>
      </c>
      <c r="F73">
        <f>Original!F71</f>
        <v>0</v>
      </c>
      <c r="G73">
        <f>Original!G71</f>
        <v>0</v>
      </c>
      <c r="H73">
        <f>Original!H71</f>
        <v>0</v>
      </c>
      <c r="I73">
        <f>Original!I71</f>
        <v>0</v>
      </c>
      <c r="J73">
        <f>Original!J71</f>
        <v>0</v>
      </c>
      <c r="K73">
        <f>Original!K71</f>
        <v>0</v>
      </c>
      <c r="L73">
        <f>Original!L71</f>
        <v>0</v>
      </c>
      <c r="M73">
        <f>Original!M71</f>
        <v>0</v>
      </c>
      <c r="N73">
        <f>Original!O71</f>
        <v>0</v>
      </c>
      <c r="O73">
        <f>Original!P71</f>
        <v>0</v>
      </c>
      <c r="P73">
        <f>Original!N71</f>
        <v>0</v>
      </c>
      <c r="Y73" s="5" t="e">
        <f t="shared" si="19"/>
        <v>#DIV/0!</v>
      </c>
      <c r="AA73" s="5" t="e">
        <f t="shared" si="19"/>
        <v>#DIV/0!</v>
      </c>
      <c r="AC73" s="5" t="e">
        <f t="shared" si="19"/>
        <v>#DIV/0!</v>
      </c>
      <c r="AE73" s="5" t="e">
        <f t="shared" si="19"/>
        <v>#DIV/0!</v>
      </c>
      <c r="AG73" s="5" t="e">
        <f t="shared" ref="AG73" si="34">AF73/$H72</f>
        <v>#DIV/0!</v>
      </c>
      <c r="AI73" s="5" t="e">
        <f t="shared" si="20"/>
        <v>#DIV/0!</v>
      </c>
      <c r="AJ73" s="5"/>
      <c r="AK73" s="5" t="e">
        <f t="shared" si="21"/>
        <v>#DIV/0!</v>
      </c>
      <c r="AL73" s="5"/>
      <c r="AM73" s="5" t="e">
        <f t="shared" si="22"/>
        <v>#DIV/0!</v>
      </c>
      <c r="AN73" s="5"/>
      <c r="AO73" s="5" t="e">
        <f t="shared" si="22"/>
        <v>#DIV/0!</v>
      </c>
      <c r="AP73" s="5"/>
      <c r="AQ73" s="5" t="e">
        <f t="shared" si="23"/>
        <v>#DIV/0!</v>
      </c>
      <c r="AR73" s="5"/>
      <c r="AS73" s="5"/>
      <c r="AT73" s="5"/>
      <c r="AU73" s="5" t="e">
        <f t="shared" si="25"/>
        <v>#DIV/0!</v>
      </c>
      <c r="AV73" s="5"/>
      <c r="AW73" s="5" t="e">
        <f t="shared" si="26"/>
        <v>#DIV/0!</v>
      </c>
      <c r="AX73" s="5"/>
      <c r="AY73" s="5" t="e">
        <f t="shared" si="27"/>
        <v>#DIV/0!</v>
      </c>
      <c r="AZ73">
        <f>Original!AL71</f>
        <v>0</v>
      </c>
      <c r="BA73">
        <f>Original!AM71</f>
        <v>0</v>
      </c>
      <c r="BB73" s="5" t="e">
        <f t="shared" si="28"/>
        <v>#DIV/0!</v>
      </c>
      <c r="BC73">
        <f>Original!AN71</f>
        <v>0</v>
      </c>
      <c r="BD73" s="5" t="e">
        <f t="shared" si="29"/>
        <v>#DIV/0!</v>
      </c>
      <c r="BE73">
        <f>Original!AO71</f>
        <v>0</v>
      </c>
      <c r="BF73" s="5" t="e">
        <f t="shared" si="30"/>
        <v>#DIV/0!</v>
      </c>
      <c r="BG73">
        <f>Original!AP71</f>
        <v>0</v>
      </c>
      <c r="BH73">
        <f>Original!AQ71</f>
        <v>0</v>
      </c>
      <c r="BI73">
        <f>Original!AR71</f>
        <v>0</v>
      </c>
      <c r="BJ73">
        <f>Original!AS71</f>
        <v>0</v>
      </c>
      <c r="BK73">
        <f>Original!AT71</f>
        <v>0</v>
      </c>
      <c r="BL73" s="5" t="e">
        <f t="shared" si="31"/>
        <v>#DIV/0!</v>
      </c>
      <c r="BM73">
        <f>Original!AU71</f>
        <v>0</v>
      </c>
      <c r="BN73" s="5" t="e">
        <f t="shared" si="32"/>
        <v>#DIV/0!</v>
      </c>
      <c r="BO73">
        <f>Original!AV71</f>
        <v>0</v>
      </c>
      <c r="BP73" s="5" t="e">
        <f t="shared" si="33"/>
        <v>#DIV/0!</v>
      </c>
      <c r="BQ73"/>
      <c r="BR73"/>
      <c r="BS73"/>
      <c r="BT73"/>
      <c r="BU73"/>
      <c r="BV73"/>
      <c r="BW73"/>
    </row>
    <row r="74" spans="1:80" s="13" customFormat="1" ht="51" x14ac:dyDescent="0.2">
      <c r="B74" s="13" t="s">
        <v>1</v>
      </c>
      <c r="C74" s="13" t="s">
        <v>3</v>
      </c>
      <c r="D74" s="13" t="s">
        <v>2</v>
      </c>
      <c r="E74" s="43" t="s">
        <v>4</v>
      </c>
      <c r="F74" s="43" t="s">
        <v>5</v>
      </c>
      <c r="G74" s="43" t="s">
        <v>6</v>
      </c>
      <c r="H74" s="43" t="s">
        <v>7</v>
      </c>
      <c r="I74" s="43" t="s">
        <v>8</v>
      </c>
      <c r="J74" s="43" t="s">
        <v>9</v>
      </c>
      <c r="K74" s="44" t="s">
        <v>10</v>
      </c>
      <c r="L74" s="43" t="s">
        <v>11</v>
      </c>
      <c r="M74" t="s">
        <v>27</v>
      </c>
      <c r="N74" s="44" t="s">
        <v>12</v>
      </c>
      <c r="O74" s="44" t="s">
        <v>13</v>
      </c>
      <c r="P74" s="13" t="s">
        <v>26</v>
      </c>
      <c r="Q74" s="13" t="s">
        <v>85</v>
      </c>
      <c r="R74" s="13" t="s">
        <v>86</v>
      </c>
      <c r="S74" s="13" t="s">
        <v>87</v>
      </c>
      <c r="T74" s="13" t="s">
        <v>88</v>
      </c>
      <c r="U74" s="13" t="s">
        <v>89</v>
      </c>
      <c r="V74" s="13" t="s">
        <v>90</v>
      </c>
      <c r="W74" s="13" t="s">
        <v>91</v>
      </c>
      <c r="X74" s="43" t="s">
        <v>14</v>
      </c>
      <c r="Y74" s="13" t="s">
        <v>62</v>
      </c>
      <c r="Z74" s="43" t="s">
        <v>15</v>
      </c>
      <c r="AA74" s="13" t="s">
        <v>63</v>
      </c>
      <c r="AB74" s="43" t="s">
        <v>16</v>
      </c>
      <c r="AC74" s="13" t="s">
        <v>64</v>
      </c>
      <c r="AD74" s="43" t="s">
        <v>93</v>
      </c>
      <c r="AE74" s="13" t="s">
        <v>117</v>
      </c>
      <c r="AF74" s="43" t="s">
        <v>17</v>
      </c>
      <c r="AG74" s="13" t="s">
        <v>65</v>
      </c>
      <c r="AH74" s="43" t="s">
        <v>18</v>
      </c>
      <c r="AI74" s="13" t="s">
        <v>66</v>
      </c>
      <c r="AJ74" s="13" t="s">
        <v>94</v>
      </c>
      <c r="AK74" s="13" t="s">
        <v>108</v>
      </c>
      <c r="AL74" s="13" t="s">
        <v>95</v>
      </c>
      <c r="AM74" s="13" t="s">
        <v>109</v>
      </c>
      <c r="AN74" s="13" t="s">
        <v>96</v>
      </c>
      <c r="AO74" s="13" t="s">
        <v>110</v>
      </c>
      <c r="AP74" s="13" t="s">
        <v>97</v>
      </c>
      <c r="AQ74" s="13" t="s">
        <v>111</v>
      </c>
      <c r="AR74" s="13" t="s">
        <v>98</v>
      </c>
      <c r="AS74" s="13" t="s">
        <v>112</v>
      </c>
      <c r="AT74" s="13" t="s">
        <v>99</v>
      </c>
      <c r="AU74" s="13" t="s">
        <v>113</v>
      </c>
      <c r="AV74" s="13" t="s">
        <v>100</v>
      </c>
      <c r="AW74" s="13" t="s">
        <v>114</v>
      </c>
      <c r="AX74" s="13" t="s">
        <v>101</v>
      </c>
      <c r="AY74" s="13" t="s">
        <v>115</v>
      </c>
      <c r="AZ74" s="13" t="s">
        <v>19</v>
      </c>
      <c r="BA74" s="13" t="s">
        <v>127</v>
      </c>
      <c r="BB74" s="13" t="s">
        <v>140</v>
      </c>
      <c r="BC74" s="13" t="s">
        <v>128</v>
      </c>
      <c r="BD74" s="13" t="s">
        <v>141</v>
      </c>
      <c r="BE74" s="13" t="s">
        <v>129</v>
      </c>
      <c r="BF74" s="13" t="s">
        <v>142</v>
      </c>
      <c r="BG74" s="13" t="s">
        <v>130</v>
      </c>
      <c r="BH74" s="22" t="s">
        <v>131</v>
      </c>
      <c r="BI74" s="22" t="s">
        <v>132</v>
      </c>
      <c r="BJ74" s="22" t="s">
        <v>133</v>
      </c>
      <c r="BK74" s="22" t="s">
        <v>134</v>
      </c>
      <c r="BL74" s="22" t="s">
        <v>137</v>
      </c>
      <c r="BM74" s="22" t="s">
        <v>135</v>
      </c>
      <c r="BN74" s="22" t="s">
        <v>138</v>
      </c>
      <c r="BO74" s="22" t="s">
        <v>136</v>
      </c>
      <c r="BP74" s="22" t="s">
        <v>139</v>
      </c>
      <c r="BQ74" s="45"/>
      <c r="BR74" s="45"/>
      <c r="BS74" s="45"/>
      <c r="BT74" s="45"/>
      <c r="BU74" s="45"/>
      <c r="BV74" s="45"/>
      <c r="BW74" s="45"/>
      <c r="BX74" s="45"/>
      <c r="CA74"/>
      <c r="CB74"/>
    </row>
    <row r="75" spans="1:80" x14ac:dyDescent="0.2">
      <c r="A75" t="str">
        <f t="shared" ref="A75:A138" si="35">CONCATENATE(B75,"_",C75,"_",D75)</f>
        <v>1_1_2002</v>
      </c>
      <c r="B75">
        <v>1</v>
      </c>
      <c r="C75">
        <v>1</v>
      </c>
      <c r="D75">
        <v>2002</v>
      </c>
      <c r="E75">
        <f>Original!E73</f>
        <v>0</v>
      </c>
      <c r="F75">
        <f>Original!F73</f>
        <v>1217256111.0269899</v>
      </c>
      <c r="G75">
        <f>Original!G73</f>
        <v>0</v>
      </c>
      <c r="H75">
        <f>Original!H73</f>
        <v>1121700071.1542101</v>
      </c>
      <c r="I75">
        <f>Original!I73</f>
        <v>0</v>
      </c>
      <c r="J75">
        <f>Original!J73</f>
        <v>0</v>
      </c>
      <c r="K75">
        <f>Original!K73</f>
        <v>0</v>
      </c>
      <c r="L75">
        <f>Original!L73</f>
        <v>0</v>
      </c>
      <c r="M75">
        <f>Original!M73</f>
        <v>0</v>
      </c>
      <c r="N75">
        <f>Original!O73</f>
        <v>0</v>
      </c>
      <c r="O75">
        <f>Original!P73</f>
        <v>0</v>
      </c>
      <c r="P75">
        <f>Original!N73</f>
        <v>0</v>
      </c>
      <c r="Q75">
        <f>Original!Q73</f>
        <v>0</v>
      </c>
      <c r="R75">
        <f>Original!R73</f>
        <v>0</v>
      </c>
      <c r="S75">
        <f>Original!S73</f>
        <v>0</v>
      </c>
      <c r="T75">
        <f>Original!T73</f>
        <v>0</v>
      </c>
      <c r="U75">
        <f>Original!U73</f>
        <v>0</v>
      </c>
      <c r="V75">
        <f>Original!V73</f>
        <v>0</v>
      </c>
      <c r="W75">
        <f>Original!W73</f>
        <v>0</v>
      </c>
      <c r="X75">
        <f>Original!X73</f>
        <v>0</v>
      </c>
      <c r="Z75">
        <f>Original!Y73</f>
        <v>0</v>
      </c>
      <c r="AB75">
        <f>Original!Z73</f>
        <v>0</v>
      </c>
      <c r="AD75">
        <f>Original!AA73</f>
        <v>0</v>
      </c>
      <c r="AF75">
        <f>Original!AC73</f>
        <v>0</v>
      </c>
      <c r="AH75">
        <f>Original!AD73</f>
        <v>0</v>
      </c>
      <c r="AJ75">
        <f>Original!AB73</f>
        <v>0</v>
      </c>
      <c r="AL75">
        <f>Original!AE73</f>
        <v>0</v>
      </c>
      <c r="AN75">
        <f>Original!AF73</f>
        <v>0</v>
      </c>
      <c r="AP75">
        <f>Original!AG73</f>
        <v>0</v>
      </c>
      <c r="AR75">
        <f>Original!AH73</f>
        <v>0</v>
      </c>
      <c r="AT75">
        <f>Original!AI73</f>
        <v>0</v>
      </c>
      <c r="AV75">
        <f>Original!AJ73</f>
        <v>0</v>
      </c>
      <c r="AX75">
        <f>Original!AK73</f>
        <v>0</v>
      </c>
      <c r="AZ75">
        <f>Original!AL73</f>
        <v>0</v>
      </c>
      <c r="BA75">
        <f>Original!AM73</f>
        <v>0</v>
      </c>
      <c r="BC75">
        <f>Original!AN73</f>
        <v>0</v>
      </c>
      <c r="BE75">
        <f>Original!AO73</f>
        <v>1217256111.0269899</v>
      </c>
      <c r="BG75">
        <f>Original!AP73</f>
        <v>1217256111.0269899</v>
      </c>
      <c r="BH75">
        <f>Original!AQ73</f>
        <v>0</v>
      </c>
      <c r="BI75">
        <f>Original!AR73</f>
        <v>0</v>
      </c>
      <c r="BJ75">
        <f>Original!AS73</f>
        <v>0</v>
      </c>
      <c r="BK75">
        <f>Original!AT73</f>
        <v>0</v>
      </c>
      <c r="BL75"/>
      <c r="BM75">
        <f>Original!AU73</f>
        <v>0</v>
      </c>
      <c r="BN75"/>
      <c r="BO75">
        <f>Original!AV73</f>
        <v>0</v>
      </c>
      <c r="BP75"/>
      <c r="BQ75"/>
      <c r="BR75"/>
      <c r="BS75"/>
      <c r="BT75"/>
      <c r="BU75"/>
      <c r="BV75"/>
      <c r="BW75"/>
      <c r="BX75"/>
    </row>
    <row r="76" spans="1:80" x14ac:dyDescent="0.2">
      <c r="A76" t="str">
        <f t="shared" si="35"/>
        <v>1_1_2003</v>
      </c>
      <c r="B76">
        <v>1</v>
      </c>
      <c r="C76">
        <v>1</v>
      </c>
      <c r="D76">
        <v>2003</v>
      </c>
      <c r="E76">
        <f>Original!E74</f>
        <v>1217256111.0269899</v>
      </c>
      <c r="F76">
        <f>Original!F74</f>
        <v>1210060392.4860001</v>
      </c>
      <c r="G76">
        <f>Original!G74</f>
        <v>-7195718.5409992198</v>
      </c>
      <c r="H76">
        <f>Original!H74</f>
        <v>1199376292.31987</v>
      </c>
      <c r="I76">
        <f>Original!I74</f>
        <v>77676221.165658996</v>
      </c>
      <c r="J76">
        <f>Original!J74</f>
        <v>55598614.7403014</v>
      </c>
      <c r="K76">
        <f>Original!K74</f>
        <v>8.1758497482229497</v>
      </c>
      <c r="L76">
        <f>Original!L74</f>
        <v>8024107.4338277401</v>
      </c>
      <c r="M76">
        <f>Original!M74</f>
        <v>2.2185508441321899</v>
      </c>
      <c r="N76">
        <f>Original!O74</f>
        <v>11.1197474204352</v>
      </c>
      <c r="O76">
        <f>Original!P74</f>
        <v>0.44649507431630098</v>
      </c>
      <c r="P76">
        <f>Original!N74</f>
        <v>43194.727168249599</v>
      </c>
      <c r="Q76">
        <f>Original!Q74</f>
        <v>3.8907260148106499</v>
      </c>
      <c r="R76">
        <f>Original!R74</f>
        <v>0</v>
      </c>
      <c r="S76">
        <f>Original!S74</f>
        <v>0</v>
      </c>
      <c r="T76">
        <f>Original!T74</f>
        <v>0</v>
      </c>
      <c r="U76">
        <f>Original!U74</f>
        <v>0</v>
      </c>
      <c r="V76">
        <f>Original!V74</f>
        <v>0</v>
      </c>
      <c r="W76">
        <f>Original!W74</f>
        <v>0</v>
      </c>
      <c r="X76">
        <f>Original!X74</f>
        <v>48498314.361544497</v>
      </c>
      <c r="Y76" s="5">
        <f>X76/$H75</f>
        <v>4.3236436912801983E-2</v>
      </c>
      <c r="Z76">
        <f>Original!Y74</f>
        <v>3970333.21501067</v>
      </c>
      <c r="AA76" s="5">
        <f>Z76/$H75</f>
        <v>3.5395675877289241E-3</v>
      </c>
      <c r="AB76">
        <f>Original!Z74</f>
        <v>11447146.3166919</v>
      </c>
      <c r="AC76" s="5">
        <f>AB76/$H75</f>
        <v>1.0205175707007831E-2</v>
      </c>
      <c r="AD76">
        <f>Original!AA74</f>
        <v>18591511.491119899</v>
      </c>
      <c r="AE76" s="5">
        <f>AD76/$H75</f>
        <v>1.6574405199056067E-2</v>
      </c>
      <c r="AF76">
        <f>Original!AC74</f>
        <v>-727422.27269124705</v>
      </c>
      <c r="AG76" s="5">
        <f>AF76/$H75</f>
        <v>-6.4849980079143802E-4</v>
      </c>
      <c r="AH76">
        <f>Original!AD74</f>
        <v>-7271044.50858106</v>
      </c>
      <c r="AI76" s="5">
        <f>AH76/$H75</f>
        <v>-6.4821646138430574E-3</v>
      </c>
      <c r="AJ76">
        <f>Original!AB74</f>
        <v>10133490.121615101</v>
      </c>
      <c r="AK76" s="5">
        <f>AJ76/$H75</f>
        <v>9.0340460718593991E-3</v>
      </c>
      <c r="AL76">
        <f>Original!AE74</f>
        <v>0</v>
      </c>
      <c r="AM76" s="5">
        <f>AL76/$H75</f>
        <v>0</v>
      </c>
      <c r="AN76">
        <f>Original!AF74</f>
        <v>0</v>
      </c>
      <c r="AO76" s="5">
        <f>AN76/$H75</f>
        <v>0</v>
      </c>
      <c r="AP76">
        <f>Original!AG74</f>
        <v>0</v>
      </c>
      <c r="AQ76" s="5">
        <f>AP76/$H75</f>
        <v>0</v>
      </c>
      <c r="AR76">
        <f>Original!AH74</f>
        <v>0</v>
      </c>
      <c r="AS76" s="5">
        <f>AR76/$H75</f>
        <v>0</v>
      </c>
      <c r="AT76">
        <f>Original!AI74</f>
        <v>0</v>
      </c>
      <c r="AU76" s="5">
        <f>AT76/$H75</f>
        <v>0</v>
      </c>
      <c r="AV76">
        <f>Original!AJ74</f>
        <v>0</v>
      </c>
      <c r="AW76" s="5">
        <f>AV76/$H75</f>
        <v>0</v>
      </c>
      <c r="AX76">
        <f>Original!AK74</f>
        <v>0</v>
      </c>
      <c r="AY76" s="5">
        <f>AX76/$H75</f>
        <v>0</v>
      </c>
      <c r="AZ76">
        <f>Original!AL74</f>
        <v>84642328.724709898</v>
      </c>
      <c r="BA76">
        <f>Original!AM74</f>
        <v>85928990.695749</v>
      </c>
      <c r="BB76" s="5">
        <f>BA76/$H75</f>
        <v>7.6606031242673941E-2</v>
      </c>
      <c r="BC76">
        <f>Original!AN74</f>
        <v>-93124709.236748293</v>
      </c>
      <c r="BD76" s="5">
        <f>BC76/$H75</f>
        <v>-8.3021042461845052E-2</v>
      </c>
      <c r="BE76">
        <f>Original!AO74</f>
        <v>0</v>
      </c>
      <c r="BF76" s="5">
        <f>BE76/$H75</f>
        <v>0</v>
      </c>
      <c r="BG76">
        <f>Original!AP74</f>
        <v>-7195718.5409992198</v>
      </c>
      <c r="BH76">
        <f>Original!AQ74</f>
        <v>0</v>
      </c>
      <c r="BI76">
        <f>Original!AR74</f>
        <v>0</v>
      </c>
      <c r="BJ76">
        <f>Original!AS74</f>
        <v>0</v>
      </c>
      <c r="BK76">
        <f>Original!AT74</f>
        <v>0</v>
      </c>
      <c r="BL76" s="5">
        <f>BK76/$H75</f>
        <v>0</v>
      </c>
      <c r="BM76">
        <f>Original!AU74</f>
        <v>0</v>
      </c>
      <c r="BN76" s="5">
        <f>BM76/$H75</f>
        <v>0</v>
      </c>
      <c r="BO76">
        <f>Original!AV74</f>
        <v>0</v>
      </c>
      <c r="BP76" s="5">
        <f>BO76/$H75</f>
        <v>0</v>
      </c>
      <c r="BQ76"/>
      <c r="BR76"/>
      <c r="BS76"/>
      <c r="BT76"/>
      <c r="BU76"/>
      <c r="BV76"/>
      <c r="BW76"/>
      <c r="BX76"/>
    </row>
    <row r="77" spans="1:80" x14ac:dyDescent="0.2">
      <c r="A77" t="str">
        <f t="shared" si="35"/>
        <v>1_1_2004</v>
      </c>
      <c r="B77">
        <v>1</v>
      </c>
      <c r="C77">
        <v>1</v>
      </c>
      <c r="D77">
        <v>2004</v>
      </c>
      <c r="E77">
        <f>Original!E75</f>
        <v>1210060392.4860001</v>
      </c>
      <c r="F77">
        <f>Original!F75</f>
        <v>1282836170.9449999</v>
      </c>
      <c r="G77">
        <f>Original!G75</f>
        <v>62141084.459000297</v>
      </c>
      <c r="H77">
        <f>Original!H75</f>
        <v>1244841004.8681901</v>
      </c>
      <c r="I77">
        <f>Original!I75</f>
        <v>33034716.365222901</v>
      </c>
      <c r="J77">
        <f>Original!J75</f>
        <v>55835259.771449499</v>
      </c>
      <c r="K77">
        <f>Original!K75</f>
        <v>7.9025819106314001</v>
      </c>
      <c r="L77">
        <f>Original!L75</f>
        <v>8200442.4749998301</v>
      </c>
      <c r="M77">
        <f>Original!M75</f>
        <v>2.5435590711768601</v>
      </c>
      <c r="N77">
        <f>Original!O75</f>
        <v>11.0664998585881</v>
      </c>
      <c r="O77">
        <f>Original!P75</f>
        <v>0.43451185673748799</v>
      </c>
      <c r="P77">
        <f>Original!N75</f>
        <v>41816.1434864892</v>
      </c>
      <c r="Q77">
        <f>Original!Q75</f>
        <v>3.8903937839924501</v>
      </c>
      <c r="R77">
        <f>Original!R75</f>
        <v>0</v>
      </c>
      <c r="S77">
        <f>Original!S75</f>
        <v>0</v>
      </c>
      <c r="T77">
        <f>Original!T75</f>
        <v>0</v>
      </c>
      <c r="U77">
        <f>Original!U75</f>
        <v>0</v>
      </c>
      <c r="V77">
        <f>Original!V75</f>
        <v>0</v>
      </c>
      <c r="W77">
        <f>Original!W75</f>
        <v>0</v>
      </c>
      <c r="X77">
        <f>Original!X75</f>
        <v>-5734385.9227096001</v>
      </c>
      <c r="Y77" s="5">
        <f t="shared" ref="Y77:Y78" si="36">X77/$H76</f>
        <v>-4.7811399636872734E-3</v>
      </c>
      <c r="Z77">
        <f>Original!Y75</f>
        <v>5598238.2148395302</v>
      </c>
      <c r="AA77" s="5">
        <f t="shared" ref="AA77:AA91" si="37">Z77/$H76</f>
        <v>4.6676245400942918E-3</v>
      </c>
      <c r="AB77">
        <f>Original!Z75</f>
        <v>13709604.8501669</v>
      </c>
      <c r="AC77" s="5">
        <f t="shared" ref="AC77:AC91" si="38">AB77/$H76</f>
        <v>1.143061184213452E-2</v>
      </c>
      <c r="AD77">
        <f>Original!AA75</f>
        <v>20391227.554143</v>
      </c>
      <c r="AE77" s="5">
        <f t="shared" ref="AE77:AE91" si="39">AD77/$H76</f>
        <v>1.7001526280548424E-2</v>
      </c>
      <c r="AF77">
        <f>Original!AC75</f>
        <v>-724644.82478382695</v>
      </c>
      <c r="AG77" s="5">
        <f t="shared" ref="AG77:AG91" si="40">AF77/$H76</f>
        <v>-6.041847161929447E-4</v>
      </c>
      <c r="AH77">
        <f>Original!AD75</f>
        <v>-6945210.5752998497</v>
      </c>
      <c r="AI77" s="5">
        <f t="shared" ref="AI77:AI91" si="41">AH77/$H76</f>
        <v>-5.7906852251233118E-3</v>
      </c>
      <c r="AJ77">
        <f>Original!AB75</f>
        <v>13789156.234124299</v>
      </c>
      <c r="AK77" s="5">
        <f t="shared" ref="AK77:AK140" si="42">AJ77/$H76</f>
        <v>1.1496939136134579E-2</v>
      </c>
      <c r="AL77">
        <f>Original!AE75</f>
        <v>0</v>
      </c>
      <c r="AM77" s="5">
        <f t="shared" ref="AM77:AM140" si="43">AL77/$H76</f>
        <v>0</v>
      </c>
      <c r="AN77">
        <f>Original!AF75</f>
        <v>0</v>
      </c>
      <c r="AO77" s="5">
        <f t="shared" ref="AO77:AO140" si="44">AN77/$H76</f>
        <v>0</v>
      </c>
      <c r="AP77">
        <f>Original!AG75</f>
        <v>0</v>
      </c>
      <c r="AQ77" s="5">
        <f t="shared" ref="AQ77:AQ140" si="45">AP77/$H76</f>
        <v>0</v>
      </c>
      <c r="AR77">
        <f>Original!AH75</f>
        <v>0</v>
      </c>
      <c r="AS77" s="5">
        <f t="shared" ref="AS77:AS140" si="46">AR77/$H76</f>
        <v>0</v>
      </c>
      <c r="AT77">
        <f>Original!AI75</f>
        <v>0</v>
      </c>
      <c r="AU77" s="5">
        <f t="shared" ref="AU77:AU140" si="47">AT77/$H76</f>
        <v>0</v>
      </c>
      <c r="AV77">
        <f>Original!AJ75</f>
        <v>0</v>
      </c>
      <c r="AW77" s="5">
        <f t="shared" ref="AW77:AW140" si="48">AV77/$H76</f>
        <v>0</v>
      </c>
      <c r="AX77">
        <f>Original!AK75</f>
        <v>0</v>
      </c>
      <c r="AY77" s="5">
        <f t="shared" ref="AY77:AY140" si="49">AX77/$H76</f>
        <v>0</v>
      </c>
      <c r="AZ77">
        <f>Original!AL75</f>
        <v>40083985.530480601</v>
      </c>
      <c r="BA77">
        <f>Original!AM75</f>
        <v>40742299.684781604</v>
      </c>
      <c r="BB77" s="5">
        <f t="shared" ref="BB77:BB140" si="50">BA77/$H76</f>
        <v>3.3969572306599971E-2</v>
      </c>
      <c r="BC77">
        <f>Original!AN75</f>
        <v>21398784.7742186</v>
      </c>
      <c r="BD77" s="5">
        <f t="shared" ref="BD77:BD140" si="51">BC77/$H76</f>
        <v>1.7841593927814283E-2</v>
      </c>
      <c r="BE77">
        <f>Original!AO75</f>
        <v>10634694</v>
      </c>
      <c r="BF77" s="5">
        <f t="shared" ref="BF77:BF140" si="52">BE77/$H76</f>
        <v>8.8668536039094564E-3</v>
      </c>
      <c r="BG77">
        <f>Original!AP75</f>
        <v>72775778.459000304</v>
      </c>
      <c r="BH77">
        <f>Original!AQ75</f>
        <v>0</v>
      </c>
      <c r="BI77">
        <f>Original!AR75</f>
        <v>0</v>
      </c>
      <c r="BJ77">
        <f>Original!AS75</f>
        <v>0</v>
      </c>
      <c r="BK77">
        <f>Original!AT75</f>
        <v>0</v>
      </c>
      <c r="BL77" s="5">
        <f t="shared" ref="BL77:BL140" si="53">BK77/$H76</f>
        <v>0</v>
      </c>
      <c r="BM77">
        <f>Original!AU75</f>
        <v>0</v>
      </c>
      <c r="BN77" s="5">
        <f t="shared" ref="BN77:BN140" si="54">BM77/$H76</f>
        <v>0</v>
      </c>
      <c r="BO77">
        <f>Original!AV75</f>
        <v>0</v>
      </c>
      <c r="BP77" s="5">
        <f t="shared" ref="BP77:BP140" si="55">BO77/$H76</f>
        <v>0</v>
      </c>
      <c r="BQ77"/>
      <c r="BR77"/>
      <c r="BS77"/>
      <c r="BT77"/>
      <c r="BU77"/>
      <c r="BV77"/>
      <c r="BW77"/>
      <c r="BX77"/>
    </row>
    <row r="78" spans="1:80" x14ac:dyDescent="0.2">
      <c r="A78" t="str">
        <f t="shared" si="35"/>
        <v>1_1_2005</v>
      </c>
      <c r="B78">
        <v>1</v>
      </c>
      <c r="C78">
        <v>1</v>
      </c>
      <c r="D78">
        <v>2005</v>
      </c>
      <c r="E78">
        <f>Original!E76</f>
        <v>1282836170.9449999</v>
      </c>
      <c r="F78">
        <f>Original!F76</f>
        <v>1322277913.8729899</v>
      </c>
      <c r="G78">
        <f>Original!G76</f>
        <v>39441742.9279982</v>
      </c>
      <c r="H78">
        <f>Original!H76</f>
        <v>1326345860.9003601</v>
      </c>
      <c r="I78">
        <f>Original!I76</f>
        <v>81504856.032173693</v>
      </c>
      <c r="J78">
        <f>Original!J76</f>
        <v>55135498.156942099</v>
      </c>
      <c r="K78">
        <f>Original!K76</f>
        <v>8.2051056534424003</v>
      </c>
      <c r="L78">
        <f>Original!L76</f>
        <v>8282119.3881940898</v>
      </c>
      <c r="M78">
        <f>Original!M76</f>
        <v>3.00647342692469</v>
      </c>
      <c r="N78">
        <f>Original!O76</f>
        <v>10.9557196089487</v>
      </c>
      <c r="O78">
        <f>Original!P76</f>
        <v>0.411020228605049</v>
      </c>
      <c r="P78">
        <f>Original!N76</f>
        <v>40495.7842714574</v>
      </c>
      <c r="Q78">
        <f>Original!Q76</f>
        <v>3.8792470956342799</v>
      </c>
      <c r="R78">
        <f>Original!R76</f>
        <v>0</v>
      </c>
      <c r="S78">
        <f>Original!S76</f>
        <v>0</v>
      </c>
      <c r="T78">
        <f>Original!T76</f>
        <v>0</v>
      </c>
      <c r="U78">
        <f>Original!U76</f>
        <v>0</v>
      </c>
      <c r="V78">
        <f>Original!V76</f>
        <v>0</v>
      </c>
      <c r="W78">
        <f>Original!W76</f>
        <v>0</v>
      </c>
      <c r="X78">
        <f>Original!X76</f>
        <v>81605084.716190606</v>
      </c>
      <c r="Y78" s="5">
        <f t="shared" si="36"/>
        <v>6.5554624564147734E-2</v>
      </c>
      <c r="Z78">
        <f>Original!Y76</f>
        <v>-5411792.2581219096</v>
      </c>
      <c r="AA78" s="5">
        <f t="shared" si="37"/>
        <v>-4.3473762809531948E-3</v>
      </c>
      <c r="AB78">
        <f>Original!Z76</f>
        <v>14866242.303326899</v>
      </c>
      <c r="AC78" s="5">
        <f t="shared" si="38"/>
        <v>1.1942281982349232E-2</v>
      </c>
      <c r="AD78">
        <f>Original!AA76</f>
        <v>27647945.382640999</v>
      </c>
      <c r="AE78" s="5">
        <f t="shared" si="39"/>
        <v>2.2210021420019418E-2</v>
      </c>
      <c r="AF78">
        <f>Original!AC76</f>
        <v>-810785.95184104599</v>
      </c>
      <c r="AG78" s="5">
        <f t="shared" si="40"/>
        <v>-6.5131687393836773E-4</v>
      </c>
      <c r="AH78">
        <f>Original!AD76</f>
        <v>-6553559.0852017002</v>
      </c>
      <c r="AI78" s="5">
        <f t="shared" si="41"/>
        <v>-5.2645752024336823E-3</v>
      </c>
      <c r="AJ78">
        <f>Original!AB76</f>
        <v>13403217.7668745</v>
      </c>
      <c r="AK78" s="5">
        <f t="shared" si="42"/>
        <v>1.0767011782596042E-2</v>
      </c>
      <c r="AL78">
        <f>Original!AE76</f>
        <v>0</v>
      </c>
      <c r="AM78" s="5">
        <f t="shared" si="43"/>
        <v>0</v>
      </c>
      <c r="AN78">
        <f>Original!AF76</f>
        <v>0</v>
      </c>
      <c r="AO78" s="5">
        <f t="shared" si="44"/>
        <v>0</v>
      </c>
      <c r="AP78">
        <f>Original!AG76</f>
        <v>0</v>
      </c>
      <c r="AQ78" s="5">
        <f t="shared" si="45"/>
        <v>0</v>
      </c>
      <c r="AR78">
        <f>Original!AH76</f>
        <v>0</v>
      </c>
      <c r="AS78" s="5">
        <f t="shared" si="46"/>
        <v>0</v>
      </c>
      <c r="AT78">
        <f>Original!AI76</f>
        <v>0</v>
      </c>
      <c r="AU78" s="5">
        <f t="shared" si="47"/>
        <v>0</v>
      </c>
      <c r="AV78">
        <f>Original!AJ76</f>
        <v>0</v>
      </c>
      <c r="AW78" s="5">
        <f t="shared" si="48"/>
        <v>0</v>
      </c>
      <c r="AX78">
        <f>Original!AK76</f>
        <v>0</v>
      </c>
      <c r="AY78" s="5">
        <f t="shared" si="49"/>
        <v>0</v>
      </c>
      <c r="AZ78">
        <f>Original!AL76</f>
        <v>124746352.873868</v>
      </c>
      <c r="BA78">
        <f>Original!AM76</f>
        <v>128451517.75829799</v>
      </c>
      <c r="BB78" s="5">
        <f t="shared" si="50"/>
        <v>0.10318708755251767</v>
      </c>
      <c r="BC78">
        <f>Original!AN76</f>
        <v>-89009774.830300495</v>
      </c>
      <c r="BD78" s="5">
        <f t="shared" si="51"/>
        <v>-7.1502926463870214E-2</v>
      </c>
      <c r="BE78">
        <f>Original!AO76</f>
        <v>0</v>
      </c>
      <c r="BF78" s="5">
        <f t="shared" si="52"/>
        <v>0</v>
      </c>
      <c r="BG78">
        <f>Original!AP76</f>
        <v>39441742.9279982</v>
      </c>
      <c r="BH78">
        <f>Original!AQ76</f>
        <v>0</v>
      </c>
      <c r="BI78">
        <f>Original!AR76</f>
        <v>0</v>
      </c>
      <c r="BJ78">
        <f>Original!AS76</f>
        <v>0</v>
      </c>
      <c r="BK78">
        <f>Original!AT76</f>
        <v>0</v>
      </c>
      <c r="BL78" s="5">
        <f t="shared" si="53"/>
        <v>0</v>
      </c>
      <c r="BM78">
        <f>Original!AU76</f>
        <v>0</v>
      </c>
      <c r="BN78" s="5">
        <f t="shared" si="54"/>
        <v>0</v>
      </c>
      <c r="BO78">
        <f>Original!AV76</f>
        <v>0</v>
      </c>
      <c r="BP78" s="5">
        <f t="shared" si="55"/>
        <v>0</v>
      </c>
      <c r="BQ78"/>
      <c r="BR78"/>
      <c r="BS78"/>
      <c r="BT78"/>
      <c r="BU78"/>
      <c r="BV78"/>
      <c r="BW78"/>
      <c r="BX78"/>
    </row>
    <row r="79" spans="1:80" x14ac:dyDescent="0.2">
      <c r="A79" t="str">
        <f t="shared" si="35"/>
        <v>1_1_2006</v>
      </c>
      <c r="B79">
        <v>1</v>
      </c>
      <c r="C79">
        <v>1</v>
      </c>
      <c r="D79">
        <v>2006</v>
      </c>
      <c r="E79">
        <f>Original!E77</f>
        <v>1322277913.8729899</v>
      </c>
      <c r="F79">
        <f>Original!F77</f>
        <v>1377657405.0039999</v>
      </c>
      <c r="G79">
        <f>Original!G77</f>
        <v>55379491.131001599</v>
      </c>
      <c r="H79">
        <f>Original!H77</f>
        <v>1396702630.6275101</v>
      </c>
      <c r="I79">
        <f>Original!I77</f>
        <v>70356769.727151498</v>
      </c>
      <c r="J79">
        <f>Original!J77</f>
        <v>56638205.044353403</v>
      </c>
      <c r="K79">
        <f>Original!K77</f>
        <v>8.2022585678023496</v>
      </c>
      <c r="L79">
        <f>Original!L77</f>
        <v>8530098.3090204801</v>
      </c>
      <c r="M79">
        <f>Original!M77</f>
        <v>3.2973563621656399</v>
      </c>
      <c r="N79">
        <f>Original!O77</f>
        <v>10.838959210300301</v>
      </c>
      <c r="O79">
        <f>Original!P77</f>
        <v>0.39934226951603102</v>
      </c>
      <c r="P79">
        <f>Original!N77</f>
        <v>38714.3587068981</v>
      </c>
      <c r="Q79">
        <f>Original!Q77</f>
        <v>4.1598814224532203</v>
      </c>
      <c r="R79">
        <f>Original!R77</f>
        <v>0</v>
      </c>
      <c r="S79">
        <f>Original!S77</f>
        <v>0</v>
      </c>
      <c r="T79">
        <f>Original!T77</f>
        <v>0</v>
      </c>
      <c r="U79">
        <f>Original!U77</f>
        <v>0</v>
      </c>
      <c r="V79">
        <f>Original!V77</f>
        <v>0</v>
      </c>
      <c r="W79">
        <f>Original!W77</f>
        <v>0</v>
      </c>
      <c r="X79">
        <f>Original!X77</f>
        <v>33267600.294669099</v>
      </c>
      <c r="Y79" s="5">
        <f>X79/$H78</f>
        <v>2.5082145822874689E-2</v>
      </c>
      <c r="Z79">
        <f>Original!Y77</f>
        <v>-9011370.1350910999</v>
      </c>
      <c r="AA79" s="5">
        <f t="shared" si="37"/>
        <v>-6.7941329639117911E-3</v>
      </c>
      <c r="AB79">
        <f>Original!Z77</f>
        <v>19608419.358723398</v>
      </c>
      <c r="AC79" s="5">
        <f t="shared" si="38"/>
        <v>1.4783790515554264E-2</v>
      </c>
      <c r="AD79">
        <f>Original!AA77</f>
        <v>16204338.9517632</v>
      </c>
      <c r="AE79" s="5">
        <f t="shared" si="39"/>
        <v>1.2217280144986653E-2</v>
      </c>
      <c r="AF79">
        <f>Original!AC77</f>
        <v>-610101.671390626</v>
      </c>
      <c r="AG79" s="5">
        <f t="shared" si="40"/>
        <v>-4.5998686268487483E-4</v>
      </c>
      <c r="AH79">
        <f>Original!AD77</f>
        <v>-7732677.3648964204</v>
      </c>
      <c r="AI79" s="5">
        <f t="shared" si="41"/>
        <v>-5.8300610669130195E-3</v>
      </c>
      <c r="AJ79">
        <f>Original!AB77</f>
        <v>21349787.084559899</v>
      </c>
      <c r="AK79" s="5">
        <f t="shared" si="42"/>
        <v>1.6096696731927127E-2</v>
      </c>
      <c r="AL79">
        <f>Original!AE77</f>
        <v>-2864061.9436153802</v>
      </c>
      <c r="AM79" s="5">
        <f t="shared" si="43"/>
        <v>-2.1593628238649426E-3</v>
      </c>
      <c r="AN79">
        <f>Original!AF77</f>
        <v>0</v>
      </c>
      <c r="AO79" s="5">
        <f t="shared" si="44"/>
        <v>0</v>
      </c>
      <c r="AP79">
        <f>Original!AG77</f>
        <v>0</v>
      </c>
      <c r="AQ79" s="5">
        <f t="shared" si="45"/>
        <v>0</v>
      </c>
      <c r="AR79">
        <f>Original!AH77</f>
        <v>0</v>
      </c>
      <c r="AS79" s="5">
        <f t="shared" si="46"/>
        <v>0</v>
      </c>
      <c r="AT79">
        <f>Original!AI77</f>
        <v>0</v>
      </c>
      <c r="AU79" s="5">
        <f t="shared" si="47"/>
        <v>0</v>
      </c>
      <c r="AV79">
        <f>Original!AJ77</f>
        <v>0</v>
      </c>
      <c r="AW79" s="5">
        <f t="shared" si="48"/>
        <v>0</v>
      </c>
      <c r="AX79">
        <f>Original!AK77</f>
        <v>0</v>
      </c>
      <c r="AY79" s="5">
        <f t="shared" si="49"/>
        <v>0</v>
      </c>
      <c r="AZ79">
        <f>Original!AL77</f>
        <v>70211934.574722201</v>
      </c>
      <c r="BA79">
        <f>Original!AM77</f>
        <v>70876355.300062895</v>
      </c>
      <c r="BB79" s="5">
        <f t="shared" si="50"/>
        <v>5.3437310274372984E-2</v>
      </c>
      <c r="BC79">
        <f>Original!AN77</f>
        <v>-15496864.169061299</v>
      </c>
      <c r="BD79" s="5">
        <f t="shared" si="51"/>
        <v>-1.1683878712104247E-2</v>
      </c>
      <c r="BE79">
        <f>Original!AO77</f>
        <v>0</v>
      </c>
      <c r="BF79" s="5">
        <f t="shared" si="52"/>
        <v>0</v>
      </c>
      <c r="BG79">
        <f>Original!AP77</f>
        <v>55379491.131001599</v>
      </c>
      <c r="BH79">
        <f>Original!AQ77</f>
        <v>0</v>
      </c>
      <c r="BI79">
        <f>Original!AR77</f>
        <v>0</v>
      </c>
      <c r="BJ79">
        <f>Original!AS77</f>
        <v>0</v>
      </c>
      <c r="BK79">
        <f>Original!AT77</f>
        <v>0</v>
      </c>
      <c r="BL79" s="5">
        <f t="shared" si="53"/>
        <v>0</v>
      </c>
      <c r="BM79">
        <f>Original!AU77</f>
        <v>0</v>
      </c>
      <c r="BN79" s="5">
        <f t="shared" si="54"/>
        <v>0</v>
      </c>
      <c r="BO79">
        <f>Original!AV77</f>
        <v>0</v>
      </c>
      <c r="BP79" s="5">
        <f t="shared" si="55"/>
        <v>0</v>
      </c>
      <c r="BQ79"/>
      <c r="BR79"/>
      <c r="BS79"/>
      <c r="BT79"/>
      <c r="BU79"/>
      <c r="BV79"/>
      <c r="BW79"/>
      <c r="BX79"/>
    </row>
    <row r="80" spans="1:80" x14ac:dyDescent="0.2">
      <c r="A80" t="str">
        <f t="shared" si="35"/>
        <v>1_1_2007</v>
      </c>
      <c r="B80">
        <v>1</v>
      </c>
      <c r="C80">
        <v>1</v>
      </c>
      <c r="D80">
        <v>2007</v>
      </c>
      <c r="E80">
        <f>Original!E78</f>
        <v>1377657405.0039999</v>
      </c>
      <c r="F80">
        <f>Original!F78</f>
        <v>1428449159.21</v>
      </c>
      <c r="G80">
        <f>Original!G78</f>
        <v>22915072.365999699</v>
      </c>
      <c r="H80">
        <f>Original!H78</f>
        <v>1474331146.349</v>
      </c>
      <c r="I80">
        <f>Original!I78</f>
        <v>49751833.881486602</v>
      </c>
      <c r="J80">
        <f>Original!J78</f>
        <v>60284996.807962902</v>
      </c>
      <c r="K80">
        <f>Original!K78</f>
        <v>8.5161000464623893</v>
      </c>
      <c r="L80">
        <f>Original!L78</f>
        <v>8585458.4334870093</v>
      </c>
      <c r="M80">
        <f>Original!M78</f>
        <v>3.4594876557524401</v>
      </c>
      <c r="N80">
        <f>Original!O78</f>
        <v>10.6771807679701</v>
      </c>
      <c r="O80">
        <f>Original!P78</f>
        <v>0.392913483957538</v>
      </c>
      <c r="P80">
        <f>Original!N78</f>
        <v>39227.352628299697</v>
      </c>
      <c r="Q80">
        <f>Original!Q78</f>
        <v>4.3789447037704399</v>
      </c>
      <c r="R80">
        <f>Original!R78</f>
        <v>0</v>
      </c>
      <c r="S80">
        <f>Original!S78</f>
        <v>0</v>
      </c>
      <c r="T80">
        <f>Original!T78</f>
        <v>0</v>
      </c>
      <c r="U80">
        <f>Original!U78</f>
        <v>0</v>
      </c>
      <c r="V80">
        <f>Original!V78</f>
        <v>0</v>
      </c>
      <c r="W80">
        <f>Original!W78</f>
        <v>0</v>
      </c>
      <c r="X80">
        <f>Original!X78</f>
        <v>58406333.570166901</v>
      </c>
      <c r="Y80" s="5">
        <f t="shared" ref="Y80:Y91" si="56">X80/$H79</f>
        <v>4.1817300468551505E-2</v>
      </c>
      <c r="Z80">
        <f>Original!Y78</f>
        <v>-6800238.0594989099</v>
      </c>
      <c r="AA80" s="5">
        <f t="shared" si="37"/>
        <v>-4.8687801614891359E-3</v>
      </c>
      <c r="AB80">
        <f>Original!Z78</f>
        <v>5901551.22930633</v>
      </c>
      <c r="AC80" s="5">
        <f t="shared" si="38"/>
        <v>4.2253455387671768E-3</v>
      </c>
      <c r="AD80">
        <f>Original!AA78</f>
        <v>8894504.1782852001</v>
      </c>
      <c r="AE80" s="5">
        <f t="shared" si="39"/>
        <v>6.3682160992917158E-3</v>
      </c>
      <c r="AF80">
        <f>Original!AC78</f>
        <v>-1380349.9421158901</v>
      </c>
      <c r="AG80" s="5">
        <f t="shared" si="40"/>
        <v>-9.8829193261827457E-4</v>
      </c>
      <c r="AH80">
        <f>Original!AD78</f>
        <v>-2736880.1105221901</v>
      </c>
      <c r="AI80" s="5">
        <f t="shared" si="41"/>
        <v>-1.9595295738023817E-3</v>
      </c>
      <c r="AJ80">
        <f>Original!AB78</f>
        <v>-6373061.5664849402</v>
      </c>
      <c r="AK80" s="5">
        <f t="shared" si="42"/>
        <v>-4.5629337460484721E-3</v>
      </c>
      <c r="AL80">
        <f>Original!AE78</f>
        <v>-2339950.4584920201</v>
      </c>
      <c r="AM80" s="5">
        <f t="shared" si="43"/>
        <v>-1.6753390501174385E-3</v>
      </c>
      <c r="AN80">
        <f>Original!AF78</f>
        <v>0</v>
      </c>
      <c r="AO80" s="5">
        <f t="shared" si="44"/>
        <v>0</v>
      </c>
      <c r="AP80">
        <f>Original!AG78</f>
        <v>0</v>
      </c>
      <c r="AQ80" s="5">
        <f t="shared" si="45"/>
        <v>0</v>
      </c>
      <c r="AR80">
        <f>Original!AH78</f>
        <v>0</v>
      </c>
      <c r="AS80" s="5">
        <f t="shared" si="46"/>
        <v>0</v>
      </c>
      <c r="AT80">
        <f>Original!AI78</f>
        <v>0</v>
      </c>
      <c r="AU80" s="5">
        <f t="shared" si="47"/>
        <v>0</v>
      </c>
      <c r="AV80">
        <f>Original!AJ78</f>
        <v>0</v>
      </c>
      <c r="AW80" s="5">
        <f t="shared" si="48"/>
        <v>0</v>
      </c>
      <c r="AX80">
        <f>Original!AK78</f>
        <v>0</v>
      </c>
      <c r="AY80" s="5">
        <f t="shared" si="49"/>
        <v>0</v>
      </c>
      <c r="AZ80">
        <f>Original!AL78</f>
        <v>53571908.840644397</v>
      </c>
      <c r="BA80">
        <f>Original!AM78</f>
        <v>53238692.193294697</v>
      </c>
      <c r="BB80" s="5">
        <f t="shared" si="50"/>
        <v>3.8117413847338168E-2</v>
      </c>
      <c r="BC80">
        <f>Original!AN78</f>
        <v>-30323619.827295002</v>
      </c>
      <c r="BD80" s="5">
        <f t="shared" si="51"/>
        <v>-2.1710863259182964E-2</v>
      </c>
      <c r="BE80">
        <f>Original!AO78</f>
        <v>27876681.84</v>
      </c>
      <c r="BF80" s="5">
        <f t="shared" si="52"/>
        <v>1.9958924132243937E-2</v>
      </c>
      <c r="BG80">
        <f>Original!AP78</f>
        <v>50791754.205999702</v>
      </c>
      <c r="BH80">
        <f>Original!AQ78</f>
        <v>0</v>
      </c>
      <c r="BI80">
        <f>Original!AR78</f>
        <v>0</v>
      </c>
      <c r="BJ80">
        <f>Original!AS78</f>
        <v>0</v>
      </c>
      <c r="BK80">
        <f>Original!AT78</f>
        <v>0</v>
      </c>
      <c r="BL80" s="5">
        <f t="shared" si="53"/>
        <v>0</v>
      </c>
      <c r="BM80">
        <f>Original!AU78</f>
        <v>0</v>
      </c>
      <c r="BN80" s="5">
        <f t="shared" si="54"/>
        <v>0</v>
      </c>
      <c r="BO80">
        <f>Original!AV78</f>
        <v>0</v>
      </c>
      <c r="BP80" s="5">
        <f t="shared" si="55"/>
        <v>0</v>
      </c>
      <c r="BQ80"/>
      <c r="BR80"/>
      <c r="BS80"/>
      <c r="BT80"/>
      <c r="BU80"/>
      <c r="BV80"/>
      <c r="BW80"/>
      <c r="BX80"/>
    </row>
    <row r="81" spans="1:76" x14ac:dyDescent="0.2">
      <c r="A81" t="str">
        <f t="shared" si="35"/>
        <v>1_1_2008</v>
      </c>
      <c r="B81">
        <v>1</v>
      </c>
      <c r="C81">
        <v>1</v>
      </c>
      <c r="D81">
        <v>2008</v>
      </c>
      <c r="E81">
        <f>Original!E79</f>
        <v>1400572477.3699999</v>
      </c>
      <c r="F81">
        <f>Original!F79</f>
        <v>1467305277.1300001</v>
      </c>
      <c r="G81">
        <f>Original!G79</f>
        <v>66732799.760000199</v>
      </c>
      <c r="H81">
        <f>Original!H79</f>
        <v>1491947543.2912199</v>
      </c>
      <c r="I81">
        <f>Original!I79</f>
        <v>45493078.782219097</v>
      </c>
      <c r="J81">
        <f>Original!J79</f>
        <v>61208030.080683403</v>
      </c>
      <c r="K81">
        <f>Original!K79</f>
        <v>8.8544799797316003</v>
      </c>
      <c r="L81">
        <f>Original!L79</f>
        <v>8592559.3754808605</v>
      </c>
      <c r="M81">
        <f>Original!M79</f>
        <v>3.89514276518622</v>
      </c>
      <c r="N81">
        <f>Original!O79</f>
        <v>10.7455536615317</v>
      </c>
      <c r="O81">
        <f>Original!P79</f>
        <v>0.390536235615005</v>
      </c>
      <c r="P81">
        <f>Original!N79</f>
        <v>39205.391267072497</v>
      </c>
      <c r="Q81">
        <f>Original!Q79</f>
        <v>4.4886142100479098</v>
      </c>
      <c r="R81">
        <f>Original!R79</f>
        <v>0</v>
      </c>
      <c r="S81">
        <f>Original!S79</f>
        <v>0</v>
      </c>
      <c r="T81">
        <f>Original!T79</f>
        <v>0</v>
      </c>
      <c r="U81">
        <f>Original!U79</f>
        <v>0</v>
      </c>
      <c r="V81">
        <f>Original!V79</f>
        <v>0.202949198197694</v>
      </c>
      <c r="W81">
        <f>Original!W79</f>
        <v>0</v>
      </c>
      <c r="X81">
        <f>Original!X79</f>
        <v>25002131.3148375</v>
      </c>
      <c r="Y81" s="5">
        <f t="shared" si="56"/>
        <v>1.6958287408328995E-2</v>
      </c>
      <c r="Z81">
        <f>Original!Y79</f>
        <v>-10126265.678579099</v>
      </c>
      <c r="AA81" s="5">
        <f t="shared" si="37"/>
        <v>-6.8683794028604446E-3</v>
      </c>
      <c r="AB81">
        <f>Original!Z79</f>
        <v>5102642.0608882103</v>
      </c>
      <c r="AC81" s="5">
        <f t="shared" si="38"/>
        <v>3.4609877662316749E-3</v>
      </c>
      <c r="AD81">
        <f>Original!AA79</f>
        <v>22789700.887869701</v>
      </c>
      <c r="AE81" s="5">
        <f t="shared" si="39"/>
        <v>1.5457654099152417E-2</v>
      </c>
      <c r="AF81">
        <f>Original!AC79</f>
        <v>1488903.3532455401</v>
      </c>
      <c r="AG81" s="5">
        <f t="shared" si="40"/>
        <v>1.0098839442771227E-3</v>
      </c>
      <c r="AH81">
        <f>Original!AD79</f>
        <v>-3786121.3543777401</v>
      </c>
      <c r="AI81" s="5">
        <f t="shared" si="41"/>
        <v>-2.5680264327004178E-3</v>
      </c>
      <c r="AJ81">
        <f>Original!AB79</f>
        <v>88674.532022029394</v>
      </c>
      <c r="AK81" s="5">
        <f t="shared" si="42"/>
        <v>6.0145600424722075E-5</v>
      </c>
      <c r="AL81">
        <f>Original!AE79</f>
        <v>-965865.53149163304</v>
      </c>
      <c r="AM81" s="5">
        <f t="shared" si="43"/>
        <v>-6.5512116045535662E-4</v>
      </c>
      <c r="AN81">
        <f>Original!AF79</f>
        <v>0</v>
      </c>
      <c r="AO81" s="5">
        <f t="shared" si="44"/>
        <v>0</v>
      </c>
      <c r="AP81">
        <f>Original!AG79</f>
        <v>0</v>
      </c>
      <c r="AQ81" s="5">
        <f t="shared" si="45"/>
        <v>0</v>
      </c>
      <c r="AR81">
        <f>Original!AH79</f>
        <v>0</v>
      </c>
      <c r="AS81" s="5">
        <f t="shared" si="46"/>
        <v>0</v>
      </c>
      <c r="AT81">
        <f>Original!AI79</f>
        <v>0</v>
      </c>
      <c r="AU81" s="5">
        <f t="shared" si="47"/>
        <v>0</v>
      </c>
      <c r="AV81">
        <f>Original!AJ79</f>
        <v>5205851.08660895</v>
      </c>
      <c r="AW81" s="5">
        <f t="shared" si="48"/>
        <v>3.5309917310643547E-3</v>
      </c>
      <c r="AX81">
        <f>Original!AK79</f>
        <v>0</v>
      </c>
      <c r="AY81" s="5">
        <f t="shared" si="49"/>
        <v>0</v>
      </c>
      <c r="AZ81">
        <f>Original!AL79</f>
        <v>44799650.671023503</v>
      </c>
      <c r="BA81">
        <f>Original!AM79</f>
        <v>45009792.594541699</v>
      </c>
      <c r="BB81" s="5">
        <f t="shared" si="50"/>
        <v>3.0528957287515035E-2</v>
      </c>
      <c r="BC81">
        <f>Original!AN79</f>
        <v>21723007.1654584</v>
      </c>
      <c r="BD81" s="5">
        <f t="shared" si="51"/>
        <v>1.4734143831426717E-2</v>
      </c>
      <c r="BE81">
        <f>Original!AO79</f>
        <v>0</v>
      </c>
      <c r="BF81" s="5">
        <f t="shared" si="52"/>
        <v>0</v>
      </c>
      <c r="BG81">
        <f>Original!AP79</f>
        <v>66732799.760000199</v>
      </c>
      <c r="BH81">
        <f>Original!AQ79</f>
        <v>0</v>
      </c>
      <c r="BI81">
        <f>Original!AR79</f>
        <v>0.202949198197694</v>
      </c>
      <c r="BJ81">
        <f>Original!AS79</f>
        <v>0</v>
      </c>
      <c r="BK81">
        <f>Original!AT79</f>
        <v>0</v>
      </c>
      <c r="BL81" s="5">
        <f t="shared" si="53"/>
        <v>0</v>
      </c>
      <c r="BM81">
        <f>Original!AU79</f>
        <v>5205851.08660895</v>
      </c>
      <c r="BN81" s="5">
        <f t="shared" si="54"/>
        <v>3.5309917310643547E-3</v>
      </c>
      <c r="BO81">
        <f>Original!AV79</f>
        <v>0</v>
      </c>
      <c r="BP81" s="5">
        <f t="shared" si="55"/>
        <v>0</v>
      </c>
      <c r="BQ81"/>
      <c r="BR81"/>
      <c r="BS81"/>
      <c r="BT81"/>
      <c r="BU81"/>
      <c r="BV81"/>
      <c r="BW81"/>
      <c r="BX81"/>
    </row>
    <row r="82" spans="1:76" x14ac:dyDescent="0.2">
      <c r="A82" t="str">
        <f t="shared" si="35"/>
        <v>1_1_2009</v>
      </c>
      <c r="B82">
        <v>1</v>
      </c>
      <c r="C82">
        <v>1</v>
      </c>
      <c r="D82">
        <v>2009</v>
      </c>
      <c r="E82">
        <f>Original!E80</f>
        <v>1467305277.1300001</v>
      </c>
      <c r="F82">
        <f>Original!F80</f>
        <v>1444866088.8599999</v>
      </c>
      <c r="G82">
        <f>Original!G80</f>
        <v>-33787529.270000003</v>
      </c>
      <c r="H82">
        <f>Original!H80</f>
        <v>1436044052.7999201</v>
      </c>
      <c r="I82">
        <f>Original!I80</f>
        <v>-70648313.556142703</v>
      </c>
      <c r="J82">
        <f>Original!J80</f>
        <v>61023023.214663297</v>
      </c>
      <c r="K82">
        <f>Original!K80</f>
        <v>9.5437260540258393</v>
      </c>
      <c r="L82">
        <f>Original!L80</f>
        <v>8550597.1732121892</v>
      </c>
      <c r="M82">
        <f>Original!M80</f>
        <v>2.8315597166060802</v>
      </c>
      <c r="N82">
        <f>Original!O80</f>
        <v>10.876136549916099</v>
      </c>
      <c r="O82">
        <f>Original!P80</f>
        <v>0.38105196121909102</v>
      </c>
      <c r="P82">
        <f>Original!N80</f>
        <v>37594.708582028397</v>
      </c>
      <c r="Q82">
        <f>Original!Q80</f>
        <v>4.6490875716080504</v>
      </c>
      <c r="R82">
        <f>Original!R80</f>
        <v>0</v>
      </c>
      <c r="S82">
        <f>Original!S80</f>
        <v>0</v>
      </c>
      <c r="T82">
        <f>Original!T80</f>
        <v>0</v>
      </c>
      <c r="U82">
        <f>Original!U80</f>
        <v>0</v>
      </c>
      <c r="V82">
        <f>Original!V80</f>
        <v>0.20087069282303499</v>
      </c>
      <c r="W82">
        <f>Original!W80</f>
        <v>0</v>
      </c>
      <c r="X82">
        <f>Original!X80</f>
        <v>2940036.1297653699</v>
      </c>
      <c r="Y82" s="5">
        <f t="shared" si="56"/>
        <v>1.9706028827794321E-3</v>
      </c>
      <c r="Z82">
        <f>Original!Y80</f>
        <v>-27451404.590436701</v>
      </c>
      <c r="AA82" s="5">
        <f t="shared" si="37"/>
        <v>-1.8399711647957274E-2</v>
      </c>
      <c r="AB82">
        <f>Original!Z80</f>
        <v>-851787.10205436102</v>
      </c>
      <c r="AC82" s="5">
        <f t="shared" si="38"/>
        <v>-5.7092295629598876E-4</v>
      </c>
      <c r="AD82">
        <f>Original!AA80</f>
        <v>-61132860.039120898</v>
      </c>
      <c r="AE82" s="5">
        <f t="shared" si="39"/>
        <v>-4.0975207415310647E-2</v>
      </c>
      <c r="AF82">
        <f>Original!AC80</f>
        <v>1438697.3494589699</v>
      </c>
      <c r="AG82" s="5">
        <f t="shared" si="40"/>
        <v>9.643082666869234E-4</v>
      </c>
      <c r="AH82">
        <f>Original!AD80</f>
        <v>-4836039.2706850702</v>
      </c>
      <c r="AI82" s="5">
        <f t="shared" si="41"/>
        <v>-3.2414271483143572E-3</v>
      </c>
      <c r="AJ82">
        <f>Original!AB80</f>
        <v>22231215.472151201</v>
      </c>
      <c r="AK82" s="5">
        <f t="shared" si="42"/>
        <v>1.4900802358713888E-2</v>
      </c>
      <c r="AL82">
        <f>Original!AE80</f>
        <v>-1802259.2336674</v>
      </c>
      <c r="AM82" s="5">
        <f t="shared" si="43"/>
        <v>-1.2079910193703164E-3</v>
      </c>
      <c r="AN82">
        <f>Original!AF80</f>
        <v>0</v>
      </c>
      <c r="AO82" s="5">
        <f t="shared" si="44"/>
        <v>0</v>
      </c>
      <c r="AP82">
        <f>Original!AG80</f>
        <v>0</v>
      </c>
      <c r="AQ82" s="5">
        <f t="shared" si="45"/>
        <v>0</v>
      </c>
      <c r="AR82">
        <f>Original!AH80</f>
        <v>0</v>
      </c>
      <c r="AS82" s="5">
        <f t="shared" si="46"/>
        <v>0</v>
      </c>
      <c r="AT82">
        <f>Original!AI80</f>
        <v>0</v>
      </c>
      <c r="AU82" s="5">
        <f t="shared" si="47"/>
        <v>0</v>
      </c>
      <c r="AV82">
        <f>Original!AJ80</f>
        <v>0</v>
      </c>
      <c r="AW82" s="5">
        <f t="shared" si="48"/>
        <v>0</v>
      </c>
      <c r="AX82">
        <f>Original!AK80</f>
        <v>0</v>
      </c>
      <c r="AY82" s="5">
        <f t="shared" si="49"/>
        <v>0</v>
      </c>
      <c r="AZ82">
        <f>Original!AL80</f>
        <v>-69464401.284588799</v>
      </c>
      <c r="BA82">
        <f>Original!AM80</f>
        <v>-69563065.336179897</v>
      </c>
      <c r="BB82" s="5">
        <f t="shared" si="50"/>
        <v>-4.6625677725052272E-2</v>
      </c>
      <c r="BC82">
        <f>Original!AN80</f>
        <v>35775536.066179901</v>
      </c>
      <c r="BD82" s="5">
        <f t="shared" si="51"/>
        <v>2.397908440350353E-2</v>
      </c>
      <c r="BE82">
        <f>Original!AO80</f>
        <v>11348341</v>
      </c>
      <c r="BF82" s="5">
        <f t="shared" si="52"/>
        <v>7.6063941061665502E-3</v>
      </c>
      <c r="BG82">
        <f>Original!AP80</f>
        <v>-22439188.27</v>
      </c>
      <c r="BH82">
        <f>Original!AQ80</f>
        <v>0</v>
      </c>
      <c r="BI82">
        <f>Original!AR80</f>
        <v>0.20087069282303499</v>
      </c>
      <c r="BJ82">
        <f>Original!AS80</f>
        <v>0</v>
      </c>
      <c r="BK82">
        <f>Original!AT80</f>
        <v>0</v>
      </c>
      <c r="BL82" s="5">
        <f t="shared" si="53"/>
        <v>0</v>
      </c>
      <c r="BM82">
        <f>Original!AU80</f>
        <v>0</v>
      </c>
      <c r="BN82" s="5">
        <f t="shared" si="54"/>
        <v>0</v>
      </c>
      <c r="BO82">
        <f>Original!AV80</f>
        <v>0</v>
      </c>
      <c r="BP82" s="5">
        <f t="shared" si="55"/>
        <v>0</v>
      </c>
      <c r="BQ82"/>
      <c r="BR82"/>
      <c r="BS82"/>
      <c r="BT82"/>
      <c r="BU82"/>
      <c r="BV82"/>
      <c r="BW82"/>
      <c r="BX82"/>
    </row>
    <row r="83" spans="1:76" x14ac:dyDescent="0.2">
      <c r="A83" t="str">
        <f t="shared" si="35"/>
        <v>1_1_2010</v>
      </c>
      <c r="B83">
        <v>1</v>
      </c>
      <c r="C83">
        <v>1</v>
      </c>
      <c r="D83">
        <v>2010</v>
      </c>
      <c r="E83">
        <f>Original!E81</f>
        <v>1444866088.8599999</v>
      </c>
      <c r="F83">
        <f>Original!F81</f>
        <v>1441831082.9619999</v>
      </c>
      <c r="G83">
        <f>Original!G81</f>
        <v>-3035005.8980002501</v>
      </c>
      <c r="H83">
        <f>Original!H81</f>
        <v>1470937387.0819199</v>
      </c>
      <c r="I83">
        <f>Original!I81</f>
        <v>34893334.282006398</v>
      </c>
      <c r="J83">
        <f>Original!J81</f>
        <v>60958927.918602698</v>
      </c>
      <c r="K83">
        <f>Original!K81</f>
        <v>9.4390509750385707</v>
      </c>
      <c r="L83">
        <f>Original!L81</f>
        <v>8579363.8764565997</v>
      </c>
      <c r="M83">
        <f>Original!M81</f>
        <v>3.2909476194158001</v>
      </c>
      <c r="N83">
        <f>Original!O81</f>
        <v>11.1537129218051</v>
      </c>
      <c r="O83">
        <f>Original!P81</f>
        <v>0.37856921620006301</v>
      </c>
      <c r="P83">
        <f>Original!N81</f>
        <v>36763.106049503098</v>
      </c>
      <c r="Q83">
        <f>Original!Q81</f>
        <v>4.8818707243058901</v>
      </c>
      <c r="R83">
        <f>Original!R81</f>
        <v>0</v>
      </c>
      <c r="S83">
        <f>Original!S81</f>
        <v>0</v>
      </c>
      <c r="T83">
        <f>Original!T81</f>
        <v>0</v>
      </c>
      <c r="U83">
        <f>Original!U81</f>
        <v>0</v>
      </c>
      <c r="V83">
        <f>Original!V81</f>
        <v>0.22592186437675399</v>
      </c>
      <c r="W83">
        <f>Original!W81</f>
        <v>0</v>
      </c>
      <c r="X83">
        <f>Original!X81</f>
        <v>-3770935.9129281398</v>
      </c>
      <c r="Y83" s="5">
        <f t="shared" si="56"/>
        <v>-2.6259193828878547E-3</v>
      </c>
      <c r="Z83">
        <f>Original!Y81</f>
        <v>-3130982.01816872</v>
      </c>
      <c r="AA83" s="5">
        <f t="shared" si="37"/>
        <v>-2.1802827093389669E-3</v>
      </c>
      <c r="AB83">
        <f>Original!Z81</f>
        <v>2496163.72704888</v>
      </c>
      <c r="AC83" s="5">
        <f t="shared" si="38"/>
        <v>1.738222251735242E-3</v>
      </c>
      <c r="AD83">
        <f>Original!AA81</f>
        <v>28574655.885404699</v>
      </c>
      <c r="AE83" s="5">
        <f t="shared" si="39"/>
        <v>1.9898175010502915E-2</v>
      </c>
      <c r="AF83">
        <f>Original!AC81</f>
        <v>3027187.3205307401</v>
      </c>
      <c r="AG83" s="5">
        <f t="shared" si="40"/>
        <v>2.108004496539292E-3</v>
      </c>
      <c r="AH83">
        <f>Original!AD81</f>
        <v>-2841726.6256397301</v>
      </c>
      <c r="AI83" s="5">
        <f t="shared" si="41"/>
        <v>-1.9788575567017508E-3</v>
      </c>
      <c r="AJ83">
        <f>Original!AB81</f>
        <v>12426131.1257999</v>
      </c>
      <c r="AK83" s="5">
        <f t="shared" si="42"/>
        <v>8.6530292030889376E-3</v>
      </c>
      <c r="AL83">
        <f>Original!AE81</f>
        <v>-2622087.5727456198</v>
      </c>
      <c r="AM83" s="5">
        <f t="shared" si="43"/>
        <v>-1.8259102620377258E-3</v>
      </c>
      <c r="AN83">
        <f>Original!AF81</f>
        <v>0</v>
      </c>
      <c r="AO83" s="5">
        <f t="shared" si="44"/>
        <v>0</v>
      </c>
      <c r="AP83">
        <f>Original!AG81</f>
        <v>0</v>
      </c>
      <c r="AQ83" s="5">
        <f t="shared" si="45"/>
        <v>0</v>
      </c>
      <c r="AR83">
        <f>Original!AH81</f>
        <v>0</v>
      </c>
      <c r="AS83" s="5">
        <f t="shared" si="46"/>
        <v>0</v>
      </c>
      <c r="AT83">
        <f>Original!AI81</f>
        <v>0</v>
      </c>
      <c r="AU83" s="5">
        <f t="shared" si="47"/>
        <v>0</v>
      </c>
      <c r="AV83">
        <f>Original!AJ81</f>
        <v>543814.546163199</v>
      </c>
      <c r="AW83" s="5">
        <f t="shared" si="48"/>
        <v>3.7868932022168763E-4</v>
      </c>
      <c r="AX83">
        <f>Original!AK81</f>
        <v>0</v>
      </c>
      <c r="AY83" s="5">
        <f t="shared" si="49"/>
        <v>0</v>
      </c>
      <c r="AZ83">
        <f>Original!AL81</f>
        <v>34702220.475465298</v>
      </c>
      <c r="BA83">
        <f>Original!AM81</f>
        <v>34962203.072864003</v>
      </c>
      <c r="BB83" s="5">
        <f t="shared" si="50"/>
        <v>2.4346191194271942E-2</v>
      </c>
      <c r="BC83">
        <f>Original!AN81</f>
        <v>-37997208.970864303</v>
      </c>
      <c r="BD83" s="5">
        <f t="shared" si="51"/>
        <v>-2.6459640215618335E-2</v>
      </c>
      <c r="BE83">
        <f>Original!AO81</f>
        <v>0</v>
      </c>
      <c r="BF83" s="5">
        <f t="shared" si="52"/>
        <v>0</v>
      </c>
      <c r="BG83">
        <f>Original!AP81</f>
        <v>-3035005.8980002501</v>
      </c>
      <c r="BH83">
        <f>Original!AQ81</f>
        <v>0</v>
      </c>
      <c r="BI83">
        <f>Original!AR81</f>
        <v>0.22592186437675399</v>
      </c>
      <c r="BJ83">
        <f>Original!AS81</f>
        <v>0</v>
      </c>
      <c r="BK83">
        <f>Original!AT81</f>
        <v>0</v>
      </c>
      <c r="BL83" s="5">
        <f t="shared" si="53"/>
        <v>0</v>
      </c>
      <c r="BM83">
        <f>Original!AU81</f>
        <v>543814.546163199</v>
      </c>
      <c r="BN83" s="5">
        <f t="shared" si="54"/>
        <v>3.7868932022168763E-4</v>
      </c>
      <c r="BO83">
        <f>Original!AV81</f>
        <v>0</v>
      </c>
      <c r="BP83" s="5">
        <f t="shared" si="55"/>
        <v>0</v>
      </c>
      <c r="BQ83"/>
      <c r="BR83"/>
      <c r="BS83"/>
      <c r="BT83"/>
      <c r="BU83"/>
      <c r="BV83"/>
      <c r="BW83"/>
      <c r="BX83"/>
    </row>
    <row r="84" spans="1:76" x14ac:dyDescent="0.2">
      <c r="A84" t="str">
        <f t="shared" si="35"/>
        <v>1_1_2011</v>
      </c>
      <c r="B84">
        <v>1</v>
      </c>
      <c r="C84">
        <v>1</v>
      </c>
      <c r="D84">
        <v>2011</v>
      </c>
      <c r="E84">
        <f>Original!E82</f>
        <v>1204497030.56199</v>
      </c>
      <c r="F84">
        <f>Original!F82</f>
        <v>1242931036.0999999</v>
      </c>
      <c r="G84">
        <f>Original!G82</f>
        <v>38434005.538000897</v>
      </c>
      <c r="H84">
        <f>Original!H82</f>
        <v>1246906682.3120301</v>
      </c>
      <c r="I84">
        <f>Original!I82</f>
        <v>38365837.6179571</v>
      </c>
      <c r="J84">
        <f>Original!J82</f>
        <v>62893251.180414997</v>
      </c>
      <c r="K84">
        <f>Original!K82</f>
        <v>8.2877235376927505</v>
      </c>
      <c r="L84">
        <f>Original!L82</f>
        <v>9031379.1745774392</v>
      </c>
      <c r="M84">
        <f>Original!M82</f>
        <v>4.0322869755884003</v>
      </c>
      <c r="N84">
        <f>Original!O82</f>
        <v>11.0434648089535</v>
      </c>
      <c r="O84">
        <f>Original!P82</f>
        <v>0.44597095530560399</v>
      </c>
      <c r="P84">
        <f>Original!N82</f>
        <v>36105.908678632099</v>
      </c>
      <c r="Q84">
        <f>Original!Q82</f>
        <v>4.87027576518018</v>
      </c>
      <c r="R84">
        <f>Original!R82</f>
        <v>0</v>
      </c>
      <c r="S84">
        <f>Original!S82</f>
        <v>0.15344799907539999</v>
      </c>
      <c r="T84">
        <f>Original!T82</f>
        <v>0</v>
      </c>
      <c r="U84">
        <f>Original!U82</f>
        <v>0</v>
      </c>
      <c r="V84">
        <f>Original!V82</f>
        <v>0.26707245837700799</v>
      </c>
      <c r="W84">
        <f>Original!W82</f>
        <v>0</v>
      </c>
      <c r="X84">
        <f>Original!X82</f>
        <v>251941.01833584</v>
      </c>
      <c r="Y84" s="5">
        <f t="shared" si="56"/>
        <v>1.7127922680355994E-4</v>
      </c>
      <c r="Z84">
        <f>Original!Y82</f>
        <v>-7757082.8502160497</v>
      </c>
      <c r="AA84" s="5">
        <f t="shared" si="37"/>
        <v>-5.2735642715593303E-3</v>
      </c>
      <c r="AB84">
        <f>Original!Z82</f>
        <v>6707009.1314830603</v>
      </c>
      <c r="AC84" s="5">
        <f t="shared" si="38"/>
        <v>4.5596836346573407E-3</v>
      </c>
      <c r="AD84">
        <f>Original!AA82</f>
        <v>33777179.191299297</v>
      </c>
      <c r="AE84" s="5">
        <f t="shared" si="39"/>
        <v>2.2963029893683821E-2</v>
      </c>
      <c r="AF84">
        <f>Original!AC82</f>
        <v>3239909.99839507</v>
      </c>
      <c r="AG84" s="5">
        <f t="shared" si="40"/>
        <v>2.2026158467713434E-3</v>
      </c>
      <c r="AH84">
        <f>Original!AD82</f>
        <v>-3800547.7339050099</v>
      </c>
      <c r="AI84" s="5">
        <f t="shared" si="41"/>
        <v>-2.583759014681533E-3</v>
      </c>
      <c r="AJ84">
        <f>Original!AB82</f>
        <v>5159052.1273403196</v>
      </c>
      <c r="AK84" s="5">
        <f t="shared" si="42"/>
        <v>3.5073227267511148E-3</v>
      </c>
      <c r="AL84">
        <f>Original!AE82</f>
        <v>983012.06285446999</v>
      </c>
      <c r="AM84" s="5">
        <f t="shared" si="43"/>
        <v>6.6828953529054851E-4</v>
      </c>
      <c r="AN84">
        <f>Original!AF82</f>
        <v>0</v>
      </c>
      <c r="AO84" s="5">
        <f t="shared" si="44"/>
        <v>0</v>
      </c>
      <c r="AP84">
        <f>Original!AG82</f>
        <v>-785748.08011163096</v>
      </c>
      <c r="AQ84" s="5">
        <f t="shared" si="45"/>
        <v>-5.3418186729920327E-4</v>
      </c>
      <c r="AR84">
        <f>Original!AH82</f>
        <v>0</v>
      </c>
      <c r="AS84" s="5">
        <f t="shared" si="46"/>
        <v>0</v>
      </c>
      <c r="AT84">
        <f>Original!AI82</f>
        <v>0</v>
      </c>
      <c r="AU84" s="5">
        <f t="shared" si="47"/>
        <v>0</v>
      </c>
      <c r="AV84">
        <f>Original!AJ82</f>
        <v>0</v>
      </c>
      <c r="AW84" s="5">
        <f t="shared" si="48"/>
        <v>0</v>
      </c>
      <c r="AX84">
        <f>Original!AK82</f>
        <v>0</v>
      </c>
      <c r="AY84" s="5">
        <f t="shared" si="49"/>
        <v>0</v>
      </c>
      <c r="AZ84">
        <f>Original!AL82</f>
        <v>37774724.865475401</v>
      </c>
      <c r="BA84">
        <f>Original!AM82</f>
        <v>37900433.5213935</v>
      </c>
      <c r="BB84" s="5">
        <f t="shared" si="50"/>
        <v>2.5766177305875181E-2</v>
      </c>
      <c r="BC84">
        <f>Original!AN82</f>
        <v>533572.01660745998</v>
      </c>
      <c r="BD84" s="5">
        <f t="shared" si="51"/>
        <v>3.6274284771969299E-4</v>
      </c>
      <c r="BE84">
        <f>Original!AO82</f>
        <v>0</v>
      </c>
      <c r="BF84" s="5">
        <f t="shared" si="52"/>
        <v>0</v>
      </c>
      <c r="BG84">
        <f>Original!AP82</f>
        <v>38434005.538000897</v>
      </c>
      <c r="BH84">
        <f>Original!AQ82</f>
        <v>0.15344799907539999</v>
      </c>
      <c r="BI84">
        <f>Original!AR82</f>
        <v>0.26707245837700799</v>
      </c>
      <c r="BJ84">
        <f>Original!AS82</f>
        <v>0</v>
      </c>
      <c r="BK84">
        <f>Original!AT82</f>
        <v>-785748.08011163096</v>
      </c>
      <c r="BL84" s="5">
        <f t="shared" si="53"/>
        <v>-5.3418186729920327E-4</v>
      </c>
      <c r="BM84">
        <f>Original!AU82</f>
        <v>0</v>
      </c>
      <c r="BN84" s="5">
        <f t="shared" si="54"/>
        <v>0</v>
      </c>
      <c r="BO84">
        <f>Original!AV82</f>
        <v>0</v>
      </c>
      <c r="BP84" s="5">
        <f t="shared" si="55"/>
        <v>0</v>
      </c>
      <c r="BQ84"/>
      <c r="BR84"/>
      <c r="BS84"/>
      <c r="BT84"/>
      <c r="BU84"/>
      <c r="BV84"/>
      <c r="BW84"/>
      <c r="BX84"/>
    </row>
    <row r="85" spans="1:76" x14ac:dyDescent="0.2">
      <c r="A85" t="str">
        <f t="shared" si="35"/>
        <v>1_1_2012</v>
      </c>
      <c r="B85">
        <v>1</v>
      </c>
      <c r="C85">
        <v>1</v>
      </c>
      <c r="D85">
        <v>2012</v>
      </c>
      <c r="E85">
        <f>Original!E83</f>
        <v>1242931036.0999999</v>
      </c>
      <c r="F85">
        <f>Original!F83</f>
        <v>1251588185.6900001</v>
      </c>
      <c r="G85">
        <f>Original!G83</f>
        <v>8657149.5899994299</v>
      </c>
      <c r="H85">
        <f>Original!H83</f>
        <v>1270859715.2614</v>
      </c>
      <c r="I85">
        <f>Original!I83</f>
        <v>23953032.949368302</v>
      </c>
      <c r="J85">
        <f>Original!J83</f>
        <v>64861139.974055499</v>
      </c>
      <c r="K85">
        <f>Original!K83</f>
        <v>8.3168229524110195</v>
      </c>
      <c r="L85">
        <f>Original!L83</f>
        <v>9144685.9074929804</v>
      </c>
      <c r="M85">
        <f>Original!M83</f>
        <v>4.0562597128260096</v>
      </c>
      <c r="N85">
        <f>Original!O83</f>
        <v>10.9656178097978</v>
      </c>
      <c r="O85">
        <f>Original!P83</f>
        <v>0.448314862380152</v>
      </c>
      <c r="P85">
        <f>Original!N83</f>
        <v>35680.007815267301</v>
      </c>
      <c r="Q85">
        <f>Original!Q83</f>
        <v>5.0047028609248798</v>
      </c>
      <c r="R85">
        <f>Original!R83</f>
        <v>0</v>
      </c>
      <c r="S85">
        <f>Original!S83</f>
        <v>0.78854754532104598</v>
      </c>
      <c r="T85">
        <f>Original!T83</f>
        <v>0</v>
      </c>
      <c r="U85">
        <f>Original!U83</f>
        <v>0</v>
      </c>
      <c r="V85">
        <f>Original!V83</f>
        <v>0.26900467327545202</v>
      </c>
      <c r="W85">
        <f>Original!W83</f>
        <v>0</v>
      </c>
      <c r="X85">
        <f>Original!X83</f>
        <v>20509580.177212</v>
      </c>
      <c r="Y85" s="5">
        <f t="shared" si="56"/>
        <v>1.6448368164314331E-2</v>
      </c>
      <c r="Z85">
        <f>Original!Y83</f>
        <v>-3337378.0726346001</v>
      </c>
      <c r="AA85" s="5">
        <f t="shared" si="37"/>
        <v>-2.676525934119137E-3</v>
      </c>
      <c r="AB85">
        <f>Original!Z83</f>
        <v>8079407.3872236004</v>
      </c>
      <c r="AC85" s="5">
        <f t="shared" si="38"/>
        <v>6.4795605812639177E-3</v>
      </c>
      <c r="AD85">
        <f>Original!AA83</f>
        <v>927015.08427437197</v>
      </c>
      <c r="AE85" s="5">
        <f t="shared" si="39"/>
        <v>7.4345185363469939E-4</v>
      </c>
      <c r="AF85">
        <f>Original!AC83</f>
        <v>-678355.24872577796</v>
      </c>
      <c r="AG85" s="5">
        <f t="shared" si="40"/>
        <v>-5.4403048628142976E-4</v>
      </c>
      <c r="AH85">
        <f>Original!AD83</f>
        <v>15955.474743451599</v>
      </c>
      <c r="AI85" s="5">
        <f t="shared" si="41"/>
        <v>1.2796045582069348E-5</v>
      </c>
      <c r="AJ85">
        <f>Original!AB83</f>
        <v>3811115.4040968898</v>
      </c>
      <c r="AK85" s="5">
        <f t="shared" si="42"/>
        <v>3.0564559947904614E-3</v>
      </c>
      <c r="AL85">
        <f>Original!AE83</f>
        <v>-1237893.84453192</v>
      </c>
      <c r="AM85" s="5">
        <f t="shared" si="43"/>
        <v>-9.927718425861683E-4</v>
      </c>
      <c r="AN85">
        <f>Original!AF83</f>
        <v>0</v>
      </c>
      <c r="AO85" s="5">
        <f t="shared" si="44"/>
        <v>0</v>
      </c>
      <c r="AP85">
        <f>Original!AG83</f>
        <v>-3336235.6316708699</v>
      </c>
      <c r="AQ85" s="5">
        <f t="shared" si="45"/>
        <v>-2.6756097140202824E-3</v>
      </c>
      <c r="AR85">
        <f>Original!AH83</f>
        <v>0</v>
      </c>
      <c r="AS85" s="5">
        <f t="shared" si="46"/>
        <v>0</v>
      </c>
      <c r="AT85">
        <f>Original!AI83</f>
        <v>0</v>
      </c>
      <c r="AU85" s="5">
        <f t="shared" si="47"/>
        <v>0</v>
      </c>
      <c r="AV85">
        <f>Original!AJ83</f>
        <v>197576.62580653001</v>
      </c>
      <c r="AW85" s="5">
        <f t="shared" si="48"/>
        <v>1.5845341805385222E-4</v>
      </c>
      <c r="AX85">
        <f>Original!AK83</f>
        <v>0</v>
      </c>
      <c r="AY85" s="5">
        <f t="shared" si="49"/>
        <v>0</v>
      </c>
      <c r="AZ85">
        <f>Original!AL83</f>
        <v>24950787.3557937</v>
      </c>
      <c r="BA85">
        <f>Original!AM83</f>
        <v>25122000.016735699</v>
      </c>
      <c r="BB85" s="5">
        <f t="shared" si="50"/>
        <v>2.0147458003957577E-2</v>
      </c>
      <c r="BC85">
        <f>Original!AN83</f>
        <v>-16464850.426736301</v>
      </c>
      <c r="BD85" s="5">
        <f t="shared" si="51"/>
        <v>-1.3204557053304877E-2</v>
      </c>
      <c r="BE85">
        <f>Original!AO83</f>
        <v>0</v>
      </c>
      <c r="BF85" s="5">
        <f t="shared" si="52"/>
        <v>0</v>
      </c>
      <c r="BG85">
        <f>Original!AP83</f>
        <v>8657149.5899994299</v>
      </c>
      <c r="BH85">
        <f>Original!AQ83</f>
        <v>0.78854754532104598</v>
      </c>
      <c r="BI85">
        <f>Original!AR83</f>
        <v>0.26900467327545202</v>
      </c>
      <c r="BJ85">
        <f>Original!AS83</f>
        <v>0</v>
      </c>
      <c r="BK85">
        <f>Original!AT83</f>
        <v>-3336235.6316708699</v>
      </c>
      <c r="BL85" s="5">
        <f t="shared" si="53"/>
        <v>-2.6756097140202824E-3</v>
      </c>
      <c r="BM85">
        <f>Original!AU83</f>
        <v>197576.62580653001</v>
      </c>
      <c r="BN85" s="5">
        <f t="shared" si="54"/>
        <v>1.5845341805385222E-4</v>
      </c>
      <c r="BO85">
        <f>Original!AV83</f>
        <v>0</v>
      </c>
      <c r="BP85" s="5">
        <f t="shared" si="55"/>
        <v>0</v>
      </c>
      <c r="BQ85"/>
      <c r="BR85"/>
      <c r="BS85"/>
      <c r="BT85"/>
      <c r="BU85"/>
      <c r="BV85"/>
      <c r="BW85"/>
      <c r="BX85"/>
    </row>
    <row r="86" spans="1:76" x14ac:dyDescent="0.2">
      <c r="A86" t="str">
        <f t="shared" si="35"/>
        <v>1_1_2013</v>
      </c>
      <c r="B86">
        <v>1</v>
      </c>
      <c r="C86">
        <v>1</v>
      </c>
      <c r="D86">
        <v>2013</v>
      </c>
      <c r="E86">
        <f>Original!E84</f>
        <v>1251588185.6900001</v>
      </c>
      <c r="F86">
        <f>Original!F84</f>
        <v>1254206265.9300001</v>
      </c>
      <c r="G86">
        <f>Original!G84</f>
        <v>2618080.2400007802</v>
      </c>
      <c r="H86">
        <f>Original!H84</f>
        <v>1268325939.3795099</v>
      </c>
      <c r="I86">
        <f>Original!I84</f>
        <v>-2533775.8818901302</v>
      </c>
      <c r="J86">
        <f>Original!J84</f>
        <v>67077574.840955399</v>
      </c>
      <c r="K86">
        <f>Original!K84</f>
        <v>8.7374887478153394</v>
      </c>
      <c r="L86">
        <f>Original!L84</f>
        <v>9281042.5455155093</v>
      </c>
      <c r="M86">
        <f>Original!M84</f>
        <v>3.89904378495239</v>
      </c>
      <c r="N86">
        <f>Original!O84</f>
        <v>10.6422967265108</v>
      </c>
      <c r="O86">
        <f>Original!P84</f>
        <v>0.45084430518378399</v>
      </c>
      <c r="P86">
        <f>Original!N84</f>
        <v>35808.626351237297</v>
      </c>
      <c r="Q86">
        <f>Original!Q84</f>
        <v>4.97998462490904</v>
      </c>
      <c r="R86">
        <f>Original!R84</f>
        <v>0</v>
      </c>
      <c r="S86">
        <f>Original!S84</f>
        <v>1.7081717749927099</v>
      </c>
      <c r="T86">
        <f>Original!T84</f>
        <v>0</v>
      </c>
      <c r="U86">
        <f>Original!U84</f>
        <v>0</v>
      </c>
      <c r="V86">
        <f>Original!V84</f>
        <v>0.26080860772909997</v>
      </c>
      <c r="W86">
        <f>Original!W84</f>
        <v>0</v>
      </c>
      <c r="X86">
        <f>Original!X84</f>
        <v>23773577.349608701</v>
      </c>
      <c r="Y86" s="5">
        <f t="shared" si="56"/>
        <v>1.8706688916265451E-2</v>
      </c>
      <c r="Z86">
        <f>Original!Y84</f>
        <v>-15505625.9649707</v>
      </c>
      <c r="AA86" s="5">
        <f t="shared" si="37"/>
        <v>-1.2200895015215261E-2</v>
      </c>
      <c r="AB86">
        <f>Original!Z84</f>
        <v>7266538.9581800997</v>
      </c>
      <c r="AC86" s="5">
        <f t="shared" si="38"/>
        <v>5.7178135957244216E-3</v>
      </c>
      <c r="AD86">
        <f>Original!AA84</f>
        <v>-6839938.9690137198</v>
      </c>
      <c r="AE86" s="5">
        <f t="shared" si="39"/>
        <v>-5.3821353268773886E-3</v>
      </c>
      <c r="AF86">
        <f>Original!AC84</f>
        <v>-3400144.8027900802</v>
      </c>
      <c r="AG86" s="5">
        <f t="shared" si="40"/>
        <v>-2.6754682377281218E-3</v>
      </c>
      <c r="AH86">
        <f>Original!AD84</f>
        <v>-79368.066778703607</v>
      </c>
      <c r="AI86" s="5">
        <f t="shared" si="41"/>
        <v>-6.2452264262998207E-5</v>
      </c>
      <c r="AJ86">
        <f>Original!AB84</f>
        <v>-2762958.2587634302</v>
      </c>
      <c r="AK86" s="5">
        <f t="shared" si="42"/>
        <v>-2.1740859558170228E-3</v>
      </c>
      <c r="AL86">
        <f>Original!AE84</f>
        <v>152979.632533261</v>
      </c>
      <c r="AM86" s="5">
        <f t="shared" si="43"/>
        <v>1.2037491683477826E-4</v>
      </c>
      <c r="AN86">
        <f>Original!AF84</f>
        <v>0</v>
      </c>
      <c r="AO86" s="5">
        <f t="shared" si="44"/>
        <v>0</v>
      </c>
      <c r="AP86">
        <f>Original!AG84</f>
        <v>-4818513.4082764499</v>
      </c>
      <c r="AQ86" s="5">
        <f t="shared" si="45"/>
        <v>-3.7915383975211945E-3</v>
      </c>
      <c r="AR86">
        <f>Original!AH84</f>
        <v>0</v>
      </c>
      <c r="AS86" s="5">
        <f t="shared" si="46"/>
        <v>0</v>
      </c>
      <c r="AT86">
        <f>Original!AI84</f>
        <v>0</v>
      </c>
      <c r="AU86" s="5">
        <f t="shared" si="47"/>
        <v>0</v>
      </c>
      <c r="AV86">
        <f>Original!AJ84</f>
        <v>0</v>
      </c>
      <c r="AW86" s="5">
        <f t="shared" si="48"/>
        <v>0</v>
      </c>
      <c r="AX86">
        <f>Original!AK84</f>
        <v>0</v>
      </c>
      <c r="AY86" s="5">
        <f t="shared" si="49"/>
        <v>0</v>
      </c>
      <c r="AZ86">
        <f>Original!AL84</f>
        <v>-2213453.53027103</v>
      </c>
      <c r="BA86">
        <f>Original!AM84</f>
        <v>-2685155.34223308</v>
      </c>
      <c r="BB86" s="5">
        <f t="shared" si="50"/>
        <v>-2.1128652596252742E-3</v>
      </c>
      <c r="BC86">
        <f>Original!AN84</f>
        <v>5303235.5822338602</v>
      </c>
      <c r="BD86" s="5">
        <f t="shared" si="51"/>
        <v>4.1729512066113845E-3</v>
      </c>
      <c r="BE86">
        <f>Original!AO84</f>
        <v>0</v>
      </c>
      <c r="BF86" s="5">
        <f t="shared" si="52"/>
        <v>0</v>
      </c>
      <c r="BG86">
        <f>Original!AP84</f>
        <v>2618080.2400007802</v>
      </c>
      <c r="BH86">
        <f>Original!AQ84</f>
        <v>1.7081717749927099</v>
      </c>
      <c r="BI86">
        <f>Original!AR84</f>
        <v>0.26080860772909997</v>
      </c>
      <c r="BJ86">
        <f>Original!AS84</f>
        <v>0</v>
      </c>
      <c r="BK86">
        <f>Original!AT84</f>
        <v>-4818513.4082764499</v>
      </c>
      <c r="BL86" s="5">
        <f t="shared" si="53"/>
        <v>-3.7915383975211945E-3</v>
      </c>
      <c r="BM86">
        <f>Original!AU84</f>
        <v>0</v>
      </c>
      <c r="BN86" s="5">
        <f t="shared" si="54"/>
        <v>0</v>
      </c>
      <c r="BO86">
        <f>Original!AV84</f>
        <v>0</v>
      </c>
      <c r="BP86" s="5">
        <f t="shared" si="55"/>
        <v>0</v>
      </c>
      <c r="BQ86"/>
      <c r="BR86"/>
      <c r="BS86"/>
      <c r="BT86"/>
      <c r="BU86"/>
      <c r="BV86"/>
      <c r="BW86"/>
      <c r="BX86"/>
    </row>
    <row r="87" spans="1:76" x14ac:dyDescent="0.2">
      <c r="A87" t="str">
        <f t="shared" si="35"/>
        <v>1_1_2014</v>
      </c>
      <c r="B87">
        <v>1</v>
      </c>
      <c r="C87">
        <v>1</v>
      </c>
      <c r="D87">
        <v>2014</v>
      </c>
      <c r="E87">
        <f>Original!E85</f>
        <v>1254206265.9300001</v>
      </c>
      <c r="F87">
        <f>Original!F85</f>
        <v>1298539921.46</v>
      </c>
      <c r="G87">
        <f>Original!G85</f>
        <v>44333655.529999703</v>
      </c>
      <c r="H87">
        <f>Original!H85</f>
        <v>1309932671.93346</v>
      </c>
      <c r="I87">
        <f>Original!I85</f>
        <v>41606732.553953797</v>
      </c>
      <c r="J87">
        <f>Original!J85</f>
        <v>68885001.202972904</v>
      </c>
      <c r="K87">
        <f>Original!K85</f>
        <v>8.5860600025900595</v>
      </c>
      <c r="L87">
        <f>Original!L85</f>
        <v>9352516.9856803194</v>
      </c>
      <c r="M87">
        <f>Original!M85</f>
        <v>3.6912250096637802</v>
      </c>
      <c r="N87">
        <f>Original!O85</f>
        <v>10.547412268503299</v>
      </c>
      <c r="O87">
        <f>Original!P85</f>
        <v>0.45242929330139497</v>
      </c>
      <c r="P87">
        <f>Original!N85</f>
        <v>35841.6203818785</v>
      </c>
      <c r="Q87">
        <f>Original!Q85</f>
        <v>5.1873968245850799</v>
      </c>
      <c r="R87">
        <f>Original!R85</f>
        <v>0</v>
      </c>
      <c r="S87">
        <f>Original!S85</f>
        <v>2.6245114032891501</v>
      </c>
      <c r="T87">
        <f>Original!T85</f>
        <v>0</v>
      </c>
      <c r="U87">
        <f>Original!U85</f>
        <v>0</v>
      </c>
      <c r="V87">
        <f>Original!V85</f>
        <v>0.56675111644648102</v>
      </c>
      <c r="W87">
        <f>Original!W85</f>
        <v>0</v>
      </c>
      <c r="X87">
        <f>Original!X85</f>
        <v>36887929.273187101</v>
      </c>
      <c r="Y87" s="5">
        <f t="shared" si="56"/>
        <v>2.9083950842504574E-2</v>
      </c>
      <c r="Z87">
        <f>Original!Y85</f>
        <v>6880929.1097679604</v>
      </c>
      <c r="AA87" s="5">
        <f t="shared" si="37"/>
        <v>5.4252056952601999E-3</v>
      </c>
      <c r="AB87">
        <f>Original!Z85</f>
        <v>8000809.5006821798</v>
      </c>
      <c r="AC87" s="5">
        <f t="shared" si="38"/>
        <v>6.3081651587101762E-3</v>
      </c>
      <c r="AD87">
        <f>Original!AA85</f>
        <v>-9459124.8844108991</v>
      </c>
      <c r="AE87" s="5">
        <f t="shared" si="39"/>
        <v>-7.4579606004419414E-3</v>
      </c>
      <c r="AF87">
        <f>Original!AC85</f>
        <v>-700144.05300978501</v>
      </c>
      <c r="AG87" s="5">
        <f t="shared" si="40"/>
        <v>-5.5202218236765645E-4</v>
      </c>
      <c r="AH87">
        <f>Original!AD85</f>
        <v>143259.22525193301</v>
      </c>
      <c r="AI87" s="5">
        <f t="shared" si="41"/>
        <v>1.1295142739256617E-4</v>
      </c>
      <c r="AJ87">
        <f>Original!AB85</f>
        <v>-1371341.9049167901</v>
      </c>
      <c r="AK87" s="5">
        <f t="shared" si="42"/>
        <v>-1.0812219969164058E-3</v>
      </c>
      <c r="AL87">
        <f>Original!AE85</f>
        <v>-1932326.70271232</v>
      </c>
      <c r="AM87" s="5">
        <f t="shared" si="43"/>
        <v>-1.5235253358120645E-3</v>
      </c>
      <c r="AN87">
        <f>Original!AF85</f>
        <v>0</v>
      </c>
      <c r="AO87" s="5">
        <f t="shared" si="44"/>
        <v>0</v>
      </c>
      <c r="AP87">
        <f>Original!AG85</f>
        <v>-4914945.2102387603</v>
      </c>
      <c r="AQ87" s="5">
        <f t="shared" si="45"/>
        <v>-3.8751436500961641E-3</v>
      </c>
      <c r="AR87">
        <f>Original!AH85</f>
        <v>0</v>
      </c>
      <c r="AS87" s="5">
        <f t="shared" si="46"/>
        <v>0</v>
      </c>
      <c r="AT87">
        <f>Original!AI85</f>
        <v>0</v>
      </c>
      <c r="AU87" s="5">
        <f t="shared" si="47"/>
        <v>0</v>
      </c>
      <c r="AV87">
        <f>Original!AJ85</f>
        <v>7095730.96256088</v>
      </c>
      <c r="AW87" s="5">
        <f t="shared" si="48"/>
        <v>5.5945642537534564E-3</v>
      </c>
      <c r="AX87">
        <f>Original!AK85</f>
        <v>0</v>
      </c>
      <c r="AY87" s="5">
        <f t="shared" si="49"/>
        <v>0</v>
      </c>
      <c r="AZ87">
        <f>Original!AL85</f>
        <v>40630775.316161498</v>
      </c>
      <c r="BA87">
        <f>Original!AM85</f>
        <v>40748039.071113899</v>
      </c>
      <c r="BB87" s="5">
        <f t="shared" si="50"/>
        <v>3.212741914830556E-2</v>
      </c>
      <c r="BC87">
        <f>Original!AN85</f>
        <v>3585616.4588858499</v>
      </c>
      <c r="BD87" s="5">
        <f t="shared" si="51"/>
        <v>2.8270465402923197E-3</v>
      </c>
      <c r="BE87">
        <f>Original!AO85</f>
        <v>0</v>
      </c>
      <c r="BF87" s="5">
        <f t="shared" si="52"/>
        <v>0</v>
      </c>
      <c r="BG87">
        <f>Original!AP85</f>
        <v>44333655.529999703</v>
      </c>
      <c r="BH87">
        <f>Original!AQ85</f>
        <v>2.6245114032891501</v>
      </c>
      <c r="BI87">
        <f>Original!AR85</f>
        <v>0.56675111644648102</v>
      </c>
      <c r="BJ87">
        <f>Original!AS85</f>
        <v>0</v>
      </c>
      <c r="BK87">
        <f>Original!AT85</f>
        <v>-4914945.2102387603</v>
      </c>
      <c r="BL87" s="5">
        <f t="shared" si="53"/>
        <v>-3.8751436500961641E-3</v>
      </c>
      <c r="BM87">
        <f>Original!AU85</f>
        <v>7095730.96256088</v>
      </c>
      <c r="BN87" s="5">
        <f t="shared" si="54"/>
        <v>5.5945642537534564E-3</v>
      </c>
      <c r="BO87">
        <f>Original!AV85</f>
        <v>0</v>
      </c>
      <c r="BP87" s="5">
        <f t="shared" si="55"/>
        <v>0</v>
      </c>
      <c r="BQ87"/>
      <c r="BR87"/>
      <c r="BS87"/>
      <c r="BT87"/>
      <c r="BU87"/>
      <c r="BV87"/>
      <c r="BW87"/>
      <c r="BX87"/>
    </row>
    <row r="88" spans="1:76" x14ac:dyDescent="0.2">
      <c r="A88" t="str">
        <f t="shared" si="35"/>
        <v>1_1_2015</v>
      </c>
      <c r="B88">
        <v>1</v>
      </c>
      <c r="C88">
        <v>1</v>
      </c>
      <c r="D88">
        <v>2015</v>
      </c>
      <c r="E88">
        <f>Original!E86</f>
        <v>1298539921.46</v>
      </c>
      <c r="F88">
        <f>Original!F86</f>
        <v>1302950550.3799901</v>
      </c>
      <c r="G88">
        <f>Original!G86</f>
        <v>4410628.91999924</v>
      </c>
      <c r="H88">
        <f>Original!H86</f>
        <v>1265862310.75578</v>
      </c>
      <c r="I88">
        <f>Original!I86</f>
        <v>-44070361.177682199</v>
      </c>
      <c r="J88">
        <f>Original!J86</f>
        <v>69649376.518639997</v>
      </c>
      <c r="K88">
        <f>Original!K86</f>
        <v>8.9759521035643601</v>
      </c>
      <c r="L88">
        <f>Original!L86</f>
        <v>9397275.9888953306</v>
      </c>
      <c r="M88">
        <f>Original!M86</f>
        <v>2.7345037682140401</v>
      </c>
      <c r="N88">
        <f>Original!O86</f>
        <v>10.5181163439202</v>
      </c>
      <c r="O88">
        <f>Original!P86</f>
        <v>0.455337982979517</v>
      </c>
      <c r="P88">
        <f>Original!N86</f>
        <v>36878.450036973198</v>
      </c>
      <c r="Q88">
        <f>Original!Q86</f>
        <v>5.2522133584285697</v>
      </c>
      <c r="R88">
        <f>Original!R86</f>
        <v>0</v>
      </c>
      <c r="S88">
        <f>Original!S86</f>
        <v>3.6343051791460601</v>
      </c>
      <c r="T88">
        <f>Original!T86</f>
        <v>0</v>
      </c>
      <c r="U88">
        <f>Original!U86</f>
        <v>0</v>
      </c>
      <c r="V88">
        <f>Original!V86</f>
        <v>0.95833278239211395</v>
      </c>
      <c r="W88">
        <f>Original!W86</f>
        <v>0</v>
      </c>
      <c r="X88">
        <f>Original!X86</f>
        <v>23608718.0646846</v>
      </c>
      <c r="Y88" s="5">
        <f t="shared" si="56"/>
        <v>1.802284847956204E-2</v>
      </c>
      <c r="Z88">
        <f>Original!Y86</f>
        <v>-14864319.6893842</v>
      </c>
      <c r="AA88" s="5">
        <f t="shared" si="37"/>
        <v>-1.1347392127753002E-2</v>
      </c>
      <c r="AB88">
        <f>Original!Z86</f>
        <v>7777986.4198602401</v>
      </c>
      <c r="AC88" s="5">
        <f t="shared" si="38"/>
        <v>5.9376993844881629E-3</v>
      </c>
      <c r="AD88">
        <f>Original!AA86</f>
        <v>-50926215.871686898</v>
      </c>
      <c r="AE88" s="5">
        <f t="shared" si="39"/>
        <v>-3.8876972048128115E-2</v>
      </c>
      <c r="AF88">
        <f>Original!AC86</f>
        <v>-85240.664755232807</v>
      </c>
      <c r="AG88" s="5">
        <f t="shared" si="40"/>
        <v>-6.5072554171366405E-5</v>
      </c>
      <c r="AH88">
        <f>Original!AD86</f>
        <v>416242.948988527</v>
      </c>
      <c r="AI88" s="5">
        <f t="shared" si="41"/>
        <v>3.1775904052698572E-4</v>
      </c>
      <c r="AJ88">
        <f>Original!AB86</f>
        <v>-12914567.2517584</v>
      </c>
      <c r="AK88" s="5">
        <f t="shared" si="42"/>
        <v>-9.8589549894167496E-3</v>
      </c>
      <c r="AL88">
        <f>Original!AE86</f>
        <v>-439366.23124728102</v>
      </c>
      <c r="AM88" s="5">
        <f t="shared" si="43"/>
        <v>-3.3541130827646027E-4</v>
      </c>
      <c r="AN88">
        <f>Original!AF86</f>
        <v>0</v>
      </c>
      <c r="AO88" s="5">
        <f t="shared" si="44"/>
        <v>0</v>
      </c>
      <c r="AP88">
        <f>Original!AG86</f>
        <v>-5520414.2847189801</v>
      </c>
      <c r="AQ88" s="5">
        <f t="shared" si="45"/>
        <v>-4.2142733004520384E-3</v>
      </c>
      <c r="AR88">
        <f>Original!AH86</f>
        <v>0</v>
      </c>
      <c r="AS88" s="5">
        <f t="shared" si="46"/>
        <v>0</v>
      </c>
      <c r="AT88">
        <f>Original!AI86</f>
        <v>0</v>
      </c>
      <c r="AU88" s="5">
        <f t="shared" si="47"/>
        <v>0</v>
      </c>
      <c r="AV88">
        <f>Original!AJ86</f>
        <v>9421906.7449935991</v>
      </c>
      <c r="AW88" s="5">
        <f t="shared" si="48"/>
        <v>7.1926648955834265E-3</v>
      </c>
      <c r="AX88">
        <f>Original!AK86</f>
        <v>0</v>
      </c>
      <c r="AY88" s="5">
        <f t="shared" si="49"/>
        <v>0</v>
      </c>
      <c r="AZ88">
        <f>Original!AL86</f>
        <v>-43525269.815024003</v>
      </c>
      <c r="BA88">
        <f>Original!AM86</f>
        <v>-44064337.114583597</v>
      </c>
      <c r="BB88" s="5">
        <f t="shared" si="50"/>
        <v>-3.3638627433839524E-2</v>
      </c>
      <c r="BC88">
        <f>Original!AN86</f>
        <v>48474966.034582801</v>
      </c>
      <c r="BD88" s="5">
        <f t="shared" si="51"/>
        <v>3.7005692791091144E-2</v>
      </c>
      <c r="BE88">
        <f>Original!AO86</f>
        <v>0</v>
      </c>
      <c r="BF88" s="5">
        <f t="shared" si="52"/>
        <v>0</v>
      </c>
      <c r="BG88">
        <f>Original!AP86</f>
        <v>4410628.91999924</v>
      </c>
      <c r="BH88">
        <f>Original!AQ86</f>
        <v>3.6343051791460601</v>
      </c>
      <c r="BI88">
        <f>Original!AR86</f>
        <v>0.95833278239211395</v>
      </c>
      <c r="BJ88">
        <f>Original!AS86</f>
        <v>0</v>
      </c>
      <c r="BK88">
        <f>Original!AT86</f>
        <v>-5520414.2847189801</v>
      </c>
      <c r="BL88" s="5">
        <f t="shared" si="53"/>
        <v>-4.2142733004520384E-3</v>
      </c>
      <c r="BM88">
        <f>Original!AU86</f>
        <v>9421906.7449935991</v>
      </c>
      <c r="BN88" s="5">
        <f t="shared" si="54"/>
        <v>7.1926648955834265E-3</v>
      </c>
      <c r="BO88">
        <f>Original!AV86</f>
        <v>0</v>
      </c>
      <c r="BP88" s="5">
        <f t="shared" si="55"/>
        <v>0</v>
      </c>
      <c r="BQ88"/>
      <c r="BR88"/>
      <c r="BS88"/>
      <c r="BT88"/>
      <c r="BU88"/>
      <c r="BV88"/>
      <c r="BW88"/>
      <c r="BX88"/>
    </row>
    <row r="89" spans="1:76" x14ac:dyDescent="0.2">
      <c r="A89" t="str">
        <f t="shared" si="35"/>
        <v>1_1_2016</v>
      </c>
      <c r="B89">
        <v>1</v>
      </c>
      <c r="C89">
        <v>1</v>
      </c>
      <c r="D89">
        <v>2016</v>
      </c>
      <c r="E89">
        <f>Original!E87</f>
        <v>1302950550.3799901</v>
      </c>
      <c r="F89">
        <f>Original!F87</f>
        <v>1264766434.85499</v>
      </c>
      <c r="G89">
        <f>Original!G87</f>
        <v>-38184115.525000602</v>
      </c>
      <c r="H89">
        <f>Original!H87</f>
        <v>1239319035.2395301</v>
      </c>
      <c r="I89">
        <f>Original!I87</f>
        <v>-26543275.5162494</v>
      </c>
      <c r="J89">
        <f>Original!J87</f>
        <v>69199252.879450694</v>
      </c>
      <c r="K89">
        <f>Original!K87</f>
        <v>9.0597870428701608</v>
      </c>
      <c r="L89">
        <f>Original!L87</f>
        <v>9459180.6455823891</v>
      </c>
      <c r="M89">
        <f>Original!M87</f>
        <v>2.4282547637418799</v>
      </c>
      <c r="N89">
        <f>Original!O87</f>
        <v>10.401089364029399</v>
      </c>
      <c r="O89">
        <f>Original!P87</f>
        <v>0.454615968451554</v>
      </c>
      <c r="P89">
        <f>Original!N87</f>
        <v>37529.4648644181</v>
      </c>
      <c r="Q89">
        <f>Original!Q87</f>
        <v>5.82758837455152</v>
      </c>
      <c r="R89">
        <f>Original!R87</f>
        <v>0</v>
      </c>
      <c r="S89">
        <f>Original!S87</f>
        <v>4.6186910511184696</v>
      </c>
      <c r="T89">
        <f>Original!T87</f>
        <v>0</v>
      </c>
      <c r="U89">
        <f>Original!U87</f>
        <v>0</v>
      </c>
      <c r="V89">
        <f>Original!V87</f>
        <v>0.99153916040268297</v>
      </c>
      <c r="W89">
        <f>Original!W87</f>
        <v>0</v>
      </c>
      <c r="X89">
        <f>Original!X87</f>
        <v>9929497.7835766897</v>
      </c>
      <c r="Y89" s="5">
        <f t="shared" si="56"/>
        <v>7.8440583144057021E-3</v>
      </c>
      <c r="Z89">
        <f>Original!Y87</f>
        <v>-4001061.4320024299</v>
      </c>
      <c r="AA89" s="5">
        <f t="shared" si="37"/>
        <v>-3.1607398356094558E-3</v>
      </c>
      <c r="AB89">
        <f>Original!Z87</f>
        <v>6008061.0929978397</v>
      </c>
      <c r="AC89" s="5">
        <f t="shared" si="38"/>
        <v>4.7462200603877224E-3</v>
      </c>
      <c r="AD89">
        <f>Original!AA87</f>
        <v>-18930903.927716199</v>
      </c>
      <c r="AE89" s="5">
        <f t="shared" si="39"/>
        <v>-1.495494712723815E-2</v>
      </c>
      <c r="AF89">
        <f>Original!AC87</f>
        <v>-849971.04560263106</v>
      </c>
      <c r="AG89" s="5">
        <f t="shared" si="40"/>
        <v>-6.7145615947374082E-4</v>
      </c>
      <c r="AH89">
        <f>Original!AD87</f>
        <v>613791.76327373704</v>
      </c>
      <c r="AI89" s="5">
        <f t="shared" si="41"/>
        <v>4.8488035235623233E-4</v>
      </c>
      <c r="AJ89">
        <f>Original!AB87</f>
        <v>-8656534.5272052493</v>
      </c>
      <c r="AK89" s="5">
        <f t="shared" si="42"/>
        <v>-6.8384487425309998E-3</v>
      </c>
      <c r="AL89">
        <f>Original!AE87</f>
        <v>-5866845.3982225005</v>
      </c>
      <c r="AM89" s="5">
        <f t="shared" si="43"/>
        <v>-4.6346631449353404E-3</v>
      </c>
      <c r="AN89">
        <f>Original!AF87</f>
        <v>0</v>
      </c>
      <c r="AO89" s="5">
        <f t="shared" si="44"/>
        <v>0</v>
      </c>
      <c r="AP89">
        <f>Original!AG87</f>
        <v>-5539164.9588354798</v>
      </c>
      <c r="AQ89" s="5">
        <f t="shared" si="45"/>
        <v>-4.3758036808350309E-3</v>
      </c>
      <c r="AR89">
        <f>Original!AH87</f>
        <v>0</v>
      </c>
      <c r="AS89" s="5">
        <f t="shared" si="46"/>
        <v>0</v>
      </c>
      <c r="AT89">
        <f>Original!AI87</f>
        <v>0</v>
      </c>
      <c r="AU89" s="5">
        <f t="shared" si="47"/>
        <v>0</v>
      </c>
      <c r="AV89">
        <f>Original!AJ87</f>
        <v>781587.93885293102</v>
      </c>
      <c r="AW89" s="5">
        <f t="shared" si="48"/>
        <v>6.1743519197303995E-4</v>
      </c>
      <c r="AX89">
        <f>Original!AK87</f>
        <v>0</v>
      </c>
      <c r="AY89" s="5">
        <f t="shared" si="49"/>
        <v>0</v>
      </c>
      <c r="AZ89">
        <f>Original!AL87</f>
        <v>-26511542.710883301</v>
      </c>
      <c r="BA89">
        <f>Original!AM87</f>
        <v>-26671269.7792628</v>
      </c>
      <c r="BB89" s="5">
        <f t="shared" si="50"/>
        <v>-2.1069645215472752E-2</v>
      </c>
      <c r="BC89">
        <f>Original!AN87</f>
        <v>-11512845.7457378</v>
      </c>
      <c r="BD89" s="5">
        <f t="shared" si="51"/>
        <v>-9.0948641474791082E-3</v>
      </c>
      <c r="BE89">
        <f>Original!AO87</f>
        <v>0</v>
      </c>
      <c r="BF89" s="5">
        <f t="shared" si="52"/>
        <v>0</v>
      </c>
      <c r="BG89">
        <f>Original!AP87</f>
        <v>-38184115.525000602</v>
      </c>
      <c r="BH89">
        <f>Original!AQ87</f>
        <v>4.6186910511184696</v>
      </c>
      <c r="BI89">
        <f>Original!AR87</f>
        <v>0.99153916040268297</v>
      </c>
      <c r="BJ89">
        <f>Original!AS87</f>
        <v>0</v>
      </c>
      <c r="BK89">
        <f>Original!AT87</f>
        <v>-5539164.9588354798</v>
      </c>
      <c r="BL89" s="5">
        <f t="shared" si="53"/>
        <v>-4.3758036808350309E-3</v>
      </c>
      <c r="BM89">
        <f>Original!AU87</f>
        <v>781587.93885293102</v>
      </c>
      <c r="BN89" s="5">
        <f t="shared" si="54"/>
        <v>6.1743519197303995E-4</v>
      </c>
      <c r="BO89">
        <f>Original!AV87</f>
        <v>0</v>
      </c>
      <c r="BP89" s="5">
        <f t="shared" si="55"/>
        <v>0</v>
      </c>
      <c r="BQ89"/>
      <c r="BR89"/>
      <c r="BS89"/>
      <c r="BT89"/>
      <c r="BU89"/>
      <c r="BV89"/>
      <c r="BW89"/>
      <c r="BX89"/>
    </row>
    <row r="90" spans="1:76" x14ac:dyDescent="0.2">
      <c r="A90" t="str">
        <f t="shared" si="35"/>
        <v>1_1_2017</v>
      </c>
      <c r="B90">
        <v>1</v>
      </c>
      <c r="C90">
        <v>1</v>
      </c>
      <c r="D90">
        <v>2017</v>
      </c>
      <c r="E90">
        <f>Original!E88</f>
        <v>1264766434.85499</v>
      </c>
      <c r="F90">
        <f>Original!F88</f>
        <v>1238946473.1819999</v>
      </c>
      <c r="G90">
        <f>Original!G88</f>
        <v>-25819961.672999099</v>
      </c>
      <c r="H90">
        <f>Original!H88</f>
        <v>1278421763.5323801</v>
      </c>
      <c r="I90">
        <f>Original!I88</f>
        <v>39102728.292844303</v>
      </c>
      <c r="J90">
        <f>Original!J88</f>
        <v>71095430.862789005</v>
      </c>
      <c r="K90">
        <f>Original!K88</f>
        <v>8.4920040178379104</v>
      </c>
      <c r="L90">
        <f>Original!L88</f>
        <v>9538852.8327432293</v>
      </c>
      <c r="M90">
        <f>Original!M88</f>
        <v>2.6455167103003201</v>
      </c>
      <c r="N90">
        <f>Original!O88</f>
        <v>10.2602817282679</v>
      </c>
      <c r="O90">
        <f>Original!P88</f>
        <v>0.45607885455862002</v>
      </c>
      <c r="P90">
        <f>Original!N88</f>
        <v>38104.9352597943</v>
      </c>
      <c r="Q90">
        <f>Original!Q88</f>
        <v>5.9964685514590501</v>
      </c>
      <c r="R90">
        <f>Original!R88</f>
        <v>0</v>
      </c>
      <c r="S90">
        <f>Original!S88</f>
        <v>5.6035433285415301</v>
      </c>
      <c r="T90">
        <f>Original!T88</f>
        <v>0</v>
      </c>
      <c r="U90">
        <f>Original!U88</f>
        <v>0</v>
      </c>
      <c r="V90">
        <f>Original!V88</f>
        <v>0.99215430932420501</v>
      </c>
      <c r="W90">
        <f>Original!W88</f>
        <v>0</v>
      </c>
      <c r="X90">
        <f>Original!X88</f>
        <v>21556312.074346799</v>
      </c>
      <c r="Y90" s="5">
        <f t="shared" si="56"/>
        <v>1.7393674640186974E-2</v>
      </c>
      <c r="Z90">
        <f>Original!Y88</f>
        <v>13088176.5159095</v>
      </c>
      <c r="AA90" s="5">
        <f t="shared" si="37"/>
        <v>1.0560780673702697E-2</v>
      </c>
      <c r="AB90">
        <f>Original!Z88</f>
        <v>7213140.1474344004</v>
      </c>
      <c r="AC90" s="5">
        <f t="shared" si="38"/>
        <v>5.8202447814741072E-3</v>
      </c>
      <c r="AD90">
        <f>Original!AA88</f>
        <v>13389451.8132121</v>
      </c>
      <c r="AE90" s="5">
        <f t="shared" si="39"/>
        <v>1.080387812378291E-2</v>
      </c>
      <c r="AF90">
        <f>Original!AC88</f>
        <v>-1188712.8269161</v>
      </c>
      <c r="AG90" s="5">
        <f t="shared" si="40"/>
        <v>-9.5916611713008255E-4</v>
      </c>
      <c r="AH90">
        <f>Original!AD88</f>
        <v>213934.74261209599</v>
      </c>
      <c r="AI90" s="5">
        <f t="shared" si="41"/>
        <v>1.7262281666701555E-4</v>
      </c>
      <c r="AJ90">
        <f>Original!AB88</f>
        <v>-7911478.9085761597</v>
      </c>
      <c r="AK90" s="5">
        <f t="shared" si="42"/>
        <v>-6.3837306485388275E-3</v>
      </c>
      <c r="AL90">
        <f>Original!AE88</f>
        <v>-1554735.48150361</v>
      </c>
      <c r="AM90" s="5">
        <f t="shared" si="43"/>
        <v>-1.2545078686725067E-3</v>
      </c>
      <c r="AN90">
        <f>Original!AF88</f>
        <v>0</v>
      </c>
      <c r="AO90" s="5">
        <f t="shared" si="44"/>
        <v>0</v>
      </c>
      <c r="AP90">
        <f>Original!AG88</f>
        <v>-5376834.8422869099</v>
      </c>
      <c r="AQ90" s="5">
        <f t="shared" si="45"/>
        <v>-4.3385397055954195E-3</v>
      </c>
      <c r="AR90">
        <f>Original!AH88</f>
        <v>0</v>
      </c>
      <c r="AS90" s="5">
        <f t="shared" si="46"/>
        <v>0</v>
      </c>
      <c r="AT90">
        <f>Original!AI88</f>
        <v>0</v>
      </c>
      <c r="AU90" s="5">
        <f t="shared" si="47"/>
        <v>0</v>
      </c>
      <c r="AV90">
        <f>Original!AJ88</f>
        <v>0</v>
      </c>
      <c r="AW90" s="5">
        <f t="shared" si="48"/>
        <v>0</v>
      </c>
      <c r="AX90">
        <f>Original!AK88</f>
        <v>0</v>
      </c>
      <c r="AY90" s="5">
        <f t="shared" si="49"/>
        <v>0</v>
      </c>
      <c r="AZ90">
        <f>Original!AL88</f>
        <v>39429253.234232202</v>
      </c>
      <c r="BA90">
        <f>Original!AM88</f>
        <v>39565864.599849798</v>
      </c>
      <c r="BB90" s="5">
        <f t="shared" si="50"/>
        <v>3.192548768703668E-2</v>
      </c>
      <c r="BC90">
        <f>Original!AN88</f>
        <v>-65385826.272849001</v>
      </c>
      <c r="BD90" s="5">
        <f t="shared" si="51"/>
        <v>-5.2759478724710721E-2</v>
      </c>
      <c r="BE90">
        <f>Original!AO88</f>
        <v>0</v>
      </c>
      <c r="BF90" s="5">
        <f t="shared" si="52"/>
        <v>0</v>
      </c>
      <c r="BG90">
        <f>Original!AP88</f>
        <v>-25819961.672999099</v>
      </c>
      <c r="BH90">
        <f>Original!AQ88</f>
        <v>5.6035433285415301</v>
      </c>
      <c r="BI90">
        <f>Original!AR88</f>
        <v>0.99215430932420501</v>
      </c>
      <c r="BJ90">
        <f>Original!AS88</f>
        <v>0</v>
      </c>
      <c r="BK90">
        <f>Original!AT88</f>
        <v>-5376834.8422869099</v>
      </c>
      <c r="BL90" s="5">
        <f t="shared" si="53"/>
        <v>-4.3385397055954195E-3</v>
      </c>
      <c r="BM90">
        <f>Original!AU88</f>
        <v>0</v>
      </c>
      <c r="BN90" s="5">
        <f t="shared" si="54"/>
        <v>0</v>
      </c>
      <c r="BO90">
        <f>Original!AV88</f>
        <v>0</v>
      </c>
      <c r="BP90" s="5">
        <f t="shared" si="55"/>
        <v>0</v>
      </c>
      <c r="BQ90"/>
      <c r="BR90"/>
      <c r="BS90"/>
      <c r="BT90"/>
      <c r="BU90"/>
      <c r="BV90"/>
      <c r="BW90"/>
      <c r="BX90"/>
    </row>
    <row r="91" spans="1:76" x14ac:dyDescent="0.2">
      <c r="A91" t="str">
        <f t="shared" si="35"/>
        <v>1_1_2018</v>
      </c>
      <c r="B91">
        <v>1</v>
      </c>
      <c r="C91">
        <v>1</v>
      </c>
      <c r="D91">
        <v>2018</v>
      </c>
      <c r="E91">
        <f>Original!E89</f>
        <v>1238946473.1819999</v>
      </c>
      <c r="F91">
        <f>Original!F89</f>
        <v>1225133304.0680001</v>
      </c>
      <c r="G91">
        <f>Original!G89</f>
        <v>-13813169.113999801</v>
      </c>
      <c r="H91">
        <f>Original!H89</f>
        <v>1236991724.6828401</v>
      </c>
      <c r="I91">
        <f>Original!I89</f>
        <v>-41430038.849534497</v>
      </c>
      <c r="J91">
        <f>Original!J89</f>
        <v>71622795.066129997</v>
      </c>
      <c r="K91">
        <f>Original!K89</f>
        <v>8.1735760865307903</v>
      </c>
      <c r="L91">
        <f>Original!L89</f>
        <v>9592399.9509204291</v>
      </c>
      <c r="M91">
        <f>Original!M89</f>
        <v>2.9186838426102799</v>
      </c>
      <c r="N91">
        <f>Original!O89</f>
        <v>10.1100868711502</v>
      </c>
      <c r="O91">
        <f>Original!P89</f>
        <v>0.45515936156314102</v>
      </c>
      <c r="P91">
        <f>Original!N89</f>
        <v>38955.969471103803</v>
      </c>
      <c r="Q91">
        <f>Original!Q89</f>
        <v>6.2689487735783702</v>
      </c>
      <c r="R91">
        <f>Original!R89</f>
        <v>0</v>
      </c>
      <c r="S91">
        <f>Original!S89</f>
        <v>6.5973488613218496</v>
      </c>
      <c r="T91">
        <f>Original!T89</f>
        <v>0</v>
      </c>
      <c r="U91">
        <f>Original!U89</f>
        <v>0</v>
      </c>
      <c r="V91">
        <f>Original!V89</f>
        <v>1</v>
      </c>
      <c r="W91">
        <f>Original!W89</f>
        <v>0.60029698891821803</v>
      </c>
      <c r="X91">
        <f>Original!X89</f>
        <v>8469677.2198326197</v>
      </c>
      <c r="Y91" s="5">
        <f t="shared" si="56"/>
        <v>6.6251040630208253E-3</v>
      </c>
      <c r="Z91">
        <f>Original!Y89</f>
        <v>10727361.5857844</v>
      </c>
      <c r="AA91" s="5">
        <f t="shared" si="37"/>
        <v>8.3910974388795249E-3</v>
      </c>
      <c r="AB91">
        <f>Original!Z89</f>
        <v>5489944.3252546201</v>
      </c>
      <c r="AC91" s="5">
        <f t="shared" si="38"/>
        <v>4.2943138812698801E-3</v>
      </c>
      <c r="AD91">
        <f>Original!AA89</f>
        <v>15540949.6608107</v>
      </c>
      <c r="AE91" s="5">
        <f t="shared" si="39"/>
        <v>1.2156355675508707E-2</v>
      </c>
      <c r="AF91">
        <f>Original!AC89</f>
        <v>-1074513.5798177</v>
      </c>
      <c r="AG91" s="5">
        <f t="shared" si="40"/>
        <v>-8.405000684975311E-4</v>
      </c>
      <c r="AH91">
        <f>Original!AD89</f>
        <v>292812.87798425002</v>
      </c>
      <c r="AI91" s="5">
        <f t="shared" si="41"/>
        <v>2.2904246965820181E-4</v>
      </c>
      <c r="AJ91">
        <f>Original!AB89</f>
        <v>-8795507.1603398193</v>
      </c>
      <c r="AK91" s="5">
        <f t="shared" si="42"/>
        <v>-6.8799729566846072E-3</v>
      </c>
      <c r="AL91">
        <f>Original!AE89</f>
        <v>-2549846.9749800502</v>
      </c>
      <c r="AM91" s="5">
        <f t="shared" si="43"/>
        <v>-1.99452719573126E-3</v>
      </c>
      <c r="AN91">
        <f>Original!AF89</f>
        <v>0</v>
      </c>
      <c r="AO91" s="5">
        <f t="shared" si="44"/>
        <v>0</v>
      </c>
      <c r="AP91">
        <f>Original!AG89</f>
        <v>-5267067.80093922</v>
      </c>
      <c r="AQ91" s="5">
        <f t="shared" si="45"/>
        <v>-4.1199766393102515E-3</v>
      </c>
      <c r="AR91">
        <f>Original!AH89</f>
        <v>0</v>
      </c>
      <c r="AS91" s="5">
        <f t="shared" si="46"/>
        <v>0</v>
      </c>
      <c r="AT91">
        <f>Original!AI89</f>
        <v>0</v>
      </c>
      <c r="AU91" s="5">
        <f t="shared" si="47"/>
        <v>0</v>
      </c>
      <c r="AV91">
        <f>Original!AJ89</f>
        <v>158537.76163789199</v>
      </c>
      <c r="AW91" s="5">
        <f t="shared" si="48"/>
        <v>1.2401053092200157E-4</v>
      </c>
      <c r="AX91">
        <f>Original!AK89</f>
        <v>-62067345.017925002</v>
      </c>
      <c r="AY91" s="5">
        <f t="shared" si="49"/>
        <v>-4.854997528079312E-2</v>
      </c>
      <c r="AZ91">
        <f>Original!AL89</f>
        <v>-39074997.102697201</v>
      </c>
      <c r="BA91">
        <f>Original!AM89</f>
        <v>-40584377.515180603</v>
      </c>
      <c r="BB91" s="5">
        <f t="shared" si="50"/>
        <v>-3.1745687278541608E-2</v>
      </c>
      <c r="BC91">
        <f>Original!AN89</f>
        <v>26771208.401180699</v>
      </c>
      <c r="BD91" s="5">
        <f t="shared" si="51"/>
        <v>2.09408265447623E-2</v>
      </c>
      <c r="BE91">
        <f>Original!AO89</f>
        <v>0</v>
      </c>
      <c r="BF91" s="5">
        <f t="shared" si="52"/>
        <v>0</v>
      </c>
      <c r="BG91">
        <f>Original!AP89</f>
        <v>-13813169.113999801</v>
      </c>
      <c r="BH91">
        <f>Original!AQ89</f>
        <v>6.5973488613218496</v>
      </c>
      <c r="BI91">
        <f>Original!AR89</f>
        <v>1</v>
      </c>
      <c r="BJ91">
        <f>Original!AS89</f>
        <v>0.60029698891821803</v>
      </c>
      <c r="BK91">
        <f>Original!AT89</f>
        <v>-5267067.80093922</v>
      </c>
      <c r="BL91" s="5">
        <f t="shared" si="53"/>
        <v>-4.1199766393102515E-3</v>
      </c>
      <c r="BM91">
        <f>Original!AU89</f>
        <v>158537.76163789199</v>
      </c>
      <c r="BN91" s="5">
        <f t="shared" si="54"/>
        <v>1.2401053092200157E-4</v>
      </c>
      <c r="BO91">
        <f>Original!AV89</f>
        <v>-62067345.017925002</v>
      </c>
      <c r="BP91" s="5">
        <f t="shared" si="55"/>
        <v>-4.854997528079312E-2</v>
      </c>
      <c r="BQ91"/>
      <c r="BR91"/>
      <c r="BS91"/>
      <c r="BT91"/>
      <c r="BU91"/>
      <c r="BV91"/>
      <c r="BW91"/>
      <c r="BX91"/>
    </row>
    <row r="92" spans="1:76" x14ac:dyDescent="0.2">
      <c r="A92" t="str">
        <f t="shared" si="35"/>
        <v>1_2_2002</v>
      </c>
      <c r="B92">
        <v>1</v>
      </c>
      <c r="C92">
        <v>2</v>
      </c>
      <c r="D92">
        <v>2002</v>
      </c>
      <c r="E92">
        <f>Original!E90</f>
        <v>0</v>
      </c>
      <c r="F92">
        <f>Original!F90</f>
        <v>47403324.626399897</v>
      </c>
      <c r="G92">
        <f>Original!G90</f>
        <v>0</v>
      </c>
      <c r="H92">
        <f>Original!H90</f>
        <v>42970708.0133451</v>
      </c>
      <c r="I92">
        <f>Original!I90</f>
        <v>0</v>
      </c>
      <c r="J92">
        <f>Original!J90</f>
        <v>0</v>
      </c>
      <c r="K92">
        <f>Original!K90</f>
        <v>0</v>
      </c>
      <c r="L92">
        <f>Original!L90</f>
        <v>0</v>
      </c>
      <c r="M92">
        <f>Original!M90</f>
        <v>0</v>
      </c>
      <c r="N92">
        <f>Original!O90</f>
        <v>0</v>
      </c>
      <c r="O92">
        <f>Original!P90</f>
        <v>0</v>
      </c>
      <c r="P92">
        <f>Original!N90</f>
        <v>0</v>
      </c>
      <c r="Q92">
        <f>Original!Q90</f>
        <v>0</v>
      </c>
      <c r="R92">
        <f>Original!R90</f>
        <v>0</v>
      </c>
      <c r="S92">
        <f>Original!S90</f>
        <v>0</v>
      </c>
      <c r="T92">
        <f>Original!T90</f>
        <v>0</v>
      </c>
      <c r="U92">
        <f>Original!U90</f>
        <v>0</v>
      </c>
      <c r="V92">
        <f>Original!V90</f>
        <v>0</v>
      </c>
      <c r="W92">
        <f>Original!W90</f>
        <v>0</v>
      </c>
      <c r="X92">
        <f>Original!X90</f>
        <v>0</v>
      </c>
      <c r="Y92" s="5"/>
      <c r="Z92">
        <f>Original!Y90</f>
        <v>0</v>
      </c>
      <c r="AA92" s="5"/>
      <c r="AB92">
        <f>Original!Z90</f>
        <v>0</v>
      </c>
      <c r="AC92" s="5"/>
      <c r="AD92">
        <f>Original!AA90</f>
        <v>0</v>
      </c>
      <c r="AE92" s="5"/>
      <c r="AF92">
        <f>Original!AC90</f>
        <v>0</v>
      </c>
      <c r="AG92" s="5"/>
      <c r="AH92">
        <f>Original!AD90</f>
        <v>0</v>
      </c>
      <c r="AI92" s="5"/>
      <c r="AJ92">
        <f>Original!AB90</f>
        <v>0</v>
      </c>
      <c r="AK92" s="5">
        <f t="shared" si="42"/>
        <v>0</v>
      </c>
      <c r="AL92">
        <f>Original!AE90</f>
        <v>0</v>
      </c>
      <c r="AM92" s="5">
        <f t="shared" si="43"/>
        <v>0</v>
      </c>
      <c r="AN92">
        <f>Original!AF90</f>
        <v>0</v>
      </c>
      <c r="AO92" s="5">
        <f t="shared" si="44"/>
        <v>0</v>
      </c>
      <c r="AP92">
        <f>Original!AG90</f>
        <v>0</v>
      </c>
      <c r="AQ92" s="5">
        <f t="shared" si="45"/>
        <v>0</v>
      </c>
      <c r="AR92">
        <f>Original!AH90</f>
        <v>0</v>
      </c>
      <c r="AS92" s="5">
        <f t="shared" si="46"/>
        <v>0</v>
      </c>
      <c r="AT92">
        <f>Original!AI90</f>
        <v>0</v>
      </c>
      <c r="AU92" s="5">
        <f t="shared" si="47"/>
        <v>0</v>
      </c>
      <c r="AV92">
        <f>Original!AJ90</f>
        <v>0</v>
      </c>
      <c r="AW92" s="5">
        <f t="shared" si="48"/>
        <v>0</v>
      </c>
      <c r="AX92">
        <f>Original!AK90</f>
        <v>0</v>
      </c>
      <c r="AY92" s="5">
        <f t="shared" si="49"/>
        <v>0</v>
      </c>
      <c r="AZ92">
        <f>Original!AL90</f>
        <v>0</v>
      </c>
      <c r="BA92">
        <f>Original!AM90</f>
        <v>0</v>
      </c>
      <c r="BB92" s="5">
        <f t="shared" si="50"/>
        <v>0</v>
      </c>
      <c r="BC92">
        <f>Original!AN90</f>
        <v>0</v>
      </c>
      <c r="BD92" s="5">
        <f t="shared" si="51"/>
        <v>0</v>
      </c>
      <c r="BE92">
        <f>Original!AO90</f>
        <v>47403324.626399897</v>
      </c>
      <c r="BF92" s="5">
        <f t="shared" si="52"/>
        <v>3.8321456546974011E-2</v>
      </c>
      <c r="BG92">
        <f>Original!AP90</f>
        <v>47403324.626399897</v>
      </c>
      <c r="BH92">
        <f>Original!AQ90</f>
        <v>0</v>
      </c>
      <c r="BI92">
        <f>Original!AR90</f>
        <v>0</v>
      </c>
      <c r="BJ92">
        <f>Original!AS90</f>
        <v>0</v>
      </c>
      <c r="BK92">
        <f>Original!AT90</f>
        <v>0</v>
      </c>
      <c r="BL92" s="5">
        <f t="shared" si="53"/>
        <v>0</v>
      </c>
      <c r="BM92">
        <f>Original!AU90</f>
        <v>0</v>
      </c>
      <c r="BN92" s="5">
        <f t="shared" si="54"/>
        <v>0</v>
      </c>
      <c r="BO92">
        <f>Original!AV90</f>
        <v>0</v>
      </c>
      <c r="BP92" s="5">
        <f t="shared" si="55"/>
        <v>0</v>
      </c>
      <c r="BQ92"/>
      <c r="BR92"/>
      <c r="BS92"/>
      <c r="BT92"/>
      <c r="BU92"/>
      <c r="BV92"/>
      <c r="BW92"/>
      <c r="BX92"/>
    </row>
    <row r="93" spans="1:76" x14ac:dyDescent="0.2">
      <c r="A93" t="str">
        <f t="shared" si="35"/>
        <v>1_2_2003</v>
      </c>
      <c r="B93">
        <v>1</v>
      </c>
      <c r="C93">
        <v>2</v>
      </c>
      <c r="D93">
        <v>2003</v>
      </c>
      <c r="E93">
        <f>Original!E91</f>
        <v>47403324.626399897</v>
      </c>
      <c r="F93">
        <f>Original!F91</f>
        <v>47770157.107599899</v>
      </c>
      <c r="G93">
        <f>Original!G91</f>
        <v>-93131.518800020407</v>
      </c>
      <c r="H93">
        <f>Original!H91</f>
        <v>46721564.076097302</v>
      </c>
      <c r="I93">
        <f>Original!I91</f>
        <v>3356583.8562487899</v>
      </c>
      <c r="J93">
        <f>Original!J91</f>
        <v>3078293.3122504498</v>
      </c>
      <c r="K93">
        <f>Original!K91</f>
        <v>4.8984578163985502</v>
      </c>
      <c r="L93">
        <f>Original!L91</f>
        <v>2815664.5769466502</v>
      </c>
      <c r="M93">
        <f>Original!M91</f>
        <v>2.2254375534911701</v>
      </c>
      <c r="N93">
        <f>Original!O91</f>
        <v>7.7184628436830902</v>
      </c>
      <c r="O93">
        <f>Original!P91</f>
        <v>0.35929601819639201</v>
      </c>
      <c r="P93">
        <f>Original!N91</f>
        <v>34846.5063327221</v>
      </c>
      <c r="Q93">
        <f>Original!Q91</f>
        <v>3.5447898418124302</v>
      </c>
      <c r="R93">
        <f>Original!R91</f>
        <v>0</v>
      </c>
      <c r="S93">
        <f>Original!S91</f>
        <v>0</v>
      </c>
      <c r="T93">
        <f>Original!T91</f>
        <v>0</v>
      </c>
      <c r="U93">
        <f>Original!U91</f>
        <v>0</v>
      </c>
      <c r="V93">
        <f>Original!V91</f>
        <v>0.315237150933454</v>
      </c>
      <c r="W93">
        <f>Original!W91</f>
        <v>0</v>
      </c>
      <c r="X93">
        <f>Original!X91</f>
        <v>571837.02835287398</v>
      </c>
      <c r="Y93" s="5">
        <f t="shared" ref="Y93:Y108" si="57">X93/$H92</f>
        <v>1.3307600800416942E-2</v>
      </c>
      <c r="Z93">
        <f>Original!Y91</f>
        <v>2254962.3817467201</v>
      </c>
      <c r="AA93" s="5">
        <f t="shared" ref="AA93:AA108" si="58">Z93/$H92</f>
        <v>5.2476733244572388E-2</v>
      </c>
      <c r="AB93">
        <f>Original!Z91</f>
        <v>433840.96301861003</v>
      </c>
      <c r="AC93" s="5">
        <f t="shared" ref="AC93:AC108" si="59">AB93/$H92</f>
        <v>1.0096202345185358E-2</v>
      </c>
      <c r="AD93">
        <f>Original!AA91</f>
        <v>711619.81857696699</v>
      </c>
      <c r="AE93" s="5">
        <f t="shared" ref="AE93:AE108" si="60">AD93/$H92</f>
        <v>1.6560579321987536E-2</v>
      </c>
      <c r="AF93">
        <f>Original!AC91</f>
        <v>15565.9556605611</v>
      </c>
      <c r="AG93" s="5">
        <f t="shared" ref="AG93:AG108" si="61">AF93/$H92</f>
        <v>3.6224573390149619E-4</v>
      </c>
      <c r="AH93">
        <f>Original!AD91</f>
        <v>-227222.18358306299</v>
      </c>
      <c r="AI93" s="5">
        <f t="shared" ref="AI93:AI108" si="62">AH93/$H92</f>
        <v>-5.2878389509545959E-3</v>
      </c>
      <c r="AJ93">
        <f>Original!AB91</f>
        <v>316107.79850398598</v>
      </c>
      <c r="AK93" s="5">
        <f t="shared" si="42"/>
        <v>7.3563553666794292E-3</v>
      </c>
      <c r="AL93">
        <f>Original!AE91</f>
        <v>0</v>
      </c>
      <c r="AM93" s="5">
        <f t="shared" si="43"/>
        <v>0</v>
      </c>
      <c r="AN93">
        <f>Original!AF91</f>
        <v>0</v>
      </c>
      <c r="AO93" s="5">
        <f t="shared" si="44"/>
        <v>0</v>
      </c>
      <c r="AP93">
        <f>Original!AG91</f>
        <v>0</v>
      </c>
      <c r="AQ93" s="5">
        <f t="shared" si="45"/>
        <v>0</v>
      </c>
      <c r="AR93">
        <f>Original!AH91</f>
        <v>0</v>
      </c>
      <c r="AS93" s="5">
        <f t="shared" si="46"/>
        <v>0</v>
      </c>
      <c r="AT93">
        <f>Original!AI91</f>
        <v>0</v>
      </c>
      <c r="AU93" s="5">
        <f t="shared" si="47"/>
        <v>0</v>
      </c>
      <c r="AV93">
        <f>Original!AJ91</f>
        <v>0</v>
      </c>
      <c r="AW93" s="5">
        <f t="shared" si="48"/>
        <v>0</v>
      </c>
      <c r="AX93">
        <f>Original!AK91</f>
        <v>0</v>
      </c>
      <c r="AY93" s="5">
        <f t="shared" si="49"/>
        <v>0</v>
      </c>
      <c r="AZ93">
        <f>Original!AL91</f>
        <v>4076711.7622766602</v>
      </c>
      <c r="BA93">
        <f>Original!AM91</f>
        <v>4272315.2725181896</v>
      </c>
      <c r="BB93" s="5">
        <f t="shared" si="50"/>
        <v>9.9423897581379567E-2</v>
      </c>
      <c r="BC93">
        <f>Original!AN91</f>
        <v>-4365446.7913182098</v>
      </c>
      <c r="BD93" s="5">
        <f t="shared" si="51"/>
        <v>-0.10159122325753778</v>
      </c>
      <c r="BE93">
        <f>Original!AO91</f>
        <v>459964</v>
      </c>
      <c r="BF93" s="5">
        <f t="shared" si="52"/>
        <v>1.0704128958199905E-2</v>
      </c>
      <c r="BG93">
        <f>Original!AP91</f>
        <v>366832.48119997903</v>
      </c>
      <c r="BH93">
        <f>Original!AQ91</f>
        <v>0</v>
      </c>
      <c r="BI93">
        <f>Original!AR91</f>
        <v>0.315237150933454</v>
      </c>
      <c r="BJ93">
        <f>Original!AS91</f>
        <v>0</v>
      </c>
      <c r="BK93">
        <f>Original!AT91</f>
        <v>0</v>
      </c>
      <c r="BL93" s="5">
        <f t="shared" si="53"/>
        <v>0</v>
      </c>
      <c r="BM93">
        <f>Original!AU91</f>
        <v>0</v>
      </c>
      <c r="BN93" s="5">
        <f t="shared" si="54"/>
        <v>0</v>
      </c>
      <c r="BO93">
        <f>Original!AV91</f>
        <v>0</v>
      </c>
      <c r="BP93" s="5">
        <f t="shared" si="55"/>
        <v>0</v>
      </c>
      <c r="BQ93"/>
      <c r="BR93"/>
      <c r="BS93"/>
      <c r="BT93"/>
      <c r="BU93"/>
      <c r="BV93"/>
      <c r="BW93"/>
      <c r="BX93"/>
    </row>
    <row r="94" spans="1:76" x14ac:dyDescent="0.2">
      <c r="A94" t="str">
        <f t="shared" si="35"/>
        <v>1_2_2004</v>
      </c>
      <c r="B94">
        <v>1</v>
      </c>
      <c r="C94">
        <v>2</v>
      </c>
      <c r="D94">
        <v>2004</v>
      </c>
      <c r="E94">
        <f>Original!E92</f>
        <v>47770157.107599899</v>
      </c>
      <c r="F94">
        <f>Original!F92</f>
        <v>53224928.5578999</v>
      </c>
      <c r="G94">
        <f>Original!G92</f>
        <v>5454771.4503000202</v>
      </c>
      <c r="H94">
        <f>Original!H92</f>
        <v>50098873.773248903</v>
      </c>
      <c r="I94">
        <f>Original!I92</f>
        <v>3377309.6971515999</v>
      </c>
      <c r="J94">
        <f>Original!J92</f>
        <v>2956169.1555828601</v>
      </c>
      <c r="K94">
        <f>Original!K92</f>
        <v>4.4402331438015796</v>
      </c>
      <c r="L94">
        <f>Original!L92</f>
        <v>2839434.0596905798</v>
      </c>
      <c r="M94">
        <f>Original!M92</f>
        <v>2.53728590861569</v>
      </c>
      <c r="N94">
        <f>Original!O92</f>
        <v>7.6620878262763297</v>
      </c>
      <c r="O94">
        <f>Original!P92</f>
        <v>0.352209757609105</v>
      </c>
      <c r="P94">
        <f>Original!N92</f>
        <v>33859.086399741398</v>
      </c>
      <c r="Q94">
        <f>Original!Q92</f>
        <v>3.5956422339664602</v>
      </c>
      <c r="R94">
        <f>Original!R92</f>
        <v>0</v>
      </c>
      <c r="S94">
        <f>Original!S92</f>
        <v>0</v>
      </c>
      <c r="T94">
        <f>Original!T92</f>
        <v>0</v>
      </c>
      <c r="U94">
        <f>Original!U92</f>
        <v>0</v>
      </c>
      <c r="V94">
        <f>Original!V92</f>
        <v>0.305904059873295</v>
      </c>
      <c r="W94">
        <f>Original!W92</f>
        <v>0</v>
      </c>
      <c r="X94">
        <f>Original!X92</f>
        <v>854716.98214196297</v>
      </c>
      <c r="Y94" s="5">
        <f t="shared" si="57"/>
        <v>1.8293843518377314E-2</v>
      </c>
      <c r="Z94">
        <f>Original!Y92</f>
        <v>885168.57012755203</v>
      </c>
      <c r="AA94" s="5">
        <f t="shared" si="58"/>
        <v>1.8945610825139375E-2</v>
      </c>
      <c r="AB94">
        <f>Original!Z92</f>
        <v>471498.594211574</v>
      </c>
      <c r="AC94" s="5">
        <f t="shared" si="59"/>
        <v>1.0091669736133516E-2</v>
      </c>
      <c r="AD94">
        <f>Original!AA92</f>
        <v>758519.74641454604</v>
      </c>
      <c r="AE94" s="5">
        <f t="shared" si="60"/>
        <v>1.6234896271432913E-2</v>
      </c>
      <c r="AF94">
        <f>Original!AC92</f>
        <v>16209.8567043</v>
      </c>
      <c r="AG94" s="5">
        <f t="shared" si="61"/>
        <v>3.4694593438478112E-4</v>
      </c>
      <c r="AH94">
        <f>Original!AD92</f>
        <v>-222720.629189506</v>
      </c>
      <c r="AI94" s="5">
        <f t="shared" si="62"/>
        <v>-4.766977167689675E-3</v>
      </c>
      <c r="AJ94">
        <f>Original!AB92</f>
        <v>455195.46835442598</v>
      </c>
      <c r="AK94" s="5">
        <f t="shared" si="42"/>
        <v>9.7427275254105515E-3</v>
      </c>
      <c r="AL94">
        <f>Original!AE92</f>
        <v>0</v>
      </c>
      <c r="AM94" s="5">
        <f t="shared" si="43"/>
        <v>0</v>
      </c>
      <c r="AN94">
        <f>Original!AF92</f>
        <v>0</v>
      </c>
      <c r="AO94" s="5">
        <f t="shared" si="44"/>
        <v>0</v>
      </c>
      <c r="AP94">
        <f>Original!AG92</f>
        <v>0</v>
      </c>
      <c r="AQ94" s="5">
        <f t="shared" si="45"/>
        <v>0</v>
      </c>
      <c r="AR94">
        <f>Original!AH92</f>
        <v>0</v>
      </c>
      <c r="AS94" s="5">
        <f t="shared" si="46"/>
        <v>0</v>
      </c>
      <c r="AT94">
        <f>Original!AI92</f>
        <v>0</v>
      </c>
      <c r="AU94" s="5">
        <f t="shared" si="47"/>
        <v>0</v>
      </c>
      <c r="AV94">
        <f>Original!AJ92</f>
        <v>0</v>
      </c>
      <c r="AW94" s="5">
        <f t="shared" si="48"/>
        <v>0</v>
      </c>
      <c r="AX94">
        <f>Original!AK92</f>
        <v>0</v>
      </c>
      <c r="AY94" s="5">
        <f t="shared" si="49"/>
        <v>0</v>
      </c>
      <c r="AZ94">
        <f>Original!AL92</f>
        <v>3218588.5887648501</v>
      </c>
      <c r="BA94">
        <f>Original!AM92</f>
        <v>3294735.54798789</v>
      </c>
      <c r="BB94" s="5">
        <f t="shared" si="50"/>
        <v>7.0518519941276378E-2</v>
      </c>
      <c r="BC94">
        <f>Original!AN92</f>
        <v>2160035.9023121302</v>
      </c>
      <c r="BD94" s="5">
        <f t="shared" si="51"/>
        <v>4.6232097427089391E-2</v>
      </c>
      <c r="BE94">
        <f>Original!AO92</f>
        <v>0</v>
      </c>
      <c r="BF94" s="5">
        <f t="shared" si="52"/>
        <v>0</v>
      </c>
      <c r="BG94">
        <f>Original!AP92</f>
        <v>5454771.4503000202</v>
      </c>
      <c r="BH94">
        <f>Original!AQ92</f>
        <v>0</v>
      </c>
      <c r="BI94">
        <f>Original!AR92</f>
        <v>0.305904059873295</v>
      </c>
      <c r="BJ94">
        <f>Original!AS92</f>
        <v>0</v>
      </c>
      <c r="BK94">
        <f>Original!AT92</f>
        <v>0</v>
      </c>
      <c r="BL94" s="5">
        <f t="shared" si="53"/>
        <v>0</v>
      </c>
      <c r="BM94">
        <f>Original!AU92</f>
        <v>0</v>
      </c>
      <c r="BN94" s="5">
        <f t="shared" si="54"/>
        <v>0</v>
      </c>
      <c r="BO94">
        <f>Original!AV92</f>
        <v>0</v>
      </c>
      <c r="BP94" s="5">
        <f t="shared" si="55"/>
        <v>0</v>
      </c>
      <c r="BQ94"/>
      <c r="BR94"/>
      <c r="BS94"/>
      <c r="BT94"/>
      <c r="BU94"/>
      <c r="BV94"/>
      <c r="BW94"/>
      <c r="BX94"/>
    </row>
    <row r="95" spans="1:76" x14ac:dyDescent="0.2">
      <c r="A95" t="str">
        <f t="shared" si="35"/>
        <v>1_2_2005</v>
      </c>
      <c r="B95">
        <v>1</v>
      </c>
      <c r="C95">
        <v>2</v>
      </c>
      <c r="D95">
        <v>2005</v>
      </c>
      <c r="E95">
        <f>Original!E93</f>
        <v>53224928.5578999</v>
      </c>
      <c r="F95">
        <f>Original!F93</f>
        <v>60478554.922999904</v>
      </c>
      <c r="G95">
        <f>Original!G93</f>
        <v>7253626.3650999703</v>
      </c>
      <c r="H95">
        <f>Original!H93</f>
        <v>55084054.455935098</v>
      </c>
      <c r="I95">
        <f>Original!I93</f>
        <v>4985180.6826861603</v>
      </c>
      <c r="J95">
        <f>Original!J93</f>
        <v>3099041.21171558</v>
      </c>
      <c r="K95">
        <f>Original!K93</f>
        <v>4.1160147944049097</v>
      </c>
      <c r="L95">
        <f>Original!L93</f>
        <v>2925330.6838699202</v>
      </c>
      <c r="M95">
        <f>Original!M93</f>
        <v>2.9991478595394399</v>
      </c>
      <c r="N95">
        <f>Original!O93</f>
        <v>7.5510028899664103</v>
      </c>
      <c r="O95">
        <f>Original!P93</f>
        <v>0.34924963728444902</v>
      </c>
      <c r="P95">
        <f>Original!N93</f>
        <v>33134.301886131099</v>
      </c>
      <c r="Q95">
        <f>Original!Q93</f>
        <v>3.6434737382388902</v>
      </c>
      <c r="R95">
        <f>Original!R93</f>
        <v>0</v>
      </c>
      <c r="S95">
        <f>Original!S93</f>
        <v>0</v>
      </c>
      <c r="T95">
        <f>Original!T93</f>
        <v>0</v>
      </c>
      <c r="U95">
        <f>Original!U93</f>
        <v>0</v>
      </c>
      <c r="V95">
        <f>Original!V93</f>
        <v>0.28107327534927301</v>
      </c>
      <c r="W95">
        <f>Original!W93</f>
        <v>0</v>
      </c>
      <c r="X95">
        <f>Original!X93</f>
        <v>2410539.9055717401</v>
      </c>
      <c r="Y95" s="5">
        <f t="shared" si="57"/>
        <v>4.8115650592905873E-2</v>
      </c>
      <c r="Z95">
        <f>Original!Y93</f>
        <v>557798.86806407804</v>
      </c>
      <c r="AA95" s="5">
        <f t="shared" si="58"/>
        <v>1.1133960228102447E-2</v>
      </c>
      <c r="AB95">
        <f>Original!Z93</f>
        <v>596264.14775945304</v>
      </c>
      <c r="AC95" s="5">
        <f t="shared" si="59"/>
        <v>1.1901747541435508E-2</v>
      </c>
      <c r="AD95">
        <f>Original!AA93</f>
        <v>1126183.4879829199</v>
      </c>
      <c r="AE95" s="5">
        <f t="shared" si="60"/>
        <v>2.2479217658267273E-2</v>
      </c>
      <c r="AF95">
        <f>Original!AC93</f>
        <v>8743.3991193659294</v>
      </c>
      <c r="AG95" s="5">
        <f t="shared" si="61"/>
        <v>1.7452286769836746E-4</v>
      </c>
      <c r="AH95">
        <f>Original!AD93</f>
        <v>-228272.64890978599</v>
      </c>
      <c r="AI95" s="5">
        <f t="shared" si="62"/>
        <v>-4.5564427245004422E-3</v>
      </c>
      <c r="AJ95">
        <f>Original!AB93</f>
        <v>444665.635454064</v>
      </c>
      <c r="AK95" s="5">
        <f t="shared" si="42"/>
        <v>8.8757611092547227E-3</v>
      </c>
      <c r="AL95">
        <f>Original!AE93</f>
        <v>0</v>
      </c>
      <c r="AM95" s="5">
        <f t="shared" si="43"/>
        <v>0</v>
      </c>
      <c r="AN95">
        <f>Original!AF93</f>
        <v>0</v>
      </c>
      <c r="AO95" s="5">
        <f t="shared" si="44"/>
        <v>0</v>
      </c>
      <c r="AP95">
        <f>Original!AG93</f>
        <v>0</v>
      </c>
      <c r="AQ95" s="5">
        <f t="shared" si="45"/>
        <v>0</v>
      </c>
      <c r="AR95">
        <f>Original!AH93</f>
        <v>0</v>
      </c>
      <c r="AS95" s="5">
        <f t="shared" si="46"/>
        <v>0</v>
      </c>
      <c r="AT95">
        <f>Original!AI93</f>
        <v>0</v>
      </c>
      <c r="AU95" s="5">
        <f t="shared" si="47"/>
        <v>0</v>
      </c>
      <c r="AV95">
        <f>Original!AJ93</f>
        <v>0</v>
      </c>
      <c r="AW95" s="5">
        <f t="shared" si="48"/>
        <v>0</v>
      </c>
      <c r="AX95">
        <f>Original!AK93</f>
        <v>0</v>
      </c>
      <c r="AY95" s="5">
        <f t="shared" si="49"/>
        <v>0</v>
      </c>
      <c r="AZ95">
        <f>Original!AL93</f>
        <v>4915922.7950418498</v>
      </c>
      <c r="BA95">
        <f>Original!AM93</f>
        <v>5081593.8400763404</v>
      </c>
      <c r="BB95" s="5">
        <f t="shared" si="50"/>
        <v>0.10143129889657797</v>
      </c>
      <c r="BC95">
        <f>Original!AN93</f>
        <v>2172032.5250236299</v>
      </c>
      <c r="BD95" s="5">
        <f t="shared" si="51"/>
        <v>4.3354917215393002E-2</v>
      </c>
      <c r="BE95">
        <f>Original!AO93</f>
        <v>0</v>
      </c>
      <c r="BF95" s="5">
        <f t="shared" si="52"/>
        <v>0</v>
      </c>
      <c r="BG95">
        <f>Original!AP93</f>
        <v>7253626.3650999703</v>
      </c>
      <c r="BH95">
        <f>Original!AQ93</f>
        <v>0</v>
      </c>
      <c r="BI95">
        <f>Original!AR93</f>
        <v>0.28107327534927301</v>
      </c>
      <c r="BJ95">
        <f>Original!AS93</f>
        <v>0</v>
      </c>
      <c r="BK95">
        <f>Original!AT93</f>
        <v>0</v>
      </c>
      <c r="BL95" s="5">
        <f t="shared" si="53"/>
        <v>0</v>
      </c>
      <c r="BM95">
        <f>Original!AU93</f>
        <v>0</v>
      </c>
      <c r="BN95" s="5">
        <f t="shared" si="54"/>
        <v>0</v>
      </c>
      <c r="BO95">
        <f>Original!AV93</f>
        <v>0</v>
      </c>
      <c r="BP95" s="5">
        <f t="shared" si="55"/>
        <v>0</v>
      </c>
      <c r="BQ95"/>
      <c r="BR95"/>
      <c r="BS95"/>
      <c r="BT95"/>
      <c r="BU95"/>
      <c r="BV95"/>
      <c r="BW95"/>
      <c r="BX95"/>
    </row>
    <row r="96" spans="1:76" x14ac:dyDescent="0.2">
      <c r="A96" t="str">
        <f t="shared" si="35"/>
        <v>1_2_2006</v>
      </c>
      <c r="B96">
        <v>1</v>
      </c>
      <c r="C96">
        <v>2</v>
      </c>
      <c r="D96">
        <v>2006</v>
      </c>
      <c r="E96">
        <f>Original!E94</f>
        <v>60478554.922999904</v>
      </c>
      <c r="F96">
        <f>Original!F94</f>
        <v>67460493.815999895</v>
      </c>
      <c r="G96">
        <f>Original!G94</f>
        <v>6308829.8929999899</v>
      </c>
      <c r="H96">
        <f>Original!H94</f>
        <v>60214501.690630697</v>
      </c>
      <c r="I96">
        <f>Original!I94</f>
        <v>4718880.2045144001</v>
      </c>
      <c r="J96">
        <f>Original!J94</f>
        <v>3306257.0054992801</v>
      </c>
      <c r="K96">
        <f>Original!K94</f>
        <v>3.9444063454098299</v>
      </c>
      <c r="L96">
        <f>Original!L94</f>
        <v>3040201.43162876</v>
      </c>
      <c r="M96">
        <f>Original!M94</f>
        <v>3.2806751602776698</v>
      </c>
      <c r="N96">
        <f>Original!O94</f>
        <v>7.67697186240009</v>
      </c>
      <c r="O96">
        <f>Original!P94</f>
        <v>0.335589306953613</v>
      </c>
      <c r="P96">
        <f>Original!N94</f>
        <v>31824.821046241999</v>
      </c>
      <c r="Q96">
        <f>Original!Q94</f>
        <v>3.6928654867638699</v>
      </c>
      <c r="R96">
        <f>Original!R94</f>
        <v>0</v>
      </c>
      <c r="S96">
        <f>Original!S94</f>
        <v>0</v>
      </c>
      <c r="T96">
        <f>Original!T94</f>
        <v>0</v>
      </c>
      <c r="U96">
        <f>Original!U94</f>
        <v>0</v>
      </c>
      <c r="V96">
        <f>Original!V94</f>
        <v>0.266263719768144</v>
      </c>
      <c r="W96">
        <f>Original!W94</f>
        <v>0</v>
      </c>
      <c r="X96">
        <f>Original!X94</f>
        <v>2548091.4778679102</v>
      </c>
      <c r="Y96" s="5">
        <f t="shared" si="57"/>
        <v>4.6258241210371961E-2</v>
      </c>
      <c r="Z96">
        <f>Original!Y94</f>
        <v>494499.57937628101</v>
      </c>
      <c r="AA96" s="5">
        <f t="shared" si="58"/>
        <v>8.9771819496667522E-3</v>
      </c>
      <c r="AB96">
        <f>Original!Z94</f>
        <v>775504.58116782503</v>
      </c>
      <c r="AC96" s="5">
        <f t="shared" si="59"/>
        <v>1.4078567542412764E-2</v>
      </c>
      <c r="AD96">
        <f>Original!AA94</f>
        <v>728049.83411343803</v>
      </c>
      <c r="AE96" s="5">
        <f t="shared" si="60"/>
        <v>1.3217070553436601E-2</v>
      </c>
      <c r="AF96">
        <f>Original!AC94</f>
        <v>49025.157054706702</v>
      </c>
      <c r="AG96" s="5">
        <f t="shared" si="61"/>
        <v>8.9000632830912516E-4</v>
      </c>
      <c r="AH96">
        <f>Original!AD94</f>
        <v>-276237.281816584</v>
      </c>
      <c r="AI96" s="5">
        <f t="shared" si="62"/>
        <v>-5.0148320515796836E-3</v>
      </c>
      <c r="AJ96">
        <f>Original!AB94</f>
        <v>846596.26421332802</v>
      </c>
      <c r="AK96" s="5">
        <f t="shared" si="42"/>
        <v>1.5369171216156012E-2</v>
      </c>
      <c r="AL96">
        <f>Original!AE94</f>
        <v>-32006.837072803901</v>
      </c>
      <c r="AM96" s="5">
        <f t="shared" si="43"/>
        <v>-5.810544882531842E-4</v>
      </c>
      <c r="AN96">
        <f>Original!AF94</f>
        <v>0</v>
      </c>
      <c r="AO96" s="5">
        <f t="shared" si="44"/>
        <v>0</v>
      </c>
      <c r="AP96">
        <f>Original!AG94</f>
        <v>0</v>
      </c>
      <c r="AQ96" s="5">
        <f t="shared" si="45"/>
        <v>0</v>
      </c>
      <c r="AR96">
        <f>Original!AH94</f>
        <v>0</v>
      </c>
      <c r="AS96" s="5">
        <f t="shared" si="46"/>
        <v>0</v>
      </c>
      <c r="AT96">
        <f>Original!AI94</f>
        <v>0</v>
      </c>
      <c r="AU96" s="5">
        <f t="shared" si="47"/>
        <v>0</v>
      </c>
      <c r="AV96">
        <f>Original!AJ94</f>
        <v>0</v>
      </c>
      <c r="AW96" s="5">
        <f t="shared" si="48"/>
        <v>0</v>
      </c>
      <c r="AX96">
        <f>Original!AK94</f>
        <v>0</v>
      </c>
      <c r="AY96" s="5">
        <f t="shared" si="49"/>
        <v>0</v>
      </c>
      <c r="AZ96">
        <f>Original!AL94</f>
        <v>5133522.7749041095</v>
      </c>
      <c r="BA96">
        <f>Original!AM94</f>
        <v>5259011.8903682102</v>
      </c>
      <c r="BB96" s="5">
        <f t="shared" si="50"/>
        <v>9.5472490946998029E-2</v>
      </c>
      <c r="BC96">
        <f>Original!AN94</f>
        <v>1049818.00263177</v>
      </c>
      <c r="BD96" s="5">
        <f t="shared" si="51"/>
        <v>1.9058473690813368E-2</v>
      </c>
      <c r="BE96">
        <f>Original!AO94</f>
        <v>673108.99999999895</v>
      </c>
      <c r="BF96" s="5">
        <f t="shared" si="52"/>
        <v>1.2219670586130466E-2</v>
      </c>
      <c r="BG96">
        <f>Original!AP94</f>
        <v>6981938.8929999899</v>
      </c>
      <c r="BH96">
        <f>Original!AQ94</f>
        <v>0</v>
      </c>
      <c r="BI96">
        <f>Original!AR94</f>
        <v>0.266263719768144</v>
      </c>
      <c r="BJ96">
        <f>Original!AS94</f>
        <v>0</v>
      </c>
      <c r="BK96">
        <f>Original!AT94</f>
        <v>0</v>
      </c>
      <c r="BL96" s="5">
        <f t="shared" si="53"/>
        <v>0</v>
      </c>
      <c r="BM96">
        <f>Original!AU94</f>
        <v>0</v>
      </c>
      <c r="BN96" s="5">
        <f t="shared" si="54"/>
        <v>0</v>
      </c>
      <c r="BO96">
        <f>Original!AV94</f>
        <v>0</v>
      </c>
      <c r="BP96" s="5">
        <f t="shared" si="55"/>
        <v>0</v>
      </c>
      <c r="BQ96"/>
      <c r="BR96"/>
      <c r="BS96"/>
      <c r="BT96"/>
      <c r="BU96"/>
      <c r="BV96"/>
      <c r="BW96"/>
      <c r="BX96"/>
    </row>
    <row r="97" spans="1:76" x14ac:dyDescent="0.2">
      <c r="A97" t="str">
        <f t="shared" si="35"/>
        <v>1_2_2007</v>
      </c>
      <c r="B97">
        <v>1</v>
      </c>
      <c r="C97">
        <v>2</v>
      </c>
      <c r="D97">
        <v>2007</v>
      </c>
      <c r="E97">
        <f>Original!E95</f>
        <v>67460493.815999895</v>
      </c>
      <c r="F97">
        <f>Original!F95</f>
        <v>72892598.371399999</v>
      </c>
      <c r="G97">
        <f>Original!G95</f>
        <v>3949848.06640012</v>
      </c>
      <c r="H97">
        <f>Original!H95</f>
        <v>64441266.839933597</v>
      </c>
      <c r="I97">
        <f>Original!I95</f>
        <v>1700429.53406916</v>
      </c>
      <c r="J97">
        <f>Original!J95</f>
        <v>3718071.9022188201</v>
      </c>
      <c r="K97">
        <f>Original!K95</f>
        <v>4.5103153798582598</v>
      </c>
      <c r="L97">
        <f>Original!L95</f>
        <v>3058793.98052064</v>
      </c>
      <c r="M97">
        <f>Original!M95</f>
        <v>3.48385238597512</v>
      </c>
      <c r="N97">
        <f>Original!O95</f>
        <v>7.3836932962616499</v>
      </c>
      <c r="O97">
        <f>Original!P95</f>
        <v>0.32938544903122802</v>
      </c>
      <c r="P97">
        <f>Original!N95</f>
        <v>32301.7094402695</v>
      </c>
      <c r="Q97">
        <f>Original!Q95</f>
        <v>4.0120290291413099</v>
      </c>
      <c r="R97">
        <f>Original!R95</f>
        <v>0</v>
      </c>
      <c r="S97">
        <f>Original!S95</f>
        <v>0</v>
      </c>
      <c r="T97">
        <f>Original!T95</f>
        <v>0</v>
      </c>
      <c r="U97">
        <f>Original!U95</f>
        <v>0</v>
      </c>
      <c r="V97">
        <f>Original!V95</f>
        <v>0.277296295088241</v>
      </c>
      <c r="W97">
        <f>Original!W95</f>
        <v>0</v>
      </c>
      <c r="X97">
        <f>Original!X95</f>
        <v>3452185.02175829</v>
      </c>
      <c r="Y97" s="5">
        <f t="shared" si="57"/>
        <v>5.7331455460594566E-2</v>
      </c>
      <c r="Z97">
        <f>Original!Y95</f>
        <v>-1426010.56084542</v>
      </c>
      <c r="AA97" s="5">
        <f t="shared" si="58"/>
        <v>-2.3682178226301014E-2</v>
      </c>
      <c r="AB97">
        <f>Original!Z95</f>
        <v>240009.97458543</v>
      </c>
      <c r="AC97" s="5">
        <f t="shared" si="59"/>
        <v>3.9859164793648915E-3</v>
      </c>
      <c r="AD97">
        <f>Original!AA95</f>
        <v>554695.94659734203</v>
      </c>
      <c r="AE97" s="5">
        <f t="shared" si="60"/>
        <v>9.2119992862724643E-3</v>
      </c>
      <c r="AF97">
        <f>Original!AC95</f>
        <v>-128408.196697212</v>
      </c>
      <c r="AG97" s="5">
        <f t="shared" si="61"/>
        <v>-2.1325128182069163E-3</v>
      </c>
      <c r="AH97">
        <f>Original!AD95</f>
        <v>-122068.797710831</v>
      </c>
      <c r="AI97" s="5">
        <f t="shared" si="62"/>
        <v>-2.0272325483650855E-3</v>
      </c>
      <c r="AJ97">
        <f>Original!AB95</f>
        <v>-353116.90725091298</v>
      </c>
      <c r="AK97" s="5">
        <f t="shared" si="42"/>
        <v>-5.8643166901081829E-3</v>
      </c>
      <c r="AL97">
        <f>Original!AE95</f>
        <v>-181045.17628076201</v>
      </c>
      <c r="AM97" s="5">
        <f t="shared" si="43"/>
        <v>-3.0066706723063759E-3</v>
      </c>
      <c r="AN97">
        <f>Original!AF95</f>
        <v>0</v>
      </c>
      <c r="AO97" s="5">
        <f t="shared" si="44"/>
        <v>0</v>
      </c>
      <c r="AP97">
        <f>Original!AG95</f>
        <v>0</v>
      </c>
      <c r="AQ97" s="5">
        <f t="shared" si="45"/>
        <v>0</v>
      </c>
      <c r="AR97">
        <f>Original!AH95</f>
        <v>0</v>
      </c>
      <c r="AS97" s="5">
        <f t="shared" si="46"/>
        <v>0</v>
      </c>
      <c r="AT97">
        <f>Original!AI95</f>
        <v>0</v>
      </c>
      <c r="AU97" s="5">
        <f t="shared" si="47"/>
        <v>0</v>
      </c>
      <c r="AV97">
        <f>Original!AJ95</f>
        <v>0</v>
      </c>
      <c r="AW97" s="5">
        <f t="shared" si="48"/>
        <v>0</v>
      </c>
      <c r="AX97">
        <f>Original!AK95</f>
        <v>0</v>
      </c>
      <c r="AY97" s="5">
        <f t="shared" si="49"/>
        <v>0</v>
      </c>
      <c r="AZ97">
        <f>Original!AL95</f>
        <v>2036241.3041559199</v>
      </c>
      <c r="BA97">
        <f>Original!AM95</f>
        <v>2060365.3738082701</v>
      </c>
      <c r="BB97" s="5">
        <f t="shared" si="50"/>
        <v>3.4217095815124221E-2</v>
      </c>
      <c r="BC97">
        <f>Original!AN95</f>
        <v>1889482.6925918399</v>
      </c>
      <c r="BD97" s="5">
        <f t="shared" si="51"/>
        <v>3.1379196697493242E-2</v>
      </c>
      <c r="BE97">
        <f>Original!AO95</f>
        <v>1482256.4890000001</v>
      </c>
      <c r="BF97" s="5">
        <f t="shared" si="52"/>
        <v>2.4616270954387676E-2</v>
      </c>
      <c r="BG97">
        <f>Original!AP95</f>
        <v>5432104.5554001201</v>
      </c>
      <c r="BH97">
        <f>Original!AQ95</f>
        <v>0</v>
      </c>
      <c r="BI97">
        <f>Original!AR95</f>
        <v>0.277296295088241</v>
      </c>
      <c r="BJ97">
        <f>Original!AS95</f>
        <v>0</v>
      </c>
      <c r="BK97">
        <f>Original!AT95</f>
        <v>0</v>
      </c>
      <c r="BL97" s="5">
        <f t="shared" si="53"/>
        <v>0</v>
      </c>
      <c r="BM97">
        <f>Original!AU95</f>
        <v>0</v>
      </c>
      <c r="BN97" s="5">
        <f t="shared" si="54"/>
        <v>0</v>
      </c>
      <c r="BO97">
        <f>Original!AV95</f>
        <v>0</v>
      </c>
      <c r="BP97" s="5">
        <f t="shared" si="55"/>
        <v>0</v>
      </c>
      <c r="BQ97"/>
      <c r="BR97"/>
      <c r="BS97"/>
      <c r="BT97"/>
      <c r="BU97"/>
      <c r="BV97"/>
      <c r="BW97"/>
      <c r="BX97"/>
    </row>
    <row r="98" spans="1:76" x14ac:dyDescent="0.2">
      <c r="A98" t="str">
        <f t="shared" si="35"/>
        <v>1_2_2008</v>
      </c>
      <c r="B98">
        <v>1</v>
      </c>
      <c r="C98">
        <v>2</v>
      </c>
      <c r="D98">
        <v>2008</v>
      </c>
      <c r="E98">
        <f>Original!E96</f>
        <v>72892598.371399999</v>
      </c>
      <c r="F98">
        <f>Original!F96</f>
        <v>86115341.449200004</v>
      </c>
      <c r="G98">
        <f>Original!G96</f>
        <v>8736104.4847999308</v>
      </c>
      <c r="H98">
        <f>Original!H96</f>
        <v>76235554.644231394</v>
      </c>
      <c r="I98">
        <f>Original!I96</f>
        <v>8010031.10791115</v>
      </c>
      <c r="J98">
        <f>Original!J96</f>
        <v>4293563.0378180398</v>
      </c>
      <c r="K98">
        <f>Original!K96</f>
        <v>4.74136388293915</v>
      </c>
      <c r="L98">
        <f>Original!L96</f>
        <v>3150801.3020653198</v>
      </c>
      <c r="M98">
        <f>Original!M96</f>
        <v>3.86813677287702</v>
      </c>
      <c r="N98">
        <f>Original!O96</f>
        <v>7.62465500118567</v>
      </c>
      <c r="O98">
        <f>Original!P96</f>
        <v>0.31196972451912403</v>
      </c>
      <c r="P98">
        <f>Original!N96</f>
        <v>31928.971066952501</v>
      </c>
      <c r="Q98">
        <f>Original!Q96</f>
        <v>3.9482787840634899</v>
      </c>
      <c r="R98">
        <f>Original!R96</f>
        <v>0</v>
      </c>
      <c r="S98">
        <f>Original!S96</f>
        <v>0</v>
      </c>
      <c r="T98">
        <f>Original!T96</f>
        <v>0</v>
      </c>
      <c r="U98">
        <f>Original!U96</f>
        <v>0</v>
      </c>
      <c r="V98">
        <f>Original!V96</f>
        <v>0.32588304616288999</v>
      </c>
      <c r="W98">
        <f>Original!W96</f>
        <v>0</v>
      </c>
      <c r="X98">
        <f>Original!X96</f>
        <v>6467315.9344845898</v>
      </c>
      <c r="Y98" s="5">
        <f t="shared" si="57"/>
        <v>0.10035985094068418</v>
      </c>
      <c r="Z98">
        <f>Original!Y96</f>
        <v>-649272.00668360398</v>
      </c>
      <c r="AA98" s="5">
        <f t="shared" si="58"/>
        <v>-1.0075407243255136E-2</v>
      </c>
      <c r="AB98">
        <f>Original!Z96</f>
        <v>50771.398447191998</v>
      </c>
      <c r="AC98" s="5">
        <f t="shared" si="59"/>
        <v>7.8787089293734177E-4</v>
      </c>
      <c r="AD98">
        <f>Original!AA96</f>
        <v>1060378.68943952</v>
      </c>
      <c r="AE98" s="5">
        <f t="shared" si="60"/>
        <v>1.6454963433189588E-2</v>
      </c>
      <c r="AF98">
        <f>Original!AC96</f>
        <v>84857.367707711499</v>
      </c>
      <c r="AG98" s="5">
        <f t="shared" si="61"/>
        <v>1.3168171867025782E-3</v>
      </c>
      <c r="AH98">
        <f>Original!AD96</f>
        <v>-113235.39939691599</v>
      </c>
      <c r="AI98" s="5">
        <f t="shared" si="62"/>
        <v>-1.7571876679299725E-3</v>
      </c>
      <c r="AJ98">
        <f>Original!AB96</f>
        <v>248543.08018804801</v>
      </c>
      <c r="AK98" s="5">
        <f t="shared" si="42"/>
        <v>3.8568931427963239E-3</v>
      </c>
      <c r="AL98">
        <f>Original!AE96</f>
        <v>9188.2676374871698</v>
      </c>
      <c r="AM98" s="5">
        <f t="shared" si="43"/>
        <v>1.4258359725158746E-4</v>
      </c>
      <c r="AN98">
        <f>Original!AF96</f>
        <v>0</v>
      </c>
      <c r="AO98" s="5">
        <f t="shared" si="44"/>
        <v>0</v>
      </c>
      <c r="AP98">
        <f>Original!AG96</f>
        <v>0</v>
      </c>
      <c r="AQ98" s="5">
        <f t="shared" si="45"/>
        <v>0</v>
      </c>
      <c r="AR98">
        <f>Original!AH96</f>
        <v>0</v>
      </c>
      <c r="AS98" s="5">
        <f t="shared" si="46"/>
        <v>0</v>
      </c>
      <c r="AT98">
        <f>Original!AI96</f>
        <v>0</v>
      </c>
      <c r="AU98" s="5">
        <f t="shared" si="47"/>
        <v>0</v>
      </c>
      <c r="AV98">
        <f>Original!AJ96</f>
        <v>0</v>
      </c>
      <c r="AW98" s="5">
        <f t="shared" si="48"/>
        <v>0</v>
      </c>
      <c r="AX98">
        <f>Original!AK96</f>
        <v>0</v>
      </c>
      <c r="AY98" s="5">
        <f t="shared" si="49"/>
        <v>0</v>
      </c>
      <c r="AZ98">
        <f>Original!AL96</f>
        <v>7158547.3318240298</v>
      </c>
      <c r="BA98">
        <f>Original!AM96</f>
        <v>7128180.4068320496</v>
      </c>
      <c r="BB98" s="5">
        <f t="shared" si="50"/>
        <v>0.11061515014187755</v>
      </c>
      <c r="BC98">
        <f>Original!AN96</f>
        <v>1607924.07796787</v>
      </c>
      <c r="BD98" s="5">
        <f t="shared" si="51"/>
        <v>2.4951776351042433E-2</v>
      </c>
      <c r="BE98">
        <f>Original!AO96</f>
        <v>4486638.5929999901</v>
      </c>
      <c r="BF98" s="5">
        <f t="shared" si="52"/>
        <v>6.9623687010132856E-2</v>
      </c>
      <c r="BG98">
        <f>Original!AP96</f>
        <v>13222743.0777999</v>
      </c>
      <c r="BH98">
        <f>Original!AQ96</f>
        <v>0</v>
      </c>
      <c r="BI98">
        <f>Original!AR96</f>
        <v>0.32588304616288999</v>
      </c>
      <c r="BJ98">
        <f>Original!AS96</f>
        <v>0</v>
      </c>
      <c r="BK98">
        <f>Original!AT96</f>
        <v>0</v>
      </c>
      <c r="BL98" s="5">
        <f t="shared" si="53"/>
        <v>0</v>
      </c>
      <c r="BM98">
        <f>Original!AU96</f>
        <v>0</v>
      </c>
      <c r="BN98" s="5">
        <f t="shared" si="54"/>
        <v>0</v>
      </c>
      <c r="BO98">
        <f>Original!AV96</f>
        <v>0</v>
      </c>
      <c r="BP98" s="5">
        <f t="shared" si="55"/>
        <v>0</v>
      </c>
      <c r="BQ98"/>
      <c r="BR98"/>
      <c r="BS98"/>
      <c r="BT98"/>
      <c r="BU98"/>
      <c r="BV98"/>
      <c r="BW98"/>
      <c r="BX98"/>
    </row>
    <row r="99" spans="1:76" x14ac:dyDescent="0.2">
      <c r="A99" t="str">
        <f t="shared" si="35"/>
        <v>1_2_2009</v>
      </c>
      <c r="B99">
        <v>1</v>
      </c>
      <c r="C99">
        <v>2</v>
      </c>
      <c r="D99">
        <v>2009</v>
      </c>
      <c r="E99">
        <f>Original!E97</f>
        <v>86115341.449200004</v>
      </c>
      <c r="F99">
        <f>Original!F97</f>
        <v>76169010.006999999</v>
      </c>
      <c r="G99">
        <f>Original!G97</f>
        <v>-9946331.4421999902</v>
      </c>
      <c r="H99">
        <f>Original!H97</f>
        <v>71719157.760019198</v>
      </c>
      <c r="I99">
        <f>Original!I97</f>
        <v>-4516396.88421218</v>
      </c>
      <c r="J99">
        <f>Original!J97</f>
        <v>3857198.2094952101</v>
      </c>
      <c r="K99">
        <f>Original!K97</f>
        <v>5.7786370626602697</v>
      </c>
      <c r="L99">
        <f>Original!L97</f>
        <v>2935827.1870810902</v>
      </c>
      <c r="M99">
        <f>Original!M97</f>
        <v>2.80912535803825</v>
      </c>
      <c r="N99">
        <f>Original!O97</f>
        <v>7.9012671271394801</v>
      </c>
      <c r="O99">
        <f>Original!P97</f>
        <v>0.30736833914474698</v>
      </c>
      <c r="P99">
        <f>Original!N97</f>
        <v>30650.910530095101</v>
      </c>
      <c r="Q99">
        <f>Original!Q97</f>
        <v>4.0521357228566304</v>
      </c>
      <c r="R99">
        <f>Original!R97</f>
        <v>0</v>
      </c>
      <c r="S99">
        <f>Original!S97</f>
        <v>0</v>
      </c>
      <c r="T99">
        <f>Original!T97</f>
        <v>0</v>
      </c>
      <c r="U99">
        <f>Original!U97</f>
        <v>0</v>
      </c>
      <c r="V99">
        <f>Original!V97</f>
        <v>0.26311626498474999</v>
      </c>
      <c r="W99">
        <f>Original!W97</f>
        <v>0</v>
      </c>
      <c r="X99">
        <f>Original!X97</f>
        <v>432102.43770078197</v>
      </c>
      <c r="Y99" s="5">
        <f t="shared" si="57"/>
        <v>5.6679910012759167E-3</v>
      </c>
      <c r="Z99">
        <f>Original!Y97</f>
        <v>-3293463.29399428</v>
      </c>
      <c r="AA99" s="5">
        <f t="shared" si="58"/>
        <v>-4.3201145572612301E-2</v>
      </c>
      <c r="AB99">
        <f>Original!Z97</f>
        <v>-268542.919139879</v>
      </c>
      <c r="AC99" s="5">
        <f t="shared" si="59"/>
        <v>-3.5225416853473259E-3</v>
      </c>
      <c r="AD99">
        <f>Original!AA97</f>
        <v>-3595128.3730359501</v>
      </c>
      <c r="AE99" s="5">
        <f t="shared" si="60"/>
        <v>-4.7158158549686462E-2</v>
      </c>
      <c r="AF99">
        <f>Original!AC97</f>
        <v>215526.28405116699</v>
      </c>
      <c r="AG99" s="5">
        <f t="shared" si="61"/>
        <v>2.8271098053521604E-3</v>
      </c>
      <c r="AH99">
        <f>Original!AD97</f>
        <v>-158858.00632434199</v>
      </c>
      <c r="AI99" s="5">
        <f t="shared" si="62"/>
        <v>-2.0837784556783897E-3</v>
      </c>
      <c r="AJ99">
        <f>Original!AB97</f>
        <v>1161650.17659059</v>
      </c>
      <c r="AK99" s="5">
        <f t="shared" si="42"/>
        <v>1.5237643144483766E-2</v>
      </c>
      <c r="AL99">
        <f>Original!AE97</f>
        <v>-49213.213168806004</v>
      </c>
      <c r="AM99" s="5">
        <f t="shared" si="43"/>
        <v>-6.455414851832508E-4</v>
      </c>
      <c r="AN99">
        <f>Original!AF97</f>
        <v>0</v>
      </c>
      <c r="AO99" s="5">
        <f t="shared" si="44"/>
        <v>0</v>
      </c>
      <c r="AP99">
        <f>Original!AG97</f>
        <v>0</v>
      </c>
      <c r="AQ99" s="5">
        <f t="shared" si="45"/>
        <v>0</v>
      </c>
      <c r="AR99">
        <f>Original!AH97</f>
        <v>0</v>
      </c>
      <c r="AS99" s="5">
        <f t="shared" si="46"/>
        <v>0</v>
      </c>
      <c r="AT99">
        <f>Original!AI97</f>
        <v>0</v>
      </c>
      <c r="AU99" s="5">
        <f t="shared" si="47"/>
        <v>0</v>
      </c>
      <c r="AV99">
        <f>Original!AJ97</f>
        <v>0</v>
      </c>
      <c r="AW99" s="5">
        <f t="shared" si="48"/>
        <v>0</v>
      </c>
      <c r="AX99">
        <f>Original!AK97</f>
        <v>0</v>
      </c>
      <c r="AY99" s="5">
        <f t="shared" si="49"/>
        <v>0</v>
      </c>
      <c r="AZ99">
        <f>Original!AL97</f>
        <v>-5555926.9073207201</v>
      </c>
      <c r="BA99">
        <f>Original!AM97</f>
        <v>-5442789.5007521501</v>
      </c>
      <c r="BB99" s="5">
        <f t="shared" si="50"/>
        <v>-7.1394371381595184E-2</v>
      </c>
      <c r="BC99">
        <f>Original!AN97</f>
        <v>-4503541.9414478298</v>
      </c>
      <c r="BD99" s="5">
        <f t="shared" si="51"/>
        <v>-5.9074036549803005E-2</v>
      </c>
      <c r="BE99">
        <f>Original!AO97</f>
        <v>0</v>
      </c>
      <c r="BF99" s="5">
        <f t="shared" si="52"/>
        <v>0</v>
      </c>
      <c r="BG99">
        <f>Original!AP97</f>
        <v>-9946331.4421999902</v>
      </c>
      <c r="BH99">
        <f>Original!AQ97</f>
        <v>0</v>
      </c>
      <c r="BI99">
        <f>Original!AR97</f>
        <v>0.26311626498474999</v>
      </c>
      <c r="BJ99">
        <f>Original!AS97</f>
        <v>0</v>
      </c>
      <c r="BK99">
        <f>Original!AT97</f>
        <v>0</v>
      </c>
      <c r="BL99" s="5">
        <f t="shared" si="53"/>
        <v>0</v>
      </c>
      <c r="BM99">
        <f>Original!AU97</f>
        <v>0</v>
      </c>
      <c r="BN99" s="5">
        <f t="shared" si="54"/>
        <v>0</v>
      </c>
      <c r="BO99">
        <f>Original!AV97</f>
        <v>0</v>
      </c>
      <c r="BP99" s="5">
        <f t="shared" si="55"/>
        <v>0</v>
      </c>
      <c r="BQ99"/>
      <c r="BR99"/>
      <c r="BS99"/>
      <c r="BT99"/>
      <c r="BU99"/>
      <c r="BV99"/>
      <c r="BW99"/>
      <c r="BX99"/>
    </row>
    <row r="100" spans="1:76" x14ac:dyDescent="0.2">
      <c r="A100" t="str">
        <f t="shared" si="35"/>
        <v>1_2_2010</v>
      </c>
      <c r="B100">
        <v>1</v>
      </c>
      <c r="C100">
        <v>2</v>
      </c>
      <c r="D100">
        <v>2010</v>
      </c>
      <c r="E100">
        <f>Original!E98</f>
        <v>76169010.006999999</v>
      </c>
      <c r="F100">
        <f>Original!F98</f>
        <v>72829066.898399904</v>
      </c>
      <c r="G100">
        <f>Original!G98</f>
        <v>-4040356.10860004</v>
      </c>
      <c r="H100">
        <f>Original!H98</f>
        <v>73729355.333320603</v>
      </c>
      <c r="I100">
        <f>Original!I98</f>
        <v>1109499.1709696499</v>
      </c>
      <c r="J100">
        <f>Original!J98</f>
        <v>3659130.8539117398</v>
      </c>
      <c r="K100">
        <f>Original!K98</f>
        <v>5.8249020209912103</v>
      </c>
      <c r="L100">
        <f>Original!L98</f>
        <v>2900140.2604378099</v>
      </c>
      <c r="M100">
        <f>Original!M98</f>
        <v>3.28578771391782</v>
      </c>
      <c r="N100">
        <f>Original!O98</f>
        <v>7.8326789697953396</v>
      </c>
      <c r="O100">
        <f>Original!P98</f>
        <v>0.31341222876646901</v>
      </c>
      <c r="P100">
        <f>Original!N98</f>
        <v>29942.505389605401</v>
      </c>
      <c r="Q100">
        <f>Original!Q98</f>
        <v>4.0408954394367704</v>
      </c>
      <c r="R100">
        <f>Original!R98</f>
        <v>0</v>
      </c>
      <c r="S100">
        <f>Original!S98</f>
        <v>0</v>
      </c>
      <c r="T100">
        <f>Original!T98</f>
        <v>0</v>
      </c>
      <c r="U100">
        <f>Original!U98</f>
        <v>0</v>
      </c>
      <c r="V100">
        <f>Original!V98</f>
        <v>0.23810363293855599</v>
      </c>
      <c r="W100">
        <f>Original!W98</f>
        <v>0</v>
      </c>
      <c r="X100">
        <f>Original!X98</f>
        <v>-568927.90339646698</v>
      </c>
      <c r="Y100" s="5">
        <f t="shared" si="57"/>
        <v>-7.9327186928235711E-3</v>
      </c>
      <c r="Z100">
        <f>Original!Y98</f>
        <v>-329440.35553522402</v>
      </c>
      <c r="AA100" s="5">
        <f t="shared" si="58"/>
        <v>-4.5934777516151333E-3</v>
      </c>
      <c r="AB100">
        <f>Original!Z98</f>
        <v>75672.278580381098</v>
      </c>
      <c r="AC100" s="5">
        <f t="shared" si="59"/>
        <v>1.0551194540458703E-3</v>
      </c>
      <c r="AD100">
        <f>Original!AA98</f>
        <v>1547541.5060922001</v>
      </c>
      <c r="AE100" s="5">
        <f t="shared" si="60"/>
        <v>2.1577798100619883E-2</v>
      </c>
      <c r="AF100">
        <f>Original!AC98</f>
        <v>27998.108904955901</v>
      </c>
      <c r="AG100" s="5">
        <f t="shared" si="61"/>
        <v>3.9038535559272588E-4</v>
      </c>
      <c r="AH100">
        <f>Original!AD98</f>
        <v>-71202.040686070206</v>
      </c>
      <c r="AI100" s="5">
        <f t="shared" si="62"/>
        <v>-9.9278969399390704E-4</v>
      </c>
      <c r="AJ100">
        <f>Original!AB98</f>
        <v>671451.38807933195</v>
      </c>
      <c r="AK100" s="5">
        <f t="shared" si="42"/>
        <v>9.3622319203202006E-3</v>
      </c>
      <c r="AL100">
        <f>Original!AE98</f>
        <v>44821.751397426298</v>
      </c>
      <c r="AM100" s="5">
        <f t="shared" si="43"/>
        <v>6.2496204357844235E-4</v>
      </c>
      <c r="AN100">
        <f>Original!AF98</f>
        <v>0</v>
      </c>
      <c r="AO100" s="5">
        <f t="shared" si="44"/>
        <v>0</v>
      </c>
      <c r="AP100">
        <f>Original!AG98</f>
        <v>0</v>
      </c>
      <c r="AQ100" s="5">
        <f t="shared" si="45"/>
        <v>0</v>
      </c>
      <c r="AR100">
        <f>Original!AH98</f>
        <v>0</v>
      </c>
      <c r="AS100" s="5">
        <f t="shared" si="46"/>
        <v>0</v>
      </c>
      <c r="AT100">
        <f>Original!AI98</f>
        <v>0</v>
      </c>
      <c r="AU100" s="5">
        <f t="shared" si="47"/>
        <v>0</v>
      </c>
      <c r="AV100">
        <f>Original!AJ98</f>
        <v>0</v>
      </c>
      <c r="AW100" s="5">
        <f t="shared" si="48"/>
        <v>0</v>
      </c>
      <c r="AX100">
        <f>Original!AK98</f>
        <v>0</v>
      </c>
      <c r="AY100" s="5">
        <f t="shared" si="49"/>
        <v>0</v>
      </c>
      <c r="AZ100">
        <f>Original!AL98</f>
        <v>1397914.73343653</v>
      </c>
      <c r="BA100">
        <f>Original!AM98</f>
        <v>1444281.04546205</v>
      </c>
      <c r="BB100" s="5">
        <f t="shared" si="50"/>
        <v>2.0138009014199324E-2</v>
      </c>
      <c r="BC100">
        <f>Original!AN98</f>
        <v>-5484637.1540620904</v>
      </c>
      <c r="BD100" s="5">
        <f t="shared" si="51"/>
        <v>-7.6473808747368963E-2</v>
      </c>
      <c r="BE100">
        <f>Original!AO98</f>
        <v>700412.99999999895</v>
      </c>
      <c r="BF100" s="5">
        <f t="shared" si="52"/>
        <v>9.7660516642382195E-3</v>
      </c>
      <c r="BG100">
        <f>Original!AP98</f>
        <v>-3339943.10860004</v>
      </c>
      <c r="BH100">
        <f>Original!AQ98</f>
        <v>0</v>
      </c>
      <c r="BI100">
        <f>Original!AR98</f>
        <v>0.23810363293855599</v>
      </c>
      <c r="BJ100">
        <f>Original!AS98</f>
        <v>0</v>
      </c>
      <c r="BK100">
        <f>Original!AT98</f>
        <v>0</v>
      </c>
      <c r="BL100" s="5">
        <f t="shared" si="53"/>
        <v>0</v>
      </c>
      <c r="BM100">
        <f>Original!AU98</f>
        <v>0</v>
      </c>
      <c r="BN100" s="5">
        <f t="shared" si="54"/>
        <v>0</v>
      </c>
      <c r="BO100">
        <f>Original!AV98</f>
        <v>0</v>
      </c>
      <c r="BP100" s="5">
        <f t="shared" si="55"/>
        <v>0</v>
      </c>
      <c r="BQ100"/>
      <c r="BR100"/>
      <c r="BS100"/>
      <c r="BT100"/>
      <c r="BU100"/>
      <c r="BV100"/>
      <c r="BW100"/>
      <c r="BX100"/>
    </row>
    <row r="101" spans="1:76" x14ac:dyDescent="0.2">
      <c r="A101" t="str">
        <f t="shared" si="35"/>
        <v>1_2_2011</v>
      </c>
      <c r="B101">
        <v>1</v>
      </c>
      <c r="C101">
        <v>2</v>
      </c>
      <c r="D101">
        <v>2011</v>
      </c>
      <c r="E101">
        <f>Original!E99</f>
        <v>72829066.898399904</v>
      </c>
      <c r="F101">
        <f>Original!F99</f>
        <v>76879438.598599896</v>
      </c>
      <c r="G101">
        <f>Original!G99</f>
        <v>4050371.7002000101</v>
      </c>
      <c r="H101">
        <f>Original!H99</f>
        <v>79769505.1523384</v>
      </c>
      <c r="I101">
        <f>Original!I99</f>
        <v>6040149.8190177605</v>
      </c>
      <c r="J101">
        <f>Original!J99</f>
        <v>3777688.8268319601</v>
      </c>
      <c r="K101">
        <f>Original!K99</f>
        <v>6.2847121319750698</v>
      </c>
      <c r="L101">
        <f>Original!L99</f>
        <v>2830441.8059040201</v>
      </c>
      <c r="M101">
        <f>Original!M99</f>
        <v>3.9976367882630002</v>
      </c>
      <c r="N101">
        <f>Original!O99</f>
        <v>8.3185876728228898</v>
      </c>
      <c r="O101">
        <f>Original!P99</f>
        <v>0.308612394346717</v>
      </c>
      <c r="P101">
        <f>Original!N99</f>
        <v>29258.041519244602</v>
      </c>
      <c r="Q101">
        <f>Original!Q99</f>
        <v>4.0797024086942804</v>
      </c>
      <c r="R101">
        <f>Original!R99</f>
        <v>0</v>
      </c>
      <c r="S101">
        <f>Original!S99</f>
        <v>0</v>
      </c>
      <c r="T101">
        <f>Original!T99</f>
        <v>0</v>
      </c>
      <c r="U101">
        <f>Original!U99</f>
        <v>0</v>
      </c>
      <c r="V101">
        <f>Original!V99</f>
        <v>0.216620556487544</v>
      </c>
      <c r="W101">
        <f>Original!W99</f>
        <v>0</v>
      </c>
      <c r="X101">
        <f>Original!X99</f>
        <v>3372269.1289375201</v>
      </c>
      <c r="Y101" s="5">
        <f t="shared" si="57"/>
        <v>4.5738486572843885E-2</v>
      </c>
      <c r="Z101">
        <f>Original!Y99</f>
        <v>-302079.31661801599</v>
      </c>
      <c r="AA101" s="5">
        <f t="shared" si="58"/>
        <v>-4.0971376360522289E-3</v>
      </c>
      <c r="AB101">
        <f>Original!Z99</f>
        <v>234918.262320523</v>
      </c>
      <c r="AC101" s="5">
        <f t="shared" si="59"/>
        <v>3.1862242828312932E-3</v>
      </c>
      <c r="AD101">
        <f>Original!AA99</f>
        <v>1999398.5109085899</v>
      </c>
      <c r="AE101" s="5">
        <f t="shared" si="60"/>
        <v>2.7118079384657243E-2</v>
      </c>
      <c r="AF101">
        <f>Original!AC99</f>
        <v>239134.590249275</v>
      </c>
      <c r="AG101" s="5">
        <f t="shared" si="61"/>
        <v>3.2434108391180059E-3</v>
      </c>
      <c r="AH101">
        <f>Original!AD99</f>
        <v>-122483.91839576499</v>
      </c>
      <c r="AI101" s="5">
        <f t="shared" si="62"/>
        <v>-1.6612639272652189E-3</v>
      </c>
      <c r="AJ101">
        <f>Original!AB99</f>
        <v>515182.71050982398</v>
      </c>
      <c r="AK101" s="5">
        <f t="shared" si="42"/>
        <v>6.9874842683860655E-3</v>
      </c>
      <c r="AL101">
        <f>Original!AE99</f>
        <v>-52254.061431577102</v>
      </c>
      <c r="AM101" s="5">
        <f t="shared" si="43"/>
        <v>-7.0872803912828812E-4</v>
      </c>
      <c r="AN101">
        <f>Original!AF99</f>
        <v>0</v>
      </c>
      <c r="AO101" s="5">
        <f t="shared" si="44"/>
        <v>0</v>
      </c>
      <c r="AP101">
        <f>Original!AG99</f>
        <v>0</v>
      </c>
      <c r="AQ101" s="5">
        <f t="shared" si="45"/>
        <v>0</v>
      </c>
      <c r="AR101">
        <f>Original!AH99</f>
        <v>0</v>
      </c>
      <c r="AS101" s="5">
        <f t="shared" si="46"/>
        <v>0</v>
      </c>
      <c r="AT101">
        <f>Original!AI99</f>
        <v>0</v>
      </c>
      <c r="AU101" s="5">
        <f t="shared" si="47"/>
        <v>0</v>
      </c>
      <c r="AV101">
        <f>Original!AJ99</f>
        <v>0</v>
      </c>
      <c r="AW101" s="5">
        <f t="shared" si="48"/>
        <v>0</v>
      </c>
      <c r="AX101">
        <f>Original!AK99</f>
        <v>0</v>
      </c>
      <c r="AY101" s="5">
        <f t="shared" si="49"/>
        <v>0</v>
      </c>
      <c r="AZ101">
        <f>Original!AL99</f>
        <v>5884085.9064803803</v>
      </c>
      <c r="BA101">
        <f>Original!AM99</f>
        <v>5967809.4546553101</v>
      </c>
      <c r="BB101" s="5">
        <f t="shared" si="50"/>
        <v>8.094210816947521E-2</v>
      </c>
      <c r="BC101">
        <f>Original!AN99</f>
        <v>-1917437.75445529</v>
      </c>
      <c r="BD101" s="5">
        <f t="shared" si="51"/>
        <v>-2.6006435913983095E-2</v>
      </c>
      <c r="BE101">
        <f>Original!AO99</f>
        <v>0</v>
      </c>
      <c r="BF101" s="5">
        <f t="shared" si="52"/>
        <v>0</v>
      </c>
      <c r="BG101">
        <f>Original!AP99</f>
        <v>4050371.7002000101</v>
      </c>
      <c r="BH101">
        <f>Original!AQ99</f>
        <v>0</v>
      </c>
      <c r="BI101">
        <f>Original!AR99</f>
        <v>0.216620556487544</v>
      </c>
      <c r="BJ101">
        <f>Original!AS99</f>
        <v>0</v>
      </c>
      <c r="BK101">
        <f>Original!AT99</f>
        <v>0</v>
      </c>
      <c r="BL101" s="5">
        <f t="shared" si="53"/>
        <v>0</v>
      </c>
      <c r="BM101">
        <f>Original!AU99</f>
        <v>0</v>
      </c>
      <c r="BN101" s="5">
        <f t="shared" si="54"/>
        <v>0</v>
      </c>
      <c r="BO101">
        <f>Original!AV99</f>
        <v>0</v>
      </c>
      <c r="BP101" s="5">
        <f t="shared" si="55"/>
        <v>0</v>
      </c>
      <c r="BQ101"/>
      <c r="BR101"/>
      <c r="BS101"/>
      <c r="BT101"/>
      <c r="BU101"/>
      <c r="BV101"/>
      <c r="BW101"/>
      <c r="BX101"/>
    </row>
    <row r="102" spans="1:76" x14ac:dyDescent="0.2">
      <c r="A102" t="str">
        <f t="shared" si="35"/>
        <v>1_2_2012</v>
      </c>
      <c r="B102">
        <v>1</v>
      </c>
      <c r="C102">
        <v>2</v>
      </c>
      <c r="D102">
        <v>2012</v>
      </c>
      <c r="E102">
        <f>Original!E100</f>
        <v>76879438.598599896</v>
      </c>
      <c r="F102">
        <f>Original!F100</f>
        <v>83351590.231399998</v>
      </c>
      <c r="G102">
        <f>Original!G100</f>
        <v>4820841.6328000501</v>
      </c>
      <c r="H102">
        <f>Original!H100</f>
        <v>86522526.693112701</v>
      </c>
      <c r="I102">
        <f>Original!I100</f>
        <v>4980171.0174033502</v>
      </c>
      <c r="J102">
        <f>Original!J100</f>
        <v>4217213.3624224104</v>
      </c>
      <c r="K102">
        <f>Original!K100</f>
        <v>6.33791411468858</v>
      </c>
      <c r="L102">
        <f>Original!L100</f>
        <v>2805645.4920648802</v>
      </c>
      <c r="M102">
        <f>Original!M100</f>
        <v>4.0041408615723304</v>
      </c>
      <c r="N102">
        <f>Original!O100</f>
        <v>8.3968163556696798</v>
      </c>
      <c r="O102">
        <f>Original!P100</f>
        <v>0.30857585181042602</v>
      </c>
      <c r="P102">
        <f>Original!N100</f>
        <v>28841.241371451099</v>
      </c>
      <c r="Q102">
        <f>Original!Q100</f>
        <v>4.3168517212359498</v>
      </c>
      <c r="R102">
        <f>Original!R100</f>
        <v>0</v>
      </c>
      <c r="S102">
        <f>Original!S100</f>
        <v>0</v>
      </c>
      <c r="T102">
        <f>Original!T100</f>
        <v>0</v>
      </c>
      <c r="U102">
        <f>Original!U100</f>
        <v>0</v>
      </c>
      <c r="V102">
        <f>Original!V100</f>
        <v>0.27086849592810602</v>
      </c>
      <c r="W102">
        <f>Original!W100</f>
        <v>0</v>
      </c>
      <c r="X102">
        <f>Original!X100</f>
        <v>3894598.1536885202</v>
      </c>
      <c r="Y102" s="5">
        <f t="shared" si="57"/>
        <v>4.8823145464559174E-2</v>
      </c>
      <c r="Z102">
        <f>Original!Y100</f>
        <v>289011.63901152898</v>
      </c>
      <c r="AA102" s="5">
        <f t="shared" si="58"/>
        <v>3.6230842658431205E-3</v>
      </c>
      <c r="AB102">
        <f>Original!Z100</f>
        <v>372040.20470157202</v>
      </c>
      <c r="AC102" s="5">
        <f t="shared" si="59"/>
        <v>4.6639402361977151E-3</v>
      </c>
      <c r="AD102">
        <f>Original!AA100</f>
        <v>35942.907762840499</v>
      </c>
      <c r="AE102" s="5">
        <f t="shared" si="60"/>
        <v>4.5058456479326491E-4</v>
      </c>
      <c r="AF102">
        <f>Original!AC100</f>
        <v>9183.8516902663596</v>
      </c>
      <c r="AG102" s="5">
        <f t="shared" si="61"/>
        <v>1.1512985661284549E-4</v>
      </c>
      <c r="AH102">
        <f>Original!AD100</f>
        <v>-25515.337292215499</v>
      </c>
      <c r="AI102" s="5">
        <f t="shared" si="62"/>
        <v>-3.1986330169013878E-4</v>
      </c>
      <c r="AJ102">
        <f>Original!AB100</f>
        <v>357671.29411552899</v>
      </c>
      <c r="AK102" s="5">
        <f t="shared" si="42"/>
        <v>4.483809864840863E-3</v>
      </c>
      <c r="AL102">
        <f>Original!AE100</f>
        <v>-179572.80586751099</v>
      </c>
      <c r="AM102" s="5">
        <f t="shared" si="43"/>
        <v>-2.2511460428966557E-3</v>
      </c>
      <c r="AN102">
        <f>Original!AF100</f>
        <v>0</v>
      </c>
      <c r="AO102" s="5">
        <f t="shared" si="44"/>
        <v>0</v>
      </c>
      <c r="AP102">
        <f>Original!AG100</f>
        <v>0</v>
      </c>
      <c r="AQ102" s="5">
        <f t="shared" si="45"/>
        <v>0</v>
      </c>
      <c r="AR102">
        <f>Original!AH100</f>
        <v>0</v>
      </c>
      <c r="AS102" s="5">
        <f t="shared" si="46"/>
        <v>0</v>
      </c>
      <c r="AT102">
        <f>Original!AI100</f>
        <v>0</v>
      </c>
      <c r="AU102" s="5">
        <f t="shared" si="47"/>
        <v>0</v>
      </c>
      <c r="AV102">
        <f>Original!AJ100</f>
        <v>79100.639806483305</v>
      </c>
      <c r="AW102" s="5">
        <f t="shared" si="48"/>
        <v>9.9161502450619758E-4</v>
      </c>
      <c r="AX102">
        <f>Original!AK100</f>
        <v>0</v>
      </c>
      <c r="AY102" s="5">
        <f t="shared" si="49"/>
        <v>0</v>
      </c>
      <c r="AZ102">
        <f>Original!AL100</f>
        <v>4832460.5476170098</v>
      </c>
      <c r="BA102">
        <f>Original!AM100</f>
        <v>4801119.4771033302</v>
      </c>
      <c r="BB102" s="5">
        <f t="shared" si="50"/>
        <v>6.0187404546818701E-2</v>
      </c>
      <c r="BC102">
        <f>Original!AN100</f>
        <v>19722.1556967121</v>
      </c>
      <c r="BD102" s="5">
        <f t="shared" si="51"/>
        <v>2.4723928848559436E-4</v>
      </c>
      <c r="BE102">
        <f>Original!AO100</f>
        <v>1651310</v>
      </c>
      <c r="BF102" s="5">
        <f t="shared" si="52"/>
        <v>2.0701018476251543E-2</v>
      </c>
      <c r="BG102">
        <f>Original!AP100</f>
        <v>6472151.6328000501</v>
      </c>
      <c r="BH102">
        <f>Original!AQ100</f>
        <v>0</v>
      </c>
      <c r="BI102">
        <f>Original!AR100</f>
        <v>0.27086849592810602</v>
      </c>
      <c r="BJ102">
        <f>Original!AS100</f>
        <v>0</v>
      </c>
      <c r="BK102">
        <f>Original!AT100</f>
        <v>0</v>
      </c>
      <c r="BL102" s="5">
        <f t="shared" si="53"/>
        <v>0</v>
      </c>
      <c r="BM102">
        <f>Original!AU100</f>
        <v>79100.639806483305</v>
      </c>
      <c r="BN102" s="5">
        <f t="shared" si="54"/>
        <v>9.9161502450619758E-4</v>
      </c>
      <c r="BO102">
        <f>Original!AV100</f>
        <v>0</v>
      </c>
      <c r="BP102" s="5">
        <f t="shared" si="55"/>
        <v>0</v>
      </c>
      <c r="BQ102"/>
      <c r="BR102"/>
      <c r="BS102"/>
      <c r="BT102"/>
      <c r="BU102"/>
      <c r="BV102"/>
      <c r="BW102"/>
      <c r="BX102"/>
    </row>
    <row r="103" spans="1:76" x14ac:dyDescent="0.2">
      <c r="A103" t="str">
        <f t="shared" si="35"/>
        <v>1_2_2013</v>
      </c>
      <c r="B103">
        <v>1</v>
      </c>
      <c r="C103">
        <v>2</v>
      </c>
      <c r="D103">
        <v>2013</v>
      </c>
      <c r="E103">
        <f>Original!E101</f>
        <v>83351590.231399998</v>
      </c>
      <c r="F103">
        <f>Original!F101</f>
        <v>87337629.020399898</v>
      </c>
      <c r="G103">
        <f>Original!G101</f>
        <v>3986038.7889999398</v>
      </c>
      <c r="H103">
        <f>Original!H101</f>
        <v>91959295.897771999</v>
      </c>
      <c r="I103">
        <f>Original!I101</f>
        <v>5436769.2046592403</v>
      </c>
      <c r="J103">
        <f>Original!J101</f>
        <v>5199753.3384708604</v>
      </c>
      <c r="K103">
        <f>Original!K101</f>
        <v>6.8512615934552796</v>
      </c>
      <c r="L103">
        <f>Original!L101</f>
        <v>2812337.9604165899</v>
      </c>
      <c r="M103">
        <f>Original!M101</f>
        <v>3.84977045255232</v>
      </c>
      <c r="N103">
        <f>Original!O101</f>
        <v>8.12165025760223</v>
      </c>
      <c r="O103">
        <f>Original!P101</f>
        <v>0.313352137578495</v>
      </c>
      <c r="P103">
        <f>Original!N101</f>
        <v>29485.394739307299</v>
      </c>
      <c r="Q103">
        <f>Original!Q101</f>
        <v>4.3529653826222603</v>
      </c>
      <c r="R103">
        <f>Original!R101</f>
        <v>0</v>
      </c>
      <c r="S103">
        <f>Original!S101</f>
        <v>0</v>
      </c>
      <c r="T103">
        <f>Original!T101</f>
        <v>0</v>
      </c>
      <c r="U103">
        <f>Original!U101</f>
        <v>0</v>
      </c>
      <c r="V103">
        <f>Original!V101</f>
        <v>0.49513639156044198</v>
      </c>
      <c r="W103">
        <f>Original!W101</f>
        <v>0</v>
      </c>
      <c r="X103">
        <f>Original!X101</f>
        <v>6605034.0291488003</v>
      </c>
      <c r="Y103" s="5">
        <f t="shared" si="57"/>
        <v>7.6338894408114519E-2</v>
      </c>
      <c r="Z103">
        <f>Original!Y101</f>
        <v>-1228620.77921907</v>
      </c>
      <c r="AA103" s="5">
        <f t="shared" si="58"/>
        <v>-1.420001040395957E-2</v>
      </c>
      <c r="AB103">
        <f>Original!Z101</f>
        <v>566525.80681962904</v>
      </c>
      <c r="AC103" s="5">
        <f t="shared" si="59"/>
        <v>6.5477261063935756E-3</v>
      </c>
      <c r="AD103">
        <f>Original!AA101</f>
        <v>-436982.714662935</v>
      </c>
      <c r="AE103" s="5">
        <f t="shared" si="60"/>
        <v>-5.0505080164021535E-3</v>
      </c>
      <c r="AF103">
        <f>Original!AC101</f>
        <v>-96463.040569196601</v>
      </c>
      <c r="AG103" s="5">
        <f t="shared" si="61"/>
        <v>-1.1148893156038076E-3</v>
      </c>
      <c r="AH103">
        <f>Original!AD101</f>
        <v>73678.938584327203</v>
      </c>
      <c r="AI103" s="5">
        <f t="shared" si="62"/>
        <v>8.5155787053768661E-4</v>
      </c>
      <c r="AJ103">
        <f>Original!AB101</f>
        <v>-595706.49224755506</v>
      </c>
      <c r="AK103" s="5">
        <f t="shared" si="42"/>
        <v>-6.8849872399181101E-3</v>
      </c>
      <c r="AL103">
        <f>Original!AE101</f>
        <v>-9422.2842250359299</v>
      </c>
      <c r="AM103" s="5">
        <f t="shared" si="43"/>
        <v>-1.0889978119173392E-4</v>
      </c>
      <c r="AN103">
        <f>Original!AF101</f>
        <v>0</v>
      </c>
      <c r="AO103" s="5">
        <f t="shared" si="44"/>
        <v>0</v>
      </c>
      <c r="AP103">
        <f>Original!AG101</f>
        <v>0</v>
      </c>
      <c r="AQ103" s="5">
        <f t="shared" si="45"/>
        <v>0</v>
      </c>
      <c r="AR103">
        <f>Original!AH101</f>
        <v>0</v>
      </c>
      <c r="AS103" s="5">
        <f t="shared" si="46"/>
        <v>0</v>
      </c>
      <c r="AT103">
        <f>Original!AI101</f>
        <v>0</v>
      </c>
      <c r="AU103" s="5">
        <f t="shared" si="47"/>
        <v>0</v>
      </c>
      <c r="AV103">
        <f>Original!AJ101</f>
        <v>360231.05495353701</v>
      </c>
      <c r="AW103" s="5">
        <f t="shared" si="48"/>
        <v>4.163436606876297E-3</v>
      </c>
      <c r="AX103">
        <f>Original!AK101</f>
        <v>0</v>
      </c>
      <c r="AY103" s="5">
        <f t="shared" si="49"/>
        <v>0</v>
      </c>
      <c r="AZ103">
        <f>Original!AL101</f>
        <v>5238274.5185824996</v>
      </c>
      <c r="BA103">
        <f>Original!AM101</f>
        <v>5133406.9325616304</v>
      </c>
      <c r="BB103" s="5">
        <f t="shared" si="50"/>
        <v>5.9330293840924732E-2</v>
      </c>
      <c r="BC103">
        <f>Original!AN101</f>
        <v>-1147368.1435616901</v>
      </c>
      <c r="BD103" s="5">
        <f t="shared" si="51"/>
        <v>-1.3260918137900635E-2</v>
      </c>
      <c r="BE103">
        <f>Original!AO101</f>
        <v>0</v>
      </c>
      <c r="BF103" s="5">
        <f t="shared" si="52"/>
        <v>0</v>
      </c>
      <c r="BG103">
        <f>Original!AP101</f>
        <v>3986038.7889999398</v>
      </c>
      <c r="BH103">
        <f>Original!AQ101</f>
        <v>0</v>
      </c>
      <c r="BI103">
        <f>Original!AR101</f>
        <v>0.49513639156044198</v>
      </c>
      <c r="BJ103">
        <f>Original!AS101</f>
        <v>0</v>
      </c>
      <c r="BK103">
        <f>Original!AT101</f>
        <v>0</v>
      </c>
      <c r="BL103" s="5">
        <f t="shared" si="53"/>
        <v>0</v>
      </c>
      <c r="BM103">
        <f>Original!AU101</f>
        <v>360231.05495353701</v>
      </c>
      <c r="BN103" s="5">
        <f t="shared" si="54"/>
        <v>4.163436606876297E-3</v>
      </c>
      <c r="BO103">
        <f>Original!AV101</f>
        <v>0</v>
      </c>
      <c r="BP103" s="5">
        <f t="shared" si="55"/>
        <v>0</v>
      </c>
      <c r="BQ103"/>
      <c r="BR103"/>
      <c r="BS103"/>
      <c r="BT103"/>
      <c r="BU103"/>
      <c r="BV103"/>
      <c r="BW103"/>
      <c r="BX103"/>
    </row>
    <row r="104" spans="1:76" x14ac:dyDescent="0.2">
      <c r="A104" t="str">
        <f t="shared" si="35"/>
        <v>1_2_2014</v>
      </c>
      <c r="B104">
        <v>1</v>
      </c>
      <c r="C104">
        <v>2</v>
      </c>
      <c r="D104">
        <v>2014</v>
      </c>
      <c r="E104">
        <f>Original!E102</f>
        <v>87337629.020399898</v>
      </c>
      <c r="F104">
        <f>Original!F102</f>
        <v>86656810.080799907</v>
      </c>
      <c r="G104">
        <f>Original!G102</f>
        <v>-1297229.9396000199</v>
      </c>
      <c r="H104">
        <f>Original!H102</f>
        <v>93740605.876694798</v>
      </c>
      <c r="I104">
        <f>Original!I102</f>
        <v>958930.20028909994</v>
      </c>
      <c r="J104">
        <f>Original!J102</f>
        <v>5491127.2189236097</v>
      </c>
      <c r="K104">
        <f>Original!K102</f>
        <v>6.9811539028804601</v>
      </c>
      <c r="L104">
        <f>Original!L102</f>
        <v>2793322.9257591902</v>
      </c>
      <c r="M104">
        <f>Original!M102</f>
        <v>3.637342935735</v>
      </c>
      <c r="N104">
        <f>Original!O102</f>
        <v>7.9677528873792003</v>
      </c>
      <c r="O104">
        <f>Original!P102</f>
        <v>0.31771121103452798</v>
      </c>
      <c r="P104">
        <f>Original!N102</f>
        <v>29553.877044503599</v>
      </c>
      <c r="Q104">
        <f>Original!Q102</f>
        <v>4.4368134903452496</v>
      </c>
      <c r="R104">
        <f>Original!R102</f>
        <v>0</v>
      </c>
      <c r="S104">
        <f>Original!S102</f>
        <v>0.232346447683622</v>
      </c>
      <c r="T104">
        <f>Original!T102</f>
        <v>0</v>
      </c>
      <c r="U104">
        <f>Original!U102</f>
        <v>0</v>
      </c>
      <c r="V104">
        <f>Original!V102</f>
        <v>0.51749366408198605</v>
      </c>
      <c r="W104">
        <f>Original!W102</f>
        <v>0</v>
      </c>
      <c r="X104">
        <f>Original!X102</f>
        <v>1481471.1489198799</v>
      </c>
      <c r="Y104" s="5">
        <f t="shared" si="57"/>
        <v>1.6110074946276021E-2</v>
      </c>
      <c r="Z104">
        <f>Original!Y102</f>
        <v>27695.824455906499</v>
      </c>
      <c r="AA104" s="5">
        <f t="shared" si="58"/>
        <v>3.0117482072388851E-4</v>
      </c>
      <c r="AB104">
        <f>Original!Z102</f>
        <v>462008.71848691098</v>
      </c>
      <c r="AC104" s="5">
        <f t="shared" si="59"/>
        <v>5.0240567196220189E-3</v>
      </c>
      <c r="AD104">
        <f>Original!AA102</f>
        <v>-650705.90976500604</v>
      </c>
      <c r="AE104" s="5">
        <f t="shared" si="60"/>
        <v>-7.0760210092123098E-3</v>
      </c>
      <c r="AF104">
        <f>Original!AC102</f>
        <v>-8068.6094869451499</v>
      </c>
      <c r="AG104" s="5">
        <f t="shared" si="61"/>
        <v>-8.7741096842615523E-5</v>
      </c>
      <c r="AH104">
        <f>Original!AD102</f>
        <v>-24112.5585873401</v>
      </c>
      <c r="AI104" s="5">
        <f t="shared" si="62"/>
        <v>-2.6220903881370736E-4</v>
      </c>
      <c r="AJ104">
        <f>Original!AB102</f>
        <v>-85073.0128705323</v>
      </c>
      <c r="AK104" s="5">
        <f t="shared" si="42"/>
        <v>-9.2511596614555484E-4</v>
      </c>
      <c r="AL104">
        <f>Original!AE102</f>
        <v>-41984.220979404599</v>
      </c>
      <c r="AM104" s="5">
        <f t="shared" si="43"/>
        <v>-4.5655222312790454E-4</v>
      </c>
      <c r="AN104">
        <f>Original!AF102</f>
        <v>0</v>
      </c>
      <c r="AO104" s="5">
        <f t="shared" si="44"/>
        <v>0</v>
      </c>
      <c r="AP104">
        <f>Original!AG102</f>
        <v>-86268.808529308299</v>
      </c>
      <c r="AQ104" s="5">
        <f t="shared" si="45"/>
        <v>-9.381194982746538E-4</v>
      </c>
      <c r="AR104">
        <f>Original!AH102</f>
        <v>0</v>
      </c>
      <c r="AS104" s="5">
        <f t="shared" si="46"/>
        <v>0</v>
      </c>
      <c r="AT104">
        <f>Original!AI102</f>
        <v>0</v>
      </c>
      <c r="AU104" s="5">
        <f t="shared" si="47"/>
        <v>0</v>
      </c>
      <c r="AV104">
        <f>Original!AJ102</f>
        <v>5434.5084690816202</v>
      </c>
      <c r="AW104" s="5">
        <f t="shared" si="48"/>
        <v>5.9096890814855493E-5</v>
      </c>
      <c r="AX104">
        <f>Original!AK102</f>
        <v>0</v>
      </c>
      <c r="AY104" s="5">
        <f t="shared" si="49"/>
        <v>0</v>
      </c>
      <c r="AZ104">
        <f>Original!AL102</f>
        <v>1080397.0801132501</v>
      </c>
      <c r="BA104">
        <f>Original!AM102</f>
        <v>1059768.6614779599</v>
      </c>
      <c r="BB104" s="5">
        <f t="shared" si="50"/>
        <v>1.1524323355586242E-2</v>
      </c>
      <c r="BC104">
        <f>Original!AN102</f>
        <v>-2356998.6010779799</v>
      </c>
      <c r="BD104" s="5">
        <f t="shared" si="51"/>
        <v>-2.5630890037459341E-2</v>
      </c>
      <c r="BE104">
        <f>Original!AO102</f>
        <v>616410.99999999895</v>
      </c>
      <c r="BF104" s="5">
        <f t="shared" si="52"/>
        <v>6.703085250731388E-3</v>
      </c>
      <c r="BG104">
        <f>Original!AP102</f>
        <v>-680818.939600021</v>
      </c>
      <c r="BH104">
        <f>Original!AQ102</f>
        <v>0.232346447683622</v>
      </c>
      <c r="BI104">
        <f>Original!AR102</f>
        <v>0.51749366408198605</v>
      </c>
      <c r="BJ104">
        <f>Original!AS102</f>
        <v>0</v>
      </c>
      <c r="BK104">
        <f>Original!AT102</f>
        <v>-86268.808529308299</v>
      </c>
      <c r="BL104" s="5">
        <f t="shared" si="53"/>
        <v>-9.381194982746538E-4</v>
      </c>
      <c r="BM104">
        <f>Original!AU102</f>
        <v>5434.5084690816202</v>
      </c>
      <c r="BN104" s="5">
        <f t="shared" si="54"/>
        <v>5.9096890814855493E-5</v>
      </c>
      <c r="BO104">
        <f>Original!AV102</f>
        <v>0</v>
      </c>
      <c r="BP104" s="5">
        <f t="shared" si="55"/>
        <v>0</v>
      </c>
      <c r="BQ104"/>
      <c r="BR104"/>
      <c r="BS104"/>
      <c r="BT104"/>
      <c r="BU104"/>
      <c r="BV104"/>
      <c r="BW104"/>
      <c r="BX104"/>
    </row>
    <row r="105" spans="1:76" x14ac:dyDescent="0.2">
      <c r="A105" t="str">
        <f t="shared" si="35"/>
        <v>1_2_2015</v>
      </c>
      <c r="B105">
        <v>1</v>
      </c>
      <c r="C105">
        <v>2</v>
      </c>
      <c r="D105">
        <v>2015</v>
      </c>
      <c r="E105">
        <f>Original!E103</f>
        <v>86656810.080799907</v>
      </c>
      <c r="F105">
        <f>Original!F103</f>
        <v>86880456.186599895</v>
      </c>
      <c r="G105">
        <f>Original!G103</f>
        <v>-759409.04839999601</v>
      </c>
      <c r="H105">
        <f>Original!H103</f>
        <v>89696915.513011798</v>
      </c>
      <c r="I105">
        <f>Original!I103</f>
        <v>-4936041.7446207497</v>
      </c>
      <c r="J105">
        <f>Original!J103</f>
        <v>5758234.5756876301</v>
      </c>
      <c r="K105">
        <f>Original!K103</f>
        <v>7.41049533341483</v>
      </c>
      <c r="L105">
        <f>Original!L103</f>
        <v>2832504.4672665298</v>
      </c>
      <c r="M105">
        <f>Original!M103</f>
        <v>2.6683517970494401</v>
      </c>
      <c r="N105">
        <f>Original!O103</f>
        <v>7.5861430277224304</v>
      </c>
      <c r="O105">
        <f>Original!P103</f>
        <v>0.31693436594443303</v>
      </c>
      <c r="P105">
        <f>Original!N103</f>
        <v>31134.711068742199</v>
      </c>
      <c r="Q105">
        <f>Original!Q103</f>
        <v>4.6685315098151197</v>
      </c>
      <c r="R105">
        <f>Original!R103</f>
        <v>0</v>
      </c>
      <c r="S105">
        <f>Original!S103</f>
        <v>1.14396414990775</v>
      </c>
      <c r="T105">
        <f>Original!T103</f>
        <v>0</v>
      </c>
      <c r="U105">
        <f>Original!U103</f>
        <v>0</v>
      </c>
      <c r="V105">
        <f>Original!V103</f>
        <v>0.642816525880197</v>
      </c>
      <c r="W105">
        <f>Original!W103</f>
        <v>0</v>
      </c>
      <c r="X105">
        <f>Original!X103</f>
        <v>896072.30487797398</v>
      </c>
      <c r="Y105" s="5">
        <f t="shared" si="57"/>
        <v>9.559062441485135E-3</v>
      </c>
      <c r="Z105">
        <f>Original!Y103</f>
        <v>-696944.58382884203</v>
      </c>
      <c r="AA105" s="5">
        <f t="shared" si="58"/>
        <v>-7.4348205594659171E-3</v>
      </c>
      <c r="AB105">
        <f>Original!Z103</f>
        <v>521496.50303993002</v>
      </c>
      <c r="AC105" s="5">
        <f t="shared" si="59"/>
        <v>5.5631868192307175E-3</v>
      </c>
      <c r="AD105">
        <f>Original!AA103</f>
        <v>-3473738.5883346</v>
      </c>
      <c r="AE105" s="5">
        <f t="shared" si="60"/>
        <v>-3.7056924860331193E-2</v>
      </c>
      <c r="AF105">
        <f>Original!AC103</f>
        <v>-147769.39070343599</v>
      </c>
      <c r="AG105" s="5">
        <f t="shared" si="61"/>
        <v>-1.576364792199124E-3</v>
      </c>
      <c r="AH105">
        <f>Original!AD103</f>
        <v>-27142.320395455499</v>
      </c>
      <c r="AI105" s="5">
        <f t="shared" si="62"/>
        <v>-2.8954709799036465E-4</v>
      </c>
      <c r="AJ105">
        <f>Original!AB103</f>
        <v>-1529446.71603514</v>
      </c>
      <c r="AK105" s="5">
        <f t="shared" si="42"/>
        <v>-1.6315733205810028E-2</v>
      </c>
      <c r="AL105">
        <f>Original!AE103</f>
        <v>-122918.14674575601</v>
      </c>
      <c r="AM105" s="5">
        <f t="shared" si="43"/>
        <v>-1.3112582919235765E-3</v>
      </c>
      <c r="AN105">
        <f>Original!AF103</f>
        <v>0</v>
      </c>
      <c r="AO105" s="5">
        <f t="shared" si="44"/>
        <v>0</v>
      </c>
      <c r="AP105">
        <f>Original!AG103</f>
        <v>-336703.210903753</v>
      </c>
      <c r="AQ105" s="5">
        <f t="shared" si="45"/>
        <v>-3.5918608350648824E-3</v>
      </c>
      <c r="AR105">
        <f>Original!AH103</f>
        <v>0</v>
      </c>
      <c r="AS105" s="5">
        <f t="shared" si="46"/>
        <v>0</v>
      </c>
      <c r="AT105">
        <f>Original!AI103</f>
        <v>0</v>
      </c>
      <c r="AU105" s="5">
        <f t="shared" si="47"/>
        <v>0</v>
      </c>
      <c r="AV105">
        <f>Original!AJ103</f>
        <v>165806.97545887501</v>
      </c>
      <c r="AW105" s="5">
        <f t="shared" si="48"/>
        <v>1.7687849775259122E-3</v>
      </c>
      <c r="AX105">
        <f>Original!AK103</f>
        <v>0</v>
      </c>
      <c r="AY105" s="5">
        <f t="shared" si="49"/>
        <v>0</v>
      </c>
      <c r="AZ105">
        <f>Original!AL103</f>
        <v>-4751287.1735702101</v>
      </c>
      <c r="BA105">
        <f>Original!AM103</f>
        <v>-4727952.7097377703</v>
      </c>
      <c r="BB105" s="5">
        <f t="shared" si="50"/>
        <v>-5.0436549513631898E-2</v>
      </c>
      <c r="BC105">
        <f>Original!AN103</f>
        <v>3968543.6613377701</v>
      </c>
      <c r="BD105" s="5">
        <f t="shared" si="51"/>
        <v>4.2335374560710029E-2</v>
      </c>
      <c r="BE105">
        <f>Original!AO103</f>
        <v>983055.15419999999</v>
      </c>
      <c r="BF105" s="5">
        <f t="shared" si="52"/>
        <v>1.0486972481200924E-2</v>
      </c>
      <c r="BG105">
        <f>Original!AP103</f>
        <v>223646.10580000299</v>
      </c>
      <c r="BH105">
        <f>Original!AQ103</f>
        <v>1.14396414990775</v>
      </c>
      <c r="BI105">
        <f>Original!AR103</f>
        <v>0.642816525880197</v>
      </c>
      <c r="BJ105">
        <f>Original!AS103</f>
        <v>0</v>
      </c>
      <c r="BK105">
        <f>Original!AT103</f>
        <v>-336703.210903753</v>
      </c>
      <c r="BL105" s="5">
        <f t="shared" si="53"/>
        <v>-3.5918608350648824E-3</v>
      </c>
      <c r="BM105">
        <f>Original!AU103</f>
        <v>165806.97545887501</v>
      </c>
      <c r="BN105" s="5">
        <f t="shared" si="54"/>
        <v>1.7687849775259122E-3</v>
      </c>
      <c r="BO105">
        <f>Original!AV103</f>
        <v>0</v>
      </c>
      <c r="BP105" s="5">
        <f t="shared" si="55"/>
        <v>0</v>
      </c>
      <c r="BQ105"/>
      <c r="BR105"/>
      <c r="BS105"/>
      <c r="BT105"/>
      <c r="BU105"/>
      <c r="BV105"/>
      <c r="BW105"/>
      <c r="BX105"/>
    </row>
    <row r="106" spans="1:76" x14ac:dyDescent="0.2">
      <c r="A106" t="str">
        <f t="shared" si="35"/>
        <v>1_2_2016</v>
      </c>
      <c r="B106">
        <v>1</v>
      </c>
      <c r="C106">
        <v>2</v>
      </c>
      <c r="D106">
        <v>2016</v>
      </c>
      <c r="E106">
        <f>Original!E104</f>
        <v>86880456.186599895</v>
      </c>
      <c r="F106">
        <f>Original!F104</f>
        <v>86699955.039000005</v>
      </c>
      <c r="G106">
        <f>Original!G104</f>
        <v>-1362648.14759994</v>
      </c>
      <c r="H106">
        <f>Original!H104</f>
        <v>90927747.234330103</v>
      </c>
      <c r="I106">
        <f>Original!I104</f>
        <v>159389.583604243</v>
      </c>
      <c r="J106">
        <f>Original!J104</f>
        <v>5732922.6766145602</v>
      </c>
      <c r="K106">
        <f>Original!K104</f>
        <v>6.92656946918963</v>
      </c>
      <c r="L106">
        <f>Original!L104</f>
        <v>2816091.1883668299</v>
      </c>
      <c r="M106">
        <f>Original!M104</f>
        <v>2.3674320402935498</v>
      </c>
      <c r="N106">
        <f>Original!O104</f>
        <v>7.3670223133549797</v>
      </c>
      <c r="O106">
        <f>Original!P104</f>
        <v>0.31631363411992702</v>
      </c>
      <c r="P106">
        <f>Original!N104</f>
        <v>31620.580931119999</v>
      </c>
      <c r="Q106">
        <f>Original!Q104</f>
        <v>5.29800213228269</v>
      </c>
      <c r="R106">
        <f>Original!R104</f>
        <v>0</v>
      </c>
      <c r="S106">
        <f>Original!S104</f>
        <v>2.1492202454756399</v>
      </c>
      <c r="T106">
        <f>Original!T104</f>
        <v>0</v>
      </c>
      <c r="U106">
        <f>Original!U104</f>
        <v>0</v>
      </c>
      <c r="V106">
        <f>Original!V104</f>
        <v>0.72158891285459503</v>
      </c>
      <c r="W106">
        <f>Original!W104</f>
        <v>0</v>
      </c>
      <c r="X106">
        <f>Original!X104</f>
        <v>1766045.3847111601</v>
      </c>
      <c r="Y106" s="5">
        <f t="shared" si="57"/>
        <v>1.9689031385421166E-2</v>
      </c>
      <c r="Z106">
        <f>Original!Y104</f>
        <v>917408.54281156603</v>
      </c>
      <c r="AA106" s="5">
        <f t="shared" si="58"/>
        <v>1.0227871689506235E-2</v>
      </c>
      <c r="AB106">
        <f>Original!Z104</f>
        <v>439025.16065045202</v>
      </c>
      <c r="AC106" s="5">
        <f t="shared" si="59"/>
        <v>4.8945402206920395E-3</v>
      </c>
      <c r="AD106">
        <f>Original!AA104</f>
        <v>-1288455.4402209499</v>
      </c>
      <c r="AE106" s="5">
        <f t="shared" si="60"/>
        <v>-1.4364545679768012E-2</v>
      </c>
      <c r="AF106">
        <f>Original!AC104</f>
        <v>-193460.17413438499</v>
      </c>
      <c r="AG106" s="5">
        <f t="shared" si="61"/>
        <v>-2.1568208118184495E-3</v>
      </c>
      <c r="AH106">
        <f>Original!AD104</f>
        <v>-26968.479006442099</v>
      </c>
      <c r="AI106" s="5">
        <f t="shared" si="62"/>
        <v>-3.0066227865472076E-4</v>
      </c>
      <c r="AJ106">
        <f>Original!AB104</f>
        <v>-568857.45007573406</v>
      </c>
      <c r="AK106" s="5">
        <f t="shared" si="42"/>
        <v>-6.3419956731200341E-3</v>
      </c>
      <c r="AL106">
        <f>Original!AE104</f>
        <v>-443152.75872802403</v>
      </c>
      <c r="AM106" s="5">
        <f t="shared" si="43"/>
        <v>-4.9405573892196825E-3</v>
      </c>
      <c r="AN106">
        <f>Original!AF104</f>
        <v>0</v>
      </c>
      <c r="AO106" s="5">
        <f t="shared" si="44"/>
        <v>0</v>
      </c>
      <c r="AP106">
        <f>Original!AG104</f>
        <v>-369350.30141865503</v>
      </c>
      <c r="AQ106" s="5">
        <f t="shared" si="45"/>
        <v>-4.1177592262364423E-3</v>
      </c>
      <c r="AR106">
        <f>Original!AH104</f>
        <v>0</v>
      </c>
      <c r="AS106" s="5">
        <f t="shared" si="46"/>
        <v>0</v>
      </c>
      <c r="AT106">
        <f>Original!AI104</f>
        <v>0</v>
      </c>
      <c r="AU106" s="5">
        <f t="shared" si="47"/>
        <v>0</v>
      </c>
      <c r="AV106">
        <f>Original!AJ104</f>
        <v>139600.811537367</v>
      </c>
      <c r="AW106" s="5">
        <f t="shared" si="48"/>
        <v>1.5563613390598247E-3</v>
      </c>
      <c r="AX106">
        <f>Original!AK104</f>
        <v>0</v>
      </c>
      <c r="AY106" s="5">
        <f t="shared" si="49"/>
        <v>0</v>
      </c>
      <c r="AZ106">
        <f>Original!AL104</f>
        <v>371835.29612635297</v>
      </c>
      <c r="BA106">
        <f>Original!AM104</f>
        <v>355551.97955241101</v>
      </c>
      <c r="BB106" s="5">
        <f t="shared" si="50"/>
        <v>3.9639264908817654E-3</v>
      </c>
      <c r="BC106">
        <f>Original!AN104</f>
        <v>-1718200.12715235</v>
      </c>
      <c r="BD106" s="5">
        <f t="shared" si="51"/>
        <v>-1.9155621097172521E-2</v>
      </c>
      <c r="BE106">
        <f>Original!AO104</f>
        <v>1182146.99999999</v>
      </c>
      <c r="BF106" s="5">
        <f t="shared" si="52"/>
        <v>1.317934951540784E-2</v>
      </c>
      <c r="BG106">
        <f>Original!AP104</f>
        <v>-180501.14759994199</v>
      </c>
      <c r="BH106">
        <f>Original!AQ104</f>
        <v>2.1492202454756399</v>
      </c>
      <c r="BI106">
        <f>Original!AR104</f>
        <v>0.72158891285459503</v>
      </c>
      <c r="BJ106">
        <f>Original!AS104</f>
        <v>0</v>
      </c>
      <c r="BK106">
        <f>Original!AT104</f>
        <v>-369350.30141865503</v>
      </c>
      <c r="BL106" s="5">
        <f t="shared" si="53"/>
        <v>-4.1177592262364423E-3</v>
      </c>
      <c r="BM106">
        <f>Original!AU104</f>
        <v>139600.811537367</v>
      </c>
      <c r="BN106" s="5">
        <f t="shared" si="54"/>
        <v>1.5563613390598247E-3</v>
      </c>
      <c r="BO106">
        <f>Original!AV104</f>
        <v>0</v>
      </c>
      <c r="BP106" s="5">
        <f t="shared" si="55"/>
        <v>0</v>
      </c>
      <c r="BQ106"/>
      <c r="BR106"/>
      <c r="BS106"/>
      <c r="BT106"/>
      <c r="BU106"/>
      <c r="BV106"/>
      <c r="BW106"/>
      <c r="BX106"/>
    </row>
    <row r="107" spans="1:76" x14ac:dyDescent="0.2">
      <c r="A107" t="str">
        <f t="shared" si="35"/>
        <v>1_2_2017</v>
      </c>
      <c r="B107">
        <v>1</v>
      </c>
      <c r="C107">
        <v>2</v>
      </c>
      <c r="D107">
        <v>2017</v>
      </c>
      <c r="E107">
        <f>Original!E105</f>
        <v>86699955.039000005</v>
      </c>
      <c r="F107">
        <f>Original!F105</f>
        <v>84712149.085199997</v>
      </c>
      <c r="G107">
        <f>Original!G105</f>
        <v>-1987805.95380002</v>
      </c>
      <c r="H107">
        <f>Original!H105</f>
        <v>92292303.101144403</v>
      </c>
      <c r="I107">
        <f>Original!I105</f>
        <v>1364555.8668142599</v>
      </c>
      <c r="J107">
        <f>Original!J105</f>
        <v>5621834.4931693897</v>
      </c>
      <c r="K107">
        <f>Original!K105</f>
        <v>7.1599322641715899</v>
      </c>
      <c r="L107">
        <f>Original!L105</f>
        <v>2808097.8139290102</v>
      </c>
      <c r="M107">
        <f>Original!M105</f>
        <v>2.5801774916328002</v>
      </c>
      <c r="N107">
        <f>Original!O105</f>
        <v>7.1176312857942303</v>
      </c>
      <c r="O107">
        <f>Original!P105</f>
        <v>0.31423639883399102</v>
      </c>
      <c r="P107">
        <f>Original!N105</f>
        <v>31433.295991265899</v>
      </c>
      <c r="Q107">
        <f>Original!Q105</f>
        <v>5.6210012516783996</v>
      </c>
      <c r="R107">
        <f>Original!R105</f>
        <v>0</v>
      </c>
      <c r="S107">
        <f>Original!S105</f>
        <v>3.13685130012193</v>
      </c>
      <c r="T107">
        <f>Original!T105</f>
        <v>0</v>
      </c>
      <c r="U107">
        <f>Original!U105</f>
        <v>0</v>
      </c>
      <c r="V107">
        <f>Original!V105</f>
        <v>0.81781460417949703</v>
      </c>
      <c r="W107">
        <f>Original!W105</f>
        <v>0</v>
      </c>
      <c r="X107">
        <f>Original!X105</f>
        <v>766743.96969193604</v>
      </c>
      <c r="Y107" s="5">
        <f t="shared" si="57"/>
        <v>8.4324531621349681E-3</v>
      </c>
      <c r="Z107">
        <f>Original!Y105</f>
        <v>-103388.57288848</v>
      </c>
      <c r="AA107" s="5">
        <f t="shared" si="58"/>
        <v>-1.1370409587079847E-3</v>
      </c>
      <c r="AB107">
        <f>Original!Z105</f>
        <v>464918.321194207</v>
      </c>
      <c r="AC107" s="5">
        <f t="shared" si="59"/>
        <v>5.1130522347162628E-3</v>
      </c>
      <c r="AD107">
        <f>Original!AA105</f>
        <v>946545.89073655801</v>
      </c>
      <c r="AE107" s="5">
        <f t="shared" si="60"/>
        <v>1.0409868489287571E-2</v>
      </c>
      <c r="AF107">
        <f>Original!AC105</f>
        <v>-158523.65698907501</v>
      </c>
      <c r="AG107" s="5">
        <f t="shared" si="61"/>
        <v>-1.7434024465660997E-3</v>
      </c>
      <c r="AH107">
        <f>Original!AD105</f>
        <v>-44356.763463682502</v>
      </c>
      <c r="AI107" s="5">
        <f t="shared" si="62"/>
        <v>-4.8782428700636988E-4</v>
      </c>
      <c r="AJ107">
        <f>Original!AB105</f>
        <v>112301.25391610499</v>
      </c>
      <c r="AK107" s="5">
        <f t="shared" si="42"/>
        <v>1.2350603345169563E-3</v>
      </c>
      <c r="AL107">
        <f>Original!AE105</f>
        <v>-214228.91027243799</v>
      </c>
      <c r="AM107" s="5">
        <f t="shared" si="43"/>
        <v>-2.3560345085900805E-3</v>
      </c>
      <c r="AN107">
        <f>Original!AF105</f>
        <v>0</v>
      </c>
      <c r="AO107" s="5">
        <f t="shared" si="44"/>
        <v>0</v>
      </c>
      <c r="AP107">
        <f>Original!AG105</f>
        <v>-368582.94640926999</v>
      </c>
      <c r="AQ107" s="5">
        <f t="shared" si="45"/>
        <v>-4.0535805364163924E-3</v>
      </c>
      <c r="AR107">
        <f>Original!AH105</f>
        <v>0</v>
      </c>
      <c r="AS107" s="5">
        <f t="shared" si="46"/>
        <v>0</v>
      </c>
      <c r="AT107">
        <f>Original!AI105</f>
        <v>0</v>
      </c>
      <c r="AU107" s="5">
        <f t="shared" si="47"/>
        <v>0</v>
      </c>
      <c r="AV107">
        <f>Original!AJ105</f>
        <v>164391.71869746401</v>
      </c>
      <c r="AW107" s="5">
        <f t="shared" si="48"/>
        <v>1.807937881423695E-3</v>
      </c>
      <c r="AX107">
        <f>Original!AK105</f>
        <v>0</v>
      </c>
      <c r="AY107" s="5">
        <f t="shared" si="49"/>
        <v>0</v>
      </c>
      <c r="AZ107">
        <f>Original!AL105</f>
        <v>1565820.3042133199</v>
      </c>
      <c r="BA107">
        <f>Original!AM105</f>
        <v>1609444.5965408401</v>
      </c>
      <c r="BB107" s="5">
        <f t="shared" si="50"/>
        <v>1.7700258122453388E-2</v>
      </c>
      <c r="BC107">
        <f>Original!AN105</f>
        <v>-3597250.5503408699</v>
      </c>
      <c r="BD107" s="5">
        <f t="shared" si="51"/>
        <v>-3.9561637231266572E-2</v>
      </c>
      <c r="BE107">
        <f>Original!AO105</f>
        <v>0</v>
      </c>
      <c r="BF107" s="5">
        <f t="shared" si="52"/>
        <v>0</v>
      </c>
      <c r="BG107">
        <f>Original!AP105</f>
        <v>-1987805.95380002</v>
      </c>
      <c r="BH107">
        <f>Original!AQ105</f>
        <v>3.13685130012193</v>
      </c>
      <c r="BI107">
        <f>Original!AR105</f>
        <v>0.81781460417949703</v>
      </c>
      <c r="BJ107">
        <f>Original!AS105</f>
        <v>0</v>
      </c>
      <c r="BK107">
        <f>Original!AT105</f>
        <v>-368582.94640926999</v>
      </c>
      <c r="BL107" s="5">
        <f t="shared" si="53"/>
        <v>-4.0535805364163924E-3</v>
      </c>
      <c r="BM107">
        <f>Original!AU105</f>
        <v>164391.71869746401</v>
      </c>
      <c r="BN107" s="5">
        <f t="shared" si="54"/>
        <v>1.807937881423695E-3</v>
      </c>
      <c r="BO107">
        <f>Original!AV105</f>
        <v>0</v>
      </c>
      <c r="BP107" s="5">
        <f t="shared" si="55"/>
        <v>0</v>
      </c>
      <c r="BQ107"/>
      <c r="BR107"/>
      <c r="BS107"/>
      <c r="BT107"/>
      <c r="BU107"/>
      <c r="BV107"/>
      <c r="BW107"/>
      <c r="BX107"/>
    </row>
    <row r="108" spans="1:76" x14ac:dyDescent="0.2">
      <c r="A108" t="str">
        <f t="shared" si="35"/>
        <v>1_2_2018</v>
      </c>
      <c r="B108">
        <v>1</v>
      </c>
      <c r="C108">
        <v>2</v>
      </c>
      <c r="D108">
        <v>2018</v>
      </c>
      <c r="E108">
        <f>Original!E106</f>
        <v>84712149.085199997</v>
      </c>
      <c r="F108">
        <f>Original!F106</f>
        <v>83454995.483399898</v>
      </c>
      <c r="G108">
        <f>Original!G106</f>
        <v>-1257153.6018000101</v>
      </c>
      <c r="H108">
        <f>Original!H106</f>
        <v>91832569.458320096</v>
      </c>
      <c r="I108">
        <f>Original!I106</f>
        <v>-459733.64282429899</v>
      </c>
      <c r="J108">
        <f>Original!J106</f>
        <v>5625721.34560032</v>
      </c>
      <c r="K108">
        <f>Original!K106</f>
        <v>7.0216777554447596</v>
      </c>
      <c r="L108">
        <f>Original!L106</f>
        <v>2850048.2426552698</v>
      </c>
      <c r="M108">
        <f>Original!M106</f>
        <v>2.8718900628028501</v>
      </c>
      <c r="N108">
        <f>Original!O106</f>
        <v>6.8286095096193602</v>
      </c>
      <c r="O108">
        <f>Original!P106</f>
        <v>0.31385168065208602</v>
      </c>
      <c r="P108">
        <f>Original!N106</f>
        <v>31614.786907671201</v>
      </c>
      <c r="Q108">
        <f>Original!Q106</f>
        <v>6.0205235100441898</v>
      </c>
      <c r="R108">
        <f>Original!R106</f>
        <v>0</v>
      </c>
      <c r="S108">
        <f>Original!S106</f>
        <v>4.1427309573865099</v>
      </c>
      <c r="T108">
        <f>Original!T106</f>
        <v>0</v>
      </c>
      <c r="U108">
        <f>Original!U106</f>
        <v>0</v>
      </c>
      <c r="V108">
        <f>Original!V106</f>
        <v>0.84631597544637704</v>
      </c>
      <c r="W108">
        <f>Original!W106</f>
        <v>0.565507946502676</v>
      </c>
      <c r="X108">
        <f>Original!X106</f>
        <v>2203392.28274024</v>
      </c>
      <c r="Y108" s="5">
        <f t="shared" si="57"/>
        <v>2.387406326100143E-2</v>
      </c>
      <c r="Z108">
        <f>Original!Y106</f>
        <v>535076.52620044397</v>
      </c>
      <c r="AA108" s="5">
        <f t="shared" si="58"/>
        <v>5.7976289270194751E-3</v>
      </c>
      <c r="AB108">
        <f>Original!Z106</f>
        <v>406020.64910333999</v>
      </c>
      <c r="AC108" s="5">
        <f t="shared" si="59"/>
        <v>4.3992904658406501E-3</v>
      </c>
      <c r="AD108">
        <f>Original!AA106</f>
        <v>1161871.1139895001</v>
      </c>
      <c r="AE108" s="5">
        <f t="shared" si="60"/>
        <v>1.2589035867012545E-2</v>
      </c>
      <c r="AF108">
        <f>Original!AC106</f>
        <v>-162088.741647018</v>
      </c>
      <c r="AG108" s="5">
        <f t="shared" si="61"/>
        <v>-1.7562541642219365E-3</v>
      </c>
      <c r="AH108">
        <f>Original!AD106</f>
        <v>-38552.292772584398</v>
      </c>
      <c r="AI108" s="5">
        <f t="shared" si="62"/>
        <v>-4.1771947905920619E-4</v>
      </c>
      <c r="AJ108">
        <f>Original!AB106</f>
        <v>-165373.844877995</v>
      </c>
      <c r="AK108" s="5">
        <f t="shared" si="42"/>
        <v>-1.7918487167533303E-3</v>
      </c>
      <c r="AL108">
        <f>Original!AE106</f>
        <v>-266680.23074892099</v>
      </c>
      <c r="AM108" s="5">
        <f t="shared" si="43"/>
        <v>-2.8895175630915012E-3</v>
      </c>
      <c r="AN108">
        <f>Original!AF106</f>
        <v>0</v>
      </c>
      <c r="AO108" s="5">
        <f t="shared" si="44"/>
        <v>0</v>
      </c>
      <c r="AP108">
        <f>Original!AG106</f>
        <v>-360132.29179229902</v>
      </c>
      <c r="AQ108" s="5">
        <f t="shared" si="45"/>
        <v>-3.9020837024472681E-3</v>
      </c>
      <c r="AR108">
        <f>Original!AH106</f>
        <v>0</v>
      </c>
      <c r="AS108" s="5">
        <f t="shared" si="46"/>
        <v>0</v>
      </c>
      <c r="AT108">
        <f>Original!AI106</f>
        <v>0</v>
      </c>
      <c r="AU108" s="5">
        <f t="shared" si="47"/>
        <v>0</v>
      </c>
      <c r="AV108">
        <f>Original!AJ106</f>
        <v>39782.909787103003</v>
      </c>
      <c r="AW108" s="5">
        <f t="shared" si="48"/>
        <v>4.3105338636423849E-4</v>
      </c>
      <c r="AX108">
        <f>Original!AK106</f>
        <v>-3997871.8731295201</v>
      </c>
      <c r="AY108" s="5">
        <f t="shared" si="49"/>
        <v>-4.3317500363472317E-2</v>
      </c>
      <c r="AZ108">
        <f>Original!AL106</f>
        <v>-644555.79314771399</v>
      </c>
      <c r="BA108">
        <f>Original!AM106</f>
        <v>-643924.51549462602</v>
      </c>
      <c r="BB108" s="5">
        <f t="shared" si="50"/>
        <v>-6.9770121002283398E-3</v>
      </c>
      <c r="BC108">
        <f>Original!AN106</f>
        <v>-613229.08630539302</v>
      </c>
      <c r="BD108" s="5">
        <f t="shared" si="51"/>
        <v>-6.6444228359254058E-3</v>
      </c>
      <c r="BE108">
        <f>Original!AO106</f>
        <v>0</v>
      </c>
      <c r="BF108" s="5">
        <f t="shared" si="52"/>
        <v>0</v>
      </c>
      <c r="BG108">
        <f>Original!AP106</f>
        <v>-1257153.6018000101</v>
      </c>
      <c r="BH108">
        <f>Original!AQ106</f>
        <v>4.1427309573865099</v>
      </c>
      <c r="BI108">
        <f>Original!AR106</f>
        <v>0.84631597544637704</v>
      </c>
      <c r="BJ108">
        <f>Original!AS106</f>
        <v>0.565507946502676</v>
      </c>
      <c r="BK108">
        <f>Original!AT106</f>
        <v>-360132.29179229902</v>
      </c>
      <c r="BL108" s="5">
        <f t="shared" si="53"/>
        <v>-3.9020837024472681E-3</v>
      </c>
      <c r="BM108">
        <f>Original!AU106</f>
        <v>39782.909787103003</v>
      </c>
      <c r="BN108" s="5">
        <f t="shared" si="54"/>
        <v>4.3105338636423849E-4</v>
      </c>
      <c r="BO108">
        <f>Original!AV106</f>
        <v>-3997871.8731295201</v>
      </c>
      <c r="BP108" s="5">
        <f t="shared" si="55"/>
        <v>-4.3317500363472317E-2</v>
      </c>
      <c r="BQ108"/>
      <c r="BR108"/>
      <c r="BS108"/>
      <c r="BT108"/>
      <c r="BU108"/>
      <c r="BV108"/>
      <c r="BW108"/>
      <c r="BX108"/>
    </row>
    <row r="109" spans="1:76" x14ac:dyDescent="0.2">
      <c r="A109" t="str">
        <f t="shared" si="35"/>
        <v>1_3_2002</v>
      </c>
      <c r="B109">
        <v>1</v>
      </c>
      <c r="C109">
        <v>3</v>
      </c>
      <c r="D109">
        <v>2002</v>
      </c>
      <c r="E109">
        <f>Original!E107</f>
        <v>0</v>
      </c>
      <c r="F109">
        <f>Original!F107</f>
        <v>75923.000999999902</v>
      </c>
      <c r="G109">
        <f>Original!G107</f>
        <v>0</v>
      </c>
      <c r="H109">
        <f>Original!H107</f>
        <v>51007.088083929397</v>
      </c>
      <c r="I109">
        <f>Original!I107</f>
        <v>0</v>
      </c>
      <c r="J109">
        <f>Original!J107</f>
        <v>0</v>
      </c>
      <c r="K109">
        <f>Original!K107</f>
        <v>0</v>
      </c>
      <c r="L109">
        <f>Original!L107</f>
        <v>0</v>
      </c>
      <c r="M109">
        <f>Original!M107</f>
        <v>0</v>
      </c>
      <c r="N109">
        <f>Original!O107</f>
        <v>0</v>
      </c>
      <c r="O109">
        <f>Original!P107</f>
        <v>0</v>
      </c>
      <c r="P109">
        <f>Original!N107</f>
        <v>0</v>
      </c>
      <c r="Q109">
        <f>Original!Q107</f>
        <v>0</v>
      </c>
      <c r="R109">
        <f>Original!R107</f>
        <v>0</v>
      </c>
      <c r="S109">
        <f>Original!S107</f>
        <v>0</v>
      </c>
      <c r="T109">
        <f>Original!T107</f>
        <v>0</v>
      </c>
      <c r="U109">
        <f>Original!U107</f>
        <v>0</v>
      </c>
      <c r="V109">
        <f>Original!V107</f>
        <v>0</v>
      </c>
      <c r="W109">
        <f>Original!W107</f>
        <v>0</v>
      </c>
      <c r="X109">
        <f>Original!X107</f>
        <v>0</v>
      </c>
      <c r="Y109" s="5"/>
      <c r="Z109">
        <f>Original!Y107</f>
        <v>0</v>
      </c>
      <c r="AA109" s="5"/>
      <c r="AB109">
        <f>Original!Z107</f>
        <v>0</v>
      </c>
      <c r="AC109" s="5"/>
      <c r="AD109">
        <f>Original!AA107</f>
        <v>0</v>
      </c>
      <c r="AE109" s="5"/>
      <c r="AF109">
        <f>Original!AC107</f>
        <v>0</v>
      </c>
      <c r="AG109" s="5"/>
      <c r="AH109">
        <f>Original!AD107</f>
        <v>0</v>
      </c>
      <c r="AI109" s="5"/>
      <c r="AJ109">
        <f>Original!AB107</f>
        <v>0</v>
      </c>
      <c r="AK109" s="5">
        <f t="shared" si="42"/>
        <v>0</v>
      </c>
      <c r="AL109">
        <f>Original!AE107</f>
        <v>0</v>
      </c>
      <c r="AM109" s="5">
        <f t="shared" si="43"/>
        <v>0</v>
      </c>
      <c r="AN109">
        <f>Original!AF107</f>
        <v>0</v>
      </c>
      <c r="AO109" s="5">
        <f t="shared" si="44"/>
        <v>0</v>
      </c>
      <c r="AP109">
        <f>Original!AG107</f>
        <v>0</v>
      </c>
      <c r="AQ109" s="5">
        <f t="shared" si="45"/>
        <v>0</v>
      </c>
      <c r="AR109">
        <f>Original!AH107</f>
        <v>0</v>
      </c>
      <c r="AS109" s="5">
        <f t="shared" si="46"/>
        <v>0</v>
      </c>
      <c r="AT109">
        <f>Original!AI107</f>
        <v>0</v>
      </c>
      <c r="AU109" s="5">
        <f t="shared" si="47"/>
        <v>0</v>
      </c>
      <c r="AV109">
        <f>Original!AJ107</f>
        <v>0</v>
      </c>
      <c r="AW109" s="5">
        <f t="shared" si="48"/>
        <v>0</v>
      </c>
      <c r="AX109">
        <f>Original!AK107</f>
        <v>0</v>
      </c>
      <c r="AY109" s="5">
        <f t="shared" si="49"/>
        <v>0</v>
      </c>
      <c r="AZ109">
        <f>Original!AL107</f>
        <v>0</v>
      </c>
      <c r="BA109">
        <f>Original!AM107</f>
        <v>0</v>
      </c>
      <c r="BB109" s="5">
        <f t="shared" si="50"/>
        <v>0</v>
      </c>
      <c r="BC109">
        <f>Original!AN107</f>
        <v>0</v>
      </c>
      <c r="BD109" s="5">
        <f t="shared" si="51"/>
        <v>0</v>
      </c>
      <c r="BE109">
        <f>Original!AO107</f>
        <v>75923.000999999902</v>
      </c>
      <c r="BF109" s="5">
        <f t="shared" si="52"/>
        <v>8.2675461927980741E-4</v>
      </c>
      <c r="BG109">
        <f>Original!AP107</f>
        <v>75923.000999999902</v>
      </c>
      <c r="BH109">
        <f>Original!AQ107</f>
        <v>0</v>
      </c>
      <c r="BI109">
        <f>Original!AR107</f>
        <v>0</v>
      </c>
      <c r="BJ109">
        <f>Original!AS107</f>
        <v>0</v>
      </c>
      <c r="BK109">
        <f>Original!AT107</f>
        <v>0</v>
      </c>
      <c r="BL109" s="5">
        <f t="shared" si="53"/>
        <v>0</v>
      </c>
      <c r="BM109">
        <f>Original!AU107</f>
        <v>0</v>
      </c>
      <c r="BN109" s="5">
        <f t="shared" si="54"/>
        <v>0</v>
      </c>
      <c r="BO109">
        <f>Original!AV107</f>
        <v>0</v>
      </c>
      <c r="BP109" s="5">
        <f t="shared" si="55"/>
        <v>0</v>
      </c>
      <c r="BQ109"/>
      <c r="BR109"/>
      <c r="BS109"/>
      <c r="BT109"/>
      <c r="BU109"/>
      <c r="BV109"/>
      <c r="BW109"/>
      <c r="BX109"/>
    </row>
    <row r="110" spans="1:76" x14ac:dyDescent="0.2">
      <c r="A110" t="str">
        <f t="shared" si="35"/>
        <v>1_3_2003</v>
      </c>
      <c r="B110">
        <v>1</v>
      </c>
      <c r="C110">
        <v>3</v>
      </c>
      <c r="D110">
        <v>2003</v>
      </c>
      <c r="E110">
        <f>Original!E108</f>
        <v>75923.000999999902</v>
      </c>
      <c r="F110">
        <f>Original!F108</f>
        <v>62647.991999999897</v>
      </c>
      <c r="G110">
        <f>Original!G108</f>
        <v>-13275.009</v>
      </c>
      <c r="H110">
        <f>Original!H108</f>
        <v>43246.899218903702</v>
      </c>
      <c r="I110">
        <f>Original!I108</f>
        <v>-7760.1888650257097</v>
      </c>
      <c r="J110">
        <f>Original!J108</f>
        <v>1306.2059999999899</v>
      </c>
      <c r="K110">
        <f>Original!K108</f>
        <v>8.0047729999999895</v>
      </c>
      <c r="L110">
        <f>Original!L108</f>
        <v>189409.41999999899</v>
      </c>
      <c r="M110">
        <f>Original!M108</f>
        <v>2.2467999999999901</v>
      </c>
      <c r="N110">
        <f>Original!O108</f>
        <v>7.87</v>
      </c>
      <c r="O110">
        <f>Original!P108</f>
        <v>8.2147667874913094E-2</v>
      </c>
      <c r="P110">
        <f>Original!N108</f>
        <v>27582.809379999999</v>
      </c>
      <c r="Q110">
        <f>Original!Q108</f>
        <v>2</v>
      </c>
      <c r="R110">
        <f>Original!R108</f>
        <v>0</v>
      </c>
      <c r="S110">
        <f>Original!S108</f>
        <v>0</v>
      </c>
      <c r="T110">
        <f>Original!T108</f>
        <v>0</v>
      </c>
      <c r="U110">
        <f>Original!U108</f>
        <v>0</v>
      </c>
      <c r="V110">
        <f>Original!V108</f>
        <v>0</v>
      </c>
      <c r="W110">
        <f>Original!W108</f>
        <v>0</v>
      </c>
      <c r="X110">
        <f>Original!X108</f>
        <v>-10858.932144431699</v>
      </c>
      <c r="Y110" s="5">
        <f t="shared" ref="Y110:Y125" si="63">X110/$H109</f>
        <v>-0.2128906501497187</v>
      </c>
      <c r="Z110">
        <f>Original!Y108</f>
        <v>-4583.7389274054303</v>
      </c>
      <c r="AA110" s="5">
        <f t="shared" ref="AA110:AA125" si="64">Z110/$H109</f>
        <v>-8.9864744285404738E-2</v>
      </c>
      <c r="AB110">
        <f>Original!Z108</f>
        <v>1352.4869880936501</v>
      </c>
      <c r="AC110" s="5">
        <f t="shared" ref="AC110:AC125" si="65">AB110/$H109</f>
        <v>2.6515667506214157E-2</v>
      </c>
      <c r="AD110">
        <f>Original!AA108</f>
        <v>1164.51565065354</v>
      </c>
      <c r="AE110" s="5">
        <f t="shared" ref="AE110:AE125" si="66">AD110/$H109</f>
        <v>2.2830467184039062E-2</v>
      </c>
      <c r="AF110">
        <f>Original!AC108</f>
        <v>396.04357283962599</v>
      </c>
      <c r="AG110" s="5">
        <f t="shared" ref="AG110:AG125" si="67">AF110/$H109</f>
        <v>7.7644811283474518E-3</v>
      </c>
      <c r="AH110">
        <f>Original!AD108</f>
        <v>-93.599190850727695</v>
      </c>
      <c r="AI110" s="5">
        <f t="shared" ref="AI110:AI125" si="68">AH110/$H109</f>
        <v>-1.8350232167089269E-3</v>
      </c>
      <c r="AJ110">
        <f>Original!AB108</f>
        <v>1127.12184007309</v>
      </c>
      <c r="AK110" s="5">
        <f t="shared" si="42"/>
        <v>2.209735710100667E-2</v>
      </c>
      <c r="AL110">
        <f>Original!AE108</f>
        <v>0</v>
      </c>
      <c r="AM110" s="5">
        <f t="shared" si="43"/>
        <v>0</v>
      </c>
      <c r="AN110">
        <f>Original!AF108</f>
        <v>0</v>
      </c>
      <c r="AO110" s="5">
        <f t="shared" si="44"/>
        <v>0</v>
      </c>
      <c r="AP110">
        <f>Original!AG108</f>
        <v>0</v>
      </c>
      <c r="AQ110" s="5">
        <f t="shared" si="45"/>
        <v>0</v>
      </c>
      <c r="AR110">
        <f>Original!AH108</f>
        <v>0</v>
      </c>
      <c r="AS110" s="5">
        <f t="shared" si="46"/>
        <v>0</v>
      </c>
      <c r="AT110">
        <f>Original!AI108</f>
        <v>0</v>
      </c>
      <c r="AU110" s="5">
        <f t="shared" si="47"/>
        <v>0</v>
      </c>
      <c r="AV110">
        <f>Original!AJ108</f>
        <v>0</v>
      </c>
      <c r="AW110" s="5">
        <f t="shared" si="48"/>
        <v>0</v>
      </c>
      <c r="AX110">
        <f>Original!AK108</f>
        <v>0</v>
      </c>
      <c r="AY110" s="5">
        <f t="shared" si="49"/>
        <v>0</v>
      </c>
      <c r="AZ110">
        <f>Original!AL108</f>
        <v>-11496.102211027899</v>
      </c>
      <c r="BA110">
        <f>Original!AM108</f>
        <v>-11550.881438087101</v>
      </c>
      <c r="BB110" s="5">
        <f t="shared" si="50"/>
        <v>-0.2264563979633723</v>
      </c>
      <c r="BC110">
        <f>Original!AN108</f>
        <v>-1724.1275619128901</v>
      </c>
      <c r="BD110" s="5">
        <f t="shared" si="51"/>
        <v>-3.3801724949989925E-2</v>
      </c>
      <c r="BE110">
        <f>Original!AO108</f>
        <v>0</v>
      </c>
      <c r="BF110" s="5">
        <f t="shared" si="52"/>
        <v>0</v>
      </c>
      <c r="BG110">
        <f>Original!AP108</f>
        <v>-13275.009</v>
      </c>
      <c r="BH110">
        <f>Original!AQ108</f>
        <v>0</v>
      </c>
      <c r="BI110">
        <f>Original!AR108</f>
        <v>0</v>
      </c>
      <c r="BJ110">
        <f>Original!AS108</f>
        <v>0</v>
      </c>
      <c r="BK110">
        <f>Original!AT108</f>
        <v>0</v>
      </c>
      <c r="BL110" s="5">
        <f t="shared" si="53"/>
        <v>0</v>
      </c>
      <c r="BM110">
        <f>Original!AU108</f>
        <v>0</v>
      </c>
      <c r="BN110" s="5">
        <f t="shared" si="54"/>
        <v>0</v>
      </c>
      <c r="BO110">
        <f>Original!AV108</f>
        <v>0</v>
      </c>
      <c r="BP110" s="5">
        <f t="shared" si="55"/>
        <v>0</v>
      </c>
      <c r="BQ110"/>
      <c r="BR110"/>
      <c r="BS110"/>
      <c r="BT110"/>
      <c r="BU110"/>
      <c r="BV110"/>
      <c r="BW110"/>
      <c r="BX110"/>
    </row>
    <row r="111" spans="1:76" x14ac:dyDescent="0.2">
      <c r="A111" t="str">
        <f t="shared" si="35"/>
        <v>1_3_2004</v>
      </c>
      <c r="B111">
        <v>1</v>
      </c>
      <c r="C111">
        <v>3</v>
      </c>
      <c r="D111">
        <v>2004</v>
      </c>
      <c r="E111">
        <f>Original!E109</f>
        <v>62647.991999999897</v>
      </c>
      <c r="F111">
        <f>Original!F109</f>
        <v>69137.145000000004</v>
      </c>
      <c r="G111">
        <f>Original!G109</f>
        <v>6489.1530000000903</v>
      </c>
      <c r="H111">
        <f>Original!H109</f>
        <v>45525.889952617203</v>
      </c>
      <c r="I111">
        <f>Original!I109</f>
        <v>2278.9907337135301</v>
      </c>
      <c r="J111">
        <f>Original!J109</f>
        <v>1232.2529999999899</v>
      </c>
      <c r="K111">
        <f>Original!K109</f>
        <v>7.0122920000000004</v>
      </c>
      <c r="L111">
        <f>Original!L109</f>
        <v>195857.079999999</v>
      </c>
      <c r="M111">
        <f>Original!M109</f>
        <v>2.5669</v>
      </c>
      <c r="N111">
        <f>Original!O109</f>
        <v>8.6300000000000008</v>
      </c>
      <c r="O111">
        <f>Original!P109</f>
        <v>7.8964129693599894E-2</v>
      </c>
      <c r="P111">
        <f>Original!N109</f>
        <v>26178.7225</v>
      </c>
      <c r="Q111">
        <f>Original!Q109</f>
        <v>2</v>
      </c>
      <c r="R111">
        <f>Original!R109</f>
        <v>0</v>
      </c>
      <c r="S111">
        <f>Original!S109</f>
        <v>0</v>
      </c>
      <c r="T111">
        <f>Original!T109</f>
        <v>0</v>
      </c>
      <c r="U111">
        <f>Original!U109</f>
        <v>0</v>
      </c>
      <c r="V111">
        <f>Original!V109</f>
        <v>0</v>
      </c>
      <c r="W111">
        <f>Original!W109</f>
        <v>0</v>
      </c>
      <c r="X111">
        <f>Original!X109</f>
        <v>-2179.3611436733199</v>
      </c>
      <c r="Y111" s="5">
        <f t="shared" si="63"/>
        <v>-5.039346596022997E-2</v>
      </c>
      <c r="Z111">
        <f>Original!Y109</f>
        <v>1988.7900771960401</v>
      </c>
      <c r="AA111" s="5">
        <f t="shared" si="64"/>
        <v>4.5986882600052813E-2</v>
      </c>
      <c r="AB111">
        <f>Original!Z109</f>
        <v>1060.80994618775</v>
      </c>
      <c r="AC111" s="5">
        <f t="shared" si="65"/>
        <v>2.4529156201886913E-2</v>
      </c>
      <c r="AD111">
        <f>Original!AA109</f>
        <v>1030.0573598677499</v>
      </c>
      <c r="AE111" s="5">
        <f t="shared" si="66"/>
        <v>2.3818062762231525E-2</v>
      </c>
      <c r="AF111">
        <f>Original!AC109</f>
        <v>349.87397255069902</v>
      </c>
      <c r="AG111" s="5">
        <f t="shared" si="67"/>
        <v>8.0901516379182446E-3</v>
      </c>
      <c r="AH111">
        <f>Original!AD109</f>
        <v>-72.409512635618896</v>
      </c>
      <c r="AI111" s="5">
        <f t="shared" si="68"/>
        <v>-1.6743284245444327E-3</v>
      </c>
      <c r="AJ111">
        <f>Original!AB109</f>
        <v>1137.69903443506</v>
      </c>
      <c r="AK111" s="5">
        <f t="shared" si="42"/>
        <v>2.6307066055218105E-2</v>
      </c>
      <c r="AL111">
        <f>Original!AE109</f>
        <v>0</v>
      </c>
      <c r="AM111" s="5">
        <f t="shared" si="43"/>
        <v>0</v>
      </c>
      <c r="AN111">
        <f>Original!AF109</f>
        <v>0</v>
      </c>
      <c r="AO111" s="5">
        <f t="shared" si="44"/>
        <v>0</v>
      </c>
      <c r="AP111">
        <f>Original!AG109</f>
        <v>0</v>
      </c>
      <c r="AQ111" s="5">
        <f t="shared" si="45"/>
        <v>0</v>
      </c>
      <c r="AR111">
        <f>Original!AH109</f>
        <v>0</v>
      </c>
      <c r="AS111" s="5">
        <f t="shared" si="46"/>
        <v>0</v>
      </c>
      <c r="AT111">
        <f>Original!AI109</f>
        <v>0</v>
      </c>
      <c r="AU111" s="5">
        <f t="shared" si="47"/>
        <v>0</v>
      </c>
      <c r="AV111">
        <f>Original!AJ109</f>
        <v>0</v>
      </c>
      <c r="AW111" s="5">
        <f t="shared" si="48"/>
        <v>0</v>
      </c>
      <c r="AX111">
        <f>Original!AK109</f>
        <v>0</v>
      </c>
      <c r="AY111" s="5">
        <f t="shared" si="49"/>
        <v>0</v>
      </c>
      <c r="AZ111">
        <f>Original!AL109</f>
        <v>3315.45973392837</v>
      </c>
      <c r="BA111">
        <f>Original!AM109</f>
        <v>3301.37410617756</v>
      </c>
      <c r="BB111" s="5">
        <f t="shared" si="50"/>
        <v>7.6337822267139394E-2</v>
      </c>
      <c r="BC111">
        <f>Original!AN109</f>
        <v>3187.7788938225199</v>
      </c>
      <c r="BD111" s="5">
        <f t="shared" si="51"/>
        <v>7.3711155051530405E-2</v>
      </c>
      <c r="BE111">
        <f>Original!AO109</f>
        <v>0</v>
      </c>
      <c r="BF111" s="5">
        <f t="shared" si="52"/>
        <v>0</v>
      </c>
      <c r="BG111">
        <f>Original!AP109</f>
        <v>6489.1530000000903</v>
      </c>
      <c r="BH111">
        <f>Original!AQ109</f>
        <v>0</v>
      </c>
      <c r="BI111">
        <f>Original!AR109</f>
        <v>0</v>
      </c>
      <c r="BJ111">
        <f>Original!AS109</f>
        <v>0</v>
      </c>
      <c r="BK111">
        <f>Original!AT109</f>
        <v>0</v>
      </c>
      <c r="BL111" s="5">
        <f t="shared" si="53"/>
        <v>0</v>
      </c>
      <c r="BM111">
        <f>Original!AU109</f>
        <v>0</v>
      </c>
      <c r="BN111" s="5">
        <f t="shared" si="54"/>
        <v>0</v>
      </c>
      <c r="BO111">
        <f>Original!AV109</f>
        <v>0</v>
      </c>
      <c r="BP111" s="5">
        <f t="shared" si="55"/>
        <v>0</v>
      </c>
      <c r="BQ111"/>
      <c r="BR111"/>
      <c r="BS111"/>
      <c r="BT111"/>
      <c r="BU111"/>
      <c r="BV111"/>
      <c r="BW111"/>
      <c r="BX111"/>
    </row>
    <row r="112" spans="1:76" x14ac:dyDescent="0.2">
      <c r="A112" t="str">
        <f t="shared" si="35"/>
        <v>1_3_2005</v>
      </c>
      <c r="B112">
        <v>1</v>
      </c>
      <c r="C112">
        <v>3</v>
      </c>
      <c r="D112">
        <v>2005</v>
      </c>
      <c r="E112">
        <f>Original!E110</f>
        <v>69137.145000000004</v>
      </c>
      <c r="F112">
        <f>Original!F110</f>
        <v>244388.55599999899</v>
      </c>
      <c r="G112">
        <f>Original!G110</f>
        <v>15789.4109999998</v>
      </c>
      <c r="H112">
        <f>Original!H110</f>
        <v>139704.16707072101</v>
      </c>
      <c r="I112">
        <f>Original!I110</f>
        <v>10659.5846414061</v>
      </c>
      <c r="J112">
        <f>Original!J110</f>
        <v>1530.7380000000001</v>
      </c>
      <c r="K112">
        <f>Original!K110</f>
        <v>6.4418729999999904</v>
      </c>
      <c r="L112">
        <f>Original!L110</f>
        <v>201970</v>
      </c>
      <c r="M112">
        <f>Original!M110</f>
        <v>3.0314999999999901</v>
      </c>
      <c r="N112">
        <f>Original!O110</f>
        <v>9.4600000000000009</v>
      </c>
      <c r="O112">
        <f>Original!P110</f>
        <v>7.6401632089117197E-2</v>
      </c>
      <c r="P112">
        <f>Original!N110</f>
        <v>24916.3499999999</v>
      </c>
      <c r="Q112">
        <f>Original!Q110</f>
        <v>2</v>
      </c>
      <c r="R112">
        <f>Original!R110</f>
        <v>0</v>
      </c>
      <c r="S112">
        <f>Original!S110</f>
        <v>0</v>
      </c>
      <c r="T112">
        <f>Original!T110</f>
        <v>0</v>
      </c>
      <c r="U112">
        <f>Original!U110</f>
        <v>0</v>
      </c>
      <c r="V112">
        <f>Original!V110</f>
        <v>0</v>
      </c>
      <c r="W112">
        <f>Original!W110</f>
        <v>0</v>
      </c>
      <c r="X112">
        <f>Original!X110</f>
        <v>9738.3864922467601</v>
      </c>
      <c r="Y112" s="5">
        <f t="shared" si="63"/>
        <v>0.21390875614693872</v>
      </c>
      <c r="Z112">
        <f>Original!Y110</f>
        <v>1380.07694766486</v>
      </c>
      <c r="AA112" s="5">
        <f t="shared" si="64"/>
        <v>3.0314112455598945E-2</v>
      </c>
      <c r="AB112">
        <f>Original!Z110</f>
        <v>1074.1125111778199</v>
      </c>
      <c r="AC112" s="5">
        <f t="shared" si="65"/>
        <v>2.3593443473499218E-2</v>
      </c>
      <c r="AD112">
        <f>Original!AA110</f>
        <v>1483.9384893172601</v>
      </c>
      <c r="AE112" s="5">
        <f t="shared" si="66"/>
        <v>3.2595485576706468E-2</v>
      </c>
      <c r="AF112">
        <f>Original!AC110</f>
        <v>421.78576361448501</v>
      </c>
      <c r="AG112" s="5">
        <f t="shared" si="67"/>
        <v>9.2647450506398565E-3</v>
      </c>
      <c r="AH112">
        <f>Original!AD110</f>
        <v>-64.328332909273996</v>
      </c>
      <c r="AI112" s="5">
        <f t="shared" si="68"/>
        <v>-1.4130055003038085E-3</v>
      </c>
      <c r="AJ112">
        <f>Original!AB110</f>
        <v>1187.12053789263</v>
      </c>
      <c r="AK112" s="5">
        <f t="shared" si="42"/>
        <v>2.6075723926059891E-2</v>
      </c>
      <c r="AL112">
        <f>Original!AE110</f>
        <v>0</v>
      </c>
      <c r="AM112" s="5">
        <f t="shared" si="43"/>
        <v>0</v>
      </c>
      <c r="AN112">
        <f>Original!AF110</f>
        <v>0</v>
      </c>
      <c r="AO112" s="5">
        <f t="shared" si="44"/>
        <v>0</v>
      </c>
      <c r="AP112">
        <f>Original!AG110</f>
        <v>0</v>
      </c>
      <c r="AQ112" s="5">
        <f t="shared" si="45"/>
        <v>0</v>
      </c>
      <c r="AR112">
        <f>Original!AH110</f>
        <v>0</v>
      </c>
      <c r="AS112" s="5">
        <f t="shared" si="46"/>
        <v>0</v>
      </c>
      <c r="AT112">
        <f>Original!AI110</f>
        <v>0</v>
      </c>
      <c r="AU112" s="5">
        <f t="shared" si="47"/>
        <v>0</v>
      </c>
      <c r="AV112">
        <f>Original!AJ110</f>
        <v>0</v>
      </c>
      <c r="AW112" s="5">
        <f t="shared" si="48"/>
        <v>0</v>
      </c>
      <c r="AX112">
        <f>Original!AK110</f>
        <v>0</v>
      </c>
      <c r="AY112" s="5">
        <f t="shared" si="49"/>
        <v>0</v>
      </c>
      <c r="AZ112">
        <f>Original!AL110</f>
        <v>15221.092409004499</v>
      </c>
      <c r="BA112">
        <f>Original!AM110</f>
        <v>16188.003128762601</v>
      </c>
      <c r="BB112" s="5">
        <f t="shared" si="50"/>
        <v>0.35557796114718193</v>
      </c>
      <c r="BC112">
        <f>Original!AN110</f>
        <v>-398.592128762806</v>
      </c>
      <c r="BD112" s="5">
        <f t="shared" si="51"/>
        <v>-8.755284722114294E-3</v>
      </c>
      <c r="BE112">
        <f>Original!AO110</f>
        <v>159461.99999999901</v>
      </c>
      <c r="BF112" s="5">
        <f t="shared" si="52"/>
        <v>3.5026662886978186</v>
      </c>
      <c r="BG112">
        <f>Original!AP110</f>
        <v>175251.410999999</v>
      </c>
      <c r="BH112">
        <f>Original!AQ110</f>
        <v>0</v>
      </c>
      <c r="BI112">
        <f>Original!AR110</f>
        <v>0</v>
      </c>
      <c r="BJ112">
        <f>Original!AS110</f>
        <v>0</v>
      </c>
      <c r="BK112">
        <f>Original!AT110</f>
        <v>0</v>
      </c>
      <c r="BL112" s="5">
        <f t="shared" si="53"/>
        <v>0</v>
      </c>
      <c r="BM112">
        <f>Original!AU110</f>
        <v>0</v>
      </c>
      <c r="BN112" s="5">
        <f t="shared" si="54"/>
        <v>0</v>
      </c>
      <c r="BO112">
        <f>Original!AV110</f>
        <v>0</v>
      </c>
      <c r="BP112" s="5">
        <f t="shared" si="55"/>
        <v>0</v>
      </c>
      <c r="BQ112"/>
      <c r="BR112"/>
      <c r="BS112"/>
      <c r="BT112"/>
      <c r="BU112"/>
      <c r="BV112"/>
      <c r="BW112"/>
      <c r="BX112"/>
    </row>
    <row r="113" spans="1:76" x14ac:dyDescent="0.2">
      <c r="A113" t="str">
        <f t="shared" si="35"/>
        <v>1_3_2006</v>
      </c>
      <c r="B113">
        <v>1</v>
      </c>
      <c r="C113">
        <v>3</v>
      </c>
      <c r="D113">
        <v>2006</v>
      </c>
      <c r="E113">
        <f>Original!E111</f>
        <v>244388.55599999899</v>
      </c>
      <c r="F113">
        <f>Original!F111</f>
        <v>209573.41</v>
      </c>
      <c r="G113">
        <f>Original!G111</f>
        <v>-34815.145999999797</v>
      </c>
      <c r="H113">
        <f>Original!H111</f>
        <v>142083.67927398099</v>
      </c>
      <c r="I113">
        <f>Original!I111</f>
        <v>2379.5122032601898</v>
      </c>
      <c r="J113">
        <f>Original!J111</f>
        <v>18729.733840934201</v>
      </c>
      <c r="K113">
        <f>Original!K111</f>
        <v>3.8800134168884699</v>
      </c>
      <c r="L113">
        <f>Original!L111</f>
        <v>710474.65173481498</v>
      </c>
      <c r="M113">
        <f>Original!M111</f>
        <v>3.2195012543877</v>
      </c>
      <c r="N113">
        <f>Original!O111</f>
        <v>7.2685288509172201</v>
      </c>
      <c r="O113">
        <f>Original!P111</f>
        <v>5.7042228674729599E-2</v>
      </c>
      <c r="P113">
        <f>Original!N111</f>
        <v>27308.608090900099</v>
      </c>
      <c r="Q113">
        <f>Original!Q111</f>
        <v>3.3177431008676201</v>
      </c>
      <c r="R113">
        <f>Original!R111</f>
        <v>0</v>
      </c>
      <c r="S113">
        <f>Original!S111</f>
        <v>0</v>
      </c>
      <c r="T113">
        <f>Original!T111</f>
        <v>0</v>
      </c>
      <c r="U113">
        <f>Original!U111</f>
        <v>0</v>
      </c>
      <c r="V113">
        <f>Original!V111</f>
        <v>0</v>
      </c>
      <c r="W113">
        <f>Original!W111</f>
        <v>0</v>
      </c>
      <c r="X113">
        <f>Original!X111</f>
        <v>-5788.5881670613098</v>
      </c>
      <c r="Y113" s="5">
        <f t="shared" si="63"/>
        <v>-4.1434613501049058E-2</v>
      </c>
      <c r="Z113">
        <f>Original!Y111</f>
        <v>-3020.6782688588801</v>
      </c>
      <c r="AA113" s="5">
        <f t="shared" si="64"/>
        <v>-2.1621962552697178E-2</v>
      </c>
      <c r="AB113">
        <f>Original!Z111</f>
        <v>4769.4625887932498</v>
      </c>
      <c r="AC113" s="5">
        <f t="shared" si="65"/>
        <v>3.4139730322996401E-2</v>
      </c>
      <c r="AD113">
        <f>Original!AA111</f>
        <v>3022.7548327231798</v>
      </c>
      <c r="AE113" s="5">
        <f t="shared" si="66"/>
        <v>2.1636826560749625E-2</v>
      </c>
      <c r="AF113">
        <f>Original!AC111</f>
        <v>-275.40260999484099</v>
      </c>
      <c r="AG113" s="5">
        <f t="shared" si="67"/>
        <v>-1.9713270961733498E-3</v>
      </c>
      <c r="AH113">
        <f>Original!AD111</f>
        <v>-268.789300617923</v>
      </c>
      <c r="AI113" s="5">
        <f t="shared" si="68"/>
        <v>-1.9239891425848203E-3</v>
      </c>
      <c r="AJ113">
        <f>Original!AB111</f>
        <v>4000.7582726824398</v>
      </c>
      <c r="AK113" s="5">
        <f t="shared" si="42"/>
        <v>2.863735818744173E-2</v>
      </c>
      <c r="AL113">
        <f>Original!AE111</f>
        <v>-2003.56674226616</v>
      </c>
      <c r="AM113" s="5">
        <f t="shared" si="43"/>
        <v>-1.4341495921534787E-2</v>
      </c>
      <c r="AN113">
        <f>Original!AF111</f>
        <v>0</v>
      </c>
      <c r="AO113" s="5">
        <f t="shared" si="44"/>
        <v>0</v>
      </c>
      <c r="AP113">
        <f>Original!AG111</f>
        <v>0</v>
      </c>
      <c r="AQ113" s="5">
        <f t="shared" si="45"/>
        <v>0</v>
      </c>
      <c r="AR113">
        <f>Original!AH111</f>
        <v>0</v>
      </c>
      <c r="AS113" s="5">
        <f t="shared" si="46"/>
        <v>0</v>
      </c>
      <c r="AT113">
        <f>Original!AI111</f>
        <v>0</v>
      </c>
      <c r="AU113" s="5">
        <f t="shared" si="47"/>
        <v>0</v>
      </c>
      <c r="AV113">
        <f>Original!AJ111</f>
        <v>0</v>
      </c>
      <c r="AW113" s="5">
        <f t="shared" si="48"/>
        <v>0</v>
      </c>
      <c r="AX113">
        <f>Original!AK111</f>
        <v>0</v>
      </c>
      <c r="AY113" s="5">
        <f t="shared" si="49"/>
        <v>0</v>
      </c>
      <c r="AZ113">
        <f>Original!AL111</f>
        <v>435.950605399746</v>
      </c>
      <c r="BA113">
        <f>Original!AM111</f>
        <v>290.79924051478503</v>
      </c>
      <c r="BB113" s="5">
        <f t="shared" si="50"/>
        <v>2.0815359098599879E-3</v>
      </c>
      <c r="BC113">
        <f>Original!AN111</f>
        <v>-35105.945240514498</v>
      </c>
      <c r="BD113" s="5">
        <f t="shared" si="51"/>
        <v>-0.25128774593203917</v>
      </c>
      <c r="BE113">
        <f>Original!AO111</f>
        <v>0</v>
      </c>
      <c r="BF113" s="5">
        <f t="shared" si="52"/>
        <v>0</v>
      </c>
      <c r="BG113">
        <f>Original!AP111</f>
        <v>-34815.145999999797</v>
      </c>
      <c r="BH113">
        <f>Original!AQ111</f>
        <v>0</v>
      </c>
      <c r="BI113">
        <f>Original!AR111</f>
        <v>0</v>
      </c>
      <c r="BJ113">
        <f>Original!AS111</f>
        <v>0</v>
      </c>
      <c r="BK113">
        <f>Original!AT111</f>
        <v>0</v>
      </c>
      <c r="BL113" s="5">
        <f t="shared" si="53"/>
        <v>0</v>
      </c>
      <c r="BM113">
        <f>Original!AU111</f>
        <v>0</v>
      </c>
      <c r="BN113" s="5">
        <f t="shared" si="54"/>
        <v>0</v>
      </c>
      <c r="BO113">
        <f>Original!AV111</f>
        <v>0</v>
      </c>
      <c r="BP113" s="5">
        <f t="shared" si="55"/>
        <v>0</v>
      </c>
      <c r="BQ113"/>
      <c r="BR113"/>
      <c r="BS113"/>
      <c r="BT113"/>
      <c r="BU113"/>
      <c r="BV113"/>
      <c r="BW113"/>
      <c r="BX113"/>
    </row>
    <row r="114" spans="1:76" x14ac:dyDescent="0.2">
      <c r="A114" t="str">
        <f t="shared" si="35"/>
        <v>1_3_2007</v>
      </c>
      <c r="B114">
        <v>1</v>
      </c>
      <c r="C114">
        <v>3</v>
      </c>
      <c r="D114">
        <v>2007</v>
      </c>
      <c r="E114">
        <f>Original!E112</f>
        <v>209573.41</v>
      </c>
      <c r="F114">
        <f>Original!F112</f>
        <v>225576.92199999999</v>
      </c>
      <c r="G114">
        <f>Original!G112</f>
        <v>16003.512000000001</v>
      </c>
      <c r="H114">
        <f>Original!H112</f>
        <v>209278.54023479801</v>
      </c>
      <c r="I114">
        <f>Original!I112</f>
        <v>67194.860960816601</v>
      </c>
      <c r="J114">
        <f>Original!J112</f>
        <v>24231.615171145899</v>
      </c>
      <c r="K114">
        <f>Original!K112</f>
        <v>4.7972953485177303</v>
      </c>
      <c r="L114">
        <f>Original!L112</f>
        <v>640840.57328380598</v>
      </c>
      <c r="M114">
        <f>Original!M112</f>
        <v>3.3679088222403699</v>
      </c>
      <c r="N114">
        <f>Original!O112</f>
        <v>8.1724311996450307</v>
      </c>
      <c r="O114">
        <f>Original!P112</f>
        <v>5.9402761919299198E-2</v>
      </c>
      <c r="P114">
        <f>Original!N112</f>
        <v>26410.074287322001</v>
      </c>
      <c r="Q114">
        <f>Original!Q112</f>
        <v>2.7566081069158499</v>
      </c>
      <c r="R114">
        <f>Original!R112</f>
        <v>0</v>
      </c>
      <c r="S114">
        <f>Original!S112</f>
        <v>0</v>
      </c>
      <c r="T114">
        <f>Original!T112</f>
        <v>0</v>
      </c>
      <c r="U114">
        <f>Original!U112</f>
        <v>0</v>
      </c>
      <c r="V114">
        <f>Original!V112</f>
        <v>0</v>
      </c>
      <c r="W114">
        <f>Original!W112</f>
        <v>0</v>
      </c>
      <c r="X114">
        <f>Original!X112</f>
        <v>97985.123269408607</v>
      </c>
      <c r="Y114" s="5">
        <f t="shared" si="63"/>
        <v>0.68962968702734095</v>
      </c>
      <c r="Z114">
        <f>Original!Y112</f>
        <v>-4542.8100586924202</v>
      </c>
      <c r="AA114" s="5">
        <f t="shared" si="64"/>
        <v>-3.1972778871614711E-2</v>
      </c>
      <c r="AB114">
        <f>Original!Z112</f>
        <v>901.88996749957903</v>
      </c>
      <c r="AC114" s="5">
        <f t="shared" si="65"/>
        <v>6.3475972195262348E-3</v>
      </c>
      <c r="AD114">
        <f>Original!AA112</f>
        <v>1081.5521387609999</v>
      </c>
      <c r="AE114" s="5">
        <f t="shared" si="66"/>
        <v>7.6120786306176315E-3</v>
      </c>
      <c r="AF114">
        <f>Original!AC112</f>
        <v>647.82681564482095</v>
      </c>
      <c r="AG114" s="5">
        <f t="shared" si="67"/>
        <v>4.5594738182111105E-3</v>
      </c>
      <c r="AH114">
        <f>Original!AD112</f>
        <v>-13.6276154983903</v>
      </c>
      <c r="AI114" s="5">
        <f t="shared" si="68"/>
        <v>-9.5912602826902233E-5</v>
      </c>
      <c r="AJ114">
        <f>Original!AB112</f>
        <v>612.45825824081601</v>
      </c>
      <c r="AK114" s="5">
        <f t="shared" si="42"/>
        <v>4.3105461610394276E-3</v>
      </c>
      <c r="AL114">
        <f>Original!AE112</f>
        <v>728.53774201775195</v>
      </c>
      <c r="AM114" s="5">
        <f t="shared" si="43"/>
        <v>5.1275258758812642E-3</v>
      </c>
      <c r="AN114">
        <f>Original!AF112</f>
        <v>0</v>
      </c>
      <c r="AO114" s="5">
        <f t="shared" si="44"/>
        <v>0</v>
      </c>
      <c r="AP114">
        <f>Original!AG112</f>
        <v>0</v>
      </c>
      <c r="AQ114" s="5">
        <f t="shared" si="45"/>
        <v>0</v>
      </c>
      <c r="AR114">
        <f>Original!AH112</f>
        <v>0</v>
      </c>
      <c r="AS114" s="5">
        <f t="shared" si="46"/>
        <v>0</v>
      </c>
      <c r="AT114">
        <f>Original!AI112</f>
        <v>0</v>
      </c>
      <c r="AU114" s="5">
        <f t="shared" si="47"/>
        <v>0</v>
      </c>
      <c r="AV114">
        <f>Original!AJ112</f>
        <v>0</v>
      </c>
      <c r="AW114" s="5">
        <f t="shared" si="48"/>
        <v>0</v>
      </c>
      <c r="AX114">
        <f>Original!AK112</f>
        <v>0</v>
      </c>
      <c r="AY114" s="5">
        <f t="shared" si="49"/>
        <v>0</v>
      </c>
      <c r="AZ114">
        <f>Original!AL112</f>
        <v>97400.950517381803</v>
      </c>
      <c r="BA114">
        <f>Original!AM112</f>
        <v>97315.380284960207</v>
      </c>
      <c r="BB114" s="5">
        <f t="shared" si="50"/>
        <v>0.68491596488929773</v>
      </c>
      <c r="BC114">
        <f>Original!AN112</f>
        <v>-81311.868284960103</v>
      </c>
      <c r="BD114" s="5">
        <f t="shared" si="51"/>
        <v>-0.57228155056546526</v>
      </c>
      <c r="BE114">
        <f>Original!AO112</f>
        <v>0</v>
      </c>
      <c r="BF114" s="5">
        <f t="shared" si="52"/>
        <v>0</v>
      </c>
      <c r="BG114">
        <f>Original!AP112</f>
        <v>16003.512000000001</v>
      </c>
      <c r="BH114">
        <f>Original!AQ112</f>
        <v>0</v>
      </c>
      <c r="BI114">
        <f>Original!AR112</f>
        <v>0</v>
      </c>
      <c r="BJ114">
        <f>Original!AS112</f>
        <v>0</v>
      </c>
      <c r="BK114">
        <f>Original!AT112</f>
        <v>0</v>
      </c>
      <c r="BL114" s="5">
        <f t="shared" si="53"/>
        <v>0</v>
      </c>
      <c r="BM114">
        <f>Original!AU112</f>
        <v>0</v>
      </c>
      <c r="BN114" s="5">
        <f t="shared" si="54"/>
        <v>0</v>
      </c>
      <c r="BO114">
        <f>Original!AV112</f>
        <v>0</v>
      </c>
      <c r="BP114" s="5">
        <f t="shared" si="55"/>
        <v>0</v>
      </c>
      <c r="BQ114"/>
      <c r="BR114"/>
      <c r="BS114"/>
      <c r="BT114"/>
      <c r="BU114"/>
      <c r="BV114"/>
      <c r="BW114"/>
      <c r="BX114"/>
    </row>
    <row r="115" spans="1:76" x14ac:dyDescent="0.2">
      <c r="A115" t="str">
        <f t="shared" si="35"/>
        <v>1_3_2008</v>
      </c>
      <c r="B115">
        <v>1</v>
      </c>
      <c r="C115">
        <v>3</v>
      </c>
      <c r="D115">
        <v>2008</v>
      </c>
      <c r="E115">
        <f>Original!E113</f>
        <v>225576.92199999999</v>
      </c>
      <c r="F115">
        <f>Original!F113</f>
        <v>202789.07699999999</v>
      </c>
      <c r="G115">
        <f>Original!G113</f>
        <v>-22787.845000000099</v>
      </c>
      <c r="H115">
        <f>Original!H113</f>
        <v>189973.78858481499</v>
      </c>
      <c r="I115">
        <f>Original!I113</f>
        <v>-19304.7516499825</v>
      </c>
      <c r="J115">
        <f>Original!J113</f>
        <v>24145.268757914</v>
      </c>
      <c r="K115">
        <f>Original!K113</f>
        <v>4.5497286935354904</v>
      </c>
      <c r="L115">
        <f>Original!L113</f>
        <v>679728.75861137302</v>
      </c>
      <c r="M115">
        <f>Original!M113</f>
        <v>3.80886061819302</v>
      </c>
      <c r="N115">
        <f>Original!O113</f>
        <v>8.4094767951483895</v>
      </c>
      <c r="O115">
        <f>Original!P113</f>
        <v>5.8219766214535701E-2</v>
      </c>
      <c r="P115">
        <f>Original!N113</f>
        <v>26746.570056765398</v>
      </c>
      <c r="Q115">
        <f>Original!Q113</f>
        <v>3.16359106451501</v>
      </c>
      <c r="R115">
        <f>Original!R113</f>
        <v>0</v>
      </c>
      <c r="S115">
        <f>Original!S113</f>
        <v>0</v>
      </c>
      <c r="T115">
        <f>Original!T113</f>
        <v>0</v>
      </c>
      <c r="U115">
        <f>Original!U113</f>
        <v>0</v>
      </c>
      <c r="V115">
        <f>Original!V113</f>
        <v>0</v>
      </c>
      <c r="W115">
        <f>Original!W113</f>
        <v>0</v>
      </c>
      <c r="X115">
        <f>Original!X113</f>
        <v>-18716.122387895899</v>
      </c>
      <c r="Y115" s="5">
        <f t="shared" si="63"/>
        <v>-8.9431636740668813E-2</v>
      </c>
      <c r="Z115">
        <f>Original!Y113</f>
        <v>-1806.9074657747101</v>
      </c>
      <c r="AA115" s="5">
        <f t="shared" si="64"/>
        <v>-8.633983511866377E-3</v>
      </c>
      <c r="AB115">
        <f>Original!Z113</f>
        <v>479.70044887430498</v>
      </c>
      <c r="AC115" s="5">
        <f t="shared" si="65"/>
        <v>2.2921626285051003E-3</v>
      </c>
      <c r="AD115">
        <f>Original!AA113</f>
        <v>3862.0953746905502</v>
      </c>
      <c r="AE115" s="5">
        <f t="shared" si="66"/>
        <v>1.8454330627294659E-2</v>
      </c>
      <c r="AF115">
        <f>Original!AC113</f>
        <v>830.28071682634402</v>
      </c>
      <c r="AG115" s="5">
        <f t="shared" si="67"/>
        <v>3.967347611918636E-3</v>
      </c>
      <c r="AH115">
        <f>Original!AD113</f>
        <v>0.97998062280551301</v>
      </c>
      <c r="AI115" s="5">
        <f t="shared" si="68"/>
        <v>4.6826617851311146E-6</v>
      </c>
      <c r="AJ115">
        <f>Original!AB113</f>
        <v>-395.63685811037197</v>
      </c>
      <c r="AK115" s="5">
        <f t="shared" si="42"/>
        <v>-1.8904798249571651E-3</v>
      </c>
      <c r="AL115">
        <f>Original!AE113</f>
        <v>-617.87856775731302</v>
      </c>
      <c r="AM115" s="5">
        <f t="shared" si="43"/>
        <v>-2.9524220068817865E-3</v>
      </c>
      <c r="AN115">
        <f>Original!AF113</f>
        <v>0</v>
      </c>
      <c r="AO115" s="5">
        <f t="shared" si="44"/>
        <v>0</v>
      </c>
      <c r="AP115">
        <f>Original!AG113</f>
        <v>0</v>
      </c>
      <c r="AQ115" s="5">
        <f t="shared" si="45"/>
        <v>0</v>
      </c>
      <c r="AR115">
        <f>Original!AH113</f>
        <v>0</v>
      </c>
      <c r="AS115" s="5">
        <f t="shared" si="46"/>
        <v>0</v>
      </c>
      <c r="AT115">
        <f>Original!AI113</f>
        <v>0</v>
      </c>
      <c r="AU115" s="5">
        <f t="shared" si="47"/>
        <v>0</v>
      </c>
      <c r="AV115">
        <f>Original!AJ113</f>
        <v>0</v>
      </c>
      <c r="AW115" s="5">
        <f t="shared" si="48"/>
        <v>0</v>
      </c>
      <c r="AX115">
        <f>Original!AK113</f>
        <v>0</v>
      </c>
      <c r="AY115" s="5">
        <f t="shared" si="49"/>
        <v>0</v>
      </c>
      <c r="AZ115">
        <f>Original!AL113</f>
        <v>-16363.4887585243</v>
      </c>
      <c r="BA115">
        <f>Original!AM113</f>
        <v>-16666.114465680901</v>
      </c>
      <c r="BB115" s="5">
        <f t="shared" si="50"/>
        <v>-7.9636041263392396E-2</v>
      </c>
      <c r="BC115">
        <f>Original!AN113</f>
        <v>-6121.7305343191802</v>
      </c>
      <c r="BD115" s="5">
        <f t="shared" si="51"/>
        <v>-2.9251592291550603E-2</v>
      </c>
      <c r="BE115">
        <f>Original!AO113</f>
        <v>0</v>
      </c>
      <c r="BF115" s="5">
        <f t="shared" si="52"/>
        <v>0</v>
      </c>
      <c r="BG115">
        <f>Original!AP113</f>
        <v>-22787.845000000099</v>
      </c>
      <c r="BH115">
        <f>Original!AQ113</f>
        <v>0</v>
      </c>
      <c r="BI115">
        <f>Original!AR113</f>
        <v>0</v>
      </c>
      <c r="BJ115">
        <f>Original!AS113</f>
        <v>0</v>
      </c>
      <c r="BK115">
        <f>Original!AT113</f>
        <v>0</v>
      </c>
      <c r="BL115" s="5">
        <f t="shared" si="53"/>
        <v>0</v>
      </c>
      <c r="BM115">
        <f>Original!AU113</f>
        <v>0</v>
      </c>
      <c r="BN115" s="5">
        <f t="shared" si="54"/>
        <v>0</v>
      </c>
      <c r="BO115">
        <f>Original!AV113</f>
        <v>0</v>
      </c>
      <c r="BP115" s="5">
        <f t="shared" si="55"/>
        <v>0</v>
      </c>
      <c r="BQ115"/>
      <c r="BR115"/>
      <c r="BS115"/>
      <c r="BT115"/>
      <c r="BU115"/>
      <c r="BV115"/>
      <c r="BW115"/>
      <c r="BX115"/>
    </row>
    <row r="116" spans="1:76" x14ac:dyDescent="0.2">
      <c r="A116" t="str">
        <f t="shared" si="35"/>
        <v>1_3_2009</v>
      </c>
      <c r="B116">
        <v>1</v>
      </c>
      <c r="C116">
        <v>3</v>
      </c>
      <c r="D116">
        <v>2009</v>
      </c>
      <c r="E116">
        <f>Original!E114</f>
        <v>202789.07699999999</v>
      </c>
      <c r="F116">
        <f>Original!F114</f>
        <v>204546.96599999999</v>
      </c>
      <c r="G116">
        <f>Original!G114</f>
        <v>1757.8890000000799</v>
      </c>
      <c r="H116">
        <f>Original!H114</f>
        <v>176828.652203729</v>
      </c>
      <c r="I116">
        <f>Original!I114</f>
        <v>-13145.136381086801</v>
      </c>
      <c r="J116">
        <f>Original!J114</f>
        <v>22456.829056345101</v>
      </c>
      <c r="K116">
        <f>Original!K114</f>
        <v>4.98823861917539</v>
      </c>
      <c r="L116">
        <f>Original!L114</f>
        <v>650018.79679497599</v>
      </c>
      <c r="M116">
        <f>Original!M114</f>
        <v>2.73917624872221</v>
      </c>
      <c r="N116">
        <f>Original!O114</f>
        <v>8.5906566210171107</v>
      </c>
      <c r="O116">
        <f>Original!P114</f>
        <v>5.90663034696765E-2</v>
      </c>
      <c r="P116">
        <f>Original!N114</f>
        <v>26467.122245253999</v>
      </c>
      <c r="Q116">
        <f>Original!Q114</f>
        <v>2.9441185952042099</v>
      </c>
      <c r="R116">
        <f>Original!R114</f>
        <v>0</v>
      </c>
      <c r="S116">
        <f>Original!S114</f>
        <v>0</v>
      </c>
      <c r="T116">
        <f>Original!T114</f>
        <v>0</v>
      </c>
      <c r="U116">
        <f>Original!U114</f>
        <v>0</v>
      </c>
      <c r="V116">
        <f>Original!V114</f>
        <v>0</v>
      </c>
      <c r="W116">
        <f>Original!W114</f>
        <v>0</v>
      </c>
      <c r="X116">
        <f>Original!X114</f>
        <v>-3292.2033168036301</v>
      </c>
      <c r="Y116" s="5">
        <f t="shared" si="63"/>
        <v>-1.7329776604069803E-2</v>
      </c>
      <c r="Z116">
        <f>Original!Y114</f>
        <v>-2333.2390408050101</v>
      </c>
      <c r="AA116" s="5">
        <f t="shared" si="64"/>
        <v>-1.2281899825160991E-2</v>
      </c>
      <c r="AB116">
        <f>Original!Z114</f>
        <v>-541.22806026219303</v>
      </c>
      <c r="AC116" s="5">
        <f t="shared" si="65"/>
        <v>-2.848961766220493E-3</v>
      </c>
      <c r="AD116">
        <f>Original!AA114</f>
        <v>-8709.8719588831409</v>
      </c>
      <c r="AE116" s="5">
        <f t="shared" si="66"/>
        <v>-4.5847756281359647E-2</v>
      </c>
      <c r="AF116">
        <f>Original!AC114</f>
        <v>23.053157994325801</v>
      </c>
      <c r="AG116" s="5">
        <f t="shared" si="67"/>
        <v>1.2134915119636925E-4</v>
      </c>
      <c r="AH116">
        <f>Original!AD114</f>
        <v>-13.5930989125015</v>
      </c>
      <c r="AI116" s="5">
        <f t="shared" si="68"/>
        <v>-7.1552496866865274E-5</v>
      </c>
      <c r="AJ116">
        <f>Original!AB114</f>
        <v>340.542950831756</v>
      </c>
      <c r="AK116" s="5">
        <f t="shared" si="42"/>
        <v>1.7925786150215059E-3</v>
      </c>
      <c r="AL116">
        <f>Original!AE114</f>
        <v>372.05932080564497</v>
      </c>
      <c r="AM116" s="5">
        <f t="shared" si="43"/>
        <v>1.9584771329626705E-3</v>
      </c>
      <c r="AN116">
        <f>Original!AF114</f>
        <v>0</v>
      </c>
      <c r="AO116" s="5">
        <f t="shared" si="44"/>
        <v>0</v>
      </c>
      <c r="AP116">
        <f>Original!AG114</f>
        <v>0</v>
      </c>
      <c r="AQ116" s="5">
        <f t="shared" si="45"/>
        <v>0</v>
      </c>
      <c r="AR116">
        <f>Original!AH114</f>
        <v>0</v>
      </c>
      <c r="AS116" s="5">
        <f t="shared" si="46"/>
        <v>0</v>
      </c>
      <c r="AT116">
        <f>Original!AI114</f>
        <v>0</v>
      </c>
      <c r="AU116" s="5">
        <f t="shared" si="47"/>
        <v>0</v>
      </c>
      <c r="AV116">
        <f>Original!AJ114</f>
        <v>0</v>
      </c>
      <c r="AW116" s="5">
        <f t="shared" si="48"/>
        <v>0</v>
      </c>
      <c r="AX116">
        <f>Original!AK114</f>
        <v>0</v>
      </c>
      <c r="AY116" s="5">
        <f t="shared" si="49"/>
        <v>0</v>
      </c>
      <c r="AZ116">
        <f>Original!AL114</f>
        <v>-14154.4800460347</v>
      </c>
      <c r="BA116">
        <f>Original!AM114</f>
        <v>-13896.294111781801</v>
      </c>
      <c r="BB116" s="5">
        <f t="shared" si="50"/>
        <v>-7.3148481247336458E-2</v>
      </c>
      <c r="BC116">
        <f>Original!AN114</f>
        <v>15654.1831117819</v>
      </c>
      <c r="BD116" s="5">
        <f t="shared" si="51"/>
        <v>8.2401805156362362E-2</v>
      </c>
      <c r="BE116">
        <f>Original!AO114</f>
        <v>0</v>
      </c>
      <c r="BF116" s="5">
        <f t="shared" si="52"/>
        <v>0</v>
      </c>
      <c r="BG116">
        <f>Original!AP114</f>
        <v>1757.8890000000799</v>
      </c>
      <c r="BH116">
        <f>Original!AQ114</f>
        <v>0</v>
      </c>
      <c r="BI116">
        <f>Original!AR114</f>
        <v>0</v>
      </c>
      <c r="BJ116">
        <f>Original!AS114</f>
        <v>0</v>
      </c>
      <c r="BK116">
        <f>Original!AT114</f>
        <v>0</v>
      </c>
      <c r="BL116" s="5">
        <f t="shared" si="53"/>
        <v>0</v>
      </c>
      <c r="BM116">
        <f>Original!AU114</f>
        <v>0</v>
      </c>
      <c r="BN116" s="5">
        <f t="shared" si="54"/>
        <v>0</v>
      </c>
      <c r="BO116">
        <f>Original!AV114</f>
        <v>0</v>
      </c>
      <c r="BP116" s="5">
        <f t="shared" si="55"/>
        <v>0</v>
      </c>
      <c r="BQ116"/>
      <c r="BR116"/>
      <c r="BS116"/>
      <c r="BT116"/>
      <c r="BU116"/>
      <c r="BV116"/>
      <c r="BW116"/>
      <c r="BX116"/>
    </row>
    <row r="117" spans="1:76" x14ac:dyDescent="0.2">
      <c r="A117" t="str">
        <f t="shared" si="35"/>
        <v>1_3_2010</v>
      </c>
      <c r="B117">
        <v>1</v>
      </c>
      <c r="C117">
        <v>3</v>
      </c>
      <c r="D117">
        <v>2010</v>
      </c>
      <c r="E117">
        <f>Original!E115</f>
        <v>204546.96599999999</v>
      </c>
      <c r="F117">
        <f>Original!F115</f>
        <v>182488.78499999901</v>
      </c>
      <c r="G117">
        <f>Original!G115</f>
        <v>-22058.181000000099</v>
      </c>
      <c r="H117">
        <f>Original!H115</f>
        <v>192782.149596139</v>
      </c>
      <c r="I117">
        <f>Original!I115</f>
        <v>15953.4973924102</v>
      </c>
      <c r="J117">
        <f>Original!J115</f>
        <v>32303.557593604601</v>
      </c>
      <c r="K117">
        <f>Original!K115</f>
        <v>5.2195443133120296</v>
      </c>
      <c r="L117">
        <f>Original!L115</f>
        <v>685664.354399228</v>
      </c>
      <c r="M117">
        <f>Original!M115</f>
        <v>3.1810028566935502</v>
      </c>
      <c r="N117">
        <f>Original!O115</f>
        <v>7.6367995246627096</v>
      </c>
      <c r="O117">
        <f>Original!P115</f>
        <v>5.7682059152064299E-2</v>
      </c>
      <c r="P117">
        <f>Original!N115</f>
        <v>27228.317026975099</v>
      </c>
      <c r="Q117">
        <f>Original!Q115</f>
        <v>2.5</v>
      </c>
      <c r="R117">
        <f>Original!R115</f>
        <v>0</v>
      </c>
      <c r="S117">
        <f>Original!S115</f>
        <v>0</v>
      </c>
      <c r="T117">
        <f>Original!T115</f>
        <v>0</v>
      </c>
      <c r="U117">
        <f>Original!U115</f>
        <v>0</v>
      </c>
      <c r="V117">
        <f>Original!V115</f>
        <v>0</v>
      </c>
      <c r="W117">
        <f>Original!W115</f>
        <v>0</v>
      </c>
      <c r="X117">
        <f>Original!X115</f>
        <v>25604.8534594345</v>
      </c>
      <c r="Y117" s="5">
        <f t="shared" si="63"/>
        <v>0.1448003654404065</v>
      </c>
      <c r="Z117">
        <f>Original!Y115</f>
        <v>-3890.9742381388301</v>
      </c>
      <c r="AA117" s="5">
        <f t="shared" si="64"/>
        <v>-2.2004206838922999E-2</v>
      </c>
      <c r="AB117">
        <f>Original!Z115</f>
        <v>520.02287679238998</v>
      </c>
      <c r="AC117" s="5">
        <f t="shared" si="65"/>
        <v>2.9408292734893313E-3</v>
      </c>
      <c r="AD117">
        <f>Original!AA115</f>
        <v>4061.08948007555</v>
      </c>
      <c r="AE117" s="5">
        <f t="shared" si="66"/>
        <v>2.2966241214102907E-2</v>
      </c>
      <c r="AF117">
        <f>Original!AC115</f>
        <v>-1219.0047978955599</v>
      </c>
      <c r="AG117" s="5">
        <f t="shared" si="67"/>
        <v>-6.8937063236285488E-3</v>
      </c>
      <c r="AH117">
        <f>Original!AD115</f>
        <v>-31.101225420817201</v>
      </c>
      <c r="AI117" s="5">
        <f t="shared" si="68"/>
        <v>-1.7588340482844743E-4</v>
      </c>
      <c r="AJ117">
        <f>Original!AB115</f>
        <v>-1707.13658091005</v>
      </c>
      <c r="AK117" s="5">
        <f t="shared" si="42"/>
        <v>-9.6541853349830006E-3</v>
      </c>
      <c r="AL117">
        <f>Original!AE115</f>
        <v>750.84259212606298</v>
      </c>
      <c r="AM117" s="5">
        <f t="shared" si="43"/>
        <v>4.2461591080895488E-3</v>
      </c>
      <c r="AN117">
        <f>Original!AF115</f>
        <v>0</v>
      </c>
      <c r="AO117" s="5">
        <f t="shared" si="44"/>
        <v>0</v>
      </c>
      <c r="AP117">
        <f>Original!AG115</f>
        <v>0</v>
      </c>
      <c r="AQ117" s="5">
        <f t="shared" si="45"/>
        <v>0</v>
      </c>
      <c r="AR117">
        <f>Original!AH115</f>
        <v>0</v>
      </c>
      <c r="AS117" s="5">
        <f t="shared" si="46"/>
        <v>0</v>
      </c>
      <c r="AT117">
        <f>Original!AI115</f>
        <v>0</v>
      </c>
      <c r="AU117" s="5">
        <f t="shared" si="47"/>
        <v>0</v>
      </c>
      <c r="AV117">
        <f>Original!AJ115</f>
        <v>0</v>
      </c>
      <c r="AW117" s="5">
        <f t="shared" si="48"/>
        <v>0</v>
      </c>
      <c r="AX117">
        <f>Original!AK115</f>
        <v>0</v>
      </c>
      <c r="AY117" s="5">
        <f t="shared" si="49"/>
        <v>0</v>
      </c>
      <c r="AZ117">
        <f>Original!AL115</f>
        <v>24088.5915660633</v>
      </c>
      <c r="BA117">
        <f>Original!AM115</f>
        <v>24221.6020537066</v>
      </c>
      <c r="BB117" s="5">
        <f t="shared" si="50"/>
        <v>0.13697781299492259</v>
      </c>
      <c r="BC117">
        <f>Original!AN115</f>
        <v>-46279.783053706698</v>
      </c>
      <c r="BD117" s="5">
        <f t="shared" si="51"/>
        <v>-0.26172106430120007</v>
      </c>
      <c r="BE117">
        <f>Original!AO115</f>
        <v>0</v>
      </c>
      <c r="BF117" s="5">
        <f t="shared" si="52"/>
        <v>0</v>
      </c>
      <c r="BG117">
        <f>Original!AP115</f>
        <v>-22058.181000000099</v>
      </c>
      <c r="BH117">
        <f>Original!AQ115</f>
        <v>0</v>
      </c>
      <c r="BI117">
        <f>Original!AR115</f>
        <v>0</v>
      </c>
      <c r="BJ117">
        <f>Original!AS115</f>
        <v>0</v>
      </c>
      <c r="BK117">
        <f>Original!AT115</f>
        <v>0</v>
      </c>
      <c r="BL117" s="5">
        <f t="shared" si="53"/>
        <v>0</v>
      </c>
      <c r="BM117">
        <f>Original!AU115</f>
        <v>0</v>
      </c>
      <c r="BN117" s="5">
        <f t="shared" si="54"/>
        <v>0</v>
      </c>
      <c r="BO117">
        <f>Original!AV115</f>
        <v>0</v>
      </c>
      <c r="BP117" s="5">
        <f t="shared" si="55"/>
        <v>0</v>
      </c>
      <c r="BQ117"/>
      <c r="BR117"/>
      <c r="BS117"/>
      <c r="BT117"/>
      <c r="BU117"/>
      <c r="BV117"/>
      <c r="BW117"/>
      <c r="BX117"/>
    </row>
    <row r="118" spans="1:76" x14ac:dyDescent="0.2">
      <c r="A118" t="str">
        <f t="shared" si="35"/>
        <v>1_3_2011</v>
      </c>
      <c r="B118">
        <v>1</v>
      </c>
      <c r="C118">
        <v>3</v>
      </c>
      <c r="D118">
        <v>2011</v>
      </c>
      <c r="E118">
        <f>Original!E116</f>
        <v>182488.78499999901</v>
      </c>
      <c r="F118">
        <f>Original!F116</f>
        <v>179219.86</v>
      </c>
      <c r="G118">
        <f>Original!G116</f>
        <v>-3268.9249999998701</v>
      </c>
      <c r="H118">
        <f>Original!H116</f>
        <v>188938.14086551699</v>
      </c>
      <c r="I118">
        <f>Original!I116</f>
        <v>-3844.0087306219302</v>
      </c>
      <c r="J118">
        <f>Original!J116</f>
        <v>25979.549015035602</v>
      </c>
      <c r="K118">
        <f>Original!K116</f>
        <v>4.5595030499676996</v>
      </c>
      <c r="L118">
        <f>Original!L116</f>
        <v>690454.16535125696</v>
      </c>
      <c r="M118">
        <f>Original!M116</f>
        <v>3.92759162430721</v>
      </c>
      <c r="N118">
        <f>Original!O116</f>
        <v>7.7623350245879497</v>
      </c>
      <c r="O118">
        <f>Original!P116</f>
        <v>5.7467014895732998E-2</v>
      </c>
      <c r="P118">
        <f>Original!N116</f>
        <v>26160.652640715402</v>
      </c>
      <c r="Q118">
        <f>Original!Q116</f>
        <v>2.6586770304816199</v>
      </c>
      <c r="R118">
        <f>Original!R116</f>
        <v>0</v>
      </c>
      <c r="S118">
        <f>Original!S116</f>
        <v>0</v>
      </c>
      <c r="T118">
        <f>Original!T116</f>
        <v>0</v>
      </c>
      <c r="U118">
        <f>Original!U116</f>
        <v>0</v>
      </c>
      <c r="V118">
        <f>Original!V116</f>
        <v>0</v>
      </c>
      <c r="W118">
        <f>Original!W116</f>
        <v>0</v>
      </c>
      <c r="X118">
        <f>Original!X116</f>
        <v>-16448.604741310999</v>
      </c>
      <c r="Y118" s="5">
        <f t="shared" si="63"/>
        <v>-8.5322239511123429E-2</v>
      </c>
      <c r="Z118">
        <f>Original!Y116</f>
        <v>4057.28369227644</v>
      </c>
      <c r="AA118" s="5">
        <f t="shared" si="64"/>
        <v>2.104595109441449E-2</v>
      </c>
      <c r="AB118">
        <f>Original!Z116</f>
        <v>469.05084629379098</v>
      </c>
      <c r="AC118" s="5">
        <f t="shared" si="65"/>
        <v>2.433061604906936E-3</v>
      </c>
      <c r="AD118">
        <f>Original!AA116</f>
        <v>5273.5175321910101</v>
      </c>
      <c r="AE118" s="5">
        <f t="shared" si="66"/>
        <v>2.7354802004431154E-2</v>
      </c>
      <c r="AF118">
        <f>Original!AC116</f>
        <v>167.628577780401</v>
      </c>
      <c r="AG118" s="5">
        <f t="shared" si="67"/>
        <v>8.6952333570077705E-4</v>
      </c>
      <c r="AH118">
        <f>Original!AD116</f>
        <v>-14.6191353681464</v>
      </c>
      <c r="AI118" s="5">
        <f t="shared" si="68"/>
        <v>-7.5832411863713289E-5</v>
      </c>
      <c r="AJ118">
        <f>Original!AB116</f>
        <v>2623.1557868935802</v>
      </c>
      <c r="AK118" s="5">
        <f t="shared" si="42"/>
        <v>1.3606839597902876E-2</v>
      </c>
      <c r="AL118">
        <f>Original!AE116</f>
        <v>-225.51363395863601</v>
      </c>
      <c r="AM118" s="5">
        <f t="shared" si="43"/>
        <v>-1.1697848293063776E-3</v>
      </c>
      <c r="AN118">
        <f>Original!AF116</f>
        <v>0</v>
      </c>
      <c r="AO118" s="5">
        <f t="shared" si="44"/>
        <v>0</v>
      </c>
      <c r="AP118">
        <f>Original!AG116</f>
        <v>0</v>
      </c>
      <c r="AQ118" s="5">
        <f t="shared" si="45"/>
        <v>0</v>
      </c>
      <c r="AR118">
        <f>Original!AH116</f>
        <v>0</v>
      </c>
      <c r="AS118" s="5">
        <f t="shared" si="46"/>
        <v>0</v>
      </c>
      <c r="AT118">
        <f>Original!AI116</f>
        <v>0</v>
      </c>
      <c r="AU118" s="5">
        <f t="shared" si="47"/>
        <v>0</v>
      </c>
      <c r="AV118">
        <f>Original!AJ116</f>
        <v>0</v>
      </c>
      <c r="AW118" s="5">
        <f t="shared" si="48"/>
        <v>0</v>
      </c>
      <c r="AX118">
        <f>Original!AK116</f>
        <v>0</v>
      </c>
      <c r="AY118" s="5">
        <f t="shared" si="49"/>
        <v>0</v>
      </c>
      <c r="AZ118">
        <f>Original!AL116</f>
        <v>-4098.1010752025404</v>
      </c>
      <c r="BA118">
        <f>Original!AM116</f>
        <v>-4697.82359494715</v>
      </c>
      <c r="BB118" s="5">
        <f t="shared" si="50"/>
        <v>-2.4368561118281239E-2</v>
      </c>
      <c r="BC118">
        <f>Original!AN116</f>
        <v>1428.8985949472799</v>
      </c>
      <c r="BD118" s="5">
        <f t="shared" si="51"/>
        <v>7.4119860056581586E-3</v>
      </c>
      <c r="BE118">
        <f>Original!AO116</f>
        <v>0</v>
      </c>
      <c r="BF118" s="5">
        <f t="shared" si="52"/>
        <v>0</v>
      </c>
      <c r="BG118">
        <f>Original!AP116</f>
        <v>-3268.9249999998701</v>
      </c>
      <c r="BH118">
        <f>Original!AQ116</f>
        <v>0</v>
      </c>
      <c r="BI118">
        <f>Original!AR116</f>
        <v>0</v>
      </c>
      <c r="BJ118">
        <f>Original!AS116</f>
        <v>0</v>
      </c>
      <c r="BK118">
        <f>Original!AT116</f>
        <v>0</v>
      </c>
      <c r="BL118" s="5">
        <f t="shared" si="53"/>
        <v>0</v>
      </c>
      <c r="BM118">
        <f>Original!AU116</f>
        <v>0</v>
      </c>
      <c r="BN118" s="5">
        <f t="shared" si="54"/>
        <v>0</v>
      </c>
      <c r="BO118">
        <f>Original!AV116</f>
        <v>0</v>
      </c>
      <c r="BP118" s="5">
        <f t="shared" si="55"/>
        <v>0</v>
      </c>
      <c r="BQ118"/>
      <c r="BR118"/>
      <c r="BS118"/>
      <c r="BT118"/>
      <c r="BU118"/>
      <c r="BV118"/>
      <c r="BW118"/>
      <c r="BX118"/>
    </row>
    <row r="119" spans="1:76" x14ac:dyDescent="0.2">
      <c r="A119" t="str">
        <f t="shared" si="35"/>
        <v>1_3_2012</v>
      </c>
      <c r="B119">
        <v>1</v>
      </c>
      <c r="C119">
        <v>3</v>
      </c>
      <c r="D119">
        <v>2012</v>
      </c>
      <c r="E119">
        <f>Original!E117</f>
        <v>179219.86</v>
      </c>
      <c r="F119">
        <f>Original!F117</f>
        <v>189983.34399999899</v>
      </c>
      <c r="G119">
        <f>Original!G117</f>
        <v>10763.4839999998</v>
      </c>
      <c r="H119">
        <f>Original!H117</f>
        <v>204911.704404836</v>
      </c>
      <c r="I119">
        <f>Original!I117</f>
        <v>15973.563539319401</v>
      </c>
      <c r="J119">
        <f>Original!J117</f>
        <v>31982.974917080799</v>
      </c>
      <c r="K119">
        <f>Original!K117</f>
        <v>4.8090897681397502</v>
      </c>
      <c r="L119">
        <f>Original!L117</f>
        <v>671608.50507365004</v>
      </c>
      <c r="M119">
        <f>Original!M117</f>
        <v>3.93832179256249</v>
      </c>
      <c r="N119">
        <f>Original!O117</f>
        <v>8.1120689414666405</v>
      </c>
      <c r="O119">
        <f>Original!P117</f>
        <v>5.9295532140676399E-2</v>
      </c>
      <c r="P119">
        <f>Original!N117</f>
        <v>26407.895234404201</v>
      </c>
      <c r="Q119">
        <f>Original!Q117</f>
        <v>2.4801084656577599</v>
      </c>
      <c r="R119">
        <f>Original!R117</f>
        <v>0</v>
      </c>
      <c r="S119">
        <f>Original!S117</f>
        <v>0</v>
      </c>
      <c r="T119">
        <f>Original!T117</f>
        <v>0</v>
      </c>
      <c r="U119">
        <f>Original!U117</f>
        <v>0</v>
      </c>
      <c r="V119">
        <f>Original!V117</f>
        <v>0</v>
      </c>
      <c r="W119">
        <f>Original!W117</f>
        <v>0</v>
      </c>
      <c r="X119">
        <f>Original!X117</f>
        <v>18208.2442579366</v>
      </c>
      <c r="Y119" s="5">
        <f t="shared" si="63"/>
        <v>9.6371458798765908E-2</v>
      </c>
      <c r="Z119">
        <f>Original!Y117</f>
        <v>-1236.56538804055</v>
      </c>
      <c r="AA119" s="5">
        <f t="shared" si="64"/>
        <v>-6.5448161095261149E-3</v>
      </c>
      <c r="AB119">
        <f>Original!Z117</f>
        <v>-97.783177788515601</v>
      </c>
      <c r="AC119" s="5">
        <f t="shared" si="65"/>
        <v>-5.1754070057308352E-4</v>
      </c>
      <c r="AD119">
        <f>Original!AA117</f>
        <v>22.4858476652735</v>
      </c>
      <c r="AE119" s="5">
        <f t="shared" si="66"/>
        <v>1.1901169114010998E-4</v>
      </c>
      <c r="AF119">
        <f>Original!AC117</f>
        <v>348.08781127689201</v>
      </c>
      <c r="AG119" s="5">
        <f t="shared" si="67"/>
        <v>1.842337442732937E-3</v>
      </c>
      <c r="AH119">
        <f>Original!AD117</f>
        <v>61.0174195050215</v>
      </c>
      <c r="AI119" s="5">
        <f t="shared" si="68"/>
        <v>3.229491897480492E-4</v>
      </c>
      <c r="AJ119">
        <f>Original!AB117</f>
        <v>-823.17694358691597</v>
      </c>
      <c r="AK119" s="5">
        <f t="shared" si="42"/>
        <v>-4.3568595510466018E-3</v>
      </c>
      <c r="AL119">
        <f>Original!AE117</f>
        <v>246.08130363149999</v>
      </c>
      <c r="AM119" s="5">
        <f t="shared" si="43"/>
        <v>1.3024437654790757E-3</v>
      </c>
      <c r="AN119">
        <f>Original!AF117</f>
        <v>0</v>
      </c>
      <c r="AO119" s="5">
        <f t="shared" si="44"/>
        <v>0</v>
      </c>
      <c r="AP119">
        <f>Original!AG117</f>
        <v>0</v>
      </c>
      <c r="AQ119" s="5">
        <f t="shared" si="45"/>
        <v>0</v>
      </c>
      <c r="AR119">
        <f>Original!AH117</f>
        <v>0</v>
      </c>
      <c r="AS119" s="5">
        <f t="shared" si="46"/>
        <v>0</v>
      </c>
      <c r="AT119">
        <f>Original!AI117</f>
        <v>0</v>
      </c>
      <c r="AU119" s="5">
        <f t="shared" si="47"/>
        <v>0</v>
      </c>
      <c r="AV119">
        <f>Original!AJ117</f>
        <v>0</v>
      </c>
      <c r="AW119" s="5">
        <f t="shared" si="48"/>
        <v>0</v>
      </c>
      <c r="AX119">
        <f>Original!AK117</f>
        <v>0</v>
      </c>
      <c r="AY119" s="5">
        <f t="shared" si="49"/>
        <v>0</v>
      </c>
      <c r="AZ119">
        <f>Original!AL117</f>
        <v>16728.391130599299</v>
      </c>
      <c r="BA119">
        <f>Original!AM117</f>
        <v>16594.624357534001</v>
      </c>
      <c r="BB119" s="5">
        <f t="shared" si="50"/>
        <v>8.7830992098867841E-2</v>
      </c>
      <c r="BC119">
        <f>Original!AN117</f>
        <v>-5831.1403575341701</v>
      </c>
      <c r="BD119" s="5">
        <f t="shared" si="51"/>
        <v>-3.086269575228158E-2</v>
      </c>
      <c r="BE119">
        <f>Original!AO117</f>
        <v>0</v>
      </c>
      <c r="BF119" s="5">
        <f t="shared" si="52"/>
        <v>0</v>
      </c>
      <c r="BG119">
        <f>Original!AP117</f>
        <v>10763.4839999998</v>
      </c>
      <c r="BH119">
        <f>Original!AQ117</f>
        <v>0</v>
      </c>
      <c r="BI119">
        <f>Original!AR117</f>
        <v>0</v>
      </c>
      <c r="BJ119">
        <f>Original!AS117</f>
        <v>0</v>
      </c>
      <c r="BK119">
        <f>Original!AT117</f>
        <v>0</v>
      </c>
      <c r="BL119" s="5">
        <f t="shared" si="53"/>
        <v>0</v>
      </c>
      <c r="BM119">
        <f>Original!AU117</f>
        <v>0</v>
      </c>
      <c r="BN119" s="5">
        <f t="shared" si="54"/>
        <v>0</v>
      </c>
      <c r="BO119">
        <f>Original!AV117</f>
        <v>0</v>
      </c>
      <c r="BP119" s="5">
        <f t="shared" si="55"/>
        <v>0</v>
      </c>
      <c r="BQ119"/>
      <c r="BR119"/>
      <c r="BS119"/>
      <c r="BT119"/>
      <c r="BU119"/>
      <c r="BV119"/>
      <c r="BW119"/>
      <c r="BX119"/>
    </row>
    <row r="120" spans="1:76" x14ac:dyDescent="0.2">
      <c r="A120" t="str">
        <f t="shared" si="35"/>
        <v>1_3_2013</v>
      </c>
      <c r="B120">
        <v>1</v>
      </c>
      <c r="C120">
        <v>3</v>
      </c>
      <c r="D120">
        <v>2013</v>
      </c>
      <c r="E120">
        <f>Original!E118</f>
        <v>189983.34399999899</v>
      </c>
      <c r="F120">
        <f>Original!F118</f>
        <v>158526.005</v>
      </c>
      <c r="G120">
        <f>Original!G118</f>
        <v>-31457.338999999902</v>
      </c>
      <c r="H120">
        <f>Original!H118</f>
        <v>190192.984444703</v>
      </c>
      <c r="I120">
        <f>Original!I118</f>
        <v>-14718.7199601333</v>
      </c>
      <c r="J120">
        <f>Original!J118</f>
        <v>29899.357955175801</v>
      </c>
      <c r="K120">
        <f>Original!K118</f>
        <v>5.3586555950823103</v>
      </c>
      <c r="L120">
        <f>Original!L118</f>
        <v>667565.65100892098</v>
      </c>
      <c r="M120">
        <f>Original!M118</f>
        <v>3.77515925210791</v>
      </c>
      <c r="N120">
        <f>Original!O118</f>
        <v>7.9462181509974803</v>
      </c>
      <c r="O120">
        <f>Original!P118</f>
        <v>6.0234256260045103E-2</v>
      </c>
      <c r="P120">
        <f>Original!N118</f>
        <v>25956.377909046099</v>
      </c>
      <c r="Q120">
        <f>Original!Q118</f>
        <v>2.7551722049907599</v>
      </c>
      <c r="R120">
        <f>Original!R118</f>
        <v>0</v>
      </c>
      <c r="S120">
        <f>Original!S118</f>
        <v>0</v>
      </c>
      <c r="T120">
        <f>Original!T118</f>
        <v>0</v>
      </c>
      <c r="U120">
        <f>Original!U118</f>
        <v>0</v>
      </c>
      <c r="V120">
        <f>Original!V118</f>
        <v>0</v>
      </c>
      <c r="W120">
        <f>Original!W118</f>
        <v>0</v>
      </c>
      <c r="X120">
        <f>Original!X118</f>
        <v>-9007.9880361831492</v>
      </c>
      <c r="Y120" s="5">
        <f t="shared" si="63"/>
        <v>-4.3960339221943229E-2</v>
      </c>
      <c r="Z120">
        <f>Original!Y118</f>
        <v>-3903.5049410215402</v>
      </c>
      <c r="AA120" s="5">
        <f t="shared" si="64"/>
        <v>-1.9049692414394928E-2</v>
      </c>
      <c r="AB120">
        <f>Original!Z118</f>
        <v>-106.292212448752</v>
      </c>
      <c r="AC120" s="5">
        <f t="shared" si="65"/>
        <v>-5.1872201618485716E-4</v>
      </c>
      <c r="AD120">
        <f>Original!AA118</f>
        <v>-1121.85954189375</v>
      </c>
      <c r="AE120" s="5">
        <f t="shared" si="66"/>
        <v>-5.4748436413243444E-3</v>
      </c>
      <c r="AF120">
        <f>Original!AC118</f>
        <v>-265.41392755043597</v>
      </c>
      <c r="AG120" s="5">
        <f t="shared" si="67"/>
        <v>-1.2952599673177678E-3</v>
      </c>
      <c r="AH120">
        <f>Original!AD118</f>
        <v>44.8402864838162</v>
      </c>
      <c r="AI120" s="5">
        <f t="shared" si="68"/>
        <v>2.1882735597780696E-4</v>
      </c>
      <c r="AJ120">
        <f>Original!AB118</f>
        <v>878.86208919744399</v>
      </c>
      <c r="AK120" s="5">
        <f t="shared" si="42"/>
        <v>4.2889794497102552E-3</v>
      </c>
      <c r="AL120">
        <f>Original!AE118</f>
        <v>-412.86553203147298</v>
      </c>
      <c r="AM120" s="5">
        <f t="shared" si="43"/>
        <v>-2.0148460198046608E-3</v>
      </c>
      <c r="AN120">
        <f>Original!AF118</f>
        <v>0</v>
      </c>
      <c r="AO120" s="5">
        <f t="shared" si="44"/>
        <v>0</v>
      </c>
      <c r="AP120">
        <f>Original!AG118</f>
        <v>0</v>
      </c>
      <c r="AQ120" s="5">
        <f t="shared" si="45"/>
        <v>0</v>
      </c>
      <c r="AR120">
        <f>Original!AH118</f>
        <v>0</v>
      </c>
      <c r="AS120" s="5">
        <f t="shared" si="46"/>
        <v>0</v>
      </c>
      <c r="AT120">
        <f>Original!AI118</f>
        <v>0</v>
      </c>
      <c r="AU120" s="5">
        <f t="shared" si="47"/>
        <v>0</v>
      </c>
      <c r="AV120">
        <f>Original!AJ118</f>
        <v>0</v>
      </c>
      <c r="AW120" s="5">
        <f t="shared" si="48"/>
        <v>0</v>
      </c>
      <c r="AX120">
        <f>Original!AK118</f>
        <v>0</v>
      </c>
      <c r="AY120" s="5">
        <f t="shared" si="49"/>
        <v>0</v>
      </c>
      <c r="AZ120">
        <f>Original!AL118</f>
        <v>-13894.2218154478</v>
      </c>
      <c r="BA120">
        <f>Original!AM118</f>
        <v>-13589.7817345311</v>
      </c>
      <c r="BB120" s="5">
        <f t="shared" si="50"/>
        <v>-6.6320182997855026E-2</v>
      </c>
      <c r="BC120">
        <f>Original!AN118</f>
        <v>-17867.5572654688</v>
      </c>
      <c r="BD120" s="5">
        <f t="shared" si="51"/>
        <v>-8.7196372297838928E-2</v>
      </c>
      <c r="BE120">
        <f>Original!AO118</f>
        <v>0</v>
      </c>
      <c r="BF120" s="5">
        <f t="shared" si="52"/>
        <v>0</v>
      </c>
      <c r="BG120">
        <f>Original!AP118</f>
        <v>-31457.338999999902</v>
      </c>
      <c r="BH120">
        <f>Original!AQ118</f>
        <v>0</v>
      </c>
      <c r="BI120">
        <f>Original!AR118</f>
        <v>0</v>
      </c>
      <c r="BJ120">
        <f>Original!AS118</f>
        <v>0</v>
      </c>
      <c r="BK120">
        <f>Original!AT118</f>
        <v>0</v>
      </c>
      <c r="BL120" s="5">
        <f t="shared" si="53"/>
        <v>0</v>
      </c>
      <c r="BM120">
        <f>Original!AU118</f>
        <v>0</v>
      </c>
      <c r="BN120" s="5">
        <f t="shared" si="54"/>
        <v>0</v>
      </c>
      <c r="BO120">
        <f>Original!AV118</f>
        <v>0</v>
      </c>
      <c r="BP120" s="5">
        <f t="shared" si="55"/>
        <v>0</v>
      </c>
      <c r="BQ120"/>
      <c r="BR120"/>
      <c r="BS120"/>
      <c r="BT120"/>
      <c r="BU120"/>
      <c r="BV120"/>
      <c r="BW120"/>
      <c r="BX120"/>
    </row>
    <row r="121" spans="1:76" x14ac:dyDescent="0.2">
      <c r="A121" t="str">
        <f t="shared" si="35"/>
        <v>1_3_2014</v>
      </c>
      <c r="B121">
        <v>1</v>
      </c>
      <c r="C121">
        <v>3</v>
      </c>
      <c r="D121">
        <v>2014</v>
      </c>
      <c r="E121">
        <f>Original!E119</f>
        <v>158526.005</v>
      </c>
      <c r="F121">
        <f>Original!F119</f>
        <v>155398.66699999999</v>
      </c>
      <c r="G121">
        <f>Original!G119</f>
        <v>-3127.3379999999802</v>
      </c>
      <c r="H121">
        <f>Original!H119</f>
        <v>183556.69328857199</v>
      </c>
      <c r="I121">
        <f>Original!I119</f>
        <v>-6636.2911561310902</v>
      </c>
      <c r="J121">
        <f>Original!J119</f>
        <v>32976.860195802903</v>
      </c>
      <c r="K121">
        <f>Original!K119</f>
        <v>5.3039419552987503</v>
      </c>
      <c r="L121">
        <f>Original!L119</f>
        <v>696243.35603413999</v>
      </c>
      <c r="M121">
        <f>Original!M119</f>
        <v>3.5543846295880601</v>
      </c>
      <c r="N121">
        <f>Original!O119</f>
        <v>7.5458297132385299</v>
      </c>
      <c r="O121">
        <f>Original!P119</f>
        <v>5.9111583709046102E-2</v>
      </c>
      <c r="P121">
        <f>Original!N119</f>
        <v>26002.1062156597</v>
      </c>
      <c r="Q121">
        <f>Original!Q119</f>
        <v>2.80052607457054</v>
      </c>
      <c r="R121">
        <f>Original!R119</f>
        <v>0</v>
      </c>
      <c r="S121">
        <f>Original!S119</f>
        <v>0</v>
      </c>
      <c r="T121">
        <f>Original!T119</f>
        <v>0</v>
      </c>
      <c r="U121">
        <f>Original!U119</f>
        <v>0</v>
      </c>
      <c r="V121">
        <f>Original!V119</f>
        <v>0</v>
      </c>
      <c r="W121">
        <f>Original!W119</f>
        <v>0</v>
      </c>
      <c r="X121">
        <f>Original!X119</f>
        <v>-2875.6544810636201</v>
      </c>
      <c r="Y121" s="5">
        <f t="shared" si="63"/>
        <v>-1.5119666424392705E-2</v>
      </c>
      <c r="Z121">
        <f>Original!Y119</f>
        <v>-604.83400938602699</v>
      </c>
      <c r="AA121" s="5">
        <f t="shared" si="64"/>
        <v>-3.1801068328147367E-3</v>
      </c>
      <c r="AB121">
        <f>Original!Z119</f>
        <v>-314.56364157874202</v>
      </c>
      <c r="AC121" s="5">
        <f t="shared" si="65"/>
        <v>-1.653918216264169E-3</v>
      </c>
      <c r="AD121">
        <f>Original!AA119</f>
        <v>-1245.7102447667201</v>
      </c>
      <c r="AE121" s="5">
        <f t="shared" si="66"/>
        <v>-6.5497171118259609E-3</v>
      </c>
      <c r="AF121">
        <f>Original!AC119</f>
        <v>-261.64628978709402</v>
      </c>
      <c r="AG121" s="5">
        <f t="shared" si="67"/>
        <v>-1.3756884385142264E-3</v>
      </c>
      <c r="AH121">
        <f>Original!AD119</f>
        <v>0.14982323542898199</v>
      </c>
      <c r="AI121" s="5">
        <f t="shared" si="68"/>
        <v>7.8774322757704987E-7</v>
      </c>
      <c r="AJ121">
        <f>Original!AB119</f>
        <v>114.77819370188401</v>
      </c>
      <c r="AK121" s="5">
        <f t="shared" si="42"/>
        <v>6.0348279426287034E-4</v>
      </c>
      <c r="AL121">
        <f>Original!AE119</f>
        <v>-50.647812877455401</v>
      </c>
      <c r="AM121" s="5">
        <f t="shared" si="43"/>
        <v>-2.6629695635372306E-4</v>
      </c>
      <c r="AN121">
        <f>Original!AF119</f>
        <v>0</v>
      </c>
      <c r="AO121" s="5">
        <f t="shared" si="44"/>
        <v>0</v>
      </c>
      <c r="AP121">
        <f>Original!AG119</f>
        <v>0</v>
      </c>
      <c r="AQ121" s="5">
        <f t="shared" si="45"/>
        <v>0</v>
      </c>
      <c r="AR121">
        <f>Original!AH119</f>
        <v>0</v>
      </c>
      <c r="AS121" s="5">
        <f t="shared" si="46"/>
        <v>0</v>
      </c>
      <c r="AT121">
        <f>Original!AI119</f>
        <v>0</v>
      </c>
      <c r="AU121" s="5">
        <f t="shared" si="47"/>
        <v>0</v>
      </c>
      <c r="AV121">
        <f>Original!AJ119</f>
        <v>0</v>
      </c>
      <c r="AW121" s="5">
        <f t="shared" si="48"/>
        <v>0</v>
      </c>
      <c r="AX121">
        <f>Original!AK119</f>
        <v>0</v>
      </c>
      <c r="AY121" s="5">
        <f t="shared" si="49"/>
        <v>0</v>
      </c>
      <c r="AZ121">
        <f>Original!AL119</f>
        <v>-5238.1284625223498</v>
      </c>
      <c r="BA121">
        <f>Original!AM119</f>
        <v>-5138.8941403274903</v>
      </c>
      <c r="BB121" s="5">
        <f t="shared" si="50"/>
        <v>-2.7019367487876925E-2</v>
      </c>
      <c r="BC121">
        <f>Original!AN119</f>
        <v>2011.5561403275001</v>
      </c>
      <c r="BD121" s="5">
        <f t="shared" si="51"/>
        <v>1.0576395055793148E-2</v>
      </c>
      <c r="BE121">
        <f>Original!AO119</f>
        <v>0</v>
      </c>
      <c r="BF121" s="5">
        <f t="shared" si="52"/>
        <v>0</v>
      </c>
      <c r="BG121">
        <f>Original!AP119</f>
        <v>-3127.3379999999802</v>
      </c>
      <c r="BH121">
        <f>Original!AQ119</f>
        <v>0</v>
      </c>
      <c r="BI121">
        <f>Original!AR119</f>
        <v>0</v>
      </c>
      <c r="BJ121">
        <f>Original!AS119</f>
        <v>0</v>
      </c>
      <c r="BK121">
        <f>Original!AT119</f>
        <v>0</v>
      </c>
      <c r="BL121" s="5">
        <f t="shared" si="53"/>
        <v>0</v>
      </c>
      <c r="BM121">
        <f>Original!AU119</f>
        <v>0</v>
      </c>
      <c r="BN121" s="5">
        <f t="shared" si="54"/>
        <v>0</v>
      </c>
      <c r="BO121">
        <f>Original!AV119</f>
        <v>0</v>
      </c>
      <c r="BP121" s="5">
        <f t="shared" si="55"/>
        <v>0</v>
      </c>
      <c r="BQ121"/>
      <c r="BR121"/>
      <c r="BS121"/>
      <c r="BT121"/>
      <c r="BU121"/>
      <c r="BV121"/>
      <c r="BW121"/>
      <c r="BX121"/>
    </row>
    <row r="122" spans="1:76" x14ac:dyDescent="0.2">
      <c r="A122" t="str">
        <f t="shared" si="35"/>
        <v>1_3_2015</v>
      </c>
      <c r="B122">
        <v>1</v>
      </c>
      <c r="C122">
        <v>3</v>
      </c>
      <c r="D122">
        <v>2015</v>
      </c>
      <c r="E122">
        <f>Original!E120</f>
        <v>155398.66699999999</v>
      </c>
      <c r="F122">
        <f>Original!F120</f>
        <v>144118.970999999</v>
      </c>
      <c r="G122">
        <f>Original!G120</f>
        <v>-11279.6960000001</v>
      </c>
      <c r="H122">
        <f>Original!H120</f>
        <v>166468.198654465</v>
      </c>
      <c r="I122">
        <f>Original!I120</f>
        <v>-17088.494634106599</v>
      </c>
      <c r="J122">
        <f>Original!J120</f>
        <v>35096.887240367003</v>
      </c>
      <c r="K122">
        <f>Original!K120</f>
        <v>4.33512875068672</v>
      </c>
      <c r="L122">
        <f>Original!L120</f>
        <v>750069.28347575595</v>
      </c>
      <c r="M122">
        <f>Original!M120</f>
        <v>2.4993882148358399</v>
      </c>
      <c r="N122">
        <f>Original!O120</f>
        <v>7.7497799276489303</v>
      </c>
      <c r="O122">
        <f>Original!P120</f>
        <v>5.7422544267202502E-2</v>
      </c>
      <c r="P122">
        <f>Original!N120</f>
        <v>26937.713576521899</v>
      </c>
      <c r="Q122">
        <f>Original!Q120</f>
        <v>2.8158268204449901</v>
      </c>
      <c r="R122">
        <f>Original!R120</f>
        <v>0</v>
      </c>
      <c r="S122">
        <f>Original!S120</f>
        <v>0.64028863259168101</v>
      </c>
      <c r="T122">
        <f>Original!T120</f>
        <v>0</v>
      </c>
      <c r="U122">
        <f>Original!U120</f>
        <v>0</v>
      </c>
      <c r="V122">
        <f>Original!V120</f>
        <v>0</v>
      </c>
      <c r="W122">
        <f>Original!W120</f>
        <v>0</v>
      </c>
      <c r="X122">
        <f>Original!X120</f>
        <v>-9684.7958339717206</v>
      </c>
      <c r="Y122" s="5">
        <f t="shared" si="63"/>
        <v>-5.2761877872500793E-2</v>
      </c>
      <c r="Z122">
        <f>Original!Y120</f>
        <v>4079.53805715309</v>
      </c>
      <c r="AA122" s="5">
        <f t="shared" si="64"/>
        <v>2.2224948510810187E-2</v>
      </c>
      <c r="AB122">
        <f>Original!Z120</f>
        <v>204.57804301372801</v>
      </c>
      <c r="AC122" s="5">
        <f t="shared" si="65"/>
        <v>1.1145223818785407E-3</v>
      </c>
      <c r="AD122">
        <f>Original!AA120</f>
        <v>-6841.2194259451599</v>
      </c>
      <c r="AE122" s="5">
        <f t="shared" si="66"/>
        <v>-3.7270334867004741E-2</v>
      </c>
      <c r="AF122">
        <f>Original!AC120</f>
        <v>479.37732586884999</v>
      </c>
      <c r="AG122" s="5">
        <f t="shared" si="67"/>
        <v>2.6116036265439492E-3</v>
      </c>
      <c r="AH122">
        <f>Original!AD120</f>
        <v>9.9029374954498604</v>
      </c>
      <c r="AI122" s="5">
        <f t="shared" si="68"/>
        <v>5.3950293601559477E-5</v>
      </c>
      <c r="AJ122">
        <f>Original!AB120</f>
        <v>-1554.50743938235</v>
      </c>
      <c r="AK122" s="5">
        <f t="shared" si="42"/>
        <v>-8.468813702905878E-3</v>
      </c>
      <c r="AL122">
        <f>Original!AE120</f>
        <v>67.135439910099095</v>
      </c>
      <c r="AM122" s="5">
        <f t="shared" si="43"/>
        <v>3.6574770828190148E-4</v>
      </c>
      <c r="AN122">
        <f>Original!AF120</f>
        <v>0</v>
      </c>
      <c r="AO122" s="5">
        <f t="shared" si="44"/>
        <v>0</v>
      </c>
      <c r="AP122">
        <f>Original!AG120</f>
        <v>-422.99910249348301</v>
      </c>
      <c r="AQ122" s="5">
        <f t="shared" si="45"/>
        <v>-2.3044602455791702E-3</v>
      </c>
      <c r="AR122">
        <f>Original!AH120</f>
        <v>0</v>
      </c>
      <c r="AS122" s="5">
        <f t="shared" si="46"/>
        <v>0</v>
      </c>
      <c r="AT122">
        <f>Original!AI120</f>
        <v>0</v>
      </c>
      <c r="AU122" s="5">
        <f t="shared" si="47"/>
        <v>0</v>
      </c>
      <c r="AV122">
        <f>Original!AJ120</f>
        <v>0</v>
      </c>
      <c r="AW122" s="5">
        <f t="shared" si="48"/>
        <v>0</v>
      </c>
      <c r="AX122">
        <f>Original!AK120</f>
        <v>0</v>
      </c>
      <c r="AY122" s="5">
        <f t="shared" si="49"/>
        <v>0</v>
      </c>
      <c r="AZ122">
        <f>Original!AL120</f>
        <v>-13662.989998351401</v>
      </c>
      <c r="BA122">
        <f>Original!AM120</f>
        <v>-14005.868048178399</v>
      </c>
      <c r="BB122" s="5">
        <f t="shared" si="50"/>
        <v>-7.6302682278981696E-2</v>
      </c>
      <c r="BC122">
        <f>Original!AN120</f>
        <v>2726.17204817833</v>
      </c>
      <c r="BD122" s="5">
        <f t="shared" si="51"/>
        <v>1.4851934840057713E-2</v>
      </c>
      <c r="BE122">
        <f>Original!AO120</f>
        <v>0</v>
      </c>
      <c r="BF122" s="5">
        <f t="shared" si="52"/>
        <v>0</v>
      </c>
      <c r="BG122">
        <f>Original!AP120</f>
        <v>-11279.6960000001</v>
      </c>
      <c r="BH122">
        <f>Original!AQ120</f>
        <v>0.64028863259168101</v>
      </c>
      <c r="BI122">
        <f>Original!AR120</f>
        <v>0</v>
      </c>
      <c r="BJ122">
        <f>Original!AS120</f>
        <v>0</v>
      </c>
      <c r="BK122">
        <f>Original!AT120</f>
        <v>-422.99910249348301</v>
      </c>
      <c r="BL122" s="5">
        <f t="shared" si="53"/>
        <v>-2.3044602455791702E-3</v>
      </c>
      <c r="BM122">
        <f>Original!AU120</f>
        <v>0</v>
      </c>
      <c r="BN122" s="5">
        <f t="shared" si="54"/>
        <v>0</v>
      </c>
      <c r="BO122">
        <f>Original!AV120</f>
        <v>0</v>
      </c>
      <c r="BP122" s="5">
        <f t="shared" si="55"/>
        <v>0</v>
      </c>
      <c r="BQ122"/>
      <c r="BR122"/>
      <c r="BS122"/>
      <c r="BT122"/>
      <c r="BU122"/>
      <c r="BV122"/>
      <c r="BW122"/>
      <c r="BX122"/>
    </row>
    <row r="123" spans="1:76" x14ac:dyDescent="0.2">
      <c r="A123" t="str">
        <f t="shared" si="35"/>
        <v>1_3_2016</v>
      </c>
      <c r="B123">
        <v>1</v>
      </c>
      <c r="C123">
        <v>3</v>
      </c>
      <c r="D123">
        <v>2016</v>
      </c>
      <c r="E123">
        <f>Original!E121</f>
        <v>144118.970999999</v>
      </c>
      <c r="F123">
        <f>Original!F121</f>
        <v>116632.020999999</v>
      </c>
      <c r="G123">
        <f>Original!G121</f>
        <v>-27486.95</v>
      </c>
      <c r="H123">
        <f>Original!H121</f>
        <v>152286.22375057</v>
      </c>
      <c r="I123">
        <f>Original!I121</f>
        <v>-14181.9749038957</v>
      </c>
      <c r="J123">
        <f>Original!J121</f>
        <v>35124.118998680096</v>
      </c>
      <c r="K123">
        <f>Original!K121</f>
        <v>5.8201653481436102</v>
      </c>
      <c r="L123">
        <f>Original!L121</f>
        <v>774147.85332658398</v>
      </c>
      <c r="M123">
        <f>Original!M121</f>
        <v>2.2312529844561499</v>
      </c>
      <c r="N123">
        <f>Original!O121</f>
        <v>7.4589551676024604</v>
      </c>
      <c r="O123">
        <f>Original!P121</f>
        <v>5.6526842460304497E-2</v>
      </c>
      <c r="P123">
        <f>Original!N121</f>
        <v>28139.869082861998</v>
      </c>
      <c r="Q123">
        <f>Original!Q121</f>
        <v>3.1285633076022998</v>
      </c>
      <c r="R123">
        <f>Original!R121</f>
        <v>0</v>
      </c>
      <c r="S123">
        <f>Original!S121</f>
        <v>1.32140826900575</v>
      </c>
      <c r="T123">
        <f>Original!T121</f>
        <v>0</v>
      </c>
      <c r="U123">
        <f>Original!U121</f>
        <v>0</v>
      </c>
      <c r="V123">
        <f>Original!V121</f>
        <v>0</v>
      </c>
      <c r="W123">
        <f>Original!W121</f>
        <v>0</v>
      </c>
      <c r="X123">
        <f>Original!X121</f>
        <v>1169.80716359281</v>
      </c>
      <c r="Y123" s="5">
        <f t="shared" si="63"/>
        <v>7.0272110411968673E-3</v>
      </c>
      <c r="Z123">
        <f>Original!Y121</f>
        <v>-9262.7957940091601</v>
      </c>
      <c r="AA123" s="5">
        <f t="shared" si="64"/>
        <v>-5.5643034939278559E-2</v>
      </c>
      <c r="AB123">
        <f>Original!Z121</f>
        <v>150.18273530101101</v>
      </c>
      <c r="AC123" s="5">
        <f t="shared" si="65"/>
        <v>9.0217072398760423E-4</v>
      </c>
      <c r="AD123">
        <f>Original!AA121</f>
        <v>-1933.13792279779</v>
      </c>
      <c r="AE123" s="5">
        <f t="shared" si="66"/>
        <v>-1.1612655981280659E-2</v>
      </c>
      <c r="AF123">
        <f>Original!AC121</f>
        <v>-196.34519459423001</v>
      </c>
      <c r="AG123" s="5">
        <f t="shared" si="67"/>
        <v>-1.1794756967472217E-3</v>
      </c>
      <c r="AH123">
        <f>Original!AD121</f>
        <v>-10.7921048749969</v>
      </c>
      <c r="AI123" s="5">
        <f t="shared" si="68"/>
        <v>-6.4829829133898867E-5</v>
      </c>
      <c r="AJ123">
        <f>Original!AB121</f>
        <v>-2008.6299244859599</v>
      </c>
      <c r="AK123" s="5">
        <f t="shared" si="42"/>
        <v>-1.2066148013382643E-2</v>
      </c>
      <c r="AL123">
        <f>Original!AE121</f>
        <v>-362.62587116532802</v>
      </c>
      <c r="AM123" s="5">
        <f t="shared" si="43"/>
        <v>-2.1783492228327882E-3</v>
      </c>
      <c r="AN123">
        <f>Original!AF121</f>
        <v>0</v>
      </c>
      <c r="AO123" s="5">
        <f t="shared" si="44"/>
        <v>0</v>
      </c>
      <c r="AP123">
        <f>Original!AG121</f>
        <v>-404.80376421537102</v>
      </c>
      <c r="AQ123" s="5">
        <f t="shared" si="45"/>
        <v>-2.4317182950697675E-3</v>
      </c>
      <c r="AR123">
        <f>Original!AH121</f>
        <v>0</v>
      </c>
      <c r="AS123" s="5">
        <f t="shared" si="46"/>
        <v>0</v>
      </c>
      <c r="AT123">
        <f>Original!AI121</f>
        <v>0</v>
      </c>
      <c r="AU123" s="5">
        <f t="shared" si="47"/>
        <v>0</v>
      </c>
      <c r="AV123">
        <f>Original!AJ121</f>
        <v>0</v>
      </c>
      <c r="AW123" s="5">
        <f t="shared" si="48"/>
        <v>0</v>
      </c>
      <c r="AX123">
        <f>Original!AK121</f>
        <v>0</v>
      </c>
      <c r="AY123" s="5">
        <f t="shared" si="49"/>
        <v>0</v>
      </c>
      <c r="AZ123">
        <f>Original!AL121</f>
        <v>-12859.140677249001</v>
      </c>
      <c r="BA123">
        <f>Original!AM121</f>
        <v>-12655.8056835852</v>
      </c>
      <c r="BB123" s="5">
        <f t="shared" si="50"/>
        <v>-7.6025365720780252E-2</v>
      </c>
      <c r="BC123">
        <f>Original!AN121</f>
        <v>-14831.1443164147</v>
      </c>
      <c r="BD123" s="5">
        <f t="shared" si="51"/>
        <v>-8.9092958512751355E-2</v>
      </c>
      <c r="BE123">
        <f>Original!AO121</f>
        <v>0</v>
      </c>
      <c r="BF123" s="5">
        <f t="shared" si="52"/>
        <v>0</v>
      </c>
      <c r="BG123">
        <f>Original!AP121</f>
        <v>-27486.95</v>
      </c>
      <c r="BH123">
        <f>Original!AQ121</f>
        <v>1.32140826900575</v>
      </c>
      <c r="BI123">
        <f>Original!AR121</f>
        <v>0</v>
      </c>
      <c r="BJ123">
        <f>Original!AS121</f>
        <v>0</v>
      </c>
      <c r="BK123">
        <f>Original!AT121</f>
        <v>-404.80376421537102</v>
      </c>
      <c r="BL123" s="5">
        <f t="shared" si="53"/>
        <v>-2.4317182950697675E-3</v>
      </c>
      <c r="BM123">
        <f>Original!AU121</f>
        <v>0</v>
      </c>
      <c r="BN123" s="5">
        <f t="shared" si="54"/>
        <v>0</v>
      </c>
      <c r="BO123">
        <f>Original!AV121</f>
        <v>0</v>
      </c>
      <c r="BP123" s="5">
        <f t="shared" si="55"/>
        <v>0</v>
      </c>
      <c r="BQ123"/>
      <c r="BR123"/>
      <c r="BS123"/>
      <c r="BT123"/>
      <c r="BU123"/>
      <c r="BV123"/>
      <c r="BW123"/>
      <c r="BX123"/>
    </row>
    <row r="124" spans="1:76" x14ac:dyDescent="0.2">
      <c r="A124" t="str">
        <f t="shared" si="35"/>
        <v>1_3_2017</v>
      </c>
      <c r="B124">
        <v>1</v>
      </c>
      <c r="C124">
        <v>3</v>
      </c>
      <c r="D124">
        <v>2017</v>
      </c>
      <c r="E124">
        <f>Original!E122</f>
        <v>116632.020999999</v>
      </c>
      <c r="F124">
        <f>Original!F122</f>
        <v>151797.18299999999</v>
      </c>
      <c r="G124">
        <f>Original!G122</f>
        <v>35165.162000000098</v>
      </c>
      <c r="H124">
        <f>Original!H122</f>
        <v>180030.80767020199</v>
      </c>
      <c r="I124">
        <f>Original!I122</f>
        <v>27744.583919632201</v>
      </c>
      <c r="J124">
        <f>Original!J122</f>
        <v>28612.3523136273</v>
      </c>
      <c r="K124">
        <f>Original!K122</f>
        <v>3.7182372827862</v>
      </c>
      <c r="L124">
        <f>Original!L122</f>
        <v>683456.47824612795</v>
      </c>
      <c r="M124">
        <f>Original!M122</f>
        <v>2.5008040471904298</v>
      </c>
      <c r="N124">
        <f>Original!O122</f>
        <v>7.1335991408397099</v>
      </c>
      <c r="O124">
        <f>Original!P122</f>
        <v>5.9239787750823801E-2</v>
      </c>
      <c r="P124">
        <f>Original!N122</f>
        <v>27886.808541116599</v>
      </c>
      <c r="Q124">
        <f>Original!Q122</f>
        <v>3.9660864643681299</v>
      </c>
      <c r="R124">
        <f>Original!R122</f>
        <v>0</v>
      </c>
      <c r="S124">
        <f>Original!S122</f>
        <v>2.1072430957875601</v>
      </c>
      <c r="T124">
        <f>Original!T122</f>
        <v>0</v>
      </c>
      <c r="U124">
        <f>Original!U122</f>
        <v>0</v>
      </c>
      <c r="V124">
        <f>Original!V122</f>
        <v>0</v>
      </c>
      <c r="W124">
        <f>Original!W122</f>
        <v>0</v>
      </c>
      <c r="X124">
        <f>Original!X122</f>
        <v>1548.0813535013999</v>
      </c>
      <c r="Y124" s="5">
        <f t="shared" si="63"/>
        <v>1.0165603397172724E-2</v>
      </c>
      <c r="Z124">
        <f>Original!Y122</f>
        <v>19985.660905394601</v>
      </c>
      <c r="AA124" s="5">
        <f t="shared" si="64"/>
        <v>0.13123748434480303</v>
      </c>
      <c r="AB124">
        <f>Original!Z122</f>
        <v>-106.97336918059101</v>
      </c>
      <c r="AC124" s="5">
        <f t="shared" si="65"/>
        <v>-7.0244941759014894E-4</v>
      </c>
      <c r="AD124">
        <f>Original!AA122</f>
        <v>1429.17943791377</v>
      </c>
      <c r="AE124" s="5">
        <f t="shared" si="66"/>
        <v>9.3848241995587636E-3</v>
      </c>
      <c r="AF124">
        <f>Original!AC122</f>
        <v>-516.59038783979497</v>
      </c>
      <c r="AG124" s="5">
        <f t="shared" si="67"/>
        <v>-3.3922332244965222E-3</v>
      </c>
      <c r="AH124">
        <f>Original!AD122</f>
        <v>-49.922835620131401</v>
      </c>
      <c r="AI124" s="5">
        <f t="shared" si="68"/>
        <v>-3.2782240172886645E-4</v>
      </c>
      <c r="AJ124">
        <f>Original!AB122</f>
        <v>-194.48765449761601</v>
      </c>
      <c r="AK124" s="5">
        <f t="shared" si="42"/>
        <v>-1.2771191622439062E-3</v>
      </c>
      <c r="AL124">
        <f>Original!AE122</f>
        <v>-835.89405160472097</v>
      </c>
      <c r="AM124" s="5">
        <f t="shared" si="43"/>
        <v>-5.4889669664002832E-3</v>
      </c>
      <c r="AN124">
        <f>Original!AF122</f>
        <v>0</v>
      </c>
      <c r="AO124" s="5">
        <f t="shared" si="44"/>
        <v>0</v>
      </c>
      <c r="AP124">
        <f>Original!AG122</f>
        <v>-495.83155984925702</v>
      </c>
      <c r="AQ124" s="5">
        <f t="shared" si="45"/>
        <v>-3.2559186749641965E-3</v>
      </c>
      <c r="AR124">
        <f>Original!AH122</f>
        <v>0</v>
      </c>
      <c r="AS124" s="5">
        <f t="shared" si="46"/>
        <v>0</v>
      </c>
      <c r="AT124">
        <f>Original!AI122</f>
        <v>0</v>
      </c>
      <c r="AU124" s="5">
        <f t="shared" si="47"/>
        <v>0</v>
      </c>
      <c r="AV124">
        <f>Original!AJ122</f>
        <v>0</v>
      </c>
      <c r="AW124" s="5">
        <f t="shared" si="48"/>
        <v>0</v>
      </c>
      <c r="AX124">
        <f>Original!AK122</f>
        <v>0</v>
      </c>
      <c r="AY124" s="5">
        <f t="shared" si="49"/>
        <v>0</v>
      </c>
      <c r="AZ124">
        <f>Original!AL122</f>
        <v>20763.2218382176</v>
      </c>
      <c r="BA124">
        <f>Original!AM122</f>
        <v>20220.7050328232</v>
      </c>
      <c r="BB124" s="5">
        <f t="shared" si="50"/>
        <v>0.13278092091864294</v>
      </c>
      <c r="BC124">
        <f>Original!AN122</f>
        <v>14944.4569671768</v>
      </c>
      <c r="BD124" s="5">
        <f t="shared" si="51"/>
        <v>9.8134004502300642E-2</v>
      </c>
      <c r="BE124">
        <f>Original!AO122</f>
        <v>0</v>
      </c>
      <c r="BF124" s="5">
        <f t="shared" si="52"/>
        <v>0</v>
      </c>
      <c r="BG124">
        <f>Original!AP122</f>
        <v>35165.162000000098</v>
      </c>
      <c r="BH124">
        <f>Original!AQ122</f>
        <v>2.1072430957875601</v>
      </c>
      <c r="BI124">
        <f>Original!AR122</f>
        <v>0</v>
      </c>
      <c r="BJ124">
        <f>Original!AS122</f>
        <v>0</v>
      </c>
      <c r="BK124">
        <f>Original!AT122</f>
        <v>-495.83155984925702</v>
      </c>
      <c r="BL124" s="5">
        <f t="shared" si="53"/>
        <v>-3.2559186749641965E-3</v>
      </c>
      <c r="BM124">
        <f>Original!AU122</f>
        <v>0</v>
      </c>
      <c r="BN124" s="5">
        <f t="shared" si="54"/>
        <v>0</v>
      </c>
      <c r="BO124">
        <f>Original!AV122</f>
        <v>0</v>
      </c>
      <c r="BP124" s="5">
        <f t="shared" si="55"/>
        <v>0</v>
      </c>
      <c r="BQ124"/>
      <c r="BR124"/>
      <c r="BS124"/>
      <c r="BT124"/>
      <c r="BU124"/>
      <c r="BV124"/>
      <c r="BW124"/>
      <c r="BX124"/>
    </row>
    <row r="125" spans="1:76" x14ac:dyDescent="0.2">
      <c r="A125" t="str">
        <f t="shared" si="35"/>
        <v>1_3_2018</v>
      </c>
      <c r="B125">
        <v>1</v>
      </c>
      <c r="C125">
        <v>3</v>
      </c>
      <c r="D125">
        <v>2018</v>
      </c>
      <c r="E125">
        <f>Original!E123</f>
        <v>151797.18299999999</v>
      </c>
      <c r="F125">
        <f>Original!F123</f>
        <v>90156.384000000005</v>
      </c>
      <c r="G125">
        <f>Original!G123</f>
        <v>-61640.798999999897</v>
      </c>
      <c r="H125">
        <f>Original!H123</f>
        <v>179605.855062118</v>
      </c>
      <c r="I125">
        <f>Original!I123</f>
        <v>-424.95260808349099</v>
      </c>
      <c r="J125">
        <f>Original!J123</f>
        <v>33986.270743274697</v>
      </c>
      <c r="K125">
        <f>Original!K123</f>
        <v>3.6501237437271801</v>
      </c>
      <c r="L125">
        <f>Original!L123</f>
        <v>750447.930543756</v>
      </c>
      <c r="M125">
        <f>Original!M123</f>
        <v>2.7069517776229</v>
      </c>
      <c r="N125">
        <f>Original!O123</f>
        <v>6.3618803451708299</v>
      </c>
      <c r="O125">
        <f>Original!P123</f>
        <v>5.558193875399E-2</v>
      </c>
      <c r="P125">
        <f>Original!N123</f>
        <v>28635.989910400702</v>
      </c>
      <c r="Q125">
        <f>Original!Q123</f>
        <v>4.7223184151579396</v>
      </c>
      <c r="R125">
        <f>Original!R123</f>
        <v>0</v>
      </c>
      <c r="S125">
        <f>Original!S123</f>
        <v>3.2532248375122998</v>
      </c>
      <c r="T125">
        <f>Original!T123</f>
        <v>0</v>
      </c>
      <c r="U125">
        <f>Original!U123</f>
        <v>0</v>
      </c>
      <c r="V125">
        <f>Original!V123</f>
        <v>0</v>
      </c>
      <c r="W125">
        <f>Original!W123</f>
        <v>0.62661241875615004</v>
      </c>
      <c r="X125">
        <f>Original!X123</f>
        <v>-2096.6776359660798</v>
      </c>
      <c r="Y125" s="5">
        <f t="shared" si="63"/>
        <v>-1.1646215795504171E-2</v>
      </c>
      <c r="Z125">
        <f>Original!Y123</f>
        <v>11127.846778635099</v>
      </c>
      <c r="AA125" s="5">
        <f t="shared" si="64"/>
        <v>6.181079184525004E-2</v>
      </c>
      <c r="AB125">
        <f>Original!Z123</f>
        <v>-85.810777774371005</v>
      </c>
      <c r="AC125" s="5">
        <f t="shared" si="65"/>
        <v>-4.7664496363071128E-4</v>
      </c>
      <c r="AD125">
        <f>Original!AA123</f>
        <v>1711.74945510877</v>
      </c>
      <c r="AE125" s="5">
        <f t="shared" si="66"/>
        <v>9.5080918497267419E-3</v>
      </c>
      <c r="AF125">
        <f>Original!AC123</f>
        <v>-612.71415883958696</v>
      </c>
      <c r="AG125" s="5">
        <f t="shared" si="67"/>
        <v>-3.4033850470860331E-3</v>
      </c>
      <c r="AH125">
        <f>Original!AD123</f>
        <v>-52.200011082155598</v>
      </c>
      <c r="AI125" s="5">
        <f t="shared" si="68"/>
        <v>-2.8995043547091494E-4</v>
      </c>
      <c r="AJ125">
        <f>Original!AB123</f>
        <v>-845.96715895537398</v>
      </c>
      <c r="AK125" s="5">
        <f t="shared" si="42"/>
        <v>-4.6990132961303999E-3</v>
      </c>
      <c r="AL125">
        <f>Original!AE123</f>
        <v>-866.22800122445403</v>
      </c>
      <c r="AM125" s="5">
        <f t="shared" si="43"/>
        <v>-4.8115542691520609E-3</v>
      </c>
      <c r="AN125">
        <f>Original!AF123</f>
        <v>0</v>
      </c>
      <c r="AO125" s="5">
        <f t="shared" si="44"/>
        <v>0</v>
      </c>
      <c r="AP125">
        <f>Original!AG123</f>
        <v>-645.32735849285496</v>
      </c>
      <c r="AQ125" s="5">
        <f t="shared" si="45"/>
        <v>-3.5845384845188755E-3</v>
      </c>
      <c r="AR125">
        <f>Original!AH123</f>
        <v>0</v>
      </c>
      <c r="AS125" s="5">
        <f t="shared" si="46"/>
        <v>0</v>
      </c>
      <c r="AT125">
        <f>Original!AI123</f>
        <v>0</v>
      </c>
      <c r="AU125" s="5">
        <f t="shared" si="47"/>
        <v>0</v>
      </c>
      <c r="AV125">
        <f>Original!AJ123</f>
        <v>0</v>
      </c>
      <c r="AW125" s="5">
        <f t="shared" si="48"/>
        <v>0</v>
      </c>
      <c r="AX125">
        <f>Original!AK123</f>
        <v>-7937.9282636026801</v>
      </c>
      <c r="AY125" s="5">
        <f t="shared" si="49"/>
        <v>-4.4092054945085578E-2</v>
      </c>
      <c r="AZ125">
        <f>Original!AL123</f>
        <v>-303.25713219360398</v>
      </c>
      <c r="BA125">
        <f>Original!AM123</f>
        <v>-873.99344686822701</v>
      </c>
      <c r="BB125" s="5">
        <f t="shared" si="50"/>
        <v>-4.8546882512980416E-3</v>
      </c>
      <c r="BC125">
        <f>Original!AN123</f>
        <v>-60766.8055531317</v>
      </c>
      <c r="BD125" s="5">
        <f t="shared" si="51"/>
        <v>-0.33753559371044023</v>
      </c>
      <c r="BE125">
        <f>Original!AO123</f>
        <v>0</v>
      </c>
      <c r="BF125" s="5">
        <f t="shared" si="52"/>
        <v>0</v>
      </c>
      <c r="BG125">
        <f>Original!AP123</f>
        <v>-61640.798999999897</v>
      </c>
      <c r="BH125">
        <f>Original!AQ123</f>
        <v>3.2532248375122998</v>
      </c>
      <c r="BI125">
        <f>Original!AR123</f>
        <v>0</v>
      </c>
      <c r="BJ125">
        <f>Original!AS123</f>
        <v>0.62661241875615004</v>
      </c>
      <c r="BK125">
        <f>Original!AT123</f>
        <v>-645.32735849285496</v>
      </c>
      <c r="BL125" s="5">
        <f t="shared" si="53"/>
        <v>-3.5845384845188755E-3</v>
      </c>
      <c r="BM125">
        <f>Original!AU123</f>
        <v>0</v>
      </c>
      <c r="BN125" s="5">
        <f t="shared" si="54"/>
        <v>0</v>
      </c>
      <c r="BO125">
        <f>Original!AV123</f>
        <v>-7937.9282636026801</v>
      </c>
      <c r="BP125" s="5">
        <f t="shared" si="55"/>
        <v>-4.4092054945085578E-2</v>
      </c>
      <c r="BQ125"/>
      <c r="BR125"/>
      <c r="BS125"/>
      <c r="BT125"/>
      <c r="BU125"/>
      <c r="BV125"/>
      <c r="BW125"/>
      <c r="BX125"/>
    </row>
    <row r="126" spans="1:76" x14ac:dyDescent="0.2">
      <c r="A126" t="str">
        <f t="shared" si="35"/>
        <v>1_10_2002</v>
      </c>
      <c r="B126">
        <v>1</v>
      </c>
      <c r="C126">
        <v>10</v>
      </c>
      <c r="D126">
        <v>2002</v>
      </c>
      <c r="E126">
        <f>Original!E124</f>
        <v>0</v>
      </c>
      <c r="F126">
        <f>Original!F124</f>
        <v>2028458449</v>
      </c>
      <c r="G126">
        <f>Original!G124</f>
        <v>0</v>
      </c>
      <c r="H126">
        <f>Original!H124</f>
        <v>2254724946.6153598</v>
      </c>
      <c r="I126">
        <f>Original!I124</f>
        <v>0</v>
      </c>
      <c r="J126">
        <f>Original!J124</f>
        <v>0</v>
      </c>
      <c r="K126">
        <f>Original!K124</f>
        <v>0</v>
      </c>
      <c r="L126">
        <f>Original!L124</f>
        <v>0</v>
      </c>
      <c r="M126">
        <f>Original!M124</f>
        <v>0</v>
      </c>
      <c r="N126">
        <f>Original!O124</f>
        <v>0</v>
      </c>
      <c r="O126">
        <f>Original!P124</f>
        <v>0</v>
      </c>
      <c r="P126">
        <f>Original!N124</f>
        <v>0</v>
      </c>
      <c r="Q126">
        <f>Original!Q124</f>
        <v>0</v>
      </c>
      <c r="R126">
        <f>Original!R124</f>
        <v>0</v>
      </c>
      <c r="S126">
        <f>Original!S124</f>
        <v>0</v>
      </c>
      <c r="T126">
        <f>Original!T124</f>
        <v>0</v>
      </c>
      <c r="U126">
        <f>Original!U124</f>
        <v>0</v>
      </c>
      <c r="V126">
        <f>Original!V124</f>
        <v>0</v>
      </c>
      <c r="W126">
        <f>Original!W124</f>
        <v>0</v>
      </c>
      <c r="X126">
        <f>Original!X124</f>
        <v>0</v>
      </c>
      <c r="Y126" s="5"/>
      <c r="Z126">
        <f>Original!Y124</f>
        <v>0</v>
      </c>
      <c r="AA126" s="5"/>
      <c r="AB126">
        <f>Original!Z124</f>
        <v>0</v>
      </c>
      <c r="AC126" s="5"/>
      <c r="AD126">
        <f>Original!AA124</f>
        <v>0</v>
      </c>
      <c r="AE126" s="5"/>
      <c r="AF126">
        <f>Original!AC124</f>
        <v>0</v>
      </c>
      <c r="AG126" s="5"/>
      <c r="AH126">
        <f>Original!AD124</f>
        <v>0</v>
      </c>
      <c r="AI126" s="5"/>
      <c r="AJ126">
        <f>Original!AB124</f>
        <v>0</v>
      </c>
      <c r="AK126" s="5">
        <f t="shared" si="42"/>
        <v>0</v>
      </c>
      <c r="AL126">
        <f>Original!AE124</f>
        <v>0</v>
      </c>
      <c r="AM126" s="5">
        <f t="shared" si="43"/>
        <v>0</v>
      </c>
      <c r="AN126">
        <f>Original!AF124</f>
        <v>0</v>
      </c>
      <c r="AO126" s="5">
        <f t="shared" si="44"/>
        <v>0</v>
      </c>
      <c r="AP126">
        <f>Original!AG124</f>
        <v>0</v>
      </c>
      <c r="AQ126" s="5">
        <f t="shared" si="45"/>
        <v>0</v>
      </c>
      <c r="AR126">
        <f>Original!AH124</f>
        <v>0</v>
      </c>
      <c r="AS126" s="5">
        <f t="shared" si="46"/>
        <v>0</v>
      </c>
      <c r="AT126">
        <f>Original!AI124</f>
        <v>0</v>
      </c>
      <c r="AU126" s="5">
        <f t="shared" si="47"/>
        <v>0</v>
      </c>
      <c r="AV126">
        <f>Original!AJ124</f>
        <v>0</v>
      </c>
      <c r="AW126" s="5">
        <f t="shared" si="48"/>
        <v>0</v>
      </c>
      <c r="AX126">
        <f>Original!AK124</f>
        <v>0</v>
      </c>
      <c r="AY126" s="5">
        <f t="shared" si="49"/>
        <v>0</v>
      </c>
      <c r="AZ126">
        <f>Original!AL124</f>
        <v>0</v>
      </c>
      <c r="BA126">
        <f>Original!AM124</f>
        <v>0</v>
      </c>
      <c r="BB126" s="5">
        <f t="shared" si="50"/>
        <v>0</v>
      </c>
      <c r="BC126">
        <f>Original!AN124</f>
        <v>0</v>
      </c>
      <c r="BD126" s="5">
        <f t="shared" si="51"/>
        <v>0</v>
      </c>
      <c r="BE126">
        <f>Original!AO124</f>
        <v>2028458449</v>
      </c>
      <c r="BF126" s="5">
        <f t="shared" si="52"/>
        <v>11293.943887845096</v>
      </c>
      <c r="BG126">
        <f>Original!AP124</f>
        <v>2028458449</v>
      </c>
      <c r="BH126">
        <f>Original!AQ124</f>
        <v>0</v>
      </c>
      <c r="BI126">
        <f>Original!AR124</f>
        <v>0</v>
      </c>
      <c r="BJ126">
        <f>Original!AS124</f>
        <v>0</v>
      </c>
      <c r="BK126">
        <f>Original!AT124</f>
        <v>0</v>
      </c>
      <c r="BL126" s="5">
        <f t="shared" si="53"/>
        <v>0</v>
      </c>
      <c r="BM126">
        <f>Original!AU124</f>
        <v>0</v>
      </c>
      <c r="BN126" s="5">
        <f t="shared" si="54"/>
        <v>0</v>
      </c>
      <c r="BO126">
        <f>Original!AV124</f>
        <v>0</v>
      </c>
      <c r="BP126" s="5">
        <f t="shared" si="55"/>
        <v>0</v>
      </c>
      <c r="BQ126"/>
      <c r="BR126"/>
      <c r="BS126"/>
      <c r="BT126"/>
      <c r="BU126"/>
      <c r="BV126"/>
      <c r="BW126"/>
      <c r="BX126"/>
    </row>
    <row r="127" spans="1:76" x14ac:dyDescent="0.2">
      <c r="A127" t="str">
        <f t="shared" si="35"/>
        <v>1_10_2003</v>
      </c>
      <c r="B127">
        <v>1</v>
      </c>
      <c r="C127">
        <v>10</v>
      </c>
      <c r="D127">
        <v>2003</v>
      </c>
      <c r="E127">
        <f>Original!E125</f>
        <v>2028458449</v>
      </c>
      <c r="F127">
        <f>Original!F125</f>
        <v>1999850729.99999</v>
      </c>
      <c r="G127">
        <f>Original!G125</f>
        <v>-28607719.0000019</v>
      </c>
      <c r="H127">
        <f>Original!H125</f>
        <v>2340257364.15416</v>
      </c>
      <c r="I127">
        <f>Original!I125</f>
        <v>85532417.538803503</v>
      </c>
      <c r="J127">
        <f>Original!J125</f>
        <v>503552796.69999999</v>
      </c>
      <c r="K127">
        <f>Original!K125</f>
        <v>8.7045689999999993</v>
      </c>
      <c r="L127">
        <f>Original!L125</f>
        <v>26042245.269999899</v>
      </c>
      <c r="M127">
        <f>Original!M125</f>
        <v>2.2467999999999901</v>
      </c>
      <c r="N127">
        <f>Original!O125</f>
        <v>31.36</v>
      </c>
      <c r="O127">
        <f>Original!P125</f>
        <v>0.77880399100855902</v>
      </c>
      <c r="P127">
        <f>Original!N125</f>
        <v>41148.635000000002</v>
      </c>
      <c r="Q127">
        <f>Original!Q125</f>
        <v>3.5</v>
      </c>
      <c r="R127">
        <f>Original!R125</f>
        <v>0</v>
      </c>
      <c r="S127">
        <f>Original!S125</f>
        <v>0</v>
      </c>
      <c r="T127">
        <f>Original!T125</f>
        <v>0</v>
      </c>
      <c r="U127">
        <f>Original!U125</f>
        <v>0</v>
      </c>
      <c r="V127">
        <f>Original!V125</f>
        <v>0</v>
      </c>
      <c r="W127">
        <f>Original!W125</f>
        <v>0</v>
      </c>
      <c r="X127">
        <f>Original!X125</f>
        <v>74439271.502992094</v>
      </c>
      <c r="Y127" s="5">
        <f t="shared" ref="Y127:Y142" si="69">X127/$H126</f>
        <v>3.301479039149998E-2</v>
      </c>
      <c r="Z127">
        <f>Original!Y125</f>
        <v>-41963049.785007201</v>
      </c>
      <c r="AA127" s="5">
        <f t="shared" ref="AA127:AA142" si="70">Z127/$H126</f>
        <v>-1.861116135163151E-2</v>
      </c>
      <c r="AB127">
        <f>Original!Z125</f>
        <v>13604199.3345895</v>
      </c>
      <c r="AC127" s="5">
        <f t="shared" ref="AC127:AC142" si="71">AB127/$H126</f>
        <v>6.0336403138711893E-3</v>
      </c>
      <c r="AD127">
        <f>Original!AA125</f>
        <v>31112727.097825099</v>
      </c>
      <c r="AE127" s="5">
        <f t="shared" ref="AE127:AE142" si="72">AD127/$H126</f>
        <v>1.3798901344720301E-2</v>
      </c>
      <c r="AF127">
        <f>Original!AC125</f>
        <v>-5195870.6594092902</v>
      </c>
      <c r="AG127" s="5">
        <f t="shared" ref="AG127:AG142" si="73">AF127/$H126</f>
        <v>-2.3044365864709924E-3</v>
      </c>
      <c r="AH127">
        <f>Original!AD125</f>
        <v>-15924067.1945037</v>
      </c>
      <c r="AI127" s="5">
        <f t="shared" ref="AI127:AI142" si="74">AH127/$H126</f>
        <v>-7.06253204782598E-3</v>
      </c>
      <c r="AJ127">
        <f>Original!AB125</f>
        <v>21691961.908406802</v>
      </c>
      <c r="AK127" s="5">
        <f t="shared" si="42"/>
        <v>9.6206687831122389E-3</v>
      </c>
      <c r="AL127">
        <f>Original!AE125</f>
        <v>0</v>
      </c>
      <c r="AM127" s="5">
        <f t="shared" si="43"/>
        <v>0</v>
      </c>
      <c r="AN127">
        <f>Original!AF125</f>
        <v>0</v>
      </c>
      <c r="AO127" s="5">
        <f t="shared" si="44"/>
        <v>0</v>
      </c>
      <c r="AP127">
        <f>Original!AG125</f>
        <v>0</v>
      </c>
      <c r="AQ127" s="5">
        <f t="shared" si="45"/>
        <v>0</v>
      </c>
      <c r="AR127">
        <f>Original!AH125</f>
        <v>0</v>
      </c>
      <c r="AS127" s="5">
        <f t="shared" si="46"/>
        <v>0</v>
      </c>
      <c r="AT127">
        <f>Original!AI125</f>
        <v>0</v>
      </c>
      <c r="AU127" s="5">
        <f t="shared" si="47"/>
        <v>0</v>
      </c>
      <c r="AV127">
        <f>Original!AJ125</f>
        <v>0</v>
      </c>
      <c r="AW127" s="5">
        <f t="shared" si="48"/>
        <v>0</v>
      </c>
      <c r="AX127">
        <f>Original!AK125</f>
        <v>0</v>
      </c>
      <c r="AY127" s="5">
        <f t="shared" si="49"/>
        <v>0</v>
      </c>
      <c r="AZ127">
        <f>Original!AL125</f>
        <v>77765172.204893604</v>
      </c>
      <c r="BA127">
        <f>Original!AM125</f>
        <v>76949055.4847617</v>
      </c>
      <c r="BB127" s="5">
        <f t="shared" si="50"/>
        <v>3.4127912409126625E-2</v>
      </c>
      <c r="BC127">
        <f>Original!AN125</f>
        <v>-105556774.484763</v>
      </c>
      <c r="BD127" s="5">
        <f t="shared" si="51"/>
        <v>-4.6815809903206891E-2</v>
      </c>
      <c r="BE127">
        <f>Original!AO125</f>
        <v>0</v>
      </c>
      <c r="BF127" s="5">
        <f t="shared" si="52"/>
        <v>0</v>
      </c>
      <c r="BG127">
        <f>Original!AP125</f>
        <v>-28607719.0000019</v>
      </c>
      <c r="BH127">
        <f>Original!AQ125</f>
        <v>0</v>
      </c>
      <c r="BI127">
        <f>Original!AR125</f>
        <v>0</v>
      </c>
      <c r="BJ127">
        <f>Original!AS125</f>
        <v>0</v>
      </c>
      <c r="BK127">
        <f>Original!AT125</f>
        <v>0</v>
      </c>
      <c r="BL127" s="5">
        <f t="shared" si="53"/>
        <v>0</v>
      </c>
      <c r="BM127">
        <f>Original!AU125</f>
        <v>0</v>
      </c>
      <c r="BN127" s="5">
        <f t="shared" si="54"/>
        <v>0</v>
      </c>
      <c r="BO127">
        <f>Original!AV125</f>
        <v>0</v>
      </c>
      <c r="BP127" s="5">
        <f t="shared" si="55"/>
        <v>0</v>
      </c>
      <c r="BQ127"/>
      <c r="BR127"/>
      <c r="BS127"/>
      <c r="BT127"/>
      <c r="BU127"/>
      <c r="BV127"/>
      <c r="BW127"/>
      <c r="BX127"/>
    </row>
    <row r="128" spans="1:76" x14ac:dyDescent="0.2">
      <c r="A128" t="str">
        <f t="shared" si="35"/>
        <v>1_10_2004</v>
      </c>
      <c r="B128">
        <v>1</v>
      </c>
      <c r="C128">
        <v>10</v>
      </c>
      <c r="D128">
        <v>2004</v>
      </c>
      <c r="E128">
        <f>Original!E126</f>
        <v>1999850729.99999</v>
      </c>
      <c r="F128">
        <f>Original!F126</f>
        <v>2115153451.99999</v>
      </c>
      <c r="G128">
        <f>Original!G126</f>
        <v>115302722</v>
      </c>
      <c r="H128">
        <f>Original!H126</f>
        <v>2474114109.4986801</v>
      </c>
      <c r="I128">
        <f>Original!I126</f>
        <v>133856745.34451699</v>
      </c>
      <c r="J128">
        <f>Original!J126</f>
        <v>521860484</v>
      </c>
      <c r="K128">
        <f>Original!K126</f>
        <v>8.5552250000000001</v>
      </c>
      <c r="L128">
        <f>Original!L126</f>
        <v>26563773.749999899</v>
      </c>
      <c r="M128">
        <f>Original!M126</f>
        <v>2.5669</v>
      </c>
      <c r="N128">
        <f>Original!O126</f>
        <v>31</v>
      </c>
      <c r="O128">
        <f>Original!P126</f>
        <v>0.75769629990336795</v>
      </c>
      <c r="P128">
        <f>Original!N126</f>
        <v>39531.589999999997</v>
      </c>
      <c r="Q128">
        <f>Original!Q126</f>
        <v>3.5</v>
      </c>
      <c r="R128">
        <f>Original!R126</f>
        <v>0</v>
      </c>
      <c r="S128">
        <f>Original!S126</f>
        <v>0</v>
      </c>
      <c r="T128">
        <f>Original!T126</f>
        <v>0</v>
      </c>
      <c r="U128">
        <f>Original!U126</f>
        <v>0</v>
      </c>
      <c r="V128">
        <f>Original!V126</f>
        <v>0</v>
      </c>
      <c r="W128">
        <f>Original!W126</f>
        <v>0</v>
      </c>
      <c r="X128">
        <f>Original!X126</f>
        <v>43895811.897725798</v>
      </c>
      <c r="Y128" s="5">
        <f t="shared" si="69"/>
        <v>1.8756831009306994E-2</v>
      </c>
      <c r="Z128">
        <f>Original!Y126</f>
        <v>8317467.76794367</v>
      </c>
      <c r="AA128" s="5">
        <f t="shared" si="70"/>
        <v>3.5540825104720289E-3</v>
      </c>
      <c r="AB128">
        <f>Original!Z126</f>
        <v>19990146.2473014</v>
      </c>
      <c r="AC128" s="5">
        <f t="shared" si="71"/>
        <v>8.5418580680447706E-3</v>
      </c>
      <c r="AD128">
        <f>Original!AA126</f>
        <v>32881516.187676199</v>
      </c>
      <c r="AE128" s="5">
        <f t="shared" si="72"/>
        <v>1.4050384667654096E-2</v>
      </c>
      <c r="AF128">
        <f>Original!AC126</f>
        <v>-5268759.1652656496</v>
      </c>
      <c r="AG128" s="5">
        <f t="shared" si="73"/>
        <v>-2.2513588658954775E-3</v>
      </c>
      <c r="AH128">
        <f>Original!AD126</f>
        <v>-15275795.8019515</v>
      </c>
      <c r="AI128" s="5">
        <f t="shared" si="74"/>
        <v>-6.5273999500788391E-3</v>
      </c>
      <c r="AJ128">
        <f>Original!AB126</f>
        <v>27810171.543178201</v>
      </c>
      <c r="AK128" s="5">
        <f t="shared" si="42"/>
        <v>1.1883381703716864E-2</v>
      </c>
      <c r="AL128">
        <f>Original!AE126</f>
        <v>0</v>
      </c>
      <c r="AM128" s="5">
        <f t="shared" si="43"/>
        <v>0</v>
      </c>
      <c r="AN128">
        <f>Original!AF126</f>
        <v>0</v>
      </c>
      <c r="AO128" s="5">
        <f t="shared" si="44"/>
        <v>0</v>
      </c>
      <c r="AP128">
        <f>Original!AG126</f>
        <v>0</v>
      </c>
      <c r="AQ128" s="5">
        <f t="shared" si="45"/>
        <v>0</v>
      </c>
      <c r="AR128">
        <f>Original!AH126</f>
        <v>0</v>
      </c>
      <c r="AS128" s="5">
        <f t="shared" si="46"/>
        <v>0</v>
      </c>
      <c r="AT128">
        <f>Original!AI126</f>
        <v>0</v>
      </c>
      <c r="AU128" s="5">
        <f t="shared" si="47"/>
        <v>0</v>
      </c>
      <c r="AV128">
        <f>Original!AJ126</f>
        <v>0</v>
      </c>
      <c r="AW128" s="5">
        <f t="shared" si="48"/>
        <v>0</v>
      </c>
      <c r="AX128">
        <f>Original!AK126</f>
        <v>0</v>
      </c>
      <c r="AY128" s="5">
        <f t="shared" si="49"/>
        <v>0</v>
      </c>
      <c r="AZ128">
        <f>Original!AL126</f>
        <v>112350558.676608</v>
      </c>
      <c r="BA128">
        <f>Original!AM126</f>
        <v>114386355.104755</v>
      </c>
      <c r="BB128" s="5">
        <f t="shared" si="50"/>
        <v>4.8877681940805558E-2</v>
      </c>
      <c r="BC128">
        <f>Original!AN126</f>
        <v>916366.89524516405</v>
      </c>
      <c r="BD128" s="5">
        <f t="shared" si="51"/>
        <v>3.9156671795213723E-4</v>
      </c>
      <c r="BE128">
        <f>Original!AO126</f>
        <v>0</v>
      </c>
      <c r="BF128" s="5">
        <f t="shared" si="52"/>
        <v>0</v>
      </c>
      <c r="BG128">
        <f>Original!AP126</f>
        <v>115302722</v>
      </c>
      <c r="BH128">
        <f>Original!AQ126</f>
        <v>0</v>
      </c>
      <c r="BI128">
        <f>Original!AR126</f>
        <v>0</v>
      </c>
      <c r="BJ128">
        <f>Original!AS126</f>
        <v>0</v>
      </c>
      <c r="BK128">
        <f>Original!AT126</f>
        <v>0</v>
      </c>
      <c r="BL128" s="5">
        <f t="shared" si="53"/>
        <v>0</v>
      </c>
      <c r="BM128">
        <f>Original!AU126</f>
        <v>0</v>
      </c>
      <c r="BN128" s="5">
        <f t="shared" si="54"/>
        <v>0</v>
      </c>
      <c r="BO128">
        <f>Original!AV126</f>
        <v>0</v>
      </c>
      <c r="BP128" s="5">
        <f t="shared" si="55"/>
        <v>0</v>
      </c>
      <c r="BQ128"/>
      <c r="BR128"/>
      <c r="BS128"/>
      <c r="BT128"/>
      <c r="BU128"/>
      <c r="BV128"/>
      <c r="BW128"/>
      <c r="BX128"/>
    </row>
    <row r="129" spans="1:76" x14ac:dyDescent="0.2">
      <c r="A129" t="str">
        <f t="shared" si="35"/>
        <v>1_10_2005</v>
      </c>
      <c r="B129">
        <v>1</v>
      </c>
      <c r="C129">
        <v>10</v>
      </c>
      <c r="D129">
        <v>2005</v>
      </c>
      <c r="E129">
        <f>Original!E127</f>
        <v>2115153451.99999</v>
      </c>
      <c r="F129">
        <f>Original!F127</f>
        <v>2507212522.99999</v>
      </c>
      <c r="G129">
        <f>Original!G127</f>
        <v>392059070.99999601</v>
      </c>
      <c r="H129">
        <f>Original!H127</f>
        <v>2687787070.16084</v>
      </c>
      <c r="I129">
        <f>Original!I127</f>
        <v>213672960.66216001</v>
      </c>
      <c r="J129">
        <f>Original!J127</f>
        <v>527998936.69999999</v>
      </c>
      <c r="K129">
        <f>Original!K127</f>
        <v>7.1818169999999899</v>
      </c>
      <c r="L129">
        <f>Original!L127</f>
        <v>27081157.499999899</v>
      </c>
      <c r="M129">
        <f>Original!M127</f>
        <v>3.0314999999999901</v>
      </c>
      <c r="N129">
        <f>Original!O127</f>
        <v>30.68</v>
      </c>
      <c r="O129">
        <f>Original!P127</f>
        <v>0.738640230756752</v>
      </c>
      <c r="P129">
        <f>Original!N127</f>
        <v>38116.919999999896</v>
      </c>
      <c r="Q129">
        <f>Original!Q127</f>
        <v>3.5</v>
      </c>
      <c r="R129">
        <f>Original!R127</f>
        <v>0</v>
      </c>
      <c r="S129">
        <f>Original!S127</f>
        <v>0</v>
      </c>
      <c r="T129">
        <f>Original!T127</f>
        <v>0</v>
      </c>
      <c r="U129">
        <f>Original!U127</f>
        <v>0</v>
      </c>
      <c r="V129">
        <f>Original!V127</f>
        <v>0</v>
      </c>
      <c r="W129">
        <f>Original!W127</f>
        <v>0</v>
      </c>
      <c r="X129">
        <f>Original!X127</f>
        <v>15091795.7217046</v>
      </c>
      <c r="Y129" s="5">
        <f t="shared" si="69"/>
        <v>6.0998786045331557E-3</v>
      </c>
      <c r="Z129">
        <f>Original!Y127</f>
        <v>89686361.455556497</v>
      </c>
      <c r="AA129" s="5">
        <f t="shared" si="70"/>
        <v>3.6249888843538136E-2</v>
      </c>
      <c r="AB129">
        <f>Original!Z127</f>
        <v>20565640.933933102</v>
      </c>
      <c r="AC129" s="5">
        <f t="shared" si="71"/>
        <v>8.3123251490208085E-3</v>
      </c>
      <c r="AD129">
        <f>Original!AA127</f>
        <v>45399005.386107199</v>
      </c>
      <c r="AE129" s="5">
        <f t="shared" si="72"/>
        <v>1.8349600453677627E-2</v>
      </c>
      <c r="AF129">
        <f>Original!AC127</f>
        <v>-4954088.3526808396</v>
      </c>
      <c r="AG129" s="5">
        <f t="shared" si="73"/>
        <v>-2.002368578579695E-3</v>
      </c>
      <c r="AH129">
        <f>Original!AD127</f>
        <v>-14591581.8424701</v>
      </c>
      <c r="AI129" s="5">
        <f t="shared" si="74"/>
        <v>-5.8976996196132333E-3</v>
      </c>
      <c r="AJ129">
        <f>Original!AB127</f>
        <v>26719658.996266399</v>
      </c>
      <c r="AK129" s="5">
        <f t="shared" si="42"/>
        <v>1.0799687408791545E-2</v>
      </c>
      <c r="AL129">
        <f>Original!AE127</f>
        <v>0</v>
      </c>
      <c r="AM129" s="5">
        <f t="shared" si="43"/>
        <v>0</v>
      </c>
      <c r="AN129">
        <f>Original!AF127</f>
        <v>0</v>
      </c>
      <c r="AO129" s="5">
        <f t="shared" si="44"/>
        <v>0</v>
      </c>
      <c r="AP129">
        <f>Original!AG127</f>
        <v>0</v>
      </c>
      <c r="AQ129" s="5">
        <f t="shared" si="45"/>
        <v>0</v>
      </c>
      <c r="AR129">
        <f>Original!AH127</f>
        <v>0</v>
      </c>
      <c r="AS129" s="5">
        <f t="shared" si="46"/>
        <v>0</v>
      </c>
      <c r="AT129">
        <f>Original!AI127</f>
        <v>0</v>
      </c>
      <c r="AU129" s="5">
        <f t="shared" si="47"/>
        <v>0</v>
      </c>
      <c r="AV129">
        <f>Original!AJ127</f>
        <v>0</v>
      </c>
      <c r="AW129" s="5">
        <f t="shared" si="48"/>
        <v>0</v>
      </c>
      <c r="AX129">
        <f>Original!AK127</f>
        <v>0</v>
      </c>
      <c r="AY129" s="5">
        <f t="shared" si="49"/>
        <v>0</v>
      </c>
      <c r="AZ129">
        <f>Original!AL127</f>
        <v>177916792.298417</v>
      </c>
      <c r="BA129">
        <f>Original!AM127</f>
        <v>182671889.953857</v>
      </c>
      <c r="BB129" s="5">
        <f t="shared" si="50"/>
        <v>7.3833251769810676E-2</v>
      </c>
      <c r="BC129">
        <f>Original!AN127</f>
        <v>209387181.04613799</v>
      </c>
      <c r="BD129" s="5">
        <f t="shared" si="51"/>
        <v>8.4631173736996829E-2</v>
      </c>
      <c r="BE129">
        <f>Original!AO127</f>
        <v>0</v>
      </c>
      <c r="BF129" s="5">
        <f t="shared" si="52"/>
        <v>0</v>
      </c>
      <c r="BG129">
        <f>Original!AP127</f>
        <v>392059070.99999601</v>
      </c>
      <c r="BH129">
        <f>Original!AQ127</f>
        <v>0</v>
      </c>
      <c r="BI129">
        <f>Original!AR127</f>
        <v>0</v>
      </c>
      <c r="BJ129">
        <f>Original!AS127</f>
        <v>0</v>
      </c>
      <c r="BK129">
        <f>Original!AT127</f>
        <v>0</v>
      </c>
      <c r="BL129" s="5">
        <f t="shared" si="53"/>
        <v>0</v>
      </c>
      <c r="BM129">
        <f>Original!AU127</f>
        <v>0</v>
      </c>
      <c r="BN129" s="5">
        <f t="shared" si="54"/>
        <v>0</v>
      </c>
      <c r="BO129">
        <f>Original!AV127</f>
        <v>0</v>
      </c>
      <c r="BP129" s="5">
        <f t="shared" si="55"/>
        <v>0</v>
      </c>
      <c r="BQ129"/>
      <c r="BR129"/>
      <c r="BS129"/>
      <c r="BT129"/>
      <c r="BU129"/>
      <c r="BV129"/>
      <c r="BW129"/>
      <c r="BX129"/>
    </row>
    <row r="130" spans="1:76" x14ac:dyDescent="0.2">
      <c r="A130" t="str">
        <f t="shared" si="35"/>
        <v>1_10_2006</v>
      </c>
      <c r="B130">
        <v>1</v>
      </c>
      <c r="C130">
        <v>10</v>
      </c>
      <c r="D130">
        <v>2006</v>
      </c>
      <c r="E130">
        <f>Original!E128</f>
        <v>2507212522.99999</v>
      </c>
      <c r="F130">
        <f>Original!F128</f>
        <v>2603647774.99999</v>
      </c>
      <c r="G130">
        <f>Original!G128</f>
        <v>96435252.000002801</v>
      </c>
      <c r="H130">
        <f>Original!H128</f>
        <v>2805569302.0953202</v>
      </c>
      <c r="I130">
        <f>Original!I128</f>
        <v>117782231.93448301</v>
      </c>
      <c r="J130">
        <f>Original!J128</f>
        <v>539962610.09999895</v>
      </c>
      <c r="K130">
        <f>Original!K128</f>
        <v>7.1918749999999996</v>
      </c>
      <c r="L130">
        <f>Original!L128</f>
        <v>27655014.75</v>
      </c>
      <c r="M130">
        <f>Original!M128</f>
        <v>3.3499999999999899</v>
      </c>
      <c r="N130">
        <f>Original!O128</f>
        <v>30.18</v>
      </c>
      <c r="O130">
        <f>Original!P128</f>
        <v>0.71580004948312603</v>
      </c>
      <c r="P130">
        <f>Original!N128</f>
        <v>36028.75</v>
      </c>
      <c r="Q130">
        <f>Original!Q128</f>
        <v>3.7</v>
      </c>
      <c r="R130">
        <f>Original!R128</f>
        <v>0</v>
      </c>
      <c r="S130">
        <f>Original!S128</f>
        <v>0</v>
      </c>
      <c r="T130">
        <f>Original!T128</f>
        <v>0</v>
      </c>
      <c r="U130">
        <f>Original!U128</f>
        <v>0</v>
      </c>
      <c r="V130">
        <f>Original!V128</f>
        <v>0</v>
      </c>
      <c r="W130">
        <f>Original!W128</f>
        <v>0</v>
      </c>
      <c r="X130">
        <f>Original!X128</f>
        <v>34387546.219744302</v>
      </c>
      <c r="Y130" s="5">
        <f t="shared" si="69"/>
        <v>1.2793999421124722E-2</v>
      </c>
      <c r="Z130">
        <f>Original!Y128</f>
        <v>-824198.76682283694</v>
      </c>
      <c r="AA130" s="5">
        <f t="shared" si="70"/>
        <v>-3.0664585598051707E-4</v>
      </c>
      <c r="AB130">
        <f>Original!Z128</f>
        <v>26510781.0710047</v>
      </c>
      <c r="AC130" s="5">
        <f t="shared" si="71"/>
        <v>9.8634230982509591E-3</v>
      </c>
      <c r="AD130">
        <f>Original!AA128</f>
        <v>33284389.3083602</v>
      </c>
      <c r="AE130" s="5">
        <f t="shared" si="72"/>
        <v>1.2383566271999526E-2</v>
      </c>
      <c r="AF130">
        <f>Original!AC128</f>
        <v>-9169523.3772686608</v>
      </c>
      <c r="AG130" s="5">
        <f t="shared" si="73"/>
        <v>-3.4115512642599126E-3</v>
      </c>
      <c r="AH130">
        <f>Original!AD128</f>
        <v>-20716660.352587398</v>
      </c>
      <c r="AI130" s="5">
        <f t="shared" si="74"/>
        <v>-7.7077014703205975E-3</v>
      </c>
      <c r="AJ130">
        <f>Original!AB128</f>
        <v>49135678.338005699</v>
      </c>
      <c r="AK130" s="5">
        <f t="shared" si="42"/>
        <v>1.8281090374865659E-2</v>
      </c>
      <c r="AL130">
        <f>Original!AE128</f>
        <v>-3904807.5548231001</v>
      </c>
      <c r="AM130" s="5">
        <f t="shared" si="43"/>
        <v>-1.4527964652309427E-3</v>
      </c>
      <c r="AN130">
        <f>Original!AF128</f>
        <v>0</v>
      </c>
      <c r="AO130" s="5">
        <f t="shared" si="44"/>
        <v>0</v>
      </c>
      <c r="AP130">
        <f>Original!AG128</f>
        <v>0</v>
      </c>
      <c r="AQ130" s="5">
        <f t="shared" si="45"/>
        <v>0</v>
      </c>
      <c r="AR130">
        <f>Original!AH128</f>
        <v>0</v>
      </c>
      <c r="AS130" s="5">
        <f t="shared" si="46"/>
        <v>0</v>
      </c>
      <c r="AT130">
        <f>Original!AI128</f>
        <v>0</v>
      </c>
      <c r="AU130" s="5">
        <f t="shared" si="47"/>
        <v>0</v>
      </c>
      <c r="AV130">
        <f>Original!AJ128</f>
        <v>0</v>
      </c>
      <c r="AW130" s="5">
        <f t="shared" si="48"/>
        <v>0</v>
      </c>
      <c r="AX130">
        <f>Original!AK128</f>
        <v>0</v>
      </c>
      <c r="AY130" s="5">
        <f t="shared" si="49"/>
        <v>0</v>
      </c>
      <c r="AZ130">
        <f>Original!AL128</f>
        <v>108703204.88561299</v>
      </c>
      <c r="BA130">
        <f>Original!AM128</f>
        <v>109869226.68519001</v>
      </c>
      <c r="BB130" s="5">
        <f t="shared" si="50"/>
        <v>4.0877206347530837E-2</v>
      </c>
      <c r="BC130">
        <f>Original!AN128</f>
        <v>-13433974.6851878</v>
      </c>
      <c r="BD130" s="5">
        <f t="shared" si="51"/>
        <v>-4.9981543680779356E-3</v>
      </c>
      <c r="BE130">
        <f>Original!AO128</f>
        <v>0</v>
      </c>
      <c r="BF130" s="5">
        <f t="shared" si="52"/>
        <v>0</v>
      </c>
      <c r="BG130">
        <f>Original!AP128</f>
        <v>96435252.000002801</v>
      </c>
      <c r="BH130">
        <f>Original!AQ128</f>
        <v>0</v>
      </c>
      <c r="BI130">
        <f>Original!AR128</f>
        <v>0</v>
      </c>
      <c r="BJ130">
        <f>Original!AS128</f>
        <v>0</v>
      </c>
      <c r="BK130">
        <f>Original!AT128</f>
        <v>0</v>
      </c>
      <c r="BL130" s="5">
        <f t="shared" si="53"/>
        <v>0</v>
      </c>
      <c r="BM130">
        <f>Original!AU128</f>
        <v>0</v>
      </c>
      <c r="BN130" s="5">
        <f t="shared" si="54"/>
        <v>0</v>
      </c>
      <c r="BO130">
        <f>Original!AV128</f>
        <v>0</v>
      </c>
      <c r="BP130" s="5">
        <f t="shared" si="55"/>
        <v>0</v>
      </c>
      <c r="BQ130"/>
      <c r="BR130"/>
      <c r="BS130"/>
      <c r="BT130"/>
      <c r="BU130"/>
      <c r="BV130"/>
      <c r="BW130"/>
      <c r="BX130"/>
    </row>
    <row r="131" spans="1:76" x14ac:dyDescent="0.2">
      <c r="A131" t="str">
        <f t="shared" si="35"/>
        <v>1_10_2007</v>
      </c>
      <c r="B131">
        <v>1</v>
      </c>
      <c r="C131">
        <v>10</v>
      </c>
      <c r="D131">
        <v>2007</v>
      </c>
      <c r="E131">
        <f>Original!E129</f>
        <v>2603647774.99999</v>
      </c>
      <c r="F131">
        <f>Original!F129</f>
        <v>2751026060</v>
      </c>
      <c r="G131">
        <f>Original!G129</f>
        <v>147378285.00000399</v>
      </c>
      <c r="H131">
        <f>Original!H129</f>
        <v>2842149967.7423501</v>
      </c>
      <c r="I131">
        <f>Original!I129</f>
        <v>36580665.647023603</v>
      </c>
      <c r="J131">
        <f>Original!J129</f>
        <v>543107372.799999</v>
      </c>
      <c r="K131">
        <f>Original!K129</f>
        <v>6.9152709999999997</v>
      </c>
      <c r="L131">
        <f>Original!L129</f>
        <v>27714120</v>
      </c>
      <c r="M131">
        <f>Original!M129</f>
        <v>3.4605999999999901</v>
      </c>
      <c r="N131">
        <f>Original!O129</f>
        <v>30.4</v>
      </c>
      <c r="O131">
        <f>Original!P129</f>
        <v>0.71140340863312601</v>
      </c>
      <c r="P131">
        <f>Original!N129</f>
        <v>36660.58</v>
      </c>
      <c r="Q131">
        <f>Original!Q129</f>
        <v>3.5999999999999899</v>
      </c>
      <c r="R131">
        <f>Original!R129</f>
        <v>0</v>
      </c>
      <c r="S131">
        <f>Original!S129</f>
        <v>0</v>
      </c>
      <c r="T131">
        <f>Original!T129</f>
        <v>0</v>
      </c>
      <c r="U131">
        <f>Original!U129</f>
        <v>0</v>
      </c>
      <c r="V131">
        <f>Original!V129</f>
        <v>0</v>
      </c>
      <c r="W131">
        <f>Original!W129</f>
        <v>0</v>
      </c>
      <c r="X131">
        <f>Original!X129</f>
        <v>9208804.5490184799</v>
      </c>
      <c r="Y131" s="5">
        <f t="shared" si="69"/>
        <v>3.2823300932687521E-3</v>
      </c>
      <c r="Z131">
        <f>Original!Y129</f>
        <v>24044157.417720899</v>
      </c>
      <c r="AA131" s="5">
        <f t="shared" si="70"/>
        <v>8.5701527314843672E-3</v>
      </c>
      <c r="AB131">
        <f>Original!Z129</f>
        <v>2789801.3488112101</v>
      </c>
      <c r="AC131" s="5">
        <f t="shared" si="71"/>
        <v>9.9437976696126022E-4</v>
      </c>
      <c r="AD131">
        <f>Original!AA129</f>
        <v>11362824.916093299</v>
      </c>
      <c r="AE131" s="5">
        <f t="shared" si="72"/>
        <v>4.0500959671917747E-3</v>
      </c>
      <c r="AF131">
        <f>Original!AC129</f>
        <v>4200838.8141799197</v>
      </c>
      <c r="AG131" s="5">
        <f t="shared" si="73"/>
        <v>1.4973213497319606E-3</v>
      </c>
      <c r="AH131">
        <f>Original!AD129</f>
        <v>-4155142.8338027</v>
      </c>
      <c r="AI131" s="5">
        <f t="shared" si="74"/>
        <v>-1.4810337533631623E-3</v>
      </c>
      <c r="AJ131">
        <f>Original!AB129</f>
        <v>-15545775.333541401</v>
      </c>
      <c r="AK131" s="5">
        <f t="shared" si="42"/>
        <v>-5.5410412859632965E-3</v>
      </c>
      <c r="AL131">
        <f>Original!AE129</f>
        <v>2029870.6899450701</v>
      </c>
      <c r="AM131" s="5">
        <f t="shared" si="43"/>
        <v>7.235147206768605E-4</v>
      </c>
      <c r="AN131">
        <f>Original!AF129</f>
        <v>0</v>
      </c>
      <c r="AO131" s="5">
        <f t="shared" si="44"/>
        <v>0</v>
      </c>
      <c r="AP131">
        <f>Original!AG129</f>
        <v>0</v>
      </c>
      <c r="AQ131" s="5">
        <f t="shared" si="45"/>
        <v>0</v>
      </c>
      <c r="AR131">
        <f>Original!AH129</f>
        <v>0</v>
      </c>
      <c r="AS131" s="5">
        <f t="shared" si="46"/>
        <v>0</v>
      </c>
      <c r="AT131">
        <f>Original!AI129</f>
        <v>0</v>
      </c>
      <c r="AU131" s="5">
        <f t="shared" si="47"/>
        <v>0</v>
      </c>
      <c r="AV131">
        <f>Original!AJ129</f>
        <v>0</v>
      </c>
      <c r="AW131" s="5">
        <f t="shared" si="48"/>
        <v>0</v>
      </c>
      <c r="AX131">
        <f>Original!AK129</f>
        <v>0</v>
      </c>
      <c r="AY131" s="5">
        <f t="shared" si="49"/>
        <v>0</v>
      </c>
      <c r="AZ131">
        <f>Original!AL129</f>
        <v>33935379.568424799</v>
      </c>
      <c r="BA131">
        <f>Original!AM129</f>
        <v>33947893.801361397</v>
      </c>
      <c r="BB131" s="5">
        <f t="shared" si="50"/>
        <v>1.2100180086803646E-2</v>
      </c>
      <c r="BC131">
        <f>Original!AN129</f>
        <v>113430391.198643</v>
      </c>
      <c r="BD131" s="5">
        <f t="shared" si="51"/>
        <v>4.0430436387341527E-2</v>
      </c>
      <c r="BE131">
        <f>Original!AO129</f>
        <v>0</v>
      </c>
      <c r="BF131" s="5">
        <f t="shared" si="52"/>
        <v>0</v>
      </c>
      <c r="BG131">
        <f>Original!AP129</f>
        <v>147378285.00000399</v>
      </c>
      <c r="BH131">
        <f>Original!AQ129</f>
        <v>0</v>
      </c>
      <c r="BI131">
        <f>Original!AR129</f>
        <v>0</v>
      </c>
      <c r="BJ131">
        <f>Original!AS129</f>
        <v>0</v>
      </c>
      <c r="BK131">
        <f>Original!AT129</f>
        <v>0</v>
      </c>
      <c r="BL131" s="5">
        <f t="shared" si="53"/>
        <v>0</v>
      </c>
      <c r="BM131">
        <f>Original!AU129</f>
        <v>0</v>
      </c>
      <c r="BN131" s="5">
        <f t="shared" si="54"/>
        <v>0</v>
      </c>
      <c r="BO131">
        <f>Original!AV129</f>
        <v>0</v>
      </c>
      <c r="BP131" s="5">
        <f t="shared" si="55"/>
        <v>0</v>
      </c>
      <c r="BQ131"/>
      <c r="BR131"/>
      <c r="BS131"/>
      <c r="BT131"/>
      <c r="BU131"/>
      <c r="BV131"/>
      <c r="BW131"/>
      <c r="BX131"/>
    </row>
    <row r="132" spans="1:76" x14ac:dyDescent="0.2">
      <c r="A132" t="str">
        <f t="shared" si="35"/>
        <v>1_10_2008</v>
      </c>
      <c r="B132">
        <v>1</v>
      </c>
      <c r="C132">
        <v>10</v>
      </c>
      <c r="D132">
        <v>2008</v>
      </c>
      <c r="E132">
        <f>Original!E130</f>
        <v>2751026060</v>
      </c>
      <c r="F132">
        <f>Original!F130</f>
        <v>2818659238.99999</v>
      </c>
      <c r="G132">
        <f>Original!G130</f>
        <v>67633178.999994695</v>
      </c>
      <c r="H132">
        <f>Original!H130</f>
        <v>2920384934.2458701</v>
      </c>
      <c r="I132">
        <f>Original!I130</f>
        <v>78234966.503521398</v>
      </c>
      <c r="J132">
        <f>Original!J130</f>
        <v>558408346.89999902</v>
      </c>
      <c r="K132">
        <f>Original!K130</f>
        <v>7.08633899999999</v>
      </c>
      <c r="L132">
        <f>Original!L130</f>
        <v>27956797.669999901</v>
      </c>
      <c r="M132">
        <f>Original!M130</f>
        <v>3.9195000000000002</v>
      </c>
      <c r="N132">
        <f>Original!O130</f>
        <v>30.42</v>
      </c>
      <c r="O132">
        <f>Original!P130</f>
        <v>0.69981314054055799</v>
      </c>
      <c r="P132">
        <f>Original!N130</f>
        <v>36716.94</v>
      </c>
      <c r="Q132">
        <f>Original!Q130</f>
        <v>3.7</v>
      </c>
      <c r="R132">
        <f>Original!R130</f>
        <v>0</v>
      </c>
      <c r="S132">
        <f>Original!S130</f>
        <v>0</v>
      </c>
      <c r="T132">
        <f>Original!T130</f>
        <v>0</v>
      </c>
      <c r="U132">
        <f>Original!U130</f>
        <v>0</v>
      </c>
      <c r="V132">
        <f>Original!V130</f>
        <v>0</v>
      </c>
      <c r="W132">
        <f>Original!W130</f>
        <v>0</v>
      </c>
      <c r="X132">
        <f>Original!X130</f>
        <v>46864690.736256599</v>
      </c>
      <c r="Y132" s="5">
        <f t="shared" si="69"/>
        <v>1.648916885743484E-2</v>
      </c>
      <c r="Z132">
        <f>Original!Y130</f>
        <v>-15697174.962089401</v>
      </c>
      <c r="AA132" s="5">
        <f t="shared" si="70"/>
        <v>-5.5229932059350072E-3</v>
      </c>
      <c r="AB132">
        <f>Original!Z130</f>
        <v>12057266.747855499</v>
      </c>
      <c r="AC132" s="5">
        <f t="shared" si="71"/>
        <v>4.2423049046328614E-3</v>
      </c>
      <c r="AD132">
        <f>Original!AA130</f>
        <v>47122799.882530898</v>
      </c>
      <c r="AE132" s="5">
        <f t="shared" si="72"/>
        <v>1.6579983610070619E-2</v>
      </c>
      <c r="AF132">
        <f>Original!AC130</f>
        <v>403215.77158375701</v>
      </c>
      <c r="AG132" s="5">
        <f t="shared" si="73"/>
        <v>1.4186998439918698E-4</v>
      </c>
      <c r="AH132">
        <f>Original!AD130</f>
        <v>-11558560.219313299</v>
      </c>
      <c r="AI132" s="5">
        <f t="shared" si="74"/>
        <v>-4.0668368490403032E-3</v>
      </c>
      <c r="AJ132">
        <f>Original!AB130</f>
        <v>-1455383.2323322</v>
      </c>
      <c r="AK132" s="5">
        <f t="shared" si="42"/>
        <v>-5.120712308816968E-4</v>
      </c>
      <c r="AL132">
        <f>Original!AE130</f>
        <v>-2143099.7712654402</v>
      </c>
      <c r="AM132" s="5">
        <f t="shared" si="43"/>
        <v>-7.5404176260544147E-4</v>
      </c>
      <c r="AN132">
        <f>Original!AF130</f>
        <v>0</v>
      </c>
      <c r="AO132" s="5">
        <f t="shared" si="44"/>
        <v>0</v>
      </c>
      <c r="AP132">
        <f>Original!AG130</f>
        <v>0</v>
      </c>
      <c r="AQ132" s="5">
        <f t="shared" si="45"/>
        <v>0</v>
      </c>
      <c r="AR132">
        <f>Original!AH130</f>
        <v>0</v>
      </c>
      <c r="AS132" s="5">
        <f t="shared" si="46"/>
        <v>0</v>
      </c>
      <c r="AT132">
        <f>Original!AI130</f>
        <v>0</v>
      </c>
      <c r="AU132" s="5">
        <f t="shared" si="47"/>
        <v>0</v>
      </c>
      <c r="AV132">
        <f>Original!AJ130</f>
        <v>0</v>
      </c>
      <c r="AW132" s="5">
        <f t="shared" si="48"/>
        <v>0</v>
      </c>
      <c r="AX132">
        <f>Original!AK130</f>
        <v>0</v>
      </c>
      <c r="AY132" s="5">
        <f t="shared" si="49"/>
        <v>0</v>
      </c>
      <c r="AZ132">
        <f>Original!AL130</f>
        <v>75593754.953226298</v>
      </c>
      <c r="BA132">
        <f>Original!AM130</f>
        <v>75726627.411353007</v>
      </c>
      <c r="BB132" s="5">
        <f t="shared" si="50"/>
        <v>2.6644134993167212E-2</v>
      </c>
      <c r="BC132">
        <f>Original!AN130</f>
        <v>-8093448.4113582596</v>
      </c>
      <c r="BD132" s="5">
        <f t="shared" si="51"/>
        <v>-2.8476500196037355E-3</v>
      </c>
      <c r="BE132">
        <f>Original!AO130</f>
        <v>0</v>
      </c>
      <c r="BF132" s="5">
        <f t="shared" si="52"/>
        <v>0</v>
      </c>
      <c r="BG132">
        <f>Original!AP130</f>
        <v>67633178.999994695</v>
      </c>
      <c r="BH132">
        <f>Original!AQ130</f>
        <v>0</v>
      </c>
      <c r="BI132">
        <f>Original!AR130</f>
        <v>0</v>
      </c>
      <c r="BJ132">
        <f>Original!AS130</f>
        <v>0</v>
      </c>
      <c r="BK132">
        <f>Original!AT130</f>
        <v>0</v>
      </c>
      <c r="BL132" s="5">
        <f t="shared" si="53"/>
        <v>0</v>
      </c>
      <c r="BM132">
        <f>Original!AU130</f>
        <v>0</v>
      </c>
      <c r="BN132" s="5">
        <f t="shared" si="54"/>
        <v>0</v>
      </c>
      <c r="BO132">
        <f>Original!AV130</f>
        <v>0</v>
      </c>
      <c r="BP132" s="5">
        <f t="shared" si="55"/>
        <v>0</v>
      </c>
      <c r="BQ132"/>
      <c r="BR132"/>
      <c r="BS132"/>
      <c r="BT132"/>
      <c r="BU132"/>
      <c r="BV132"/>
      <c r="BW132"/>
      <c r="BX132"/>
    </row>
    <row r="133" spans="1:76" x14ac:dyDescent="0.2">
      <c r="A133" t="str">
        <f t="shared" si="35"/>
        <v>1_10_2009</v>
      </c>
      <c r="B133">
        <v>1</v>
      </c>
      <c r="C133">
        <v>10</v>
      </c>
      <c r="D133">
        <v>2009</v>
      </c>
      <c r="E133">
        <f>Original!E131</f>
        <v>2818659238.99999</v>
      </c>
      <c r="F133">
        <f>Original!F131</f>
        <v>2717269399.99999</v>
      </c>
      <c r="G133">
        <f>Original!G131</f>
        <v>-101389838.999999</v>
      </c>
      <c r="H133">
        <f>Original!H131</f>
        <v>2788775517.7516599</v>
      </c>
      <c r="I133">
        <f>Original!I131</f>
        <v>-131609416.494212</v>
      </c>
      <c r="J133">
        <f>Original!J131</f>
        <v>562176551.29999995</v>
      </c>
      <c r="K133">
        <f>Original!K131</f>
        <v>7.4704499999999996</v>
      </c>
      <c r="L133">
        <f>Original!L131</f>
        <v>27734538</v>
      </c>
      <c r="M133">
        <f>Original!M131</f>
        <v>2.84309999999999</v>
      </c>
      <c r="N133">
        <f>Original!O131</f>
        <v>30.61</v>
      </c>
      <c r="O133">
        <f>Original!P131</f>
        <v>0.69306750843060905</v>
      </c>
      <c r="P133">
        <f>Original!N131</f>
        <v>35494.29</v>
      </c>
      <c r="Q133">
        <f>Original!Q131</f>
        <v>3.9</v>
      </c>
      <c r="R133">
        <f>Original!R131</f>
        <v>0</v>
      </c>
      <c r="S133">
        <f>Original!S131</f>
        <v>0</v>
      </c>
      <c r="T133">
        <f>Original!T131</f>
        <v>0</v>
      </c>
      <c r="U133">
        <f>Original!U131</f>
        <v>0</v>
      </c>
      <c r="V133">
        <f>Original!V131</f>
        <v>0</v>
      </c>
      <c r="W133">
        <f>Original!W131</f>
        <v>0</v>
      </c>
      <c r="X133">
        <f>Original!X131</f>
        <v>11548980.7002181</v>
      </c>
      <c r="Y133" s="5">
        <f t="shared" si="69"/>
        <v>3.9546090533439859E-3</v>
      </c>
      <c r="Z133">
        <f>Original!Y131</f>
        <v>-34789981.361996099</v>
      </c>
      <c r="AA133" s="5">
        <f t="shared" si="70"/>
        <v>-1.1912806751614031E-2</v>
      </c>
      <c r="AB133">
        <f>Original!Z131</f>
        <v>-11262862.307576099</v>
      </c>
      <c r="AC133" s="5">
        <f t="shared" si="71"/>
        <v>-3.8566362178842372E-3</v>
      </c>
      <c r="AD133">
        <f>Original!AA131</f>
        <v>-118168328.566494</v>
      </c>
      <c r="AE133" s="5">
        <f t="shared" si="72"/>
        <v>-4.0463271529993891E-2</v>
      </c>
      <c r="AF133">
        <f>Original!AC131</f>
        <v>3927168.4696361199</v>
      </c>
      <c r="AG133" s="5">
        <f t="shared" si="73"/>
        <v>1.3447434355602272E-3</v>
      </c>
      <c r="AH133">
        <f>Original!AD131</f>
        <v>-6898628.0328494003</v>
      </c>
      <c r="AI133" s="5">
        <f t="shared" si="74"/>
        <v>-2.362232441330831E-3</v>
      </c>
      <c r="AJ133">
        <f>Original!AB131</f>
        <v>33075510.969214499</v>
      </c>
      <c r="AK133" s="5">
        <f t="shared" si="42"/>
        <v>1.1325736748383677E-2</v>
      </c>
      <c r="AL133">
        <f>Original!AE131</f>
        <v>-4389863.9584607398</v>
      </c>
      <c r="AM133" s="5">
        <f t="shared" si="43"/>
        <v>-1.5031799085740499E-3</v>
      </c>
      <c r="AN133">
        <f>Original!AF131</f>
        <v>0</v>
      </c>
      <c r="AO133" s="5">
        <f t="shared" si="44"/>
        <v>0</v>
      </c>
      <c r="AP133">
        <f>Original!AG131</f>
        <v>0</v>
      </c>
      <c r="AQ133" s="5">
        <f t="shared" si="45"/>
        <v>0</v>
      </c>
      <c r="AR133">
        <f>Original!AH131</f>
        <v>0</v>
      </c>
      <c r="AS133" s="5">
        <f t="shared" si="46"/>
        <v>0</v>
      </c>
      <c r="AT133">
        <f>Original!AI131</f>
        <v>0</v>
      </c>
      <c r="AU133" s="5">
        <f t="shared" si="47"/>
        <v>0</v>
      </c>
      <c r="AV133">
        <f>Original!AJ131</f>
        <v>0</v>
      </c>
      <c r="AW133" s="5">
        <f t="shared" si="48"/>
        <v>0</v>
      </c>
      <c r="AX133">
        <f>Original!AK131</f>
        <v>0</v>
      </c>
      <c r="AY133" s="5">
        <f t="shared" si="49"/>
        <v>0</v>
      </c>
      <c r="AZ133">
        <f>Original!AL131</f>
        <v>-126958004.08830699</v>
      </c>
      <c r="BA133">
        <f>Original!AM131</f>
        <v>-127025068.986873</v>
      </c>
      <c r="BB133" s="5">
        <f t="shared" si="50"/>
        <v>-4.3496002015800922E-2</v>
      </c>
      <c r="BC133">
        <f>Original!AN131</f>
        <v>25635229.986874301</v>
      </c>
      <c r="BD133" s="5">
        <f t="shared" si="51"/>
        <v>8.7780311719400355E-3</v>
      </c>
      <c r="BE133">
        <f>Original!AO131</f>
        <v>0</v>
      </c>
      <c r="BF133" s="5">
        <f t="shared" si="52"/>
        <v>0</v>
      </c>
      <c r="BG133">
        <f>Original!AP131</f>
        <v>-101389838.999999</v>
      </c>
      <c r="BH133">
        <f>Original!AQ131</f>
        <v>0</v>
      </c>
      <c r="BI133">
        <f>Original!AR131</f>
        <v>0</v>
      </c>
      <c r="BJ133">
        <f>Original!AS131</f>
        <v>0</v>
      </c>
      <c r="BK133">
        <f>Original!AT131</f>
        <v>0</v>
      </c>
      <c r="BL133" s="5">
        <f t="shared" si="53"/>
        <v>0</v>
      </c>
      <c r="BM133">
        <f>Original!AU131</f>
        <v>0</v>
      </c>
      <c r="BN133" s="5">
        <f t="shared" si="54"/>
        <v>0</v>
      </c>
      <c r="BO133">
        <f>Original!AV131</f>
        <v>0</v>
      </c>
      <c r="BP133" s="5">
        <f t="shared" si="55"/>
        <v>0</v>
      </c>
      <c r="BQ133"/>
      <c r="BR133"/>
      <c r="BS133"/>
      <c r="BT133"/>
      <c r="BU133"/>
      <c r="BV133"/>
      <c r="BW133"/>
      <c r="BX133"/>
    </row>
    <row r="134" spans="1:76" x14ac:dyDescent="0.2">
      <c r="A134" t="str">
        <f t="shared" si="35"/>
        <v>1_10_2010</v>
      </c>
      <c r="B134">
        <v>1</v>
      </c>
      <c r="C134">
        <v>10</v>
      </c>
      <c r="D134">
        <v>2010</v>
      </c>
      <c r="E134">
        <f>Original!E132</f>
        <v>2717269399.99999</v>
      </c>
      <c r="F134">
        <f>Original!F132</f>
        <v>2812782058</v>
      </c>
      <c r="G134">
        <f>Original!G132</f>
        <v>95512658.000002801</v>
      </c>
      <c r="H134">
        <f>Original!H132</f>
        <v>2869277922.0955601</v>
      </c>
      <c r="I134">
        <f>Original!I132</f>
        <v>80502404.343898699</v>
      </c>
      <c r="J134">
        <f>Original!J132</f>
        <v>552453534.09999895</v>
      </c>
      <c r="K134">
        <f>Original!K132</f>
        <v>7.4798299999999998</v>
      </c>
      <c r="L134">
        <f>Original!L132</f>
        <v>27553600.749999899</v>
      </c>
      <c r="M134">
        <f>Original!M132</f>
        <v>3.2889999999999899</v>
      </c>
      <c r="N134">
        <f>Original!O132</f>
        <v>30.93</v>
      </c>
      <c r="O134">
        <f>Original!P132</f>
        <v>0.69408651159993096</v>
      </c>
      <c r="P134">
        <f>Original!N132</f>
        <v>35213</v>
      </c>
      <c r="Q134">
        <f>Original!Q132</f>
        <v>3.9</v>
      </c>
      <c r="R134">
        <f>Original!R132</f>
        <v>0</v>
      </c>
      <c r="S134">
        <f>Original!S132</f>
        <v>0</v>
      </c>
      <c r="T134">
        <f>Original!T132</f>
        <v>0</v>
      </c>
      <c r="U134">
        <f>Original!U132</f>
        <v>0</v>
      </c>
      <c r="V134">
        <f>Original!V132</f>
        <v>1</v>
      </c>
      <c r="W134">
        <f>Original!W132</f>
        <v>0</v>
      </c>
      <c r="X134">
        <f>Original!X132</f>
        <v>-28670433.198372599</v>
      </c>
      <c r="Y134" s="5">
        <f t="shared" si="69"/>
        <v>-1.0280652930246248E-2</v>
      </c>
      <c r="Z134">
        <f>Original!Y132</f>
        <v>-804713.93920550798</v>
      </c>
      <c r="AA134" s="5">
        <f t="shared" si="70"/>
        <v>-2.8855457676072718E-4</v>
      </c>
      <c r="AB134">
        <f>Original!Z132</f>
        <v>-8906714.1275538206</v>
      </c>
      <c r="AC134" s="5">
        <f t="shared" si="71"/>
        <v>-3.1937723459127708E-3</v>
      </c>
      <c r="AD134">
        <f>Original!AA132</f>
        <v>52231185.892456003</v>
      </c>
      <c r="AE134" s="5">
        <f t="shared" si="72"/>
        <v>1.8729075022347202E-2</v>
      </c>
      <c r="AF134">
        <f>Original!AC132</f>
        <v>6379298.9977822099</v>
      </c>
      <c r="AG134" s="5">
        <f t="shared" si="73"/>
        <v>2.2874910358239475E-3</v>
      </c>
      <c r="AH134">
        <f>Original!AD132</f>
        <v>1006046.6668361099</v>
      </c>
      <c r="AI134" s="5">
        <f t="shared" si="74"/>
        <v>3.6074852939299871E-4</v>
      </c>
      <c r="AJ134">
        <f>Original!AB132</f>
        <v>7457778.2715862002</v>
      </c>
      <c r="AK134" s="5">
        <f t="shared" si="42"/>
        <v>2.6742124721457466E-3</v>
      </c>
      <c r="AL134">
        <f>Original!AE132</f>
        <v>0</v>
      </c>
      <c r="AM134" s="5">
        <f t="shared" si="43"/>
        <v>0</v>
      </c>
      <c r="AN134">
        <f>Original!AF132</f>
        <v>0</v>
      </c>
      <c r="AO134" s="5">
        <f t="shared" si="44"/>
        <v>0</v>
      </c>
      <c r="AP134">
        <f>Original!AG132</f>
        <v>0</v>
      </c>
      <c r="AQ134" s="5">
        <f t="shared" si="45"/>
        <v>0</v>
      </c>
      <c r="AR134">
        <f>Original!AH132</f>
        <v>0</v>
      </c>
      <c r="AS134" s="5">
        <f t="shared" si="46"/>
        <v>0</v>
      </c>
      <c r="AT134">
        <f>Original!AI132</f>
        <v>0</v>
      </c>
      <c r="AU134" s="5">
        <f t="shared" si="47"/>
        <v>0</v>
      </c>
      <c r="AV134">
        <f>Original!AJ132</f>
        <v>49765859.761656404</v>
      </c>
      <c r="AW134" s="5">
        <f t="shared" si="48"/>
        <v>1.7845057604987211E-2</v>
      </c>
      <c r="AX134">
        <f>Original!AK132</f>
        <v>0</v>
      </c>
      <c r="AY134" s="5">
        <f t="shared" si="49"/>
        <v>0</v>
      </c>
      <c r="AZ134">
        <f>Original!AL132</f>
        <v>78458308.325185001</v>
      </c>
      <c r="BA134">
        <f>Original!AM132</f>
        <v>78438267.461003602</v>
      </c>
      <c r="BB134" s="5">
        <f t="shared" si="50"/>
        <v>2.8126418552412335E-2</v>
      </c>
      <c r="BC134">
        <f>Original!AN132</f>
        <v>17074390.5389992</v>
      </c>
      <c r="BD134" s="5">
        <f t="shared" si="51"/>
        <v>6.1225403157457265E-3</v>
      </c>
      <c r="BE134">
        <f>Original!AO132</f>
        <v>0</v>
      </c>
      <c r="BF134" s="5">
        <f t="shared" si="52"/>
        <v>0</v>
      </c>
      <c r="BG134">
        <f>Original!AP132</f>
        <v>95512658.000002801</v>
      </c>
      <c r="BH134">
        <f>Original!AQ132</f>
        <v>0</v>
      </c>
      <c r="BI134">
        <f>Original!AR132</f>
        <v>1</v>
      </c>
      <c r="BJ134">
        <f>Original!AS132</f>
        <v>0</v>
      </c>
      <c r="BK134">
        <f>Original!AT132</f>
        <v>0</v>
      </c>
      <c r="BL134" s="5">
        <f t="shared" si="53"/>
        <v>0</v>
      </c>
      <c r="BM134">
        <f>Original!AU132</f>
        <v>49765859.761656404</v>
      </c>
      <c r="BN134" s="5">
        <f t="shared" si="54"/>
        <v>1.7845057604987211E-2</v>
      </c>
      <c r="BO134">
        <f>Original!AV132</f>
        <v>0</v>
      </c>
      <c r="BP134" s="5">
        <f t="shared" si="55"/>
        <v>0</v>
      </c>
      <c r="BQ134"/>
      <c r="BR134"/>
      <c r="BS134"/>
      <c r="BT134"/>
      <c r="BU134"/>
      <c r="BV134"/>
      <c r="BW134"/>
      <c r="BX134"/>
    </row>
    <row r="135" spans="1:76" x14ac:dyDescent="0.2">
      <c r="A135" t="str">
        <f t="shared" si="35"/>
        <v>1_10_2011</v>
      </c>
      <c r="B135">
        <v>1</v>
      </c>
      <c r="C135">
        <v>10</v>
      </c>
      <c r="D135">
        <v>2011</v>
      </c>
      <c r="E135">
        <f>Original!E133</f>
        <v>2812782058</v>
      </c>
      <c r="F135">
        <f>Original!F133</f>
        <v>2875478446.99999</v>
      </c>
      <c r="G135">
        <f>Original!G133</f>
        <v>62696388.999994203</v>
      </c>
      <c r="H135">
        <f>Original!H133</f>
        <v>2910815867.2278199</v>
      </c>
      <c r="I135">
        <f>Original!I133</f>
        <v>41537945.132258803</v>
      </c>
      <c r="J135">
        <f>Original!J133</f>
        <v>542784230.60000002</v>
      </c>
      <c r="K135">
        <f>Original!K133</f>
        <v>8.0193119999999993</v>
      </c>
      <c r="L135">
        <f>Original!L133</f>
        <v>27682634.670000002</v>
      </c>
      <c r="M135">
        <f>Original!M133</f>
        <v>4.0655999999999999</v>
      </c>
      <c r="N135">
        <f>Original!O133</f>
        <v>31.299999999999901</v>
      </c>
      <c r="O135">
        <f>Original!P133</f>
        <v>0.68613917826660797</v>
      </c>
      <c r="P135">
        <f>Original!N133</f>
        <v>34147.68</v>
      </c>
      <c r="Q135">
        <f>Original!Q133</f>
        <v>3.8999999999999901</v>
      </c>
      <c r="R135">
        <f>Original!R133</f>
        <v>0</v>
      </c>
      <c r="S135">
        <f>Original!S133</f>
        <v>0</v>
      </c>
      <c r="T135">
        <f>Original!T133</f>
        <v>0</v>
      </c>
      <c r="U135">
        <f>Original!U133</f>
        <v>0</v>
      </c>
      <c r="V135">
        <f>Original!V133</f>
        <v>1</v>
      </c>
      <c r="W135">
        <f>Original!W133</f>
        <v>0</v>
      </c>
      <c r="X135">
        <f>Original!X133</f>
        <v>-30034929.146235898</v>
      </c>
      <c r="Y135" s="5">
        <f t="shared" si="69"/>
        <v>-1.0467765745153075E-2</v>
      </c>
      <c r="Z135">
        <f>Original!Y133</f>
        <v>-46047042.317093402</v>
      </c>
      <c r="AA135" s="5">
        <f t="shared" si="70"/>
        <v>-1.6048303290000999E-2</v>
      </c>
      <c r="AB135">
        <f>Original!Z133</f>
        <v>6599722.6822349103</v>
      </c>
      <c r="AC135" s="5">
        <f t="shared" si="71"/>
        <v>2.3001336438733138E-3</v>
      </c>
      <c r="AD135">
        <f>Original!AA133</f>
        <v>82371594.604734793</v>
      </c>
      <c r="AE135" s="5">
        <f t="shared" si="72"/>
        <v>2.8708126867185869E-2</v>
      </c>
      <c r="AF135">
        <f>Original!AC133</f>
        <v>7636734.3621939402</v>
      </c>
      <c r="AG135" s="5">
        <f t="shared" si="73"/>
        <v>2.6615526866133961E-3</v>
      </c>
      <c r="AH135">
        <f>Original!AD133</f>
        <v>-8108868.5803912999</v>
      </c>
      <c r="AI135" s="5">
        <f t="shared" si="74"/>
        <v>-2.8261007823421427E-3</v>
      </c>
      <c r="AJ135">
        <f>Original!AB133</f>
        <v>29924424.5979467</v>
      </c>
      <c r="AK135" s="5">
        <f t="shared" si="42"/>
        <v>1.0429252728537211E-2</v>
      </c>
      <c r="AL135">
        <f>Original!AE133</f>
        <v>0</v>
      </c>
      <c r="AM135" s="5">
        <f t="shared" si="43"/>
        <v>0</v>
      </c>
      <c r="AN135">
        <f>Original!AF133</f>
        <v>0</v>
      </c>
      <c r="AO135" s="5">
        <f t="shared" si="44"/>
        <v>0</v>
      </c>
      <c r="AP135">
        <f>Original!AG133</f>
        <v>0</v>
      </c>
      <c r="AQ135" s="5">
        <f t="shared" si="45"/>
        <v>0</v>
      </c>
      <c r="AR135">
        <f>Original!AH133</f>
        <v>0</v>
      </c>
      <c r="AS135" s="5">
        <f t="shared" si="46"/>
        <v>0</v>
      </c>
      <c r="AT135">
        <f>Original!AI133</f>
        <v>0</v>
      </c>
      <c r="AU135" s="5">
        <f t="shared" si="47"/>
        <v>0</v>
      </c>
      <c r="AV135">
        <f>Original!AJ133</f>
        <v>0</v>
      </c>
      <c r="AW135" s="5">
        <f t="shared" si="48"/>
        <v>0</v>
      </c>
      <c r="AX135">
        <f>Original!AK133</f>
        <v>0</v>
      </c>
      <c r="AY135" s="5">
        <f t="shared" si="49"/>
        <v>0</v>
      </c>
      <c r="AZ135">
        <f>Original!AL133</f>
        <v>42341636.203389697</v>
      </c>
      <c r="BA135">
        <f>Original!AM133</f>
        <v>40720066.151303902</v>
      </c>
      <c r="BB135" s="5">
        <f t="shared" si="50"/>
        <v>1.4191746933167158E-2</v>
      </c>
      <c r="BC135">
        <f>Original!AN133</f>
        <v>21976322.848690301</v>
      </c>
      <c r="BD135" s="5">
        <f t="shared" si="51"/>
        <v>7.6591823606407651E-3</v>
      </c>
      <c r="BE135">
        <f>Original!AO133</f>
        <v>0</v>
      </c>
      <c r="BF135" s="5">
        <f t="shared" si="52"/>
        <v>0</v>
      </c>
      <c r="BG135">
        <f>Original!AP133</f>
        <v>62696388.999994203</v>
      </c>
      <c r="BH135">
        <f>Original!AQ133</f>
        <v>0</v>
      </c>
      <c r="BI135">
        <f>Original!AR133</f>
        <v>1</v>
      </c>
      <c r="BJ135">
        <f>Original!AS133</f>
        <v>0</v>
      </c>
      <c r="BK135">
        <f>Original!AT133</f>
        <v>0</v>
      </c>
      <c r="BL135" s="5">
        <f t="shared" si="53"/>
        <v>0</v>
      </c>
      <c r="BM135">
        <f>Original!AU133</f>
        <v>0</v>
      </c>
      <c r="BN135" s="5">
        <f t="shared" si="54"/>
        <v>0</v>
      </c>
      <c r="BO135">
        <f>Original!AV133</f>
        <v>0</v>
      </c>
      <c r="BP135" s="5">
        <f t="shared" si="55"/>
        <v>0</v>
      </c>
      <c r="BQ135"/>
      <c r="BR135"/>
      <c r="BS135"/>
      <c r="BT135"/>
      <c r="BU135"/>
      <c r="BV135"/>
      <c r="BW135"/>
      <c r="BX135"/>
    </row>
    <row r="136" spans="1:76" x14ac:dyDescent="0.2">
      <c r="A136" t="str">
        <f t="shared" si="35"/>
        <v>1_10_2012</v>
      </c>
      <c r="B136">
        <v>1</v>
      </c>
      <c r="C136">
        <v>10</v>
      </c>
      <c r="D136">
        <v>2012</v>
      </c>
      <c r="E136">
        <f>Original!E134</f>
        <v>2875478446.99999</v>
      </c>
      <c r="F136">
        <f>Original!F134</f>
        <v>2926682201</v>
      </c>
      <c r="G136">
        <f>Original!G134</f>
        <v>51203754.0000076</v>
      </c>
      <c r="H136">
        <f>Original!H134</f>
        <v>2932536972.8407001</v>
      </c>
      <c r="I136">
        <f>Original!I134</f>
        <v>21721105.6128892</v>
      </c>
      <c r="J136">
        <f>Original!J134</f>
        <v>541132314.10000002</v>
      </c>
      <c r="K136">
        <f>Original!K134</f>
        <v>7.8171530000000002</v>
      </c>
      <c r="L136">
        <f>Original!L134</f>
        <v>27909105.420000002</v>
      </c>
      <c r="M136">
        <f>Original!M134</f>
        <v>4.1093000000000002</v>
      </c>
      <c r="N136">
        <f>Original!O134</f>
        <v>31.509999999999899</v>
      </c>
      <c r="O136">
        <f>Original!P134</f>
        <v>0.68630248062319699</v>
      </c>
      <c r="P136">
        <f>Original!N134</f>
        <v>33963.31</v>
      </c>
      <c r="Q136">
        <f>Original!Q134</f>
        <v>4.0999999999999996</v>
      </c>
      <c r="R136">
        <f>Original!R134</f>
        <v>0</v>
      </c>
      <c r="S136">
        <f>Original!S134</f>
        <v>1</v>
      </c>
      <c r="T136">
        <f>Original!T134</f>
        <v>0</v>
      </c>
      <c r="U136">
        <f>Original!U134</f>
        <v>0</v>
      </c>
      <c r="V136">
        <f>Original!V134</f>
        <v>1</v>
      </c>
      <c r="W136">
        <f>Original!W134</f>
        <v>0</v>
      </c>
      <c r="X136">
        <f>Original!X134</f>
        <v>-5323802.0437099598</v>
      </c>
      <c r="Y136" s="5">
        <f t="shared" si="69"/>
        <v>-1.8289724553343873E-3</v>
      </c>
      <c r="Z136">
        <f>Original!Y134</f>
        <v>17497587.351848401</v>
      </c>
      <c r="AA136" s="5">
        <f t="shared" si="70"/>
        <v>6.0112312664121264E-3</v>
      </c>
      <c r="AB136">
        <f>Original!Z134</f>
        <v>11776117.8734123</v>
      </c>
      <c r="AC136" s="5">
        <f t="shared" si="71"/>
        <v>4.0456416381389132E-3</v>
      </c>
      <c r="AD136">
        <f>Original!AA134</f>
        <v>4287195.6415287899</v>
      </c>
      <c r="AE136" s="5">
        <f t="shared" si="72"/>
        <v>1.4728501688469205E-3</v>
      </c>
      <c r="AF136">
        <f>Original!AC134</f>
        <v>4428377.1395053398</v>
      </c>
      <c r="AG136" s="5">
        <f t="shared" si="73"/>
        <v>1.5213525490785521E-3</v>
      </c>
      <c r="AH136">
        <f>Original!AD134</f>
        <v>170586.61822996201</v>
      </c>
      <c r="AI136" s="5">
        <f t="shared" si="74"/>
        <v>5.8604400281912701E-5</v>
      </c>
      <c r="AJ136">
        <f>Original!AB134</f>
        <v>5367571.9926340897</v>
      </c>
      <c r="AK136" s="5">
        <f t="shared" si="42"/>
        <v>1.8440094590201667E-3</v>
      </c>
      <c r="AL136">
        <f>Original!AE134</f>
        <v>-4478355.8874943396</v>
      </c>
      <c r="AM136" s="5">
        <f t="shared" si="43"/>
        <v>-1.5385225626653606E-3</v>
      </c>
      <c r="AN136">
        <f>Original!AF134</f>
        <v>0</v>
      </c>
      <c r="AO136" s="5">
        <f t="shared" si="44"/>
        <v>0</v>
      </c>
      <c r="AP136">
        <f>Original!AG134</f>
        <v>-12224369.8725663</v>
      </c>
      <c r="AQ136" s="5">
        <f t="shared" si="45"/>
        <v>-4.1996369506561914E-3</v>
      </c>
      <c r="AR136">
        <f>Original!AH134</f>
        <v>0</v>
      </c>
      <c r="AS136" s="5">
        <f t="shared" si="46"/>
        <v>0</v>
      </c>
      <c r="AT136">
        <f>Original!AI134</f>
        <v>0</v>
      </c>
      <c r="AU136" s="5">
        <f t="shared" si="47"/>
        <v>0</v>
      </c>
      <c r="AV136">
        <f>Original!AJ134</f>
        <v>0</v>
      </c>
      <c r="AW136" s="5">
        <f t="shared" si="48"/>
        <v>0</v>
      </c>
      <c r="AX136">
        <f>Original!AK134</f>
        <v>0</v>
      </c>
      <c r="AY136" s="5">
        <f t="shared" si="49"/>
        <v>0</v>
      </c>
      <c r="AZ136">
        <f>Original!AL134</f>
        <v>21500908.813388299</v>
      </c>
      <c r="BA136">
        <f>Original!AM134</f>
        <v>21457410.52812</v>
      </c>
      <c r="BB136" s="5">
        <f t="shared" si="50"/>
        <v>7.3716138384787083E-3</v>
      </c>
      <c r="BC136">
        <f>Original!AN134</f>
        <v>29746343.471887499</v>
      </c>
      <c r="BD136" s="5">
        <f t="shared" si="51"/>
        <v>1.0219246021981146E-2</v>
      </c>
      <c r="BE136">
        <f>Original!AO134</f>
        <v>0</v>
      </c>
      <c r="BF136" s="5">
        <f t="shared" si="52"/>
        <v>0</v>
      </c>
      <c r="BG136">
        <f>Original!AP134</f>
        <v>51203754.0000076</v>
      </c>
      <c r="BH136">
        <f>Original!AQ134</f>
        <v>1</v>
      </c>
      <c r="BI136">
        <f>Original!AR134</f>
        <v>1</v>
      </c>
      <c r="BJ136">
        <f>Original!AS134</f>
        <v>0</v>
      </c>
      <c r="BK136">
        <f>Original!AT134</f>
        <v>-12224369.8725663</v>
      </c>
      <c r="BL136" s="5">
        <f t="shared" si="53"/>
        <v>-4.1996369506561914E-3</v>
      </c>
      <c r="BM136">
        <f>Original!AU134</f>
        <v>0</v>
      </c>
      <c r="BN136" s="5">
        <f t="shared" si="54"/>
        <v>0</v>
      </c>
      <c r="BO136">
        <f>Original!AV134</f>
        <v>0</v>
      </c>
      <c r="BP136" s="5">
        <f t="shared" si="55"/>
        <v>0</v>
      </c>
      <c r="BQ136"/>
      <c r="BR136"/>
      <c r="BS136"/>
      <c r="BT136"/>
      <c r="BU136"/>
      <c r="BV136"/>
      <c r="BW136"/>
      <c r="BX136"/>
    </row>
    <row r="137" spans="1:76" x14ac:dyDescent="0.2">
      <c r="A137" t="str">
        <f t="shared" si="35"/>
        <v>1_10_2013</v>
      </c>
      <c r="B137">
        <v>1</v>
      </c>
      <c r="C137">
        <v>10</v>
      </c>
      <c r="D137">
        <v>2013</v>
      </c>
      <c r="E137">
        <f>Original!E135</f>
        <v>2926682201</v>
      </c>
      <c r="F137">
        <f>Original!F135</f>
        <v>3025842522</v>
      </c>
      <c r="G137">
        <f>Original!G135</f>
        <v>99160321.000001401</v>
      </c>
      <c r="H137">
        <f>Original!H135</f>
        <v>2919963023.71591</v>
      </c>
      <c r="I137">
        <f>Original!I135</f>
        <v>-12573949.1247901</v>
      </c>
      <c r="J137">
        <f>Original!J135</f>
        <v>553170967.49999905</v>
      </c>
      <c r="K137">
        <f>Original!K135</f>
        <v>8.0184599999999993</v>
      </c>
      <c r="L137">
        <f>Original!L135</f>
        <v>28818049.079999998</v>
      </c>
      <c r="M137">
        <f>Original!M135</f>
        <v>3.9420000000000002</v>
      </c>
      <c r="N137">
        <f>Original!O135</f>
        <v>29.93</v>
      </c>
      <c r="O137">
        <f>Original!P135</f>
        <v>0.66429372522682495</v>
      </c>
      <c r="P137">
        <f>Original!N135</f>
        <v>33700.32</v>
      </c>
      <c r="Q137">
        <f>Original!Q135</f>
        <v>4.2</v>
      </c>
      <c r="R137">
        <f>Original!R135</f>
        <v>0</v>
      </c>
      <c r="S137">
        <f>Original!S135</f>
        <v>2</v>
      </c>
      <c r="T137">
        <f>Original!T135</f>
        <v>0</v>
      </c>
      <c r="U137">
        <f>Original!U135</f>
        <v>0</v>
      </c>
      <c r="V137">
        <f>Original!V135</f>
        <v>1</v>
      </c>
      <c r="W137">
        <f>Original!W135</f>
        <v>0</v>
      </c>
      <c r="X137">
        <f>Original!X135</f>
        <v>39415133.245581999</v>
      </c>
      <c r="Y137" s="5">
        <f t="shared" si="69"/>
        <v>1.3440626191799114E-2</v>
      </c>
      <c r="Z137">
        <f>Original!Y135</f>
        <v>-17627907.868518699</v>
      </c>
      <c r="AA137" s="5">
        <f t="shared" si="70"/>
        <v>-6.0111459912619057E-3</v>
      </c>
      <c r="AB137">
        <f>Original!Z135</f>
        <v>47430125.345440298</v>
      </c>
      <c r="AC137" s="5">
        <f t="shared" si="71"/>
        <v>1.6173751869015832E-2</v>
      </c>
      <c r="AD137">
        <f>Original!AA135</f>
        <v>-16850848.950254198</v>
      </c>
      <c r="AE137" s="5">
        <f t="shared" si="72"/>
        <v>-5.7461676037901949E-3</v>
      </c>
      <c r="AF137">
        <f>Original!AC135</f>
        <v>-33690069.574555703</v>
      </c>
      <c r="AG137" s="5">
        <f t="shared" si="73"/>
        <v>-1.1488369929031343E-2</v>
      </c>
      <c r="AH137">
        <f>Original!AD135</f>
        <v>-23305884.917005699</v>
      </c>
      <c r="AI137" s="5">
        <f t="shared" si="74"/>
        <v>-7.9473456371906108E-3</v>
      </c>
      <c r="AJ137">
        <f>Original!AB135</f>
        <v>7847509.0147563601</v>
      </c>
      <c r="AK137" s="5">
        <f t="shared" si="42"/>
        <v>2.6760136657900712E-3</v>
      </c>
      <c r="AL137">
        <f>Original!AE135</f>
        <v>-2279939.1277048602</v>
      </c>
      <c r="AM137" s="5">
        <f t="shared" si="43"/>
        <v>-7.7746304609974646E-4</v>
      </c>
      <c r="AN137">
        <f>Original!AF135</f>
        <v>0</v>
      </c>
      <c r="AO137" s="5">
        <f t="shared" si="44"/>
        <v>0</v>
      </c>
      <c r="AP137">
        <f>Original!AG135</f>
        <v>-12442049.6915241</v>
      </c>
      <c r="AQ137" s="5">
        <f t="shared" si="45"/>
        <v>-4.2427597014989011E-3</v>
      </c>
      <c r="AR137">
        <f>Original!AH135</f>
        <v>0</v>
      </c>
      <c r="AS137" s="5">
        <f t="shared" si="46"/>
        <v>0</v>
      </c>
      <c r="AT137">
        <f>Original!AI135</f>
        <v>0</v>
      </c>
      <c r="AU137" s="5">
        <f t="shared" si="47"/>
        <v>0</v>
      </c>
      <c r="AV137">
        <f>Original!AJ135</f>
        <v>0</v>
      </c>
      <c r="AW137" s="5">
        <f t="shared" si="48"/>
        <v>0</v>
      </c>
      <c r="AX137">
        <f>Original!AK135</f>
        <v>0</v>
      </c>
      <c r="AY137" s="5">
        <f t="shared" si="49"/>
        <v>0</v>
      </c>
      <c r="AZ137">
        <f>Original!AL135</f>
        <v>-11503932.5237848</v>
      </c>
      <c r="BA137">
        <f>Original!AM135</f>
        <v>-12548845.3992637</v>
      </c>
      <c r="BB137" s="5">
        <f t="shared" si="50"/>
        <v>-4.2791772160021028E-3</v>
      </c>
      <c r="BC137">
        <f>Original!AN135</f>
        <v>111709166.39926501</v>
      </c>
      <c r="BD137" s="5">
        <f t="shared" si="51"/>
        <v>3.8093012103119092E-2</v>
      </c>
      <c r="BE137">
        <f>Original!AO135</f>
        <v>0</v>
      </c>
      <c r="BF137" s="5">
        <f t="shared" si="52"/>
        <v>0</v>
      </c>
      <c r="BG137">
        <f>Original!AP135</f>
        <v>99160321.000001401</v>
      </c>
      <c r="BH137">
        <f>Original!AQ135</f>
        <v>2</v>
      </c>
      <c r="BI137">
        <f>Original!AR135</f>
        <v>1</v>
      </c>
      <c r="BJ137">
        <f>Original!AS135</f>
        <v>0</v>
      </c>
      <c r="BK137">
        <f>Original!AT135</f>
        <v>-12442049.6915241</v>
      </c>
      <c r="BL137" s="5">
        <f t="shared" si="53"/>
        <v>-4.2427597014989011E-3</v>
      </c>
      <c r="BM137">
        <f>Original!AU135</f>
        <v>0</v>
      </c>
      <c r="BN137" s="5">
        <f t="shared" si="54"/>
        <v>0</v>
      </c>
      <c r="BO137">
        <f>Original!AV135</f>
        <v>0</v>
      </c>
      <c r="BP137" s="5">
        <f t="shared" si="55"/>
        <v>0</v>
      </c>
      <c r="BQ137"/>
      <c r="BR137"/>
      <c r="BS137"/>
      <c r="BT137"/>
      <c r="BU137"/>
      <c r="BV137"/>
      <c r="BW137"/>
      <c r="BX137"/>
    </row>
    <row r="138" spans="1:76" x14ac:dyDescent="0.2">
      <c r="A138" t="str">
        <f t="shared" si="35"/>
        <v>1_10_2014</v>
      </c>
      <c r="B138">
        <v>1</v>
      </c>
      <c r="C138">
        <v>10</v>
      </c>
      <c r="D138">
        <v>2014</v>
      </c>
      <c r="E138">
        <f>Original!E136</f>
        <v>3025842522</v>
      </c>
      <c r="F138">
        <f>Original!F136</f>
        <v>3134495495.99999</v>
      </c>
      <c r="G138">
        <f>Original!G136</f>
        <v>108652973.99999399</v>
      </c>
      <c r="H138">
        <f>Original!H136</f>
        <v>2939243060.4056602</v>
      </c>
      <c r="I138">
        <f>Original!I136</f>
        <v>19280036.689742502</v>
      </c>
      <c r="J138">
        <f>Original!J136</f>
        <v>560050466.89999998</v>
      </c>
      <c r="K138">
        <f>Original!K136</f>
        <v>7.9761819999999997</v>
      </c>
      <c r="L138">
        <f>Original!L136</f>
        <v>29110612.079999998</v>
      </c>
      <c r="M138">
        <f>Original!M136</f>
        <v>3.75239999999999</v>
      </c>
      <c r="N138">
        <f>Original!O136</f>
        <v>30.2</v>
      </c>
      <c r="O138">
        <f>Original!P136</f>
        <v>0.66590503712185001</v>
      </c>
      <c r="P138">
        <f>Original!N136</f>
        <v>33580.799999999901</v>
      </c>
      <c r="Q138">
        <f>Original!Q136</f>
        <v>4.2</v>
      </c>
      <c r="R138">
        <f>Original!R136</f>
        <v>0</v>
      </c>
      <c r="S138">
        <f>Original!S136</f>
        <v>3</v>
      </c>
      <c r="T138">
        <f>Original!T136</f>
        <v>0</v>
      </c>
      <c r="U138">
        <f>Original!U136</f>
        <v>0</v>
      </c>
      <c r="V138">
        <f>Original!V136</f>
        <v>1</v>
      </c>
      <c r="W138">
        <f>Original!W136</f>
        <v>0</v>
      </c>
      <c r="X138">
        <f>Original!X136</f>
        <v>22823458.686031301</v>
      </c>
      <c r="Y138" s="5">
        <f t="shared" si="69"/>
        <v>7.8163519540005826E-3</v>
      </c>
      <c r="Z138">
        <f>Original!Y136</f>
        <v>3807488.30808863</v>
      </c>
      <c r="AA138" s="5">
        <f t="shared" si="70"/>
        <v>1.3039508641596652E-3</v>
      </c>
      <c r="AB138">
        <f>Original!Z136</f>
        <v>15370097.143660299</v>
      </c>
      <c r="AC138" s="5">
        <f t="shared" si="71"/>
        <v>5.2637985545791258E-3</v>
      </c>
      <c r="AD138">
        <f>Original!AA136</f>
        <v>-20461253.447280001</v>
      </c>
      <c r="AE138" s="5">
        <f t="shared" si="72"/>
        <v>-7.0073673129056463E-3</v>
      </c>
      <c r="AF138">
        <f>Original!AC136</f>
        <v>5992675.7116147196</v>
      </c>
      <c r="AG138" s="5">
        <f t="shared" si="73"/>
        <v>2.0523121912648444E-3</v>
      </c>
      <c r="AH138">
        <f>Original!AD136</f>
        <v>1771668.8746307199</v>
      </c>
      <c r="AI138" s="5">
        <f t="shared" si="74"/>
        <v>6.0674359923096398E-4</v>
      </c>
      <c r="AJ138">
        <f>Original!AB136</f>
        <v>3705513.4279892901</v>
      </c>
      <c r="AK138" s="5">
        <f t="shared" si="42"/>
        <v>1.2690275177778443E-3</v>
      </c>
      <c r="AL138">
        <f>Original!AE136</f>
        <v>0</v>
      </c>
      <c r="AM138" s="5">
        <f t="shared" si="43"/>
        <v>0</v>
      </c>
      <c r="AN138">
        <f>Original!AF136</f>
        <v>0</v>
      </c>
      <c r="AO138" s="5">
        <f t="shared" si="44"/>
        <v>0</v>
      </c>
      <c r="AP138">
        <f>Original!AG136</f>
        <v>-12863604.734599199</v>
      </c>
      <c r="AQ138" s="5">
        <f t="shared" si="45"/>
        <v>-4.4053998732590562E-3</v>
      </c>
      <c r="AR138">
        <f>Original!AH136</f>
        <v>0</v>
      </c>
      <c r="AS138" s="5">
        <f t="shared" si="46"/>
        <v>0</v>
      </c>
      <c r="AT138">
        <f>Original!AI136</f>
        <v>0</v>
      </c>
      <c r="AU138" s="5">
        <f t="shared" si="47"/>
        <v>0</v>
      </c>
      <c r="AV138">
        <f>Original!AJ136</f>
        <v>0</v>
      </c>
      <c r="AW138" s="5">
        <f t="shared" si="48"/>
        <v>0</v>
      </c>
      <c r="AX138">
        <f>Original!AK136</f>
        <v>0</v>
      </c>
      <c r="AY138" s="5">
        <f t="shared" si="49"/>
        <v>0</v>
      </c>
      <c r="AZ138">
        <f>Original!AL136</f>
        <v>20146043.9701357</v>
      </c>
      <c r="BA138">
        <f>Original!AM136</f>
        <v>19979141.642452002</v>
      </c>
      <c r="BB138" s="5">
        <f t="shared" si="50"/>
        <v>6.8422584396383166E-3</v>
      </c>
      <c r="BC138">
        <f>Original!AN136</f>
        <v>88673832.357542202</v>
      </c>
      <c r="BD138" s="5">
        <f t="shared" si="51"/>
        <v>3.0368135362446112E-2</v>
      </c>
      <c r="BE138">
        <f>Original!AO136</f>
        <v>0</v>
      </c>
      <c r="BF138" s="5">
        <f t="shared" si="52"/>
        <v>0</v>
      </c>
      <c r="BG138">
        <f>Original!AP136</f>
        <v>108652973.99999399</v>
      </c>
      <c r="BH138">
        <f>Original!AQ136</f>
        <v>3</v>
      </c>
      <c r="BI138">
        <f>Original!AR136</f>
        <v>1</v>
      </c>
      <c r="BJ138">
        <f>Original!AS136</f>
        <v>0</v>
      </c>
      <c r="BK138">
        <f>Original!AT136</f>
        <v>-12863604.734599199</v>
      </c>
      <c r="BL138" s="5">
        <f t="shared" si="53"/>
        <v>-4.4053998732590562E-3</v>
      </c>
      <c r="BM138">
        <f>Original!AU136</f>
        <v>0</v>
      </c>
      <c r="BN138" s="5">
        <f t="shared" si="54"/>
        <v>0</v>
      </c>
      <c r="BO138">
        <f>Original!AV136</f>
        <v>0</v>
      </c>
      <c r="BP138" s="5">
        <f t="shared" si="55"/>
        <v>0</v>
      </c>
      <c r="BQ138"/>
      <c r="BR138"/>
      <c r="BS138"/>
      <c r="BT138"/>
      <c r="BU138"/>
      <c r="BV138"/>
      <c r="BW138"/>
      <c r="BX138"/>
    </row>
    <row r="139" spans="1:76" x14ac:dyDescent="0.2">
      <c r="A139" t="str">
        <f t="shared" ref="A139:A142" si="75">CONCATENATE(B139,"_",C139,"_",D139)</f>
        <v>1_10_2015</v>
      </c>
      <c r="B139">
        <v>1</v>
      </c>
      <c r="C139">
        <v>10</v>
      </c>
      <c r="D139">
        <v>2015</v>
      </c>
      <c r="E139">
        <f>Original!E137</f>
        <v>3134495495.99999</v>
      </c>
      <c r="F139">
        <f>Original!F137</f>
        <v>3047199073.99999</v>
      </c>
      <c r="G139">
        <f>Original!G137</f>
        <v>-87296422.000000894</v>
      </c>
      <c r="H139">
        <f>Original!H137</f>
        <v>2758631202.24441</v>
      </c>
      <c r="I139">
        <f>Original!I137</f>
        <v>-180611858.16125</v>
      </c>
      <c r="J139">
        <f>Original!J137</f>
        <v>561246899.20000005</v>
      </c>
      <c r="K139">
        <f>Original!K137</f>
        <v>8.5678739999999998</v>
      </c>
      <c r="L139">
        <f>Original!L137</f>
        <v>29378317.829999901</v>
      </c>
      <c r="M139">
        <f>Original!M137</f>
        <v>2.7029999999999998</v>
      </c>
      <c r="N139">
        <f>Original!O137</f>
        <v>30.17</v>
      </c>
      <c r="O139">
        <f>Original!P137</f>
        <v>0.66804748020605098</v>
      </c>
      <c r="P139">
        <f>Original!N137</f>
        <v>34173.339999999902</v>
      </c>
      <c r="Q139">
        <f>Original!Q137</f>
        <v>4.0999999999999996</v>
      </c>
      <c r="R139">
        <f>Original!R137</f>
        <v>0</v>
      </c>
      <c r="S139">
        <f>Original!S137</f>
        <v>4</v>
      </c>
      <c r="T139">
        <f>Original!T137</f>
        <v>0</v>
      </c>
      <c r="U139">
        <f>Original!U137</f>
        <v>0</v>
      </c>
      <c r="V139">
        <f>Original!V137</f>
        <v>1</v>
      </c>
      <c r="W139">
        <f>Original!W137</f>
        <v>0</v>
      </c>
      <c r="X139">
        <f>Original!X137</f>
        <v>4069475.6732224701</v>
      </c>
      <c r="Y139" s="5">
        <f t="shared" si="69"/>
        <v>1.3845318640169964E-3</v>
      </c>
      <c r="Z139">
        <f>Original!Y137</f>
        <v>-53094406.746918</v>
      </c>
      <c r="AA139" s="5">
        <f t="shared" si="70"/>
        <v>-1.8063972817406317E-2</v>
      </c>
      <c r="AB139">
        <f>Original!Z137</f>
        <v>14426207.9257161</v>
      </c>
      <c r="AC139" s="5">
        <f t="shared" si="71"/>
        <v>4.9081371051106831E-3</v>
      </c>
      <c r="AD139">
        <f>Original!AA137</f>
        <v>-132752265.178543</v>
      </c>
      <c r="AE139" s="5">
        <f t="shared" si="72"/>
        <v>-4.5165460103262493E-2</v>
      </c>
      <c r="AF139">
        <f>Original!AC137</f>
        <v>-689004.65223118104</v>
      </c>
      <c r="AG139" s="5">
        <f t="shared" si="73"/>
        <v>-2.3441567712201655E-4</v>
      </c>
      <c r="AH139">
        <f>Original!AD137</f>
        <v>2440481.1975821001</v>
      </c>
      <c r="AI139" s="5">
        <f t="shared" si="74"/>
        <v>8.3030941893089865E-4</v>
      </c>
      <c r="AJ139">
        <f>Original!AB137</f>
        <v>-18829612.054484501</v>
      </c>
      <c r="AK139" s="5">
        <f t="shared" si="42"/>
        <v>-6.4062793268569391E-3</v>
      </c>
      <c r="AL139">
        <f>Original!AE137</f>
        <v>2443733.2100711102</v>
      </c>
      <c r="AM139" s="5">
        <f t="shared" si="43"/>
        <v>8.3141583048726767E-4</v>
      </c>
      <c r="AN139">
        <f>Original!AF137</f>
        <v>0</v>
      </c>
      <c r="AO139" s="5">
        <f t="shared" si="44"/>
        <v>0</v>
      </c>
      <c r="AP139">
        <f>Original!AG137</f>
        <v>-13325515.3927423</v>
      </c>
      <c r="AQ139" s="5">
        <f t="shared" si="45"/>
        <v>-4.53365547485657E-3</v>
      </c>
      <c r="AR139">
        <f>Original!AH137</f>
        <v>0</v>
      </c>
      <c r="AS139" s="5">
        <f t="shared" si="46"/>
        <v>0</v>
      </c>
      <c r="AT139">
        <f>Original!AI137</f>
        <v>0</v>
      </c>
      <c r="AU139" s="5">
        <f t="shared" si="47"/>
        <v>0</v>
      </c>
      <c r="AV139">
        <f>Original!AJ137</f>
        <v>0</v>
      </c>
      <c r="AW139" s="5">
        <f t="shared" si="48"/>
        <v>0</v>
      </c>
      <c r="AX139">
        <f>Original!AK137</f>
        <v>0</v>
      </c>
      <c r="AY139" s="5">
        <f t="shared" si="49"/>
        <v>0</v>
      </c>
      <c r="AZ139">
        <f>Original!AL137</f>
        <v>-195310906.01832801</v>
      </c>
      <c r="BA139">
        <f>Original!AM137</f>
        <v>-192609812.89941201</v>
      </c>
      <c r="BB139" s="5">
        <f t="shared" si="50"/>
        <v>-6.5530413423117495E-2</v>
      </c>
      <c r="BC139">
        <f>Original!AN137</f>
        <v>105313390.89941099</v>
      </c>
      <c r="BD139" s="5">
        <f t="shared" si="51"/>
        <v>3.5830106165114547E-2</v>
      </c>
      <c r="BE139">
        <f>Original!AO137</f>
        <v>0</v>
      </c>
      <c r="BF139" s="5">
        <f t="shared" si="52"/>
        <v>0</v>
      </c>
      <c r="BG139">
        <f>Original!AP137</f>
        <v>-87296422.000000894</v>
      </c>
      <c r="BH139">
        <f>Original!AQ137</f>
        <v>4</v>
      </c>
      <c r="BI139">
        <f>Original!AR137</f>
        <v>1</v>
      </c>
      <c r="BJ139">
        <f>Original!AS137</f>
        <v>0</v>
      </c>
      <c r="BK139">
        <f>Original!AT137</f>
        <v>-13325515.3927423</v>
      </c>
      <c r="BL139" s="5">
        <f t="shared" si="53"/>
        <v>-4.53365547485657E-3</v>
      </c>
      <c r="BM139">
        <f>Original!AU137</f>
        <v>0</v>
      </c>
      <c r="BN139" s="5">
        <f t="shared" si="54"/>
        <v>0</v>
      </c>
      <c r="BO139">
        <f>Original!AV137</f>
        <v>0</v>
      </c>
      <c r="BP139" s="5">
        <f t="shared" si="55"/>
        <v>0</v>
      </c>
      <c r="BQ139"/>
      <c r="BR139"/>
      <c r="BS139"/>
      <c r="BT139"/>
      <c r="BU139"/>
      <c r="BV139"/>
      <c r="BW139"/>
      <c r="BX139"/>
    </row>
    <row r="140" spans="1:76" x14ac:dyDescent="0.2">
      <c r="A140" t="str">
        <f t="shared" si="75"/>
        <v>1_10_2016</v>
      </c>
      <c r="B140">
        <v>1</v>
      </c>
      <c r="C140">
        <v>10</v>
      </c>
      <c r="D140">
        <v>2016</v>
      </c>
      <c r="E140">
        <f>Original!E138</f>
        <v>3047199073.99999</v>
      </c>
      <c r="F140">
        <f>Original!F138</f>
        <v>3069648696.99999</v>
      </c>
      <c r="G140">
        <f>Original!G138</f>
        <v>22449622.999998499</v>
      </c>
      <c r="H140">
        <f>Original!H138</f>
        <v>2664421514.6111798</v>
      </c>
      <c r="I140">
        <f>Original!I138</f>
        <v>-94209687.633228704</v>
      </c>
      <c r="J140">
        <f>Original!J138</f>
        <v>560737093.89999998</v>
      </c>
      <c r="K140">
        <f>Original!K138</f>
        <v>8.6475899999999992</v>
      </c>
      <c r="L140">
        <f>Original!L138</f>
        <v>29437697.499999899</v>
      </c>
      <c r="M140">
        <f>Original!M138</f>
        <v>2.4255</v>
      </c>
      <c r="N140">
        <f>Original!O138</f>
        <v>29.8799999999999</v>
      </c>
      <c r="O140">
        <f>Original!P138</f>
        <v>0.67140437302771305</v>
      </c>
      <c r="P140">
        <f>Original!N138</f>
        <v>35302.049999999901</v>
      </c>
      <c r="Q140">
        <f>Original!Q138</f>
        <v>4.5</v>
      </c>
      <c r="R140">
        <f>Original!R138</f>
        <v>0</v>
      </c>
      <c r="S140">
        <f>Original!S138</f>
        <v>5</v>
      </c>
      <c r="T140">
        <f>Original!T138</f>
        <v>0</v>
      </c>
      <c r="U140">
        <f>Original!U138</f>
        <v>0</v>
      </c>
      <c r="V140">
        <f>Original!V138</f>
        <v>1</v>
      </c>
      <c r="W140">
        <f>Original!W138</f>
        <v>0</v>
      </c>
      <c r="X140">
        <f>Original!X138</f>
        <v>-1683139.5298921</v>
      </c>
      <c r="Y140" s="5">
        <f t="shared" si="69"/>
        <v>-6.1013575447225609E-4</v>
      </c>
      <c r="Z140">
        <f>Original!Y138</f>
        <v>-6758697.3344957503</v>
      </c>
      <c r="AA140" s="5">
        <f t="shared" si="70"/>
        <v>-2.450018447191094E-3</v>
      </c>
      <c r="AB140">
        <f>Original!Z138</f>
        <v>3087899.12489786</v>
      </c>
      <c r="AC140" s="5">
        <f t="shared" si="71"/>
        <v>1.1193591671063384E-3</v>
      </c>
      <c r="AD140">
        <f>Original!AA138</f>
        <v>-40892192.931398503</v>
      </c>
      <c r="AE140" s="5">
        <f t="shared" si="72"/>
        <v>-1.4823363448556949E-2</v>
      </c>
      <c r="AF140">
        <f>Original!AC138</f>
        <v>-6468721.20416102</v>
      </c>
      <c r="AG140" s="5">
        <f t="shared" si="73"/>
        <v>-2.3449025005220334E-3</v>
      </c>
      <c r="AH140">
        <f>Original!AD138</f>
        <v>3718199.09722486</v>
      </c>
      <c r="AI140" s="5">
        <f t="shared" si="74"/>
        <v>1.3478420363692506E-3</v>
      </c>
      <c r="AJ140">
        <f>Original!AB138</f>
        <v>-33919609.094311699</v>
      </c>
      <c r="AK140" s="5">
        <f t="shared" si="42"/>
        <v>-1.229581143964255E-2</v>
      </c>
      <c r="AL140">
        <f>Original!AE138</f>
        <v>-9484206.1778193694</v>
      </c>
      <c r="AM140" s="5">
        <f t="shared" si="43"/>
        <v>-3.4380116378380197E-3</v>
      </c>
      <c r="AN140">
        <f>Original!AF138</f>
        <v>0</v>
      </c>
      <c r="AO140" s="5">
        <f t="shared" si="44"/>
        <v>0</v>
      </c>
      <c r="AP140">
        <f>Original!AG138</f>
        <v>-12954396.717798701</v>
      </c>
      <c r="AQ140" s="5">
        <f t="shared" si="45"/>
        <v>-4.6959509148084243E-3</v>
      </c>
      <c r="AR140">
        <f>Original!AH138</f>
        <v>0</v>
      </c>
      <c r="AS140" s="5">
        <f t="shared" si="46"/>
        <v>0</v>
      </c>
      <c r="AT140">
        <f>Original!AI138</f>
        <v>0</v>
      </c>
      <c r="AU140" s="5">
        <f t="shared" si="47"/>
        <v>0</v>
      </c>
      <c r="AV140">
        <f>Original!AJ138</f>
        <v>0</v>
      </c>
      <c r="AW140" s="5">
        <f t="shared" si="48"/>
        <v>0</v>
      </c>
      <c r="AX140">
        <f>Original!AK138</f>
        <v>0</v>
      </c>
      <c r="AY140" s="5">
        <f t="shared" si="49"/>
        <v>0</v>
      </c>
      <c r="AZ140">
        <f>Original!AL138</f>
        <v>-105354864.767754</v>
      </c>
      <c r="BA140">
        <f>Original!AM138</f>
        <v>-104064534.862159</v>
      </c>
      <c r="BB140" s="5">
        <f t="shared" si="50"/>
        <v>-3.7723250131258053E-2</v>
      </c>
      <c r="BC140">
        <f>Original!AN138</f>
        <v>126514157.862157</v>
      </c>
      <c r="BD140" s="5">
        <f t="shared" si="51"/>
        <v>4.5861207456518886E-2</v>
      </c>
      <c r="BE140">
        <f>Original!AO138</f>
        <v>0</v>
      </c>
      <c r="BF140" s="5">
        <f t="shared" si="52"/>
        <v>0</v>
      </c>
      <c r="BG140">
        <f>Original!AP138</f>
        <v>22449622.999998499</v>
      </c>
      <c r="BH140">
        <f>Original!AQ138</f>
        <v>5</v>
      </c>
      <c r="BI140">
        <f>Original!AR138</f>
        <v>1</v>
      </c>
      <c r="BJ140">
        <f>Original!AS138</f>
        <v>0</v>
      </c>
      <c r="BK140">
        <f>Original!AT138</f>
        <v>-12954396.717798701</v>
      </c>
      <c r="BL140" s="5">
        <f t="shared" si="53"/>
        <v>-4.6959509148084243E-3</v>
      </c>
      <c r="BM140">
        <f>Original!AU138</f>
        <v>0</v>
      </c>
      <c r="BN140" s="5">
        <f t="shared" si="54"/>
        <v>0</v>
      </c>
      <c r="BO140">
        <f>Original!AV138</f>
        <v>0</v>
      </c>
      <c r="BP140" s="5">
        <f t="shared" si="55"/>
        <v>0</v>
      </c>
      <c r="BQ140"/>
      <c r="BR140"/>
      <c r="BS140"/>
      <c r="BT140"/>
      <c r="BU140"/>
      <c r="BV140"/>
      <c r="BW140"/>
      <c r="BX140"/>
    </row>
    <row r="141" spans="1:76" x14ac:dyDescent="0.2">
      <c r="A141" t="str">
        <f t="shared" si="75"/>
        <v>1_10_2017</v>
      </c>
      <c r="B141">
        <v>1</v>
      </c>
      <c r="C141">
        <v>10</v>
      </c>
      <c r="D141">
        <v>2017</v>
      </c>
      <c r="E141">
        <f>Original!E139</f>
        <v>3069648696.99999</v>
      </c>
      <c r="F141">
        <f>Original!F139</f>
        <v>3090688329.99999</v>
      </c>
      <c r="G141">
        <f>Original!G139</f>
        <v>21039632.999999002</v>
      </c>
      <c r="H141">
        <f>Original!H139</f>
        <v>2696072560.5469599</v>
      </c>
      <c r="I141">
        <f>Original!I139</f>
        <v>31651045.935780499</v>
      </c>
      <c r="J141">
        <f>Original!J139</f>
        <v>563993926.60000002</v>
      </c>
      <c r="K141">
        <f>Original!K139</f>
        <v>8.6319539999999897</v>
      </c>
      <c r="L141">
        <f>Original!L139</f>
        <v>29668394.669999901</v>
      </c>
      <c r="M141">
        <f>Original!M139</f>
        <v>2.6928000000000001</v>
      </c>
      <c r="N141">
        <f>Original!O139</f>
        <v>29.999999999999901</v>
      </c>
      <c r="O141">
        <f>Original!P139</f>
        <v>0.672815187691711</v>
      </c>
      <c r="P141">
        <f>Original!N139</f>
        <v>35945.819999999898</v>
      </c>
      <c r="Q141">
        <f>Original!Q139</f>
        <v>4.5</v>
      </c>
      <c r="R141">
        <f>Original!R139</f>
        <v>0</v>
      </c>
      <c r="S141">
        <f>Original!S139</f>
        <v>6</v>
      </c>
      <c r="T141">
        <f>Original!T139</f>
        <v>0</v>
      </c>
      <c r="U141">
        <f>Original!U139</f>
        <v>0</v>
      </c>
      <c r="V141">
        <f>Original!V139</f>
        <v>1</v>
      </c>
      <c r="W141">
        <f>Original!W139</f>
        <v>0</v>
      </c>
      <c r="X141">
        <f>Original!X139</f>
        <v>10827371.0405332</v>
      </c>
      <c r="Y141" s="5">
        <f t="shared" si="69"/>
        <v>4.0636854871340588E-3</v>
      </c>
      <c r="Z141">
        <f>Original!Y139</f>
        <v>1332781.8656955201</v>
      </c>
      <c r="AA141" s="5">
        <f t="shared" si="70"/>
        <v>5.0021434611107829E-4</v>
      </c>
      <c r="AB141">
        <f>Original!Z139</f>
        <v>12043465.1819865</v>
      </c>
      <c r="AC141" s="5">
        <f t="shared" si="71"/>
        <v>4.5201050644361005E-3</v>
      </c>
      <c r="AD141">
        <f>Original!AA139</f>
        <v>40265604.386827298</v>
      </c>
      <c r="AE141" s="5">
        <f t="shared" si="72"/>
        <v>1.5112325195551227E-2</v>
      </c>
      <c r="AF141">
        <f>Original!AC139</f>
        <v>2700485.6281332402</v>
      </c>
      <c r="AG141" s="5">
        <f t="shared" si="73"/>
        <v>1.0135354384898528E-3</v>
      </c>
      <c r="AH141">
        <f>Original!AD139</f>
        <v>1573618.46943533</v>
      </c>
      <c r="AI141" s="5">
        <f t="shared" si="74"/>
        <v>5.9060417460447085E-4</v>
      </c>
      <c r="AJ141">
        <f>Original!AB139</f>
        <v>-19050106.657460898</v>
      </c>
      <c r="AK141" s="5">
        <f t="shared" ref="AK141:AK142" si="76">AJ141/$H140</f>
        <v>-7.149809650235049E-3</v>
      </c>
      <c r="AL141">
        <f>Original!AE139</f>
        <v>0</v>
      </c>
      <c r="AM141" s="5">
        <f t="shared" ref="AM141:AM142" si="77">AL141/$H140</f>
        <v>0</v>
      </c>
      <c r="AN141">
        <f>Original!AF139</f>
        <v>0</v>
      </c>
      <c r="AO141" s="5">
        <f t="shared" ref="AO141:AO142" si="78">AN141/$H140</f>
        <v>0</v>
      </c>
      <c r="AP141">
        <f>Original!AG139</f>
        <v>-13049835.6160933</v>
      </c>
      <c r="AQ141" s="5">
        <f t="shared" ref="AQ141:AQ142" si="79">AP141/$H140</f>
        <v>-4.8978119807734956E-3</v>
      </c>
      <c r="AR141">
        <f>Original!AH139</f>
        <v>0</v>
      </c>
      <c r="AS141" s="5">
        <f t="shared" ref="AS141:AS142" si="80">AR141/$H140</f>
        <v>0</v>
      </c>
      <c r="AT141">
        <f>Original!AI139</f>
        <v>0</v>
      </c>
      <c r="AU141" s="5">
        <f t="shared" ref="AU141:AU142" si="81">AT141/$H140</f>
        <v>0</v>
      </c>
      <c r="AV141">
        <f>Original!AJ139</f>
        <v>0</v>
      </c>
      <c r="AW141" s="5">
        <f t="shared" ref="AW141:AW142" si="82">AV141/$H140</f>
        <v>0</v>
      </c>
      <c r="AX141">
        <f>Original!AK139</f>
        <v>0</v>
      </c>
      <c r="AY141" s="5">
        <f t="shared" ref="AY141:AY142" si="83">AX141/$H140</f>
        <v>0</v>
      </c>
      <c r="AZ141">
        <f>Original!AL139</f>
        <v>36643384.299056798</v>
      </c>
      <c r="BA141">
        <f>Original!AM139</f>
        <v>36464797.849237598</v>
      </c>
      <c r="BB141" s="5">
        <f t="shared" ref="BB141:BB142" si="84">BA141/$H140</f>
        <v>1.3685821725005445E-2</v>
      </c>
      <c r="BC141">
        <f>Original!AN139</f>
        <v>-15425164.849238601</v>
      </c>
      <c r="BD141" s="5">
        <f t="shared" ref="BD141:BD142" si="85">BC141/$H140</f>
        <v>-5.7893110247946638E-3</v>
      </c>
      <c r="BE141">
        <f>Original!AO139</f>
        <v>0</v>
      </c>
      <c r="BF141" s="5">
        <f t="shared" ref="BF141:BF142" si="86">BE141/$H140</f>
        <v>0</v>
      </c>
      <c r="BG141">
        <f>Original!AP139</f>
        <v>21039632.999999002</v>
      </c>
      <c r="BH141">
        <f>Original!AQ139</f>
        <v>6</v>
      </c>
      <c r="BI141">
        <f>Original!AR139</f>
        <v>1</v>
      </c>
      <c r="BJ141">
        <f>Original!AS139</f>
        <v>0</v>
      </c>
      <c r="BK141">
        <f>Original!AT139</f>
        <v>-13049835.6160933</v>
      </c>
      <c r="BL141" s="5">
        <f t="shared" ref="BL141:BL142" si="87">BK141/$H140</f>
        <v>-4.8978119807734956E-3</v>
      </c>
      <c r="BM141">
        <f>Original!AU139</f>
        <v>0</v>
      </c>
      <c r="BN141" s="5">
        <f t="shared" ref="BN141:BN142" si="88">BM141/$H140</f>
        <v>0</v>
      </c>
      <c r="BO141">
        <f>Original!AV139</f>
        <v>0</v>
      </c>
      <c r="BP141" s="5">
        <f t="shared" ref="BP141:BP142" si="89">BO141/$H140</f>
        <v>0</v>
      </c>
      <c r="BQ141"/>
      <c r="BR141"/>
      <c r="BS141"/>
      <c r="BT141"/>
      <c r="BU141"/>
      <c r="BV141"/>
      <c r="BW141"/>
      <c r="BX141"/>
    </row>
    <row r="142" spans="1:76" x14ac:dyDescent="0.2">
      <c r="A142" t="str">
        <f t="shared" si="75"/>
        <v>1_10_2018</v>
      </c>
      <c r="B142">
        <v>1</v>
      </c>
      <c r="C142">
        <v>10</v>
      </c>
      <c r="D142">
        <v>2018</v>
      </c>
      <c r="E142">
        <f>Original!E140</f>
        <v>3090688329.99999</v>
      </c>
      <c r="F142">
        <f>Original!F140</f>
        <v>3025899128.99999</v>
      </c>
      <c r="G142">
        <f>Original!G140</f>
        <v>-64789200.999997102</v>
      </c>
      <c r="H142">
        <f>Original!H140</f>
        <v>2441847619.9801698</v>
      </c>
      <c r="I142">
        <f>Original!I140</f>
        <v>-254224940.566787</v>
      </c>
      <c r="J142">
        <f>Original!J140</f>
        <v>559394026.10000002</v>
      </c>
      <c r="K142">
        <f>Original!K140</f>
        <v>8.8958999999999993</v>
      </c>
      <c r="L142">
        <f>Original!L140</f>
        <v>29807700.839999899</v>
      </c>
      <c r="M142">
        <f>Original!M140</f>
        <v>2.9199999999999902</v>
      </c>
      <c r="N142">
        <f>Original!O140</f>
        <v>30.01</v>
      </c>
      <c r="O142">
        <f>Original!P140</f>
        <v>0.674687690806556</v>
      </c>
      <c r="P142">
        <f>Original!N140</f>
        <v>36801.5</v>
      </c>
      <c r="Q142">
        <f>Original!Q140</f>
        <v>4.5999999999999996</v>
      </c>
      <c r="R142">
        <f>Original!R140</f>
        <v>0</v>
      </c>
      <c r="S142">
        <f>Original!S140</f>
        <v>7</v>
      </c>
      <c r="T142">
        <f>Original!T140</f>
        <v>0</v>
      </c>
      <c r="U142">
        <f>Original!U140</f>
        <v>0</v>
      </c>
      <c r="V142">
        <f>Original!V140</f>
        <v>1</v>
      </c>
      <c r="W142">
        <f>Original!W140</f>
        <v>1</v>
      </c>
      <c r="X142">
        <f>Original!X140</f>
        <v>-15350309.403239699</v>
      </c>
      <c r="Y142" s="5">
        <f t="shared" si="69"/>
        <v>-5.6935817039455118E-3</v>
      </c>
      <c r="Z142">
        <f>Original!Y140</f>
        <v>-22280209.275298301</v>
      </c>
      <c r="AA142" s="5">
        <f t="shared" si="70"/>
        <v>-8.2639501626685635E-3</v>
      </c>
      <c r="AB142">
        <f>Original!Z140</f>
        <v>7271001.7950612502</v>
      </c>
      <c r="AC142" s="5">
        <f t="shared" si="71"/>
        <v>2.6968865383898131E-3</v>
      </c>
      <c r="AD142">
        <f>Original!AA140</f>
        <v>32172471.9336842</v>
      </c>
      <c r="AE142" s="5">
        <f t="shared" si="72"/>
        <v>1.1933088302028962E-2</v>
      </c>
      <c r="AF142">
        <f>Original!AC140</f>
        <v>226491.60562372699</v>
      </c>
      <c r="AG142" s="5">
        <f t="shared" si="73"/>
        <v>8.4007978471387285E-5</v>
      </c>
      <c r="AH142">
        <f>Original!AD140</f>
        <v>2103076.0972458501</v>
      </c>
      <c r="AI142" s="5">
        <f t="shared" si="74"/>
        <v>7.8005174193798146E-4</v>
      </c>
      <c r="AJ142">
        <f>Original!AB140</f>
        <v>-24945973.471490402</v>
      </c>
      <c r="AK142" s="5">
        <f t="shared" si="76"/>
        <v>-9.252708490319542E-3</v>
      </c>
      <c r="AL142">
        <f>Original!AE140</f>
        <v>-2407702.9110643002</v>
      </c>
      <c r="AM142" s="5">
        <f t="shared" si="77"/>
        <v>-8.9304084255649365E-4</v>
      </c>
      <c r="AN142">
        <f>Original!AF140</f>
        <v>0</v>
      </c>
      <c r="AO142" s="5">
        <f t="shared" si="78"/>
        <v>0</v>
      </c>
      <c r="AP142">
        <f>Original!AG140</f>
        <v>-13139280.298262101</v>
      </c>
      <c r="AQ142" s="5">
        <f t="shared" si="79"/>
        <v>-4.8734891228582131E-3</v>
      </c>
      <c r="AR142">
        <f>Original!AH140</f>
        <v>0</v>
      </c>
      <c r="AS142" s="5">
        <f t="shared" si="80"/>
        <v>0</v>
      </c>
      <c r="AT142">
        <f>Original!AI140</f>
        <v>0</v>
      </c>
      <c r="AU142" s="5">
        <f t="shared" si="81"/>
        <v>0</v>
      </c>
      <c r="AV142">
        <f>Original!AJ140</f>
        <v>0</v>
      </c>
      <c r="AW142" s="5">
        <f t="shared" si="82"/>
        <v>0</v>
      </c>
      <c r="AX142">
        <f>Original!AK140</f>
        <v>-257928701.704135</v>
      </c>
      <c r="AY142" s="5">
        <f t="shared" si="83"/>
        <v>-9.5668308590258516E-2</v>
      </c>
      <c r="AZ142">
        <f>Original!AL140</f>
        <v>-294279135.63187498</v>
      </c>
      <c r="BA142">
        <f>Original!AM140</f>
        <v>-291435055.75580901</v>
      </c>
      <c r="BB142" s="5">
        <f t="shared" si="84"/>
        <v>-0.10809614697339034</v>
      </c>
      <c r="BC142">
        <f>Original!AN140</f>
        <v>226645854.75581199</v>
      </c>
      <c r="BD142" s="5">
        <f t="shared" si="85"/>
        <v>8.406519100132516E-2</v>
      </c>
      <c r="BE142">
        <f>Original!AO140</f>
        <v>0</v>
      </c>
      <c r="BF142" s="5">
        <f t="shared" si="86"/>
        <v>0</v>
      </c>
      <c r="BG142">
        <f>Original!AP140</f>
        <v>-64789200.999997102</v>
      </c>
      <c r="BH142">
        <f>Original!AQ140</f>
        <v>7</v>
      </c>
      <c r="BI142">
        <f>Original!AR140</f>
        <v>1</v>
      </c>
      <c r="BJ142">
        <f>Original!AS140</f>
        <v>1</v>
      </c>
      <c r="BK142">
        <f>Original!AT140</f>
        <v>-13139280.298262101</v>
      </c>
      <c r="BL142" s="5">
        <f t="shared" si="87"/>
        <v>-4.8734891228582131E-3</v>
      </c>
      <c r="BM142">
        <f>Original!AU140</f>
        <v>0</v>
      </c>
      <c r="BN142" s="5">
        <f t="shared" si="88"/>
        <v>0</v>
      </c>
      <c r="BO142">
        <f>Original!AV140</f>
        <v>-257928701.704135</v>
      </c>
      <c r="BP142" s="5">
        <f t="shared" si="89"/>
        <v>-9.5668308590258516E-2</v>
      </c>
      <c r="BQ142"/>
      <c r="BR142"/>
      <c r="BS142"/>
      <c r="BT142"/>
      <c r="BU142"/>
      <c r="BV142"/>
      <c r="BW142"/>
      <c r="BX142"/>
    </row>
  </sheetData>
  <autoFilter ref="C2:BX142" xr:uid="{00000000-0009-0000-0000-000000000000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2"/>
  <sheetViews>
    <sheetView showGridLines="0" topLeftCell="A3" workbookViewId="0">
      <selection activeCell="D33" sqref="D33"/>
    </sheetView>
  </sheetViews>
  <sheetFormatPr baseColWidth="10" defaultColWidth="11" defaultRowHeight="16" x14ac:dyDescent="0.2"/>
  <cols>
    <col min="1" max="1" width="11" style="20"/>
    <col min="2" max="2" width="31.6640625" style="13" customWidth="1"/>
    <col min="3" max="3" width="6.5" style="11" customWidth="1"/>
    <col min="4" max="4" width="25.33203125" style="11" customWidth="1"/>
    <col min="5" max="5" width="7.6640625" style="12" customWidth="1"/>
    <col min="6" max="6" width="11" style="11" hidden="1" customWidth="1"/>
    <col min="7" max="8" width="14.33203125" style="11" customWidth="1"/>
    <col min="9" max="9" width="8.1640625" style="7" customWidth="1"/>
    <col min="10" max="10" width="11" style="11" hidden="1" customWidth="1"/>
    <col min="11" max="11" width="24.6640625" style="11" hidden="1" customWidth="1"/>
    <col min="12" max="12" width="12.6640625" style="11" hidden="1" customWidth="1"/>
    <col min="13" max="13" width="13.6640625" style="11" hidden="1" customWidth="1"/>
    <col min="14" max="14" width="13.1640625" style="11" hidden="1" customWidth="1"/>
    <col min="15" max="15" width="11.1640625" style="11" hidden="1" customWidth="1"/>
    <col min="16" max="28" width="11.6640625" style="11" hidden="1" customWidth="1"/>
    <col min="29" max="29" width="12.33203125" style="11" customWidth="1"/>
    <col min="30" max="30" width="11" style="11"/>
    <col min="31" max="31" width="11" style="20"/>
    <col min="32" max="16384" width="11" style="11"/>
  </cols>
  <sheetData>
    <row r="1" spans="1:31" ht="17" hidden="1" x14ac:dyDescent="0.2">
      <c r="B1" s="13" t="s">
        <v>123</v>
      </c>
      <c r="C1" s="11">
        <v>2012</v>
      </c>
    </row>
    <row r="2" spans="1:31" ht="17" hidden="1" x14ac:dyDescent="0.2">
      <c r="B2" s="13" t="s">
        <v>124</v>
      </c>
      <c r="C2" s="11">
        <v>2018</v>
      </c>
    </row>
    <row r="3" spans="1:31" x14ac:dyDescent="0.2">
      <c r="B3" s="71" t="s">
        <v>71</v>
      </c>
      <c r="C3" s="61"/>
      <c r="D3" s="61"/>
      <c r="E3" s="62"/>
      <c r="F3" s="61"/>
      <c r="G3" s="61"/>
      <c r="H3" s="61"/>
      <c r="I3" s="63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1" ht="17" x14ac:dyDescent="0.2">
      <c r="B4" s="6" t="s">
        <v>30</v>
      </c>
      <c r="C4" s="52" t="s">
        <v>31</v>
      </c>
      <c r="D4" s="20"/>
      <c r="E4" s="21"/>
      <c r="F4" s="20"/>
      <c r="G4" s="20"/>
      <c r="H4" s="20"/>
      <c r="I4" s="19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1" x14ac:dyDescent="0.2">
      <c r="B5" s="6"/>
      <c r="C5" s="52"/>
      <c r="D5" s="20"/>
      <c r="E5" s="21"/>
      <c r="F5" s="20"/>
      <c r="G5" s="20"/>
      <c r="H5" s="20"/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1" ht="17" x14ac:dyDescent="0.2">
      <c r="B6" s="72" t="s">
        <v>75</v>
      </c>
      <c r="C6" s="14">
        <v>0</v>
      </c>
      <c r="D6" s="20"/>
      <c r="E6" s="21"/>
      <c r="F6" s="20"/>
      <c r="G6" s="20"/>
      <c r="H6" s="20"/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1" ht="18" thickBot="1" x14ac:dyDescent="0.25">
      <c r="B7" s="73" t="s">
        <v>119</v>
      </c>
      <c r="C7" s="15">
        <v>1</v>
      </c>
      <c r="D7" s="16"/>
      <c r="E7" s="17"/>
      <c r="F7" s="16"/>
      <c r="G7" s="16"/>
      <c r="H7" s="16"/>
      <c r="I7" s="50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1" ht="17" thickTop="1" x14ac:dyDescent="0.2">
      <c r="B8" s="74"/>
      <c r="C8" s="21"/>
      <c r="D8" s="21"/>
      <c r="E8" s="21"/>
      <c r="F8" s="21"/>
      <c r="G8" s="95" t="s">
        <v>67</v>
      </c>
      <c r="H8" s="95"/>
      <c r="I8" s="95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95" t="s">
        <v>32</v>
      </c>
      <c r="AD8" s="95"/>
    </row>
    <row r="9" spans="1:31" ht="17" x14ac:dyDescent="0.2">
      <c r="B9" s="75" t="s">
        <v>33</v>
      </c>
      <c r="C9" s="24" t="s">
        <v>34</v>
      </c>
      <c r="D9" s="18" t="s">
        <v>35</v>
      </c>
      <c r="E9" s="18" t="s">
        <v>72</v>
      </c>
      <c r="F9" s="18"/>
      <c r="G9" s="18">
        <f>$C$1</f>
        <v>2012</v>
      </c>
      <c r="H9" s="18">
        <f>$C$2</f>
        <v>2018</v>
      </c>
      <c r="I9" s="24" t="s">
        <v>68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 t="s">
        <v>70</v>
      </c>
      <c r="AD9" s="18" t="s">
        <v>68</v>
      </c>
    </row>
    <row r="10" spans="1:31" s="12" customFormat="1" hidden="1" x14ac:dyDescent="0.2">
      <c r="A10" s="21"/>
      <c r="B10" s="74"/>
      <c r="C10" s="35"/>
      <c r="D10" s="21"/>
      <c r="E10" s="21"/>
      <c r="F10" s="21"/>
      <c r="G10" s="21"/>
      <c r="H10" s="21"/>
      <c r="I10" s="35"/>
      <c r="J10" s="21"/>
      <c r="K10" s="21"/>
      <c r="L10" s="21"/>
      <c r="M10" s="21">
        <v>1</v>
      </c>
      <c r="N10" s="21">
        <v>2</v>
      </c>
      <c r="O10" s="21">
        <v>3</v>
      </c>
      <c r="P10" s="21">
        <v>4</v>
      </c>
      <c r="Q10" s="21">
        <v>5</v>
      </c>
      <c r="R10" s="21">
        <v>6</v>
      </c>
      <c r="S10" s="21">
        <v>7</v>
      </c>
      <c r="T10" s="21">
        <v>8</v>
      </c>
      <c r="U10" s="21">
        <v>9</v>
      </c>
      <c r="V10" s="21">
        <v>10</v>
      </c>
      <c r="W10" s="21">
        <v>11</v>
      </c>
      <c r="X10" s="21">
        <v>12</v>
      </c>
      <c r="Y10" s="21">
        <v>13</v>
      </c>
      <c r="Z10" s="21">
        <v>14</v>
      </c>
      <c r="AA10" s="21">
        <v>15</v>
      </c>
      <c r="AB10" s="21">
        <v>16</v>
      </c>
      <c r="AC10" s="21"/>
      <c r="AD10" s="21"/>
      <c r="AE10" s="21"/>
    </row>
    <row r="11" spans="1:31" hidden="1" x14ac:dyDescent="0.2">
      <c r="B11" s="74"/>
      <c r="C11" s="35"/>
      <c r="D11" s="21"/>
      <c r="E11" s="21"/>
      <c r="F11" s="21"/>
      <c r="G11" s="21" t="str">
        <f>CONCATENATE($C6,"_",$C7,"_",G9)</f>
        <v>0_1_2012</v>
      </c>
      <c r="H11" s="21" t="str">
        <f>CONCATENATE($C6,"_",$C7,"_",H9)</f>
        <v>0_1_2018</v>
      </c>
      <c r="I11" s="35"/>
      <c r="J11" s="21"/>
      <c r="K11" s="21"/>
      <c r="L11" s="21"/>
      <c r="M11" s="21" t="str">
        <f>IF($G9+M10&gt;$H9,0,CONCATENATE($C6,"_",$C7,"_",$G9+M10))</f>
        <v>0_1_2013</v>
      </c>
      <c r="N11" s="21" t="str">
        <f t="shared" ref="N11:AB11" si="0">IF($G9+N10&gt;$H9,0,CONCATENATE($C6,"_",$C7,"_",$G9+N10))</f>
        <v>0_1_2014</v>
      </c>
      <c r="O11" s="21" t="str">
        <f t="shared" si="0"/>
        <v>0_1_2015</v>
      </c>
      <c r="P11" s="21" t="str">
        <f t="shared" si="0"/>
        <v>0_1_2016</v>
      </c>
      <c r="Q11" s="21" t="str">
        <f t="shared" si="0"/>
        <v>0_1_2017</v>
      </c>
      <c r="R11" s="21" t="str">
        <f t="shared" si="0"/>
        <v>0_1_2018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/>
      <c r="AD11" s="21"/>
    </row>
    <row r="12" spans="1:31" hidden="1" x14ac:dyDescent="0.2">
      <c r="B12" s="74"/>
      <c r="C12" s="35"/>
      <c r="D12" s="21"/>
      <c r="E12" s="21"/>
      <c r="F12" s="21" t="s">
        <v>69</v>
      </c>
      <c r="G12" s="53"/>
      <c r="H12" s="53"/>
      <c r="I12" s="35"/>
      <c r="J12" s="21"/>
      <c r="K12" s="21"/>
      <c r="L12" s="21" t="s">
        <v>69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</row>
    <row r="13" spans="1:31" s="12" customFormat="1" ht="17" x14ac:dyDescent="0.2">
      <c r="A13" s="21"/>
      <c r="B13" s="74" t="s">
        <v>116</v>
      </c>
      <c r="C13" s="35" t="s">
        <v>36</v>
      </c>
      <c r="D13" s="46" t="s">
        <v>9</v>
      </c>
      <c r="E13" s="47">
        <v>0.60799999999999998</v>
      </c>
      <c r="F13" s="21">
        <f>MATCH($D13,FAC_TOTALS_APTA!$A$2:$BZ$2,)</f>
        <v>10</v>
      </c>
      <c r="G13" s="53">
        <f>VLOOKUP(G11,FAC_TOTALS_APTA!$A$4:$BZ$142,$F13,FALSE)</f>
        <v>49478187.990014903</v>
      </c>
      <c r="H13" s="53">
        <f>VLOOKUP(H11,FAC_TOTALS_APTA!$A$4:$BZ$142,$F13,FALSE)</f>
        <v>52161249.587081999</v>
      </c>
      <c r="I13" s="67">
        <f>IFERROR(H13/G13-1,"-")</f>
        <v>5.422715960432023E-2</v>
      </c>
      <c r="J13" s="49" t="str">
        <f>IF(C13="Log","_log","")</f>
        <v>_log</v>
      </c>
      <c r="K13" s="49" t="str">
        <f>CONCATENATE(D13,J13,"_FAC")</f>
        <v>VRM_ADJ_log_FAC</v>
      </c>
      <c r="L13" s="21">
        <f>MATCH($K13,FAC_TOTALS_APTA!$A$2:$BX$2,)</f>
        <v>24</v>
      </c>
      <c r="M13" s="53">
        <f>IF(M11=0,0,VLOOKUP(M11,FAC_TOTALS_APTA!$A$4:$BZ$142,$L13,FALSE))</f>
        <v>17167578.039281901</v>
      </c>
      <c r="N13" s="53">
        <f>IF(N11=0,0,VLOOKUP(N11,FAC_TOTALS_APTA!$A$4:$BZ$142,$L13,FALSE))</f>
        <v>2658494.9740097802</v>
      </c>
      <c r="O13" s="53">
        <f>IF(O11=0,0,VLOOKUP(O11,FAC_TOTALS_APTA!$A$4:$BZ$142,$L13,FALSE))</f>
        <v>22644519.123505801</v>
      </c>
      <c r="P13" s="53">
        <f>IF(P11=0,0,VLOOKUP(P11,FAC_TOTALS_APTA!$A$4:$BZ$142,$L13,FALSE))</f>
        <v>15653935.5901682</v>
      </c>
      <c r="Q13" s="53">
        <f>IF(Q11=0,0,VLOOKUP(Q11,FAC_TOTALS_APTA!$A$4:$BZ$142,$L13,FALSE))</f>
        <v>13700270.796587201</v>
      </c>
      <c r="R13" s="53">
        <f>IF(R11=0,0,VLOOKUP(R11,FAC_TOTALS_APTA!$A$4:$BZ$142,$L13,FALSE))</f>
        <v>8791623.3528862502</v>
      </c>
      <c r="S13" s="53">
        <f>IF(S11=0,0,VLOOKUP(S11,FAC_TOTALS_APTA!$A$4:$BZ$142,$L13,FALSE))</f>
        <v>0</v>
      </c>
      <c r="T13" s="53">
        <f>IF(T11=0,0,VLOOKUP(T11,FAC_TOTALS_APTA!$A$4:$BZ$142,$L13,FALSE))</f>
        <v>0</v>
      </c>
      <c r="U13" s="53">
        <f>IF(U11=0,0,VLOOKUP(U11,FAC_TOTALS_APTA!$A$4:$BZ$142,$L13,FALSE))</f>
        <v>0</v>
      </c>
      <c r="V13" s="53">
        <f>IF(V11=0,0,VLOOKUP(V11,FAC_TOTALS_APTA!$A$4:$BZ$142,$L13,FALSE))</f>
        <v>0</v>
      </c>
      <c r="W13" s="53">
        <f>IF(W11=0,0,VLOOKUP(W11,FAC_TOTALS_APTA!$A$4:$BZ$142,$L13,FALSE))</f>
        <v>0</v>
      </c>
      <c r="X13" s="53">
        <f>IF(X11=0,0,VLOOKUP(X11,FAC_TOTALS_APTA!$A$4:$BZ$142,$L13,FALSE))</f>
        <v>0</v>
      </c>
      <c r="Y13" s="53">
        <f>IF(Y11=0,0,VLOOKUP(Y11,FAC_TOTALS_APTA!$A$4:$BZ$142,$L13,FALSE))</f>
        <v>0</v>
      </c>
      <c r="Z13" s="53">
        <f>IF(Z11=0,0,VLOOKUP(Z11,FAC_TOTALS_APTA!$A$4:$BZ$142,$L13,FALSE))</f>
        <v>0</v>
      </c>
      <c r="AA13" s="53">
        <f>IF(AA11=0,0,VLOOKUP(AA11,FAC_TOTALS_APTA!$A$4:$BZ$142,$L13,FALSE))</f>
        <v>0</v>
      </c>
      <c r="AB13" s="53">
        <f>IF(AB11=0,0,VLOOKUP(AB11,FAC_TOTALS_APTA!$A$4:$BZ$142,$L13,FALSE))</f>
        <v>0</v>
      </c>
      <c r="AC13" s="54">
        <f>SUM(M13:AB13)</f>
        <v>80616421.876439124</v>
      </c>
      <c r="AD13" s="30">
        <f>AC13/G30</f>
        <v>3.7979887226268487E-2</v>
      </c>
      <c r="AE13" s="21"/>
    </row>
    <row r="14" spans="1:31" s="12" customFormat="1" ht="17" x14ac:dyDescent="0.2">
      <c r="A14" s="21"/>
      <c r="B14" s="74" t="s">
        <v>37</v>
      </c>
      <c r="C14" s="35" t="s">
        <v>36</v>
      </c>
      <c r="D14" s="46" t="s">
        <v>10</v>
      </c>
      <c r="E14" s="47">
        <v>-0.2676</v>
      </c>
      <c r="F14" s="21">
        <f>MATCH($D14,FAC_TOTALS_APTA!$A$2:$BZ$2,)</f>
        <v>11</v>
      </c>
      <c r="G14" s="65">
        <f>VLOOKUP(G11,FAC_TOTALS_APTA!$A$4:$BZ$142,$F14,FALSE)</f>
        <v>6.4683419183071802</v>
      </c>
      <c r="H14" s="65">
        <f>VLOOKUP(H11,FAC_TOTALS_APTA!$A$4:$BZ$142,$F14,FALSE)</f>
        <v>6.6419838440300296</v>
      </c>
      <c r="I14" s="67">
        <f t="shared" ref="I14:I26" si="1">IFERROR(H14/G14-1,"-")</f>
        <v>2.6844889759367163E-2</v>
      </c>
      <c r="J14" s="49" t="str">
        <f t="shared" ref="J14:J25" si="2">IF(C14="Log","_log","")</f>
        <v>_log</v>
      </c>
      <c r="K14" s="49" t="str">
        <f t="shared" ref="K14:K25" si="3">CONCATENATE(D14,J14,"_FAC")</f>
        <v>FARE_per_UPT_log_FAC</v>
      </c>
      <c r="L14" s="21">
        <f>MATCH($K14,FAC_TOTALS_APTA!$A$2:$BX$2,)</f>
        <v>26</v>
      </c>
      <c r="M14" s="53">
        <f>IF(M11=0,0,VLOOKUP(M11,FAC_TOTALS_APTA!$A$4:$BZ$142,$L14,FALSE))</f>
        <v>-12917033.470695499</v>
      </c>
      <c r="N14" s="53">
        <f>IF(N11=0,0,VLOOKUP(N11,FAC_TOTALS_APTA!$A$4:$BZ$142,$L14,FALSE))</f>
        <v>1645210.20753102</v>
      </c>
      <c r="O14" s="53">
        <f>IF(O11=0,0,VLOOKUP(O11,FAC_TOTALS_APTA!$A$4:$BZ$142,$L14,FALSE))</f>
        <v>-6560344.0043378202</v>
      </c>
      <c r="P14" s="53">
        <f>IF(P11=0,0,VLOOKUP(P11,FAC_TOTALS_APTA!$A$4:$BZ$142,$L14,FALSE))</f>
        <v>-7657987.6746341297</v>
      </c>
      <c r="Q14" s="53">
        <f>IF(Q11=0,0,VLOOKUP(Q11,FAC_TOTALS_APTA!$A$4:$BZ$142,$L14,FALSE))</f>
        <v>13112793.1677552</v>
      </c>
      <c r="R14" s="53">
        <f>IF(R11=0,0,VLOOKUP(R11,FAC_TOTALS_APTA!$A$4:$BZ$142,$L14,FALSE))</f>
        <v>10921198.6773938</v>
      </c>
      <c r="S14" s="53">
        <f>IF(S11=0,0,VLOOKUP(S11,FAC_TOTALS_APTA!$A$4:$BZ$142,$L14,FALSE))</f>
        <v>0</v>
      </c>
      <c r="T14" s="53">
        <f>IF(T11=0,0,VLOOKUP(T11,FAC_TOTALS_APTA!$A$4:$BZ$142,$L14,FALSE))</f>
        <v>0</v>
      </c>
      <c r="U14" s="53">
        <f>IF(U11=0,0,VLOOKUP(U11,FAC_TOTALS_APTA!$A$4:$BZ$142,$L14,FALSE))</f>
        <v>0</v>
      </c>
      <c r="V14" s="53">
        <f>IF(V11=0,0,VLOOKUP(V11,FAC_TOTALS_APTA!$A$4:$BZ$142,$L14,FALSE))</f>
        <v>0</v>
      </c>
      <c r="W14" s="53">
        <f>IF(W11=0,0,VLOOKUP(W11,FAC_TOTALS_APTA!$A$4:$BZ$142,$L14,FALSE))</f>
        <v>0</v>
      </c>
      <c r="X14" s="53">
        <f>IF(X11=0,0,VLOOKUP(X11,FAC_TOTALS_APTA!$A$4:$BZ$142,$L14,FALSE))</f>
        <v>0</v>
      </c>
      <c r="Y14" s="53">
        <f>IF(Y11=0,0,VLOOKUP(Y11,FAC_TOTALS_APTA!$A$4:$BZ$142,$L14,FALSE))</f>
        <v>0</v>
      </c>
      <c r="Z14" s="53">
        <f>IF(Z11=0,0,VLOOKUP(Z11,FAC_TOTALS_APTA!$A$4:$BZ$142,$L14,FALSE))</f>
        <v>0</v>
      </c>
      <c r="AA14" s="53">
        <f>IF(AA11=0,0,VLOOKUP(AA11,FAC_TOTALS_APTA!$A$4:$BZ$142,$L14,FALSE))</f>
        <v>0</v>
      </c>
      <c r="AB14" s="53">
        <f>IF(AB11=0,0,VLOOKUP(AB11,FAC_TOTALS_APTA!$A$4:$BZ$142,$L14,FALSE))</f>
        <v>0</v>
      </c>
      <c r="AC14" s="54">
        <f t="shared" ref="AC14:AC25" si="4">SUM(M14:AB14)</f>
        <v>-1456163.09698743</v>
      </c>
      <c r="AD14" s="30">
        <f>AC14/G30</f>
        <v>-6.8602536455168337E-4</v>
      </c>
      <c r="AE14" s="21"/>
    </row>
    <row r="15" spans="1:31" s="12" customFormat="1" ht="17" x14ac:dyDescent="0.2">
      <c r="A15" s="21"/>
      <c r="B15" s="74" t="s">
        <v>151</v>
      </c>
      <c r="C15" s="35" t="s">
        <v>36</v>
      </c>
      <c r="D15" s="46" t="s">
        <v>11</v>
      </c>
      <c r="E15" s="47">
        <v>0.50160000000000005</v>
      </c>
      <c r="F15" s="21">
        <f>MATCH($D15,FAC_TOTALS_APTA!$A$2:$BZ$2,)</f>
        <v>12</v>
      </c>
      <c r="G15" s="53">
        <f>VLOOKUP(G11,FAC_TOTALS_APTA!$A$4:$BZ$142,$F15,FALSE)</f>
        <v>7908357.1460957704</v>
      </c>
      <c r="H15" s="53">
        <f>VLOOKUP(H11,FAC_TOTALS_APTA!$A$4:$BZ$142,$F15,FALSE)</f>
        <v>8307363.7827434596</v>
      </c>
      <c r="I15" s="67">
        <f t="shared" si="1"/>
        <v>5.0453795810761148E-2</v>
      </c>
      <c r="J15" s="49" t="str">
        <f t="shared" si="2"/>
        <v>_log</v>
      </c>
      <c r="K15" s="49" t="str">
        <f t="shared" si="3"/>
        <v>POP_EMP_log_FAC</v>
      </c>
      <c r="L15" s="21">
        <f>MATCH($K15,FAC_TOTALS_APTA!$A$2:$BX$2,)</f>
        <v>28</v>
      </c>
      <c r="M15" s="53">
        <f>IF(M11=0,0,VLOOKUP(M11,FAC_TOTALS_APTA!$A$4:$BZ$142,$L15,FALSE))</f>
        <v>12926611.012920801</v>
      </c>
      <c r="N15" s="53">
        <f>IF(N11=0,0,VLOOKUP(N11,FAC_TOTALS_APTA!$A$4:$BZ$142,$L15,FALSE))</f>
        <v>15105519.7908027</v>
      </c>
      <c r="O15" s="53">
        <f>IF(O11=0,0,VLOOKUP(O11,FAC_TOTALS_APTA!$A$4:$BZ$142,$L15,FALSE))</f>
        <v>13617792.282451</v>
      </c>
      <c r="P15" s="53">
        <f>IF(P11=0,0,VLOOKUP(P11,FAC_TOTALS_APTA!$A$4:$BZ$142,$L15,FALSE))</f>
        <v>10843782.6531797</v>
      </c>
      <c r="Q15" s="53">
        <f>IF(Q11=0,0,VLOOKUP(Q11,FAC_TOTALS_APTA!$A$4:$BZ$142,$L15,FALSE))</f>
        <v>12354176.4477455</v>
      </c>
      <c r="R15" s="53">
        <f>IF(R11=0,0,VLOOKUP(R11,FAC_TOTALS_APTA!$A$4:$BZ$142,$L15,FALSE))</f>
        <v>10257400.500701001</v>
      </c>
      <c r="S15" s="53">
        <f>IF(S11=0,0,VLOOKUP(S11,FAC_TOTALS_APTA!$A$4:$BZ$142,$L15,FALSE))</f>
        <v>0</v>
      </c>
      <c r="T15" s="53">
        <f>IF(T11=0,0,VLOOKUP(T11,FAC_TOTALS_APTA!$A$4:$BZ$142,$L15,FALSE))</f>
        <v>0</v>
      </c>
      <c r="U15" s="53">
        <f>IF(U11=0,0,VLOOKUP(U11,FAC_TOTALS_APTA!$A$4:$BZ$142,$L15,FALSE))</f>
        <v>0</v>
      </c>
      <c r="V15" s="53">
        <f>IF(V11=0,0,VLOOKUP(V11,FAC_TOTALS_APTA!$A$4:$BZ$142,$L15,FALSE))</f>
        <v>0</v>
      </c>
      <c r="W15" s="53">
        <f>IF(W11=0,0,VLOOKUP(W11,FAC_TOTALS_APTA!$A$4:$BZ$142,$L15,FALSE))</f>
        <v>0</v>
      </c>
      <c r="X15" s="53">
        <f>IF(X11=0,0,VLOOKUP(X11,FAC_TOTALS_APTA!$A$4:$BZ$142,$L15,FALSE))</f>
        <v>0</v>
      </c>
      <c r="Y15" s="53">
        <f>IF(Y11=0,0,VLOOKUP(Y11,FAC_TOTALS_APTA!$A$4:$BZ$142,$L15,FALSE))</f>
        <v>0</v>
      </c>
      <c r="Z15" s="53">
        <f>IF(Z11=0,0,VLOOKUP(Z11,FAC_TOTALS_APTA!$A$4:$BZ$142,$L15,FALSE))</f>
        <v>0</v>
      </c>
      <c r="AA15" s="53">
        <f>IF(AA11=0,0,VLOOKUP(AA11,FAC_TOTALS_APTA!$A$4:$BZ$142,$L15,FALSE))</f>
        <v>0</v>
      </c>
      <c r="AB15" s="53">
        <f>IF(AB11=0,0,VLOOKUP(AB11,FAC_TOTALS_APTA!$A$4:$BZ$142,$L15,FALSE))</f>
        <v>0</v>
      </c>
      <c r="AC15" s="54">
        <f t="shared" si="4"/>
        <v>75105282.687800705</v>
      </c>
      <c r="AD15" s="30">
        <f>AC15/G30</f>
        <v>3.5383487634215526E-2</v>
      </c>
      <c r="AE15" s="21"/>
    </row>
    <row r="16" spans="1:31" s="12" customFormat="1" ht="17" x14ac:dyDescent="0.2">
      <c r="A16" s="21"/>
      <c r="B16" s="74" t="s">
        <v>152</v>
      </c>
      <c r="C16" s="35" t="s">
        <v>36</v>
      </c>
      <c r="D16" s="81" t="s">
        <v>27</v>
      </c>
      <c r="E16" s="47">
        <v>0.1734</v>
      </c>
      <c r="F16" s="21">
        <f>MATCH($D16,FAC_TOTALS_APTA!$A$2:$BZ$2,)</f>
        <v>13</v>
      </c>
      <c r="G16" s="65">
        <f>VLOOKUP(G11,FAC_TOTALS_APTA!$A$4:$BZ$142,$F16,FALSE)</f>
        <v>4.0894780053354403</v>
      </c>
      <c r="H16" s="65">
        <f>VLOOKUP(H11,FAC_TOTALS_APTA!$A$4:$BZ$142,$F16,FALSE)</f>
        <v>2.9745570549562301</v>
      </c>
      <c r="I16" s="67">
        <f t="shared" si="1"/>
        <v>-0.27263160455309954</v>
      </c>
      <c r="J16" s="49" t="str">
        <f t="shared" si="2"/>
        <v>_log</v>
      </c>
      <c r="K16" s="49" t="str">
        <f t="shared" si="3"/>
        <v>GAS_PRICE_2018_log_FAC</v>
      </c>
      <c r="L16" s="21">
        <f>MATCH($K16,FAC_TOTALS_APTA!$A$2:$BX$2,)</f>
        <v>30</v>
      </c>
      <c r="M16" s="53">
        <f>IF(M11=0,0,VLOOKUP(M11,FAC_TOTALS_APTA!$A$4:$BZ$142,$L16,FALSE))</f>
        <v>-11748056.313513501</v>
      </c>
      <c r="N16" s="53">
        <f>IF(N11=0,0,VLOOKUP(N11,FAC_TOTALS_APTA!$A$4:$BZ$142,$L16,FALSE))</f>
        <v>-15527899.0180103</v>
      </c>
      <c r="O16" s="53">
        <f>IF(O11=0,0,VLOOKUP(O11,FAC_TOTALS_APTA!$A$4:$BZ$142,$L16,FALSE))</f>
        <v>-79149036.541889295</v>
      </c>
      <c r="P16" s="53">
        <f>IF(P11=0,0,VLOOKUP(P11,FAC_TOTALS_APTA!$A$4:$BZ$142,$L16,FALSE))</f>
        <v>-30280335.327932399</v>
      </c>
      <c r="Q16" s="53">
        <f>IF(Q11=0,0,VLOOKUP(Q11,FAC_TOTALS_APTA!$A$4:$BZ$142,$L16,FALSE))</f>
        <v>20895784.854489401</v>
      </c>
      <c r="R16" s="53">
        <f>IF(R11=0,0,VLOOKUP(R11,FAC_TOTALS_APTA!$A$4:$BZ$142,$L16,FALSE))</f>
        <v>24405406.768796701</v>
      </c>
      <c r="S16" s="53">
        <f>IF(S11=0,0,VLOOKUP(S11,FAC_TOTALS_APTA!$A$4:$BZ$142,$L16,FALSE))</f>
        <v>0</v>
      </c>
      <c r="T16" s="53">
        <f>IF(T11=0,0,VLOOKUP(T11,FAC_TOTALS_APTA!$A$4:$BZ$142,$L16,FALSE))</f>
        <v>0</v>
      </c>
      <c r="U16" s="53">
        <f>IF(U11=0,0,VLOOKUP(U11,FAC_TOTALS_APTA!$A$4:$BZ$142,$L16,FALSE))</f>
        <v>0</v>
      </c>
      <c r="V16" s="53">
        <f>IF(V11=0,0,VLOOKUP(V11,FAC_TOTALS_APTA!$A$4:$BZ$142,$L16,FALSE))</f>
        <v>0</v>
      </c>
      <c r="W16" s="53">
        <f>IF(W11=0,0,VLOOKUP(W11,FAC_TOTALS_APTA!$A$4:$BZ$142,$L16,FALSE))</f>
        <v>0</v>
      </c>
      <c r="X16" s="53">
        <f>IF(X11=0,0,VLOOKUP(X11,FAC_TOTALS_APTA!$A$4:$BZ$142,$L16,FALSE))</f>
        <v>0</v>
      </c>
      <c r="Y16" s="53">
        <f>IF(Y11=0,0,VLOOKUP(Y11,FAC_TOTALS_APTA!$A$4:$BZ$142,$L16,FALSE))</f>
        <v>0</v>
      </c>
      <c r="Z16" s="53">
        <f>IF(Z11=0,0,VLOOKUP(Z11,FAC_TOTALS_APTA!$A$4:$BZ$142,$L16,FALSE))</f>
        <v>0</v>
      </c>
      <c r="AA16" s="53">
        <f>IF(AA11=0,0,VLOOKUP(AA11,FAC_TOTALS_APTA!$A$4:$BZ$142,$L16,FALSE))</f>
        <v>0</v>
      </c>
      <c r="AB16" s="53">
        <f>IF(AB11=0,0,VLOOKUP(AB11,FAC_TOTALS_APTA!$A$4:$BZ$142,$L16,FALSE))</f>
        <v>0</v>
      </c>
      <c r="AC16" s="54">
        <f t="shared" si="4"/>
        <v>-91404135.578059375</v>
      </c>
      <c r="AD16" s="30">
        <f>AC16/G30</f>
        <v>-4.3062178653749367E-2</v>
      </c>
      <c r="AE16" s="21"/>
    </row>
    <row r="17" spans="1:31" s="12" customFormat="1" ht="17" x14ac:dyDescent="0.2">
      <c r="A17" s="21"/>
      <c r="B17" s="74" t="s">
        <v>38</v>
      </c>
      <c r="C17" s="35"/>
      <c r="D17" s="46" t="s">
        <v>12</v>
      </c>
      <c r="E17" s="47">
        <v>7.3000000000000001E-3</v>
      </c>
      <c r="F17" s="21">
        <f>MATCH($D17,FAC_TOTALS_APTA!$A$2:$BZ$2,)</f>
        <v>14</v>
      </c>
      <c r="G17" s="53">
        <f>VLOOKUP(G11,FAC_TOTALS_APTA!$A$4:$BZ$142,$F17,FALSE)</f>
        <v>10.279850774933999</v>
      </c>
      <c r="H17" s="53">
        <f>VLOOKUP(H11,FAC_TOTALS_APTA!$A$4:$BZ$142,$F17,FALSE)</f>
        <v>9.5060184113762904</v>
      </c>
      <c r="I17" s="67">
        <f t="shared" si="1"/>
        <v>-7.5276614466485481E-2</v>
      </c>
      <c r="J17" s="49" t="str">
        <f t="shared" si="2"/>
        <v/>
      </c>
      <c r="K17" s="49" t="str">
        <f t="shared" si="3"/>
        <v>PCT_HH_NO_VEH_FAC</v>
      </c>
      <c r="L17" s="21">
        <f>MATCH($K17,FAC_TOTALS_APTA!$A$2:$BX$2,)</f>
        <v>32</v>
      </c>
      <c r="M17" s="53">
        <f>IF(M11=0,0,VLOOKUP(M11,FAC_TOTALS_APTA!$A$4:$BZ$142,$L17,FALSE))</f>
        <v>-3826664.5405172501</v>
      </c>
      <c r="N17" s="53">
        <f>IF(N11=0,0,VLOOKUP(N11,FAC_TOTALS_APTA!$A$4:$BZ$142,$L17,FALSE))</f>
        <v>-679116.54218818503</v>
      </c>
      <c r="O17" s="53">
        <f>IF(O11=0,0,VLOOKUP(O11,FAC_TOTALS_APTA!$A$4:$BZ$142,$L17,FALSE))</f>
        <v>-1130588.0470211101</v>
      </c>
      <c r="P17" s="53">
        <f>IF(P11=0,0,VLOOKUP(P11,FAC_TOTALS_APTA!$A$4:$BZ$142,$L17,FALSE))</f>
        <v>-1803340.6093524101</v>
      </c>
      <c r="Q17" s="53">
        <f>IF(Q11=0,0,VLOOKUP(Q11,FAC_TOTALS_APTA!$A$4:$BZ$142,$L17,FALSE))</f>
        <v>-2272946.15759781</v>
      </c>
      <c r="R17" s="53">
        <f>IF(R11=0,0,VLOOKUP(R11,FAC_TOTALS_APTA!$A$4:$BZ$142,$L17,FALSE))</f>
        <v>-2013390.9667438399</v>
      </c>
      <c r="S17" s="53">
        <f>IF(S11=0,0,VLOOKUP(S11,FAC_TOTALS_APTA!$A$4:$BZ$142,$L17,FALSE))</f>
        <v>0</v>
      </c>
      <c r="T17" s="53">
        <f>IF(T11=0,0,VLOOKUP(T11,FAC_TOTALS_APTA!$A$4:$BZ$142,$L17,FALSE))</f>
        <v>0</v>
      </c>
      <c r="U17" s="53">
        <f>IF(U11=0,0,VLOOKUP(U11,FAC_TOTALS_APTA!$A$4:$BZ$142,$L17,FALSE))</f>
        <v>0</v>
      </c>
      <c r="V17" s="53">
        <f>IF(V11=0,0,VLOOKUP(V11,FAC_TOTALS_APTA!$A$4:$BZ$142,$L17,FALSE))</f>
        <v>0</v>
      </c>
      <c r="W17" s="53">
        <f>IF(W11=0,0,VLOOKUP(W11,FAC_TOTALS_APTA!$A$4:$BZ$142,$L17,FALSE))</f>
        <v>0</v>
      </c>
      <c r="X17" s="53">
        <f>IF(X11=0,0,VLOOKUP(X11,FAC_TOTALS_APTA!$A$4:$BZ$142,$L17,FALSE))</f>
        <v>0</v>
      </c>
      <c r="Y17" s="53">
        <f>IF(Y11=0,0,VLOOKUP(Y11,FAC_TOTALS_APTA!$A$4:$BZ$142,$L17,FALSE))</f>
        <v>0</v>
      </c>
      <c r="Z17" s="53">
        <f>IF(Z11=0,0,VLOOKUP(Z11,FAC_TOTALS_APTA!$A$4:$BZ$142,$L17,FALSE))</f>
        <v>0</v>
      </c>
      <c r="AA17" s="53">
        <f>IF(AA11=0,0,VLOOKUP(AA11,FAC_TOTALS_APTA!$A$4:$BZ$142,$L17,FALSE))</f>
        <v>0</v>
      </c>
      <c r="AB17" s="53">
        <f>IF(AB11=0,0,VLOOKUP(AB11,FAC_TOTALS_APTA!$A$4:$BZ$142,$L17,FALSE))</f>
        <v>0</v>
      </c>
      <c r="AC17" s="54">
        <f t="shared" si="4"/>
        <v>-11726046.863420606</v>
      </c>
      <c r="AD17" s="30">
        <f>AC17/G30</f>
        <v>-5.5243575330749407E-3</v>
      </c>
      <c r="AE17" s="21"/>
    </row>
    <row r="18" spans="1:31" s="12" customFormat="1" ht="17" x14ac:dyDescent="0.2">
      <c r="A18" s="21"/>
      <c r="B18" s="74" t="s">
        <v>150</v>
      </c>
      <c r="C18" s="35"/>
      <c r="D18" s="46" t="s">
        <v>13</v>
      </c>
      <c r="E18" s="47">
        <v>0.36330000000000001</v>
      </c>
      <c r="F18" s="21">
        <f>MATCH($D18,FAC_TOTALS_APTA!$A$2:$BZ$2,)</f>
        <v>15</v>
      </c>
      <c r="G18" s="65">
        <f>VLOOKUP(G11,FAC_TOTALS_APTA!$A$4:$BZ$142,$F18,FALSE)</f>
        <v>0.40441768209323098</v>
      </c>
      <c r="H18" s="65">
        <f>VLOOKUP(H11,FAC_TOTALS_APTA!$A$4:$BZ$142,$F18,FALSE)</f>
        <v>0.40192820483532299</v>
      </c>
      <c r="I18" s="67">
        <f t="shared" si="1"/>
        <v>-6.1557082396167528E-3</v>
      </c>
      <c r="J18" s="49" t="str">
        <f t="shared" si="2"/>
        <v/>
      </c>
      <c r="K18" s="49" t="str">
        <f t="shared" si="3"/>
        <v>TSD_POP_PCT_FAC</v>
      </c>
      <c r="L18" s="21">
        <f>MATCH($K18,FAC_TOTALS_APTA!$A$2:$BX$2,)</f>
        <v>34</v>
      </c>
      <c r="M18" s="53">
        <f>IF(M11=0,0,VLOOKUP(M11,FAC_TOTALS_APTA!$A$4:$BZ$142,$L18,FALSE))</f>
        <v>-205050.17156781699</v>
      </c>
      <c r="N18" s="53">
        <f>IF(N11=0,0,VLOOKUP(N11,FAC_TOTALS_APTA!$A$4:$BZ$142,$L18,FALSE))</f>
        <v>130381.391624774</v>
      </c>
      <c r="O18" s="53">
        <f>IF(O11=0,0,VLOOKUP(O11,FAC_TOTALS_APTA!$A$4:$BZ$142,$L18,FALSE))</f>
        <v>289244.55244826799</v>
      </c>
      <c r="P18" s="53">
        <f>IF(P11=0,0,VLOOKUP(P11,FAC_TOTALS_APTA!$A$4:$BZ$142,$L18,FALSE))</f>
        <v>684450.81515512394</v>
      </c>
      <c r="Q18" s="53">
        <f>IF(Q11=0,0,VLOOKUP(Q11,FAC_TOTALS_APTA!$A$4:$BZ$142,$L18,FALSE))</f>
        <v>248944.97498578299</v>
      </c>
      <c r="R18" s="53">
        <f>IF(R11=0,0,VLOOKUP(R11,FAC_TOTALS_APTA!$A$4:$BZ$142,$L18,FALSE))</f>
        <v>333806.84886383399</v>
      </c>
      <c r="S18" s="53">
        <f>IF(S11=0,0,VLOOKUP(S11,FAC_TOTALS_APTA!$A$4:$BZ$142,$L18,FALSE))</f>
        <v>0</v>
      </c>
      <c r="T18" s="53">
        <f>IF(T11=0,0,VLOOKUP(T11,FAC_TOTALS_APTA!$A$4:$BZ$142,$L18,FALSE))</f>
        <v>0</v>
      </c>
      <c r="U18" s="53">
        <f>IF(U11=0,0,VLOOKUP(U11,FAC_TOTALS_APTA!$A$4:$BZ$142,$L18,FALSE))</f>
        <v>0</v>
      </c>
      <c r="V18" s="53">
        <f>IF(V11=0,0,VLOOKUP(V11,FAC_TOTALS_APTA!$A$4:$BZ$142,$L18,FALSE))</f>
        <v>0</v>
      </c>
      <c r="W18" s="53">
        <f>IF(W11=0,0,VLOOKUP(W11,FAC_TOTALS_APTA!$A$4:$BZ$142,$L18,FALSE))</f>
        <v>0</v>
      </c>
      <c r="X18" s="53">
        <f>IF(X11=0,0,VLOOKUP(X11,FAC_TOTALS_APTA!$A$4:$BZ$142,$L18,FALSE))</f>
        <v>0</v>
      </c>
      <c r="Y18" s="53">
        <f>IF(Y11=0,0,VLOOKUP(Y11,FAC_TOTALS_APTA!$A$4:$BZ$142,$L18,FALSE))</f>
        <v>0</v>
      </c>
      <c r="Z18" s="53">
        <f>IF(Z11=0,0,VLOOKUP(Z11,FAC_TOTALS_APTA!$A$4:$BZ$142,$L18,FALSE))</f>
        <v>0</v>
      </c>
      <c r="AA18" s="53">
        <f>IF(AA11=0,0,VLOOKUP(AA11,FAC_TOTALS_APTA!$A$4:$BZ$142,$L18,FALSE))</f>
        <v>0</v>
      </c>
      <c r="AB18" s="53">
        <f>IF(AB11=0,0,VLOOKUP(AB11,FAC_TOTALS_APTA!$A$4:$BZ$142,$L18,FALSE))</f>
        <v>0</v>
      </c>
      <c r="AC18" s="54">
        <f t="shared" si="4"/>
        <v>1481778.411509966</v>
      </c>
      <c r="AD18" s="30">
        <f>AC18/G30</f>
        <v>6.9809321294022166E-4</v>
      </c>
      <c r="AE18" s="21"/>
    </row>
    <row r="19" spans="1:31" s="12" customFormat="1" ht="17" x14ac:dyDescent="0.2">
      <c r="A19" s="21"/>
      <c r="B19" s="74" t="s">
        <v>145</v>
      </c>
      <c r="C19" s="35" t="s">
        <v>36</v>
      </c>
      <c r="D19" s="46" t="s">
        <v>26</v>
      </c>
      <c r="E19" s="47">
        <v>-0.34449999999999997</v>
      </c>
      <c r="F19" s="21">
        <f>MATCH($D19,FAC_TOTALS_APTA!$A$2:$BZ$2,)</f>
        <v>16</v>
      </c>
      <c r="G19" s="65">
        <f>VLOOKUP(G11,FAC_TOTALS_APTA!$A$4:$BZ$142,$F19,FALSE)</f>
        <v>34214.690373051097</v>
      </c>
      <c r="H19" s="65">
        <f>VLOOKUP(H11,FAC_TOTALS_APTA!$A$4:$BZ$142,$F19,FALSE)</f>
        <v>38392.409918227597</v>
      </c>
      <c r="I19" s="67">
        <f t="shared" si="1"/>
        <v>0.12210309371868644</v>
      </c>
      <c r="J19" s="49" t="str">
        <f t="shared" si="2"/>
        <v>_log</v>
      </c>
      <c r="K19" s="49" t="str">
        <f t="shared" si="3"/>
        <v>TOTAL_MED_INC_INDIV_2018_log_FAC</v>
      </c>
      <c r="L19" s="21">
        <f>MATCH($K19,FAC_TOTALS_APTA!$A$2:$BX$2,)</f>
        <v>36</v>
      </c>
      <c r="M19" s="53">
        <f>IF(M11=0,0,VLOOKUP(M11,FAC_TOTALS_APTA!$A$4:$BZ$142,$L19,FALSE))</f>
        <v>-6011923.5394515097</v>
      </c>
      <c r="N19" s="53">
        <f>IF(N11=0,0,VLOOKUP(N11,FAC_TOTALS_APTA!$A$4:$BZ$142,$L19,FALSE))</f>
        <v>-6199944.6144489096</v>
      </c>
      <c r="O19" s="53">
        <f>IF(O11=0,0,VLOOKUP(O11,FAC_TOTALS_APTA!$A$4:$BZ$142,$L19,FALSE))</f>
        <v>-22615419.256672598</v>
      </c>
      <c r="P19" s="53">
        <f>IF(P11=0,0,VLOOKUP(P11,FAC_TOTALS_APTA!$A$4:$BZ$142,$L19,FALSE))</f>
        <v>-14919682.980994901</v>
      </c>
      <c r="Q19" s="53">
        <f>IF(Q11=0,0,VLOOKUP(Q11,FAC_TOTALS_APTA!$A$4:$BZ$142,$L19,FALSE))</f>
        <v>-11323784.9167169</v>
      </c>
      <c r="R19" s="53">
        <f>IF(R11=0,0,VLOOKUP(R11,FAC_TOTALS_APTA!$A$4:$BZ$142,$L19,FALSE))</f>
        <v>-13080750.7107902</v>
      </c>
      <c r="S19" s="53">
        <f>IF(S11=0,0,VLOOKUP(S11,FAC_TOTALS_APTA!$A$4:$BZ$142,$L19,FALSE))</f>
        <v>0</v>
      </c>
      <c r="T19" s="53">
        <f>IF(T11=0,0,VLOOKUP(T11,FAC_TOTALS_APTA!$A$4:$BZ$142,$L19,FALSE))</f>
        <v>0</v>
      </c>
      <c r="U19" s="53">
        <f>IF(U11=0,0,VLOOKUP(U11,FAC_TOTALS_APTA!$A$4:$BZ$142,$L19,FALSE))</f>
        <v>0</v>
      </c>
      <c r="V19" s="53">
        <f>IF(V11=0,0,VLOOKUP(V11,FAC_TOTALS_APTA!$A$4:$BZ$142,$L19,FALSE))</f>
        <v>0</v>
      </c>
      <c r="W19" s="53">
        <f>IF(W11=0,0,VLOOKUP(W11,FAC_TOTALS_APTA!$A$4:$BZ$142,$L19,FALSE))</f>
        <v>0</v>
      </c>
      <c r="X19" s="53">
        <f>IF(X11=0,0,VLOOKUP(X11,FAC_TOTALS_APTA!$A$4:$BZ$142,$L19,FALSE))</f>
        <v>0</v>
      </c>
      <c r="Y19" s="53">
        <f>IF(Y11=0,0,VLOOKUP(Y11,FAC_TOTALS_APTA!$A$4:$BZ$142,$L19,FALSE))</f>
        <v>0</v>
      </c>
      <c r="Z19" s="53">
        <f>IF(Z11=0,0,VLOOKUP(Z11,FAC_TOTALS_APTA!$A$4:$BZ$142,$L19,FALSE))</f>
        <v>0</v>
      </c>
      <c r="AA19" s="53">
        <f>IF(AA11=0,0,VLOOKUP(AA11,FAC_TOTALS_APTA!$A$4:$BZ$142,$L19,FALSE))</f>
        <v>0</v>
      </c>
      <c r="AB19" s="53">
        <f>IF(AB11=0,0,VLOOKUP(AB11,FAC_TOTALS_APTA!$A$4:$BZ$142,$L19,FALSE))</f>
        <v>0</v>
      </c>
      <c r="AC19" s="54">
        <f t="shared" si="4"/>
        <v>-74151506.019075021</v>
      </c>
      <c r="AD19" s="30">
        <f>AC19/G30</f>
        <v>-3.4934145806904349E-2</v>
      </c>
      <c r="AE19" s="21"/>
    </row>
    <row r="20" spans="1:31" s="12" customFormat="1" ht="17" x14ac:dyDescent="0.2">
      <c r="A20" s="21"/>
      <c r="B20" s="74" t="s">
        <v>146</v>
      </c>
      <c r="C20" s="35"/>
      <c r="D20" s="46" t="s">
        <v>85</v>
      </c>
      <c r="E20" s="47">
        <v>-7.7999999999999996E-3</v>
      </c>
      <c r="F20" s="21">
        <f>MATCH($D20,FAC_TOTALS_APTA!$A$2:$BZ$2,)</f>
        <v>17</v>
      </c>
      <c r="G20" s="65">
        <f>VLOOKUP(G11,FAC_TOTALS_APTA!$A$4:$BZ$142,$F20,FALSE)</f>
        <v>4.9781850098067304</v>
      </c>
      <c r="H20" s="65">
        <f>VLOOKUP(H11,FAC_TOTALS_APTA!$A$4:$BZ$142,$F20,FALSE)</f>
        <v>6.2104085093765597</v>
      </c>
      <c r="I20" s="67">
        <f t="shared" si="1"/>
        <v>0.2475246494741401</v>
      </c>
      <c r="J20" s="49" t="str">
        <f t="shared" si="2"/>
        <v/>
      </c>
      <c r="K20" s="49" t="str">
        <f t="shared" si="3"/>
        <v>JTW_HOME_PCT_FAC</v>
      </c>
      <c r="L20" s="21">
        <f>MATCH($K20,FAC_TOTALS_APTA!$A$2:$BX$2,)</f>
        <v>38</v>
      </c>
      <c r="M20" s="53">
        <f>IF(M11=0,0,VLOOKUP(M11,FAC_TOTALS_APTA!$A$4:$BZ$142,$L20,FALSE))</f>
        <v>-38600.841679637902</v>
      </c>
      <c r="N20" s="53">
        <f>IF(N11=0,0,VLOOKUP(N11,FAC_TOTALS_APTA!$A$4:$BZ$142,$L20,FALSE))</f>
        <v>-3267274.5514174202</v>
      </c>
      <c r="O20" s="53">
        <f>IF(O11=0,0,VLOOKUP(O11,FAC_TOTALS_APTA!$A$4:$BZ$142,$L20,FALSE))</f>
        <v>-1516904.77648183</v>
      </c>
      <c r="P20" s="53">
        <f>IF(P11=0,0,VLOOKUP(P11,FAC_TOTALS_APTA!$A$4:$BZ$142,$L20,FALSE))</f>
        <v>-8043724.0433725296</v>
      </c>
      <c r="Q20" s="53">
        <f>IF(Q11=0,0,VLOOKUP(Q11,FAC_TOTALS_APTA!$A$4:$BZ$142,$L20,FALSE))</f>
        <v>-2460580.3571935701</v>
      </c>
      <c r="R20" s="53">
        <f>IF(R11=0,0,VLOOKUP(R11,FAC_TOTALS_APTA!$A$4:$BZ$142,$L20,FALSE))</f>
        <v>-3639601.5915200999</v>
      </c>
      <c r="S20" s="53">
        <f>IF(S11=0,0,VLOOKUP(S11,FAC_TOTALS_APTA!$A$4:$BZ$142,$L20,FALSE))</f>
        <v>0</v>
      </c>
      <c r="T20" s="53">
        <f>IF(T11=0,0,VLOOKUP(T11,FAC_TOTALS_APTA!$A$4:$BZ$142,$L20,FALSE))</f>
        <v>0</v>
      </c>
      <c r="U20" s="53">
        <f>IF(U11=0,0,VLOOKUP(U11,FAC_TOTALS_APTA!$A$4:$BZ$142,$L20,FALSE))</f>
        <v>0</v>
      </c>
      <c r="V20" s="53">
        <f>IF(V11=0,0,VLOOKUP(V11,FAC_TOTALS_APTA!$A$4:$BZ$142,$L20,FALSE))</f>
        <v>0</v>
      </c>
      <c r="W20" s="53">
        <f>IF(W11=0,0,VLOOKUP(W11,FAC_TOTALS_APTA!$A$4:$BZ$142,$L20,FALSE))</f>
        <v>0</v>
      </c>
      <c r="X20" s="53">
        <f>IF(X11=0,0,VLOOKUP(X11,FAC_TOTALS_APTA!$A$4:$BZ$142,$L20,FALSE))</f>
        <v>0</v>
      </c>
      <c r="Y20" s="53">
        <f>IF(Y11=0,0,VLOOKUP(Y11,FAC_TOTALS_APTA!$A$4:$BZ$142,$L20,FALSE))</f>
        <v>0</v>
      </c>
      <c r="Z20" s="53">
        <f>IF(Z11=0,0,VLOOKUP(Z11,FAC_TOTALS_APTA!$A$4:$BZ$142,$L20,FALSE))</f>
        <v>0</v>
      </c>
      <c r="AA20" s="53">
        <f>IF(AA11=0,0,VLOOKUP(AA11,FAC_TOTALS_APTA!$A$4:$BZ$142,$L20,FALSE))</f>
        <v>0</v>
      </c>
      <c r="AB20" s="53">
        <f>IF(AB11=0,0,VLOOKUP(AB11,FAC_TOTALS_APTA!$A$4:$BZ$142,$L20,FALSE))</f>
        <v>0</v>
      </c>
      <c r="AC20" s="54">
        <f t="shared" si="4"/>
        <v>-18966686.161665089</v>
      </c>
      <c r="AD20" s="30">
        <f>AC20/G30</f>
        <v>-8.935556611283894E-3</v>
      </c>
      <c r="AE20" s="21"/>
    </row>
    <row r="21" spans="1:31" s="12" customFormat="1" ht="17" x14ac:dyDescent="0.2">
      <c r="A21" s="21"/>
      <c r="B21" s="74" t="s">
        <v>147</v>
      </c>
      <c r="C21" s="35"/>
      <c r="D21" s="46" t="s">
        <v>86</v>
      </c>
      <c r="E21" s="47">
        <v>-2.3E-2</v>
      </c>
      <c r="F21" s="21">
        <f>MATCH($D21,FAC_TOTALS_APTA!$A$2:$BZ$2,)</f>
        <v>18</v>
      </c>
      <c r="G21" s="65">
        <f>VLOOKUP(G11,FAC_TOTALS_APTA!$A$4:$BZ$142,$F21,FALSE)</f>
        <v>0.60289200266302601</v>
      </c>
      <c r="H21" s="65">
        <f>VLOOKUP(H11,FAC_TOTALS_APTA!$A$4:$BZ$142,$F21,FALSE)</f>
        <v>6.2395920392033197</v>
      </c>
      <c r="I21" s="67">
        <f t="shared" si="1"/>
        <v>9.3494357391415104</v>
      </c>
      <c r="J21" s="49" t="str">
        <f t="shared" si="2"/>
        <v/>
      </c>
      <c r="K21" s="49" t="str">
        <f t="shared" si="3"/>
        <v>YEARS_SINCE_TNC_BUS_FAC</v>
      </c>
      <c r="L21" s="21">
        <f>MATCH($K21,FAC_TOTALS_APTA!$A$2:$BX$2,)</f>
        <v>40</v>
      </c>
      <c r="M21" s="53">
        <f>IF(M11=0,0,VLOOKUP(M11,FAC_TOTALS_APTA!$A$4:$BZ$142,$L21,FALSE))</f>
        <v>-36528513.186673202</v>
      </c>
      <c r="N21" s="53">
        <f>IF(N11=0,0,VLOOKUP(N11,FAC_TOTALS_APTA!$A$4:$BZ$142,$L21,FALSE))</f>
        <v>-39832022.955958299</v>
      </c>
      <c r="O21" s="53">
        <f>IF(O11=0,0,VLOOKUP(O11,FAC_TOTALS_APTA!$A$4:$BZ$142,$L21,FALSE))</f>
        <v>-46789066.089497797</v>
      </c>
      <c r="P21" s="53">
        <f>IF(P11=0,0,VLOOKUP(P11,FAC_TOTALS_APTA!$A$4:$BZ$142,$L21,FALSE))</f>
        <v>-46040880.837910801</v>
      </c>
      <c r="Q21" s="53">
        <f>IF(Q11=0,0,VLOOKUP(Q11,FAC_TOTALS_APTA!$A$4:$BZ$142,$L21,FALSE))</f>
        <v>-44133529.772309698</v>
      </c>
      <c r="R21" s="53">
        <f>IF(R11=0,0,VLOOKUP(R11,FAC_TOTALS_APTA!$A$4:$BZ$142,$L21,FALSE))</f>
        <v>-42561490.839560203</v>
      </c>
      <c r="S21" s="53">
        <f>IF(S11=0,0,VLOOKUP(S11,FAC_TOTALS_APTA!$A$4:$BZ$142,$L21,FALSE))</f>
        <v>0</v>
      </c>
      <c r="T21" s="53">
        <f>IF(T11=0,0,VLOOKUP(T11,FAC_TOTALS_APTA!$A$4:$BZ$142,$L21,FALSE))</f>
        <v>0</v>
      </c>
      <c r="U21" s="53">
        <f>IF(U11=0,0,VLOOKUP(U11,FAC_TOTALS_APTA!$A$4:$BZ$142,$L21,FALSE))</f>
        <v>0</v>
      </c>
      <c r="V21" s="53">
        <f>IF(V11=0,0,VLOOKUP(V11,FAC_TOTALS_APTA!$A$4:$BZ$142,$L21,FALSE))</f>
        <v>0</v>
      </c>
      <c r="W21" s="53">
        <f>IF(W11=0,0,VLOOKUP(W11,FAC_TOTALS_APTA!$A$4:$BZ$142,$L21,FALSE))</f>
        <v>0</v>
      </c>
      <c r="X21" s="53">
        <f>IF(X11=0,0,VLOOKUP(X11,FAC_TOTALS_APTA!$A$4:$BZ$142,$L21,FALSE))</f>
        <v>0</v>
      </c>
      <c r="Y21" s="53">
        <f>IF(Y11=0,0,VLOOKUP(Y11,FAC_TOTALS_APTA!$A$4:$BZ$142,$L21,FALSE))</f>
        <v>0</v>
      </c>
      <c r="Z21" s="53">
        <f>IF(Z11=0,0,VLOOKUP(Z11,FAC_TOTALS_APTA!$A$4:$BZ$142,$L21,FALSE))</f>
        <v>0</v>
      </c>
      <c r="AA21" s="53">
        <f>IF(AA11=0,0,VLOOKUP(AA11,FAC_TOTALS_APTA!$A$4:$BZ$142,$L21,FALSE))</f>
        <v>0</v>
      </c>
      <c r="AB21" s="53">
        <f>IF(AB11=0,0,VLOOKUP(AB11,FAC_TOTALS_APTA!$A$4:$BZ$142,$L21,FALSE))</f>
        <v>0</v>
      </c>
      <c r="AC21" s="54">
        <f t="shared" si="4"/>
        <v>-255885503.68191001</v>
      </c>
      <c r="AD21" s="30">
        <f>AC21/G30</f>
        <v>-0.12055239300463386</v>
      </c>
      <c r="AE21" s="21"/>
    </row>
    <row r="22" spans="1:31" s="12" customFormat="1" ht="17" hidden="1" x14ac:dyDescent="0.2">
      <c r="A22" s="21"/>
      <c r="B22" s="74" t="s">
        <v>147</v>
      </c>
      <c r="C22" s="35"/>
      <c r="D22" s="46" t="s">
        <v>87</v>
      </c>
      <c r="E22" s="47">
        <v>-5.0000000000000001E-3</v>
      </c>
      <c r="F22" s="21">
        <f>MATCH($D22,FAC_TOTALS_APTA!$A$2:$BZ$2,)</f>
        <v>19</v>
      </c>
      <c r="G22" s="65">
        <f>VLOOKUP(G11,FAC_TOTALS_APTA!$A$4:$BZ$142,$F22,FALSE)</f>
        <v>0</v>
      </c>
      <c r="H22" s="65">
        <f>VLOOKUP(H11,FAC_TOTALS_APTA!$A$4:$BZ$142,$F22,FALSE)</f>
        <v>0</v>
      </c>
      <c r="I22" s="67" t="str">
        <f t="shared" si="1"/>
        <v>-</v>
      </c>
      <c r="J22" s="49" t="str">
        <f t="shared" si="2"/>
        <v/>
      </c>
      <c r="K22" s="49" t="str">
        <f t="shared" si="3"/>
        <v>YEARS_SINCE_TNC_RAIL_FAC</v>
      </c>
      <c r="L22" s="21">
        <f>MATCH($K22,FAC_TOTALS_APTA!$A$2:$BX$2,)</f>
        <v>42</v>
      </c>
      <c r="M22" s="53">
        <f>IF(M11=0,0,VLOOKUP(M11,FAC_TOTALS_APTA!$A$4:$BZ$142,$L22,FALSE))</f>
        <v>0</v>
      </c>
      <c r="N22" s="53">
        <f>IF(N11=0,0,VLOOKUP(N11,FAC_TOTALS_APTA!$A$4:$BZ$142,$L22,FALSE))</f>
        <v>0</v>
      </c>
      <c r="O22" s="53">
        <f>IF(O11=0,0,VLOOKUP(O11,FAC_TOTALS_APTA!$A$4:$BZ$142,$L22,FALSE))</f>
        <v>0</v>
      </c>
      <c r="P22" s="53">
        <f>IF(P11=0,0,VLOOKUP(P11,FAC_TOTALS_APTA!$A$4:$BZ$142,$L22,FALSE))</f>
        <v>0</v>
      </c>
      <c r="Q22" s="53">
        <f>IF(Q11=0,0,VLOOKUP(Q11,FAC_TOTALS_APTA!$A$4:$BZ$142,$L22,FALSE))</f>
        <v>0</v>
      </c>
      <c r="R22" s="53">
        <f>IF(R11=0,0,VLOOKUP(R11,FAC_TOTALS_APTA!$A$4:$BZ$142,$L22,FALSE))</f>
        <v>0</v>
      </c>
      <c r="S22" s="53">
        <f>IF(S11=0,0,VLOOKUP(S11,FAC_TOTALS_APTA!$A$4:$BZ$142,$L22,FALSE))</f>
        <v>0</v>
      </c>
      <c r="T22" s="53">
        <f>IF(T11=0,0,VLOOKUP(T11,FAC_TOTALS_APTA!$A$4:$BZ$142,$L22,FALSE))</f>
        <v>0</v>
      </c>
      <c r="U22" s="53">
        <f>IF(U11=0,0,VLOOKUP(U11,FAC_TOTALS_APTA!$A$4:$BZ$142,$L22,FALSE))</f>
        <v>0</v>
      </c>
      <c r="V22" s="53">
        <f>IF(V11=0,0,VLOOKUP(V11,FAC_TOTALS_APTA!$A$4:$BZ$142,$L22,FALSE))</f>
        <v>0</v>
      </c>
      <c r="W22" s="53">
        <f>IF(W11=0,0,VLOOKUP(W11,FAC_TOTALS_APTA!$A$4:$BZ$142,$L22,FALSE))</f>
        <v>0</v>
      </c>
      <c r="X22" s="53">
        <f>IF(X11=0,0,VLOOKUP(X11,FAC_TOTALS_APTA!$A$4:$BZ$142,$L22,FALSE))</f>
        <v>0</v>
      </c>
      <c r="Y22" s="53">
        <f>IF(Y11=0,0,VLOOKUP(Y11,FAC_TOTALS_APTA!$A$4:$BZ$142,$L22,FALSE))</f>
        <v>0</v>
      </c>
      <c r="Z22" s="53">
        <f>IF(Z11=0,0,VLOOKUP(Z11,FAC_TOTALS_APTA!$A$4:$BZ$142,$L22,FALSE))</f>
        <v>0</v>
      </c>
      <c r="AA22" s="53">
        <f>IF(AA11=0,0,VLOOKUP(AA11,FAC_TOTALS_APTA!$A$4:$BZ$142,$L22,FALSE))</f>
        <v>0</v>
      </c>
      <c r="AB22" s="53">
        <f>IF(AB11=0,0,VLOOKUP(AB11,FAC_TOTALS_APTA!$A$4:$BZ$142,$L22,FALSE))</f>
        <v>0</v>
      </c>
      <c r="AC22" s="54">
        <f t="shared" si="4"/>
        <v>0</v>
      </c>
      <c r="AD22" s="30">
        <f>AC22/G30</f>
        <v>0</v>
      </c>
      <c r="AE22" s="21"/>
    </row>
    <row r="23" spans="1:31" s="12" customFormat="1" ht="17" x14ac:dyDescent="0.2">
      <c r="A23" s="21"/>
      <c r="B23" s="74" t="s">
        <v>148</v>
      </c>
      <c r="C23" s="35"/>
      <c r="D23" s="46" t="s">
        <v>88</v>
      </c>
      <c r="E23" s="47">
        <v>7.6E-3</v>
      </c>
      <c r="F23" s="21">
        <f>MATCH($D23,FAC_TOTALS_APTA!$A$2:$BZ$2,)</f>
        <v>20</v>
      </c>
      <c r="G23" s="65">
        <f>VLOOKUP(G11,FAC_TOTALS_APTA!$A$4:$BZ$142,$F23,FALSE)</f>
        <v>0.26097737777932101</v>
      </c>
      <c r="H23" s="65">
        <f>VLOOKUP(H11,FAC_TOTALS_APTA!$A$4:$BZ$142,$F23,FALSE)</f>
        <v>1</v>
      </c>
      <c r="I23" s="67">
        <f t="shared" si="1"/>
        <v>2.8317497421005844</v>
      </c>
      <c r="J23" s="49" t="str">
        <f t="shared" si="2"/>
        <v/>
      </c>
      <c r="K23" s="49" t="str">
        <f t="shared" si="3"/>
        <v>BIKE_SHARE_BUS_FAC</v>
      </c>
      <c r="L23" s="21">
        <f>MATCH($K23,FAC_TOTALS_APTA!$A$2:$BX$2,)</f>
        <v>44</v>
      </c>
      <c r="M23" s="53">
        <f>IF(M11=0,0,VLOOKUP(M11,FAC_TOTALS_APTA!$A$4:$BZ$142,$L23,FALSE))</f>
        <v>0</v>
      </c>
      <c r="N23" s="53">
        <f>IF(N11=0,0,VLOOKUP(N11,FAC_TOTALS_APTA!$A$4:$BZ$142,$L23,FALSE))</f>
        <v>5522742.0300899604</v>
      </c>
      <c r="O23" s="53">
        <f>IF(O11=0,0,VLOOKUP(O11,FAC_TOTALS_APTA!$A$4:$BZ$142,$L23,FALSE))</f>
        <v>4737491.8939744197</v>
      </c>
      <c r="P23" s="53">
        <f>IF(P11=0,0,VLOOKUP(P11,FAC_TOTALS_APTA!$A$4:$BZ$142,$L23,FALSE))</f>
        <v>1129580.8308689301</v>
      </c>
      <c r="Q23" s="53">
        <f>IF(Q11=0,0,VLOOKUP(Q11,FAC_TOTALS_APTA!$A$4:$BZ$142,$L23,FALSE))</f>
        <v>0</v>
      </c>
      <c r="R23" s="53">
        <f>IF(R11=0,0,VLOOKUP(R11,FAC_TOTALS_APTA!$A$4:$BZ$142,$L23,FALSE))</f>
        <v>218652.70411101601</v>
      </c>
      <c r="S23" s="53">
        <f>IF(S11=0,0,VLOOKUP(S11,FAC_TOTALS_APTA!$A$4:$BZ$142,$L23,FALSE))</f>
        <v>0</v>
      </c>
      <c r="T23" s="53">
        <f>IF(T11=0,0,VLOOKUP(T11,FAC_TOTALS_APTA!$A$4:$BZ$142,$L23,FALSE))</f>
        <v>0</v>
      </c>
      <c r="U23" s="53">
        <f>IF(U11=0,0,VLOOKUP(U11,FAC_TOTALS_APTA!$A$4:$BZ$142,$L23,FALSE))</f>
        <v>0</v>
      </c>
      <c r="V23" s="53">
        <f>IF(V11=0,0,VLOOKUP(V11,FAC_TOTALS_APTA!$A$4:$BZ$142,$L23,FALSE))</f>
        <v>0</v>
      </c>
      <c r="W23" s="53">
        <f>IF(W11=0,0,VLOOKUP(W11,FAC_TOTALS_APTA!$A$4:$BZ$142,$L23,FALSE))</f>
        <v>0</v>
      </c>
      <c r="X23" s="53">
        <f>IF(X11=0,0,VLOOKUP(X11,FAC_TOTALS_APTA!$A$4:$BZ$142,$L23,FALSE))</f>
        <v>0</v>
      </c>
      <c r="Y23" s="53">
        <f>IF(Y11=0,0,VLOOKUP(Y11,FAC_TOTALS_APTA!$A$4:$BZ$142,$L23,FALSE))</f>
        <v>0</v>
      </c>
      <c r="Z23" s="53">
        <f>IF(Z11=0,0,VLOOKUP(Z11,FAC_TOTALS_APTA!$A$4:$BZ$142,$L23,FALSE))</f>
        <v>0</v>
      </c>
      <c r="AA23" s="53">
        <f>IF(AA11=0,0,VLOOKUP(AA11,FAC_TOTALS_APTA!$A$4:$BZ$142,$L23,FALSE))</f>
        <v>0</v>
      </c>
      <c r="AB23" s="53">
        <f>IF(AB11=0,0,VLOOKUP(AB11,FAC_TOTALS_APTA!$A$4:$BZ$142,$L23,FALSE))</f>
        <v>0</v>
      </c>
      <c r="AC23" s="54">
        <f t="shared" si="4"/>
        <v>11608467.459044324</v>
      </c>
      <c r="AD23" s="30">
        <f>AC23/G30</f>
        <v>5.4689637012178592E-3</v>
      </c>
      <c r="AE23" s="21"/>
    </row>
    <row r="24" spans="1:31" s="12" customFormat="1" ht="17" x14ac:dyDescent="0.2">
      <c r="A24" s="21"/>
      <c r="B24" s="75" t="s">
        <v>149</v>
      </c>
      <c r="C24" s="24"/>
      <c r="D24" s="10" t="s">
        <v>118</v>
      </c>
      <c r="E24" s="25">
        <v>-8.7099999999999997E-2</v>
      </c>
      <c r="F24" s="18">
        <f>MATCH($D24,FAC_TOTALS_APTA!$A$2:$BZ$2,)</f>
        <v>21</v>
      </c>
      <c r="G24" s="66">
        <f>VLOOKUP(G11,FAC_TOTALS_APTA!$A$4:$BZ$142,$F24,FALSE)</f>
        <v>0</v>
      </c>
      <c r="H24" s="66">
        <f>VLOOKUP(H11,FAC_TOTALS_APTA!$A$4:$BZ$142,$F24,FALSE)</f>
        <v>0.69125210232102596</v>
      </c>
      <c r="I24" s="68" t="str">
        <f t="shared" si="1"/>
        <v>-</v>
      </c>
      <c r="J24" s="27" t="str">
        <f t="shared" si="2"/>
        <v/>
      </c>
      <c r="K24" s="27" t="str">
        <f t="shared" si="3"/>
        <v>scooter_flag_bus_FAC</v>
      </c>
      <c r="L24" s="18">
        <f>MATCH($K24,FAC_TOTALS_APTA!$A$2:$BX$2,)</f>
        <v>46</v>
      </c>
      <c r="M24" s="28">
        <f>IF(M11=0,0,VLOOKUP(M11,FAC_TOTALS_APTA!$A$4:$BZ$142,$L24,FALSE))</f>
        <v>0</v>
      </c>
      <c r="N24" s="28">
        <f>IF(N11=0,0,VLOOKUP(N11,FAC_TOTALS_APTA!$A$4:$BZ$142,$L24,FALSE))</f>
        <v>0</v>
      </c>
      <c r="O24" s="28">
        <f>IF(O11=0,0,VLOOKUP(O11,FAC_TOTALS_APTA!$A$4:$BZ$142,$L24,FALSE))</f>
        <v>0</v>
      </c>
      <c r="P24" s="28">
        <f>IF(P11=0,0,VLOOKUP(P11,FAC_TOTALS_APTA!$A$4:$BZ$142,$L24,FALSE))</f>
        <v>0</v>
      </c>
      <c r="Q24" s="28">
        <f>IF(Q11=0,0,VLOOKUP(Q11,FAC_TOTALS_APTA!$A$4:$BZ$142,$L24,FALSE))</f>
        <v>0</v>
      </c>
      <c r="R24" s="28">
        <f>IF(R11=0,0,VLOOKUP(R11,FAC_TOTALS_APTA!$A$4:$BZ$142,$L24,FALSE))</f>
        <v>-29317543.7317858</v>
      </c>
      <c r="S24" s="28">
        <f>IF(S11=0,0,VLOOKUP(S11,FAC_TOTALS_APTA!$A$4:$BZ$142,$L24,FALSE))</f>
        <v>0</v>
      </c>
      <c r="T24" s="28">
        <f>IF(T11=0,0,VLOOKUP(T11,FAC_TOTALS_APTA!$A$4:$BZ$142,$L24,FALSE))</f>
        <v>0</v>
      </c>
      <c r="U24" s="28">
        <f>IF(U11=0,0,VLOOKUP(U11,FAC_TOTALS_APTA!$A$4:$BZ$142,$L24,FALSE))</f>
        <v>0</v>
      </c>
      <c r="V24" s="28">
        <f>IF(V11=0,0,VLOOKUP(V11,FAC_TOTALS_APTA!$A$4:$BZ$142,$L24,FALSE))</f>
        <v>0</v>
      </c>
      <c r="W24" s="28">
        <f>IF(W11=0,0,VLOOKUP(W11,FAC_TOTALS_APTA!$A$4:$BZ$142,$L24,FALSE))</f>
        <v>0</v>
      </c>
      <c r="X24" s="28">
        <f>IF(X11=0,0,VLOOKUP(X11,FAC_TOTALS_APTA!$A$4:$BZ$142,$L24,FALSE))</f>
        <v>0</v>
      </c>
      <c r="Y24" s="28">
        <f>IF(Y11=0,0,VLOOKUP(Y11,FAC_TOTALS_APTA!$A$4:$BZ$142,$L24,FALSE))</f>
        <v>0</v>
      </c>
      <c r="Z24" s="28">
        <f>IF(Z11=0,0,VLOOKUP(Z11,FAC_TOTALS_APTA!$A$4:$BZ$142,$L24,FALSE))</f>
        <v>0</v>
      </c>
      <c r="AA24" s="28">
        <f>IF(AA11=0,0,VLOOKUP(AA11,FAC_TOTALS_APTA!$A$4:$BZ$142,$L24,FALSE))</f>
        <v>0</v>
      </c>
      <c r="AB24" s="28">
        <f>IF(AB11=0,0,VLOOKUP(AB11,FAC_TOTALS_APTA!$A$4:$BZ$142,$L24,FALSE))</f>
        <v>0</v>
      </c>
      <c r="AC24" s="29">
        <f t="shared" si="4"/>
        <v>-29317543.7317858</v>
      </c>
      <c r="AD24" s="26">
        <f>AC24/G30</f>
        <v>-1.381203703621387E-2</v>
      </c>
      <c r="AE24" s="21"/>
    </row>
    <row r="25" spans="1:31" s="12" customFormat="1" ht="17" hidden="1" x14ac:dyDescent="0.2">
      <c r="A25" s="21"/>
      <c r="B25" s="74" t="s">
        <v>148</v>
      </c>
      <c r="C25" s="35"/>
      <c r="D25" s="46" t="s">
        <v>90</v>
      </c>
      <c r="E25" s="47">
        <v>1.72E-2</v>
      </c>
      <c r="F25" s="21">
        <f>MATCH($D25,FAC_TOTALS_APTA!$A$2:$BZ$2,)</f>
        <v>22</v>
      </c>
      <c r="G25" s="53">
        <f>VLOOKUP(G11,FAC_TOTALS_APTA!$A$4:$BZ$142,$F25,FALSE)</f>
        <v>0</v>
      </c>
      <c r="H25" s="53">
        <f>VLOOKUP(H11,FAC_TOTALS_APTA!$A$4:$BZ$142,$F25,FALSE)</f>
        <v>0</v>
      </c>
      <c r="I25" s="67" t="str">
        <f t="shared" si="1"/>
        <v>-</v>
      </c>
      <c r="J25" s="49" t="str">
        <f t="shared" si="2"/>
        <v/>
      </c>
      <c r="K25" s="49" t="str">
        <f t="shared" si="3"/>
        <v>BIKE_SHARE_RAIL_FAC</v>
      </c>
      <c r="L25" s="21">
        <f>MATCH($K25,FAC_TOTALS_APTA!$A$2:$BX$2,)</f>
        <v>48</v>
      </c>
      <c r="M25" s="53">
        <f>IF(M11=0,0,VLOOKUP(M11,FAC_TOTALS_APTA!$A$4:$BZ$142,$L25,FALSE))</f>
        <v>0</v>
      </c>
      <c r="N25" s="53">
        <f>IF(N11=0,0,VLOOKUP(N11,FAC_TOTALS_APTA!$A$4:$BZ$142,$L25,FALSE))</f>
        <v>0</v>
      </c>
      <c r="O25" s="53">
        <f>IF(O11=0,0,VLOOKUP(O11,FAC_TOTALS_APTA!$A$4:$BZ$142,$L25,FALSE))</f>
        <v>0</v>
      </c>
      <c r="P25" s="53">
        <f>IF(P11=0,0,VLOOKUP(P11,FAC_TOTALS_APTA!$A$4:$BZ$142,$L25,FALSE))</f>
        <v>0</v>
      </c>
      <c r="Q25" s="53">
        <f>IF(Q11=0,0,VLOOKUP(Q11,FAC_TOTALS_APTA!$A$4:$BZ$142,$L25,FALSE))</f>
        <v>0</v>
      </c>
      <c r="R25" s="53">
        <f>IF(R11=0,0,VLOOKUP(R11,FAC_TOTALS_APTA!$A$4:$BZ$142,$L25,FALSE))</f>
        <v>0</v>
      </c>
      <c r="S25" s="53">
        <f>IF(S11=0,0,VLOOKUP(S11,FAC_TOTALS_APTA!$A$4:$BZ$142,$L25,FALSE))</f>
        <v>0</v>
      </c>
      <c r="T25" s="53">
        <f>IF(T11=0,0,VLOOKUP(T11,FAC_TOTALS_APTA!$A$4:$BZ$142,$L25,FALSE))</f>
        <v>0</v>
      </c>
      <c r="U25" s="53">
        <f>IF(U11=0,0,VLOOKUP(U11,FAC_TOTALS_APTA!$A$4:$BZ$142,$L25,FALSE))</f>
        <v>0</v>
      </c>
      <c r="V25" s="53">
        <f>IF(V11=0,0,VLOOKUP(V11,FAC_TOTALS_APTA!$A$4:$BZ$142,$L25,FALSE))</f>
        <v>0</v>
      </c>
      <c r="W25" s="53">
        <f>IF(W11=0,0,VLOOKUP(W11,FAC_TOTALS_APTA!$A$4:$BZ$142,$L25,FALSE))</f>
        <v>0</v>
      </c>
      <c r="X25" s="53">
        <f>IF(X11=0,0,VLOOKUP(X11,FAC_TOTALS_APTA!$A$4:$BZ$142,$L25,FALSE))</f>
        <v>0</v>
      </c>
      <c r="Y25" s="53">
        <f>IF(Y11=0,0,VLOOKUP(Y11,FAC_TOTALS_APTA!$A$4:$BZ$142,$L25,FALSE))</f>
        <v>0</v>
      </c>
      <c r="Z25" s="53">
        <f>IF(Z11=0,0,VLOOKUP(Z11,FAC_TOTALS_APTA!$A$4:$BZ$142,$L25,FALSE))</f>
        <v>0</v>
      </c>
      <c r="AA25" s="53">
        <f>IF(AA11=0,0,VLOOKUP(AA11,FAC_TOTALS_APTA!$A$4:$BZ$142,$L25,FALSE))</f>
        <v>0</v>
      </c>
      <c r="AB25" s="53">
        <f>IF(AB11=0,0,VLOOKUP(AB11,FAC_TOTALS_APTA!$A$4:$BZ$142,$L25,FALSE))</f>
        <v>0</v>
      </c>
      <c r="AC25" s="54">
        <f t="shared" si="4"/>
        <v>0</v>
      </c>
      <c r="AD25" s="30">
        <f>AC25/G30</f>
        <v>0</v>
      </c>
      <c r="AE25" s="21"/>
    </row>
    <row r="26" spans="1:31" s="18" customFormat="1" ht="17" hidden="1" x14ac:dyDescent="0.2">
      <c r="A26" s="21"/>
      <c r="B26" s="75" t="s">
        <v>149</v>
      </c>
      <c r="C26" s="24"/>
      <c r="D26" s="10" t="s">
        <v>91</v>
      </c>
      <c r="E26" s="25">
        <v>-8.5999999999999993E-2</v>
      </c>
      <c r="F26" s="18">
        <f>MATCH($D26,FAC_TOTALS_APTA!$A$2:$BZ$2,)</f>
        <v>23</v>
      </c>
      <c r="G26" s="28">
        <f>VLOOKUP(G11,FAC_TOTALS_APTA!$A$4:$BZ$142,$F26,FALSE)</f>
        <v>0</v>
      </c>
      <c r="H26" s="28">
        <f>VLOOKUP(H11,FAC_TOTALS_APTA!$A$4:$BZ$142,$F26,FALSE)</f>
        <v>0</v>
      </c>
      <c r="I26" s="68" t="str">
        <f t="shared" si="1"/>
        <v>-</v>
      </c>
      <c r="J26" s="27" t="str">
        <f>IF(C26="Log","_log","")</f>
        <v/>
      </c>
      <c r="K26" s="27" t="str">
        <f>CONCATENATE(D26,J26,"_FAC")</f>
        <v>scooter_flag_RAIL_FAC</v>
      </c>
      <c r="L26" s="18">
        <f>MATCH($K26,FAC_TOTALS_APTA!$A$2:$BX$2,)</f>
        <v>50</v>
      </c>
      <c r="M26" s="28">
        <f>IF(M11=0,0,VLOOKUP(M11,FAC_TOTALS_APTA!$A$4:$BZ$142,$L26,FALSE))</f>
        <v>0</v>
      </c>
      <c r="N26" s="28">
        <f>IF(N11=0,0,VLOOKUP(N11,FAC_TOTALS_APTA!$A$4:$BZ$142,$L26,FALSE))</f>
        <v>0</v>
      </c>
      <c r="O26" s="28">
        <f>IF(O11=0,0,VLOOKUP(O11,FAC_TOTALS_APTA!$A$4:$BZ$142,$L26,FALSE))</f>
        <v>0</v>
      </c>
      <c r="P26" s="28">
        <f>IF(P11=0,0,VLOOKUP(P11,FAC_TOTALS_APTA!$A$4:$BZ$142,$L26,FALSE))</f>
        <v>0</v>
      </c>
      <c r="Q26" s="28">
        <f>IF(Q11=0,0,VLOOKUP(Q11,FAC_TOTALS_APTA!$A$4:$BZ$142,$L26,FALSE))</f>
        <v>0</v>
      </c>
      <c r="R26" s="28">
        <f>IF(R11=0,0,VLOOKUP(R11,FAC_TOTALS_APTA!$A$4:$BZ$142,$L26,FALSE))</f>
        <v>0</v>
      </c>
      <c r="S26" s="28">
        <f>IF(S11=0,0,VLOOKUP(S11,FAC_TOTALS_APTA!$A$4:$BZ$142,$L26,FALSE))</f>
        <v>0</v>
      </c>
      <c r="T26" s="28">
        <f>IF(T11=0,0,VLOOKUP(T11,FAC_TOTALS_APTA!$A$4:$BZ$142,$L26,FALSE))</f>
        <v>0</v>
      </c>
      <c r="U26" s="28">
        <f>IF(U11=0,0,VLOOKUP(U11,FAC_TOTALS_APTA!$A$4:$BZ$142,$L26,FALSE))</f>
        <v>0</v>
      </c>
      <c r="V26" s="28">
        <f>IF(V11=0,0,VLOOKUP(V11,FAC_TOTALS_APTA!$A$4:$BZ$142,$L26,FALSE))</f>
        <v>0</v>
      </c>
      <c r="W26" s="28">
        <f>IF(W11=0,0,VLOOKUP(W11,FAC_TOTALS_APTA!$A$4:$BZ$142,$L26,FALSE))</f>
        <v>0</v>
      </c>
      <c r="X26" s="28">
        <f>IF(X11=0,0,VLOOKUP(X11,FAC_TOTALS_APTA!$A$4:$BZ$142,$L26,FALSE))</f>
        <v>0</v>
      </c>
      <c r="Y26" s="28">
        <f>IF(Y11=0,0,VLOOKUP(Y11,FAC_TOTALS_APTA!$A$4:$BZ$142,$L26,FALSE))</f>
        <v>0</v>
      </c>
      <c r="Z26" s="28">
        <f>IF(Z11=0,0,VLOOKUP(Z11,FAC_TOTALS_APTA!$A$4:$BZ$142,$L26,FALSE))</f>
        <v>0</v>
      </c>
      <c r="AA26" s="28">
        <f>IF(AA11=0,0,VLOOKUP(AA11,FAC_TOTALS_APTA!$A$4:$BZ$142,$L26,FALSE))</f>
        <v>0</v>
      </c>
      <c r="AB26" s="28">
        <f>IF(AB11=0,0,VLOOKUP(AB11,FAC_TOTALS_APTA!$A$4:$BZ$142,$L26,FALSE))</f>
        <v>0</v>
      </c>
      <c r="AC26" s="29">
        <f>SUM(M26:AB26)</f>
        <v>0</v>
      </c>
      <c r="AD26" s="26">
        <f>AC26/G30</f>
        <v>0</v>
      </c>
      <c r="AE26" s="21"/>
    </row>
    <row r="27" spans="1:31" s="12" customFormat="1" ht="17" x14ac:dyDescent="0.2">
      <c r="A27" s="21"/>
      <c r="B27" s="86" t="s">
        <v>144</v>
      </c>
      <c r="C27" s="87"/>
      <c r="D27" s="86" t="s">
        <v>143</v>
      </c>
      <c r="E27" s="88"/>
      <c r="F27" s="89"/>
      <c r="G27" s="90"/>
      <c r="H27" s="90"/>
      <c r="I27" s="91"/>
      <c r="J27" s="92"/>
      <c r="K27" s="92" t="str">
        <f t="shared" ref="K27" si="5">CONCATENATE(D27,J27,"_FAC")</f>
        <v>New_Reporter_FAC</v>
      </c>
      <c r="L27" s="89">
        <f>MATCH($K27,FAC_TOTALS_APTA!$A$2:$BX$2,)</f>
        <v>57</v>
      </c>
      <c r="M27" s="90">
        <f>IF(M11=0,0,VLOOKUP(M11,FAC_TOTALS_APTA!$A$4:$BZ$142,$L27,FALSE))</f>
        <v>0</v>
      </c>
      <c r="N27" s="90">
        <f>IF(N11=0,0,VLOOKUP(N11,FAC_TOTALS_APTA!$A$4:$BZ$142,$L27,FALSE))</f>
        <v>0</v>
      </c>
      <c r="O27" s="90">
        <f>IF(O11=0,0,VLOOKUP(O11,FAC_TOTALS_APTA!$A$4:$BZ$142,$L27,FALSE))</f>
        <v>0</v>
      </c>
      <c r="P27" s="90">
        <f>IF(P11=0,0,VLOOKUP(P11,FAC_TOTALS_APTA!$A$4:$BZ$142,$L27,FALSE))</f>
        <v>0</v>
      </c>
      <c r="Q27" s="90">
        <f>IF(Q11=0,0,VLOOKUP(Q11,FAC_TOTALS_APTA!$A$4:$BZ$142,$L27,FALSE))</f>
        <v>0</v>
      </c>
      <c r="R27" s="90">
        <f>IF(R11=0,0,VLOOKUP(R11,FAC_TOTALS_APTA!$A$4:$BZ$142,$L27,FALSE))</f>
        <v>0</v>
      </c>
      <c r="S27" s="90">
        <f>IF(S11=0,0,VLOOKUP(S11,FAC_TOTALS_APTA!$A$4:$BZ$142,$L27,FALSE))</f>
        <v>0</v>
      </c>
      <c r="T27" s="90">
        <f>IF(T11=0,0,VLOOKUP(T11,FAC_TOTALS_APTA!$A$4:$BZ$142,$L27,FALSE))</f>
        <v>0</v>
      </c>
      <c r="U27" s="90">
        <f>IF(U11=0,0,VLOOKUP(U11,FAC_TOTALS_APTA!$A$4:$BZ$142,$L27,FALSE))</f>
        <v>0</v>
      </c>
      <c r="V27" s="90">
        <f>IF(V11=0,0,VLOOKUP(V11,FAC_TOTALS_APTA!$A$4:$BZ$142,$L27,FALSE))</f>
        <v>0</v>
      </c>
      <c r="W27" s="90">
        <f>IF(W11=0,0,VLOOKUP(W11,FAC_TOTALS_APTA!$A$4:$BZ$142,$L27,FALSE))</f>
        <v>0</v>
      </c>
      <c r="X27" s="90">
        <f>IF(X11=0,0,VLOOKUP(X11,FAC_TOTALS_APTA!$A$4:$BZ$142,$L27,FALSE))</f>
        <v>0</v>
      </c>
      <c r="Y27" s="90">
        <f>IF(Y11=0,0,VLOOKUP(Y11,FAC_TOTALS_APTA!$A$4:$BZ$142,$L27,FALSE))</f>
        <v>0</v>
      </c>
      <c r="Z27" s="90">
        <f>IF(Z11=0,0,VLOOKUP(Z11,FAC_TOTALS_APTA!$A$4:$BZ$142,$L27,FALSE))</f>
        <v>0</v>
      </c>
      <c r="AA27" s="90">
        <f>IF(AA11=0,0,VLOOKUP(AA11,FAC_TOTALS_APTA!$A$4:$BZ$142,$L27,FALSE))</f>
        <v>0</v>
      </c>
      <c r="AB27" s="90">
        <f>IF(AB11=0,0,VLOOKUP(AB11,FAC_TOTALS_APTA!$A$4:$BZ$142,$L27,FALSE))</f>
        <v>0</v>
      </c>
      <c r="AC27" s="93">
        <f t="shared" ref="AC27" si="6">SUM(M27:AB27)</f>
        <v>0</v>
      </c>
      <c r="AD27" s="94">
        <f>AC27/G30</f>
        <v>0</v>
      </c>
      <c r="AE27" s="21"/>
    </row>
    <row r="28" spans="1:31" s="12" customFormat="1" hidden="1" x14ac:dyDescent="0.2">
      <c r="A28" s="21"/>
      <c r="B28" s="74"/>
      <c r="C28" s="21"/>
      <c r="D28" s="21"/>
      <c r="E28" s="21"/>
      <c r="F28" s="21"/>
      <c r="G28" s="21"/>
      <c r="H28" s="21"/>
      <c r="I28" s="77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</row>
    <row r="29" spans="1:31" s="12" customFormat="1" ht="17" x14ac:dyDescent="0.2">
      <c r="A29" s="21"/>
      <c r="B29" s="74" t="s">
        <v>73</v>
      </c>
      <c r="C29" s="35"/>
      <c r="D29" s="46"/>
      <c r="E29" s="47"/>
      <c r="F29" s="21"/>
      <c r="G29" s="53"/>
      <c r="H29" s="53"/>
      <c r="I29" s="67"/>
      <c r="J29" s="49"/>
      <c r="K29" s="27"/>
      <c r="L29" s="18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4">
        <f>SUM(AC13:AC27)</f>
        <v>-314095634.69810915</v>
      </c>
      <c r="AD29" s="30">
        <f>AC29/G32</f>
        <v>-0.15095641779211394</v>
      </c>
      <c r="AE29" s="21"/>
    </row>
    <row r="30" spans="1:31" s="12" customFormat="1" ht="17" hidden="1" x14ac:dyDescent="0.2">
      <c r="A30" s="21"/>
      <c r="B30" s="76" t="s">
        <v>39</v>
      </c>
      <c r="C30" s="55"/>
      <c r="D30" s="56" t="s">
        <v>7</v>
      </c>
      <c r="E30" s="57"/>
      <c r="F30" s="31">
        <f>MATCH($D30,FAC_TOTALS_APTA!$A$2:$BX$2,)</f>
        <v>8</v>
      </c>
      <c r="G30" s="58">
        <f>VLOOKUP(G11,FAC_TOTALS_APTA!$A$4:$BZ$142,$F30,FALSE)</f>
        <v>2122608247.78546</v>
      </c>
      <c r="H30" s="58">
        <f>VLOOKUP(H11,FAC_TOTALS_APTA!$A$4:$BX$142,$F30,FALSE)</f>
        <v>1816093385.1303999</v>
      </c>
      <c r="I30" s="69">
        <f t="shared" ref="I30:I32" si="7">H30/G30-1</f>
        <v>-0.14440482033123647</v>
      </c>
      <c r="J30" s="59"/>
      <c r="K30" s="27"/>
      <c r="L30" s="18"/>
      <c r="M30" s="60">
        <f>SUM(M13:M18)</f>
        <v>1397384.5559086346</v>
      </c>
      <c r="N30" s="60">
        <f>SUM(N13:N18)</f>
        <v>3332590.8037697896</v>
      </c>
      <c r="O30" s="60">
        <f>SUM(O13:O18)</f>
        <v>-50288412.634843163</v>
      </c>
      <c r="P30" s="60">
        <f>SUM(P13:P18)</f>
        <v>-12559494.553415915</v>
      </c>
      <c r="Q30" s="60">
        <f>SUM(Q13:Q18)</f>
        <v>58039024.083965279</v>
      </c>
      <c r="R30" s="60">
        <f>SUM(R13:R18)</f>
        <v>52696045.181897737</v>
      </c>
      <c r="S30" s="60">
        <f>SUM(S13:S18)</f>
        <v>0</v>
      </c>
      <c r="T30" s="60">
        <f>SUM(T13:T18)</f>
        <v>0</v>
      </c>
      <c r="U30" s="60">
        <f>SUM(U13:U18)</f>
        <v>0</v>
      </c>
      <c r="V30" s="60">
        <f>SUM(V13:V18)</f>
        <v>0</v>
      </c>
      <c r="W30" s="60">
        <f>SUM(W13:W18)</f>
        <v>0</v>
      </c>
      <c r="X30" s="60">
        <f>SUM(X13:X18)</f>
        <v>0</v>
      </c>
      <c r="Y30" s="60">
        <f>SUM(Y13:Y18)</f>
        <v>0</v>
      </c>
      <c r="Z30" s="60">
        <f>SUM(Z13:Z18)</f>
        <v>0</v>
      </c>
      <c r="AA30" s="60">
        <f>SUM(AA13:AA18)</f>
        <v>0</v>
      </c>
      <c r="AB30" s="60">
        <f>SUM(AB13:AB18)</f>
        <v>0</v>
      </c>
      <c r="AC30" s="32"/>
      <c r="AD30" s="70"/>
      <c r="AE30" s="21"/>
    </row>
    <row r="31" spans="1:31" s="12" customFormat="1" ht="17" x14ac:dyDescent="0.2">
      <c r="A31" s="21"/>
      <c r="B31" s="79" t="s">
        <v>74</v>
      </c>
      <c r="C31" s="24"/>
      <c r="D31" s="10"/>
      <c r="E31" s="25"/>
      <c r="F31" s="18"/>
      <c r="G31" s="28"/>
      <c r="H31" s="28"/>
      <c r="I31" s="68"/>
      <c r="J31" s="27"/>
      <c r="K31" s="27"/>
      <c r="L31" s="18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29">
        <f>AC32-AC29</f>
        <v>65679532.178109169</v>
      </c>
      <c r="AD31" s="26">
        <f>AD32-AD29</f>
        <v>3.1566013037394536E-2</v>
      </c>
      <c r="AE31" s="21"/>
    </row>
    <row r="32" spans="1:31" ht="18" thickBot="1" x14ac:dyDescent="0.25">
      <c r="B32" s="82" t="s">
        <v>153</v>
      </c>
      <c r="C32" s="17"/>
      <c r="D32" s="17" t="s">
        <v>5</v>
      </c>
      <c r="E32" s="17"/>
      <c r="F32" s="17">
        <f>MATCH($D32,FAC_TOTALS_APTA!$A$2:$BX$2,)</f>
        <v>6</v>
      </c>
      <c r="G32" s="83">
        <f>VLOOKUP(G11,FAC_TOTALS_APTA!$A$4:$BX$142,$F32,FALSE)</f>
        <v>2080704081.95999</v>
      </c>
      <c r="H32" s="83">
        <f>VLOOKUP(H11,FAC_TOTALS_APTA!$A$4:$BX$142,$F32,FALSE)</f>
        <v>1832287979.43999</v>
      </c>
      <c r="I32" s="84">
        <f t="shared" si="7"/>
        <v>-0.1193904047547194</v>
      </c>
      <c r="J32" s="64"/>
      <c r="K32" s="64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85">
        <f>H32-G32</f>
        <v>-248416102.51999998</v>
      </c>
      <c r="AD32" s="41">
        <f>I32</f>
        <v>-0.1193904047547194</v>
      </c>
    </row>
    <row r="33" spans="2:30" ht="17" thickTop="1" x14ac:dyDescent="0.2">
      <c r="G33" s="33"/>
      <c r="H33" s="33"/>
    </row>
    <row r="36" spans="2:30" x14ac:dyDescent="0.2">
      <c r="B36" s="71" t="s">
        <v>71</v>
      </c>
      <c r="C36" s="61"/>
      <c r="D36" s="61"/>
      <c r="E36" s="62"/>
      <c r="F36" s="61"/>
      <c r="G36" s="61"/>
      <c r="H36" s="61"/>
      <c r="I36" s="63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</row>
    <row r="37" spans="2:30" ht="17" x14ac:dyDescent="0.2">
      <c r="B37" s="6" t="s">
        <v>30</v>
      </c>
      <c r="C37" s="52" t="s">
        <v>31</v>
      </c>
      <c r="D37" s="20"/>
      <c r="E37" s="21"/>
      <c r="F37" s="20"/>
      <c r="G37" s="20"/>
      <c r="H37" s="20"/>
      <c r="I37" s="19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</row>
    <row r="38" spans="2:30" x14ac:dyDescent="0.2">
      <c r="B38" s="6"/>
      <c r="C38" s="52"/>
      <c r="D38" s="20"/>
      <c r="E38" s="21"/>
      <c r="F38" s="20"/>
      <c r="G38" s="20"/>
      <c r="H38" s="20"/>
      <c r="I38" s="19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</row>
    <row r="39" spans="2:30" ht="17" x14ac:dyDescent="0.2">
      <c r="B39" s="72" t="s">
        <v>75</v>
      </c>
      <c r="C39" s="14">
        <v>0</v>
      </c>
      <c r="D39" s="20"/>
      <c r="E39" s="21"/>
      <c r="F39" s="20"/>
      <c r="G39" s="20"/>
      <c r="H39" s="20"/>
      <c r="I39" s="19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</row>
    <row r="40" spans="2:30" ht="18" thickBot="1" x14ac:dyDescent="0.25">
      <c r="B40" s="73" t="s">
        <v>120</v>
      </c>
      <c r="C40" s="15">
        <v>2</v>
      </c>
      <c r="D40" s="16"/>
      <c r="E40" s="17"/>
      <c r="F40" s="16"/>
      <c r="G40" s="16"/>
      <c r="H40" s="16"/>
      <c r="I40" s="50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2:30" ht="17" thickTop="1" x14ac:dyDescent="0.2">
      <c r="B41" s="74"/>
      <c r="C41" s="21"/>
      <c r="D41" s="21"/>
      <c r="E41" s="21"/>
      <c r="F41" s="21"/>
      <c r="G41" s="95" t="s">
        <v>67</v>
      </c>
      <c r="H41" s="95"/>
      <c r="I41" s="95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95" t="s">
        <v>32</v>
      </c>
      <c r="AD41" s="95"/>
    </row>
    <row r="42" spans="2:30" ht="17" x14ac:dyDescent="0.2">
      <c r="B42" s="75" t="s">
        <v>33</v>
      </c>
      <c r="C42" s="24" t="s">
        <v>34</v>
      </c>
      <c r="D42" s="18" t="s">
        <v>35</v>
      </c>
      <c r="E42" s="18" t="s">
        <v>72</v>
      </c>
      <c r="F42" s="18"/>
      <c r="G42" s="18">
        <f>$C$1</f>
        <v>2012</v>
      </c>
      <c r="H42" s="18">
        <f>$C$2</f>
        <v>2018</v>
      </c>
      <c r="I42" s="24" t="s">
        <v>68</v>
      </c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 t="s">
        <v>70</v>
      </c>
      <c r="AD42" s="18" t="s">
        <v>68</v>
      </c>
    </row>
    <row r="43" spans="2:30" hidden="1" x14ac:dyDescent="0.2">
      <c r="B43" s="74"/>
      <c r="C43" s="35"/>
      <c r="D43" s="21"/>
      <c r="E43" s="21"/>
      <c r="F43" s="21"/>
      <c r="G43" s="21"/>
      <c r="H43" s="21"/>
      <c r="I43" s="35"/>
      <c r="J43" s="21"/>
      <c r="K43" s="21"/>
      <c r="L43" s="21"/>
      <c r="M43" s="21">
        <v>1</v>
      </c>
      <c r="N43" s="21">
        <v>2</v>
      </c>
      <c r="O43" s="21">
        <v>3</v>
      </c>
      <c r="P43" s="21">
        <v>4</v>
      </c>
      <c r="Q43" s="21">
        <v>5</v>
      </c>
      <c r="R43" s="21">
        <v>6</v>
      </c>
      <c r="S43" s="21">
        <v>7</v>
      </c>
      <c r="T43" s="21">
        <v>8</v>
      </c>
      <c r="U43" s="21">
        <v>9</v>
      </c>
      <c r="V43" s="21">
        <v>10</v>
      </c>
      <c r="W43" s="21">
        <v>11</v>
      </c>
      <c r="X43" s="21">
        <v>12</v>
      </c>
      <c r="Y43" s="21">
        <v>13</v>
      </c>
      <c r="Z43" s="21">
        <v>14</v>
      </c>
      <c r="AA43" s="21">
        <v>15</v>
      </c>
      <c r="AB43" s="21">
        <v>16</v>
      </c>
      <c r="AC43" s="21"/>
      <c r="AD43" s="21"/>
    </row>
    <row r="44" spans="2:30" hidden="1" x14ac:dyDescent="0.2">
      <c r="B44" s="74"/>
      <c r="C44" s="35"/>
      <c r="D44" s="21"/>
      <c r="E44" s="21"/>
      <c r="F44" s="21"/>
      <c r="G44" s="21" t="str">
        <f>CONCATENATE($C39,"_",$C40,"_",G42)</f>
        <v>0_2_2012</v>
      </c>
      <c r="H44" s="21" t="str">
        <f>CONCATENATE($C39,"_",$C40,"_",H42)</f>
        <v>0_2_2018</v>
      </c>
      <c r="I44" s="35"/>
      <c r="J44" s="21"/>
      <c r="K44" s="21"/>
      <c r="L44" s="21"/>
      <c r="M44" s="21" t="str">
        <f>IF($G42+M43&gt;$H42,0,CONCATENATE($C39,"_",$C40,"_",$G42+M43))</f>
        <v>0_2_2013</v>
      </c>
      <c r="N44" s="21" t="str">
        <f t="shared" ref="N44:AB44" si="8">IF($G42+N43&gt;$H42,0,CONCATENATE($C39,"_",$C40,"_",$G42+N43))</f>
        <v>0_2_2014</v>
      </c>
      <c r="O44" s="21" t="str">
        <f t="shared" si="8"/>
        <v>0_2_2015</v>
      </c>
      <c r="P44" s="21" t="str">
        <f t="shared" si="8"/>
        <v>0_2_2016</v>
      </c>
      <c r="Q44" s="21" t="str">
        <f t="shared" si="8"/>
        <v>0_2_2017</v>
      </c>
      <c r="R44" s="21" t="str">
        <f t="shared" si="8"/>
        <v>0_2_2018</v>
      </c>
      <c r="S44" s="21">
        <f t="shared" si="8"/>
        <v>0</v>
      </c>
      <c r="T44" s="21">
        <f t="shared" si="8"/>
        <v>0</v>
      </c>
      <c r="U44" s="21">
        <f t="shared" si="8"/>
        <v>0</v>
      </c>
      <c r="V44" s="21">
        <f t="shared" si="8"/>
        <v>0</v>
      </c>
      <c r="W44" s="21">
        <f t="shared" si="8"/>
        <v>0</v>
      </c>
      <c r="X44" s="21">
        <f t="shared" si="8"/>
        <v>0</v>
      </c>
      <c r="Y44" s="21">
        <f t="shared" si="8"/>
        <v>0</v>
      </c>
      <c r="Z44" s="21">
        <f t="shared" si="8"/>
        <v>0</v>
      </c>
      <c r="AA44" s="21">
        <f t="shared" si="8"/>
        <v>0</v>
      </c>
      <c r="AB44" s="21">
        <f t="shared" si="8"/>
        <v>0</v>
      </c>
      <c r="AC44" s="21"/>
      <c r="AD44" s="21"/>
    </row>
    <row r="45" spans="2:30" hidden="1" x14ac:dyDescent="0.2">
      <c r="B45" s="74"/>
      <c r="C45" s="35"/>
      <c r="D45" s="21"/>
      <c r="E45" s="21"/>
      <c r="F45" s="21" t="s">
        <v>69</v>
      </c>
      <c r="G45" s="53"/>
      <c r="H45" s="53"/>
      <c r="I45" s="35"/>
      <c r="J45" s="21"/>
      <c r="K45" s="21"/>
      <c r="L45" s="21" t="s">
        <v>69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</row>
    <row r="46" spans="2:30" ht="17" x14ac:dyDescent="0.2">
      <c r="B46" s="74" t="s">
        <v>116</v>
      </c>
      <c r="C46" s="35" t="s">
        <v>36</v>
      </c>
      <c r="D46" s="46" t="s">
        <v>9</v>
      </c>
      <c r="E46" s="47">
        <v>0.60799999999999998</v>
      </c>
      <c r="F46" s="21">
        <f>MATCH($D46,FAC_TOTALS_APTA!$A$2:$BZ$2,)</f>
        <v>10</v>
      </c>
      <c r="G46" s="53">
        <f>VLOOKUP(G44,FAC_TOTALS_APTA!$A$4:$BZ$142,$F46,FALSE)</f>
        <v>10834762.4532602</v>
      </c>
      <c r="H46" s="53">
        <f>VLOOKUP(H44,FAC_TOTALS_APTA!$A$4:$BZ$142,$F46,FALSE)</f>
        <v>12145797.748958001</v>
      </c>
      <c r="I46" s="67">
        <f>IFERROR(H46/G46-1,"-")</f>
        <v>0.12100268015597404</v>
      </c>
      <c r="J46" s="49" t="str">
        <f>IF(C46="Log","_log","")</f>
        <v>_log</v>
      </c>
      <c r="K46" s="49" t="str">
        <f>CONCATENATE(D46,J46,"_FAC")</f>
        <v>VRM_ADJ_log_FAC</v>
      </c>
      <c r="L46" s="21">
        <f>MATCH($K46,FAC_TOTALS_APTA!$A$2:$BX$2,)</f>
        <v>24</v>
      </c>
      <c r="M46" s="53">
        <f>IF(M44=0,0,VLOOKUP(M44,FAC_TOTALS_APTA!$A$4:$BZ$142,$L46,FALSE))</f>
        <v>4185875.94086358</v>
      </c>
      <c r="N46" s="53">
        <f>IF(N44=0,0,VLOOKUP(N44,FAC_TOTALS_APTA!$A$4:$BZ$142,$L46,FALSE))</f>
        <v>9536741.9036940895</v>
      </c>
      <c r="O46" s="53">
        <f>IF(O44=0,0,VLOOKUP(O44,FAC_TOTALS_APTA!$A$4:$BZ$142,$L46,FALSE))</f>
        <v>16182295.5041242</v>
      </c>
      <c r="P46" s="53">
        <f>IF(P44=0,0,VLOOKUP(P44,FAC_TOTALS_APTA!$A$4:$BZ$142,$L46,FALSE))</f>
        <v>17950818.892425001</v>
      </c>
      <c r="Q46" s="53">
        <f>IF(Q44=0,0,VLOOKUP(Q44,FAC_TOTALS_APTA!$A$4:$BZ$142,$L46,FALSE))</f>
        <v>6492189.4067663904</v>
      </c>
      <c r="R46" s="53">
        <f>IF(R44=0,0,VLOOKUP(R44,FAC_TOTALS_APTA!$A$4:$BZ$142,$L46,FALSE))</f>
        <v>9032704.0118758995</v>
      </c>
      <c r="S46" s="53">
        <f>IF(S44=0,0,VLOOKUP(S44,FAC_TOTALS_APTA!$A$4:$BZ$142,$L46,FALSE))</f>
        <v>0</v>
      </c>
      <c r="T46" s="53">
        <f>IF(T44=0,0,VLOOKUP(T44,FAC_TOTALS_APTA!$A$4:$BZ$142,$L46,FALSE))</f>
        <v>0</v>
      </c>
      <c r="U46" s="53">
        <f>IF(U44=0,0,VLOOKUP(U44,FAC_TOTALS_APTA!$A$4:$BZ$142,$L46,FALSE))</f>
        <v>0</v>
      </c>
      <c r="V46" s="53">
        <f>IF(V44=0,0,VLOOKUP(V44,FAC_TOTALS_APTA!$A$4:$BZ$142,$L46,FALSE))</f>
        <v>0</v>
      </c>
      <c r="W46" s="53">
        <f>IF(W44=0,0,VLOOKUP(W44,FAC_TOTALS_APTA!$A$4:$BZ$142,$L46,FALSE))</f>
        <v>0</v>
      </c>
      <c r="X46" s="53">
        <f>IF(X44=0,0,VLOOKUP(X44,FAC_TOTALS_APTA!$A$4:$BZ$142,$L46,FALSE))</f>
        <v>0</v>
      </c>
      <c r="Y46" s="53">
        <f>IF(Y44=0,0,VLOOKUP(Y44,FAC_TOTALS_APTA!$A$4:$BZ$142,$L46,FALSE))</f>
        <v>0</v>
      </c>
      <c r="Z46" s="53">
        <f>IF(Z44=0,0,VLOOKUP(Z44,FAC_TOTALS_APTA!$A$4:$BZ$142,$L46,FALSE))</f>
        <v>0</v>
      </c>
      <c r="AA46" s="53">
        <f>IF(AA44=0,0,VLOOKUP(AA44,FAC_TOTALS_APTA!$A$4:$BZ$142,$L46,FALSE))</f>
        <v>0</v>
      </c>
      <c r="AB46" s="53">
        <f>IF(AB44=0,0,VLOOKUP(AB44,FAC_TOTALS_APTA!$A$4:$BZ$142,$L46,FALSE))</f>
        <v>0</v>
      </c>
      <c r="AC46" s="54">
        <f>SUM(M46:AB46)</f>
        <v>63380625.659749158</v>
      </c>
      <c r="AD46" s="30">
        <f>AC46/G63</f>
        <v>6.9963333302347039E-2</v>
      </c>
    </row>
    <row r="47" spans="2:30" ht="17" x14ac:dyDescent="0.2">
      <c r="B47" s="74" t="s">
        <v>37</v>
      </c>
      <c r="C47" s="35" t="s">
        <v>36</v>
      </c>
      <c r="D47" s="46" t="s">
        <v>10</v>
      </c>
      <c r="E47" s="47">
        <v>-0.2676</v>
      </c>
      <c r="F47" s="21">
        <f>MATCH($D47,FAC_TOTALS_APTA!$A$2:$BZ$2,)</f>
        <v>11</v>
      </c>
      <c r="G47" s="65">
        <f>VLOOKUP(G44,FAC_TOTALS_APTA!$A$4:$BZ$142,$F47,FALSE)</f>
        <v>4.6227258737760399</v>
      </c>
      <c r="H47" s="65">
        <f>VLOOKUP(H44,FAC_TOTALS_APTA!$A$4:$BZ$142,$F47,FALSE)</f>
        <v>4.86220097032946</v>
      </c>
      <c r="I47" s="67">
        <f t="shared" ref="I47:I57" si="9">IFERROR(H47/G47-1,"-")</f>
        <v>5.180387137206699E-2</v>
      </c>
      <c r="J47" s="49" t="str">
        <f t="shared" ref="J47:J58" si="10">IF(C47="Log","_log","")</f>
        <v>_log</v>
      </c>
      <c r="K47" s="49" t="str">
        <f t="shared" ref="K47:K58" si="11">CONCATENATE(D47,J47,"_FAC")</f>
        <v>FARE_per_UPT_log_FAC</v>
      </c>
      <c r="L47" s="21">
        <f>MATCH($K47,FAC_TOTALS_APTA!$A$2:$BX$2,)</f>
        <v>26</v>
      </c>
      <c r="M47" s="53">
        <f>IF(M44=0,0,VLOOKUP(M44,FAC_TOTALS_APTA!$A$4:$BZ$142,$L47,FALSE))</f>
        <v>-4756635.1906608604</v>
      </c>
      <c r="N47" s="53">
        <f>IF(N44=0,0,VLOOKUP(N44,FAC_TOTALS_APTA!$A$4:$BZ$142,$L47,FALSE))</f>
        <v>-1143338.12374677</v>
      </c>
      <c r="O47" s="53">
        <f>IF(O44=0,0,VLOOKUP(O44,FAC_TOTALS_APTA!$A$4:$BZ$142,$L47,FALSE))</f>
        <v>-3312122.5412338199</v>
      </c>
      <c r="P47" s="53">
        <f>IF(P44=0,0,VLOOKUP(P44,FAC_TOTALS_APTA!$A$4:$BZ$142,$L47,FALSE))</f>
        <v>-3499415.21063927</v>
      </c>
      <c r="Q47" s="53">
        <f>IF(Q44=0,0,VLOOKUP(Q44,FAC_TOTALS_APTA!$A$4:$BZ$142,$L47,FALSE))</f>
        <v>2830897.6863801898</v>
      </c>
      <c r="R47" s="53">
        <f>IF(R44=0,0,VLOOKUP(R44,FAC_TOTALS_APTA!$A$4:$BZ$142,$L47,FALSE))</f>
        <v>3382688.5326866298</v>
      </c>
      <c r="S47" s="53">
        <f>IF(S44=0,0,VLOOKUP(S44,FAC_TOTALS_APTA!$A$4:$BZ$142,$L47,FALSE))</f>
        <v>0</v>
      </c>
      <c r="T47" s="53">
        <f>IF(T44=0,0,VLOOKUP(T44,FAC_TOTALS_APTA!$A$4:$BZ$142,$L47,FALSE))</f>
        <v>0</v>
      </c>
      <c r="U47" s="53">
        <f>IF(U44=0,0,VLOOKUP(U44,FAC_TOTALS_APTA!$A$4:$BZ$142,$L47,FALSE))</f>
        <v>0</v>
      </c>
      <c r="V47" s="53">
        <f>IF(V44=0,0,VLOOKUP(V44,FAC_TOTALS_APTA!$A$4:$BZ$142,$L47,FALSE))</f>
        <v>0</v>
      </c>
      <c r="W47" s="53">
        <f>IF(W44=0,0,VLOOKUP(W44,FAC_TOTALS_APTA!$A$4:$BZ$142,$L47,FALSE))</f>
        <v>0</v>
      </c>
      <c r="X47" s="53">
        <f>IF(X44=0,0,VLOOKUP(X44,FAC_TOTALS_APTA!$A$4:$BZ$142,$L47,FALSE))</f>
        <v>0</v>
      </c>
      <c r="Y47" s="53">
        <f>IF(Y44=0,0,VLOOKUP(Y44,FAC_TOTALS_APTA!$A$4:$BZ$142,$L47,FALSE))</f>
        <v>0</v>
      </c>
      <c r="Z47" s="53">
        <f>IF(Z44=0,0,VLOOKUP(Z44,FAC_TOTALS_APTA!$A$4:$BZ$142,$L47,FALSE))</f>
        <v>0</v>
      </c>
      <c r="AA47" s="53">
        <f>IF(AA44=0,0,VLOOKUP(AA44,FAC_TOTALS_APTA!$A$4:$BZ$142,$L47,FALSE))</f>
        <v>0</v>
      </c>
      <c r="AB47" s="53">
        <f>IF(AB44=0,0,VLOOKUP(AB44,FAC_TOTALS_APTA!$A$4:$BZ$142,$L47,FALSE))</f>
        <v>0</v>
      </c>
      <c r="AC47" s="54">
        <f t="shared" ref="AC47:AC58" si="12">SUM(M47:AB47)</f>
        <v>-6497924.8472138997</v>
      </c>
      <c r="AD47" s="30">
        <f>AC47/G63</f>
        <v>-7.1727988975649973E-3</v>
      </c>
    </row>
    <row r="48" spans="2:30" ht="17" x14ac:dyDescent="0.2">
      <c r="B48" s="74" t="s">
        <v>151</v>
      </c>
      <c r="C48" s="35" t="s">
        <v>36</v>
      </c>
      <c r="D48" s="46" t="s">
        <v>11</v>
      </c>
      <c r="E48" s="47">
        <v>0.50160000000000005</v>
      </c>
      <c r="F48" s="21">
        <f>MATCH($D48,FAC_TOTALS_APTA!$A$2:$BZ$2,)</f>
        <v>12</v>
      </c>
      <c r="G48" s="53">
        <f>VLOOKUP(G44,FAC_TOTALS_APTA!$A$4:$BZ$142,$F48,FALSE)</f>
        <v>2486834.22364141</v>
      </c>
      <c r="H48" s="53">
        <f>VLOOKUP(H44,FAC_TOTALS_APTA!$A$4:$BZ$142,$F48,FALSE)</f>
        <v>2647936.3114092201</v>
      </c>
      <c r="I48" s="67">
        <f t="shared" si="9"/>
        <v>6.4781997222119747E-2</v>
      </c>
      <c r="J48" s="49" t="str">
        <f t="shared" si="10"/>
        <v>_log</v>
      </c>
      <c r="K48" s="49" t="str">
        <f t="shared" si="11"/>
        <v>POP_EMP_log_FAC</v>
      </c>
      <c r="L48" s="21">
        <f>MATCH($K48,FAC_TOTALS_APTA!$A$2:$BX$2,)</f>
        <v>28</v>
      </c>
      <c r="M48" s="53">
        <f>IF(M44=0,0,VLOOKUP(M44,FAC_TOTALS_APTA!$A$4:$BZ$142,$L48,FALSE))</f>
        <v>8484552.5538950209</v>
      </c>
      <c r="N48" s="53">
        <f>IF(N44=0,0,VLOOKUP(N44,FAC_TOTALS_APTA!$A$4:$BZ$142,$L48,FALSE))</f>
        <v>6183963.2538115904</v>
      </c>
      <c r="O48" s="53">
        <f>IF(O44=0,0,VLOOKUP(O44,FAC_TOTALS_APTA!$A$4:$BZ$142,$L48,FALSE))</f>
        <v>6109733.5188279301</v>
      </c>
      <c r="P48" s="53">
        <f>IF(P44=0,0,VLOOKUP(P44,FAC_TOTALS_APTA!$A$4:$BZ$142,$L48,FALSE))</f>
        <v>5742960.7000518302</v>
      </c>
      <c r="Q48" s="53">
        <f>IF(Q44=0,0,VLOOKUP(Q44,FAC_TOTALS_APTA!$A$4:$BZ$142,$L48,FALSE))</f>
        <v>5816545.0214695297</v>
      </c>
      <c r="R48" s="53">
        <f>IF(R44=0,0,VLOOKUP(R44,FAC_TOTALS_APTA!$A$4:$BZ$142,$L48,FALSE))</f>
        <v>5104859.9551043697</v>
      </c>
      <c r="S48" s="53">
        <f>IF(S44=0,0,VLOOKUP(S44,FAC_TOTALS_APTA!$A$4:$BZ$142,$L48,FALSE))</f>
        <v>0</v>
      </c>
      <c r="T48" s="53">
        <f>IF(T44=0,0,VLOOKUP(T44,FAC_TOTALS_APTA!$A$4:$BZ$142,$L48,FALSE))</f>
        <v>0</v>
      </c>
      <c r="U48" s="53">
        <f>IF(U44=0,0,VLOOKUP(U44,FAC_TOTALS_APTA!$A$4:$BZ$142,$L48,FALSE))</f>
        <v>0</v>
      </c>
      <c r="V48" s="53">
        <f>IF(V44=0,0,VLOOKUP(V44,FAC_TOTALS_APTA!$A$4:$BZ$142,$L48,FALSE))</f>
        <v>0</v>
      </c>
      <c r="W48" s="53">
        <f>IF(W44=0,0,VLOOKUP(W44,FAC_TOTALS_APTA!$A$4:$BZ$142,$L48,FALSE))</f>
        <v>0</v>
      </c>
      <c r="X48" s="53">
        <f>IF(X44=0,0,VLOOKUP(X44,FAC_TOTALS_APTA!$A$4:$BZ$142,$L48,FALSE))</f>
        <v>0</v>
      </c>
      <c r="Y48" s="53">
        <f>IF(Y44=0,0,VLOOKUP(Y44,FAC_TOTALS_APTA!$A$4:$BZ$142,$L48,FALSE))</f>
        <v>0</v>
      </c>
      <c r="Z48" s="53">
        <f>IF(Z44=0,0,VLOOKUP(Z44,FAC_TOTALS_APTA!$A$4:$BZ$142,$L48,FALSE))</f>
        <v>0</v>
      </c>
      <c r="AA48" s="53">
        <f>IF(AA44=0,0,VLOOKUP(AA44,FAC_TOTALS_APTA!$A$4:$BZ$142,$L48,FALSE))</f>
        <v>0</v>
      </c>
      <c r="AB48" s="53">
        <f>IF(AB44=0,0,VLOOKUP(AB44,FAC_TOTALS_APTA!$A$4:$BZ$142,$L48,FALSE))</f>
        <v>0</v>
      </c>
      <c r="AC48" s="54">
        <f t="shared" si="12"/>
        <v>37442615.003160268</v>
      </c>
      <c r="AD48" s="30">
        <f>AC48/G63</f>
        <v>4.1331402552581387E-2</v>
      </c>
    </row>
    <row r="49" spans="2:30" ht="17" x14ac:dyDescent="0.2">
      <c r="B49" s="74" t="s">
        <v>152</v>
      </c>
      <c r="C49" s="35" t="s">
        <v>36</v>
      </c>
      <c r="D49" s="81" t="s">
        <v>27</v>
      </c>
      <c r="E49" s="47">
        <v>0.1734</v>
      </c>
      <c r="F49" s="21">
        <f>MATCH($D49,FAC_TOTALS_APTA!$A$2:$BZ$2,)</f>
        <v>13</v>
      </c>
      <c r="G49" s="65">
        <f>VLOOKUP(G44,FAC_TOTALS_APTA!$A$4:$BZ$142,$F49,FALSE)</f>
        <v>4.0368224916282696</v>
      </c>
      <c r="H49" s="65">
        <f>VLOOKUP(H44,FAC_TOTALS_APTA!$A$4:$BZ$142,$F49,FALSE)</f>
        <v>2.88725868801773</v>
      </c>
      <c r="I49" s="67">
        <f t="shared" si="9"/>
        <v>-0.28476947054138568</v>
      </c>
      <c r="J49" s="49" t="str">
        <f t="shared" si="10"/>
        <v>_log</v>
      </c>
      <c r="K49" s="49" t="str">
        <f t="shared" si="11"/>
        <v>GAS_PRICE_2018_log_FAC</v>
      </c>
      <c r="L49" s="21">
        <f>MATCH($K49,FAC_TOTALS_APTA!$A$2:$BX$2,)</f>
        <v>30</v>
      </c>
      <c r="M49" s="53">
        <f>IF(M44=0,0,VLOOKUP(M44,FAC_TOTALS_APTA!$A$4:$BZ$142,$L49,FALSE))</f>
        <v>-5092023.2756541502</v>
      </c>
      <c r="N49" s="53">
        <f>IF(N44=0,0,VLOOKUP(N44,FAC_TOTALS_APTA!$A$4:$BZ$142,$L49,FALSE))</f>
        <v>-7128019.2247433104</v>
      </c>
      <c r="O49" s="53">
        <f>IF(O44=0,0,VLOOKUP(O44,FAC_TOTALS_APTA!$A$4:$BZ$142,$L49,FALSE))</f>
        <v>-35972054.112799101</v>
      </c>
      <c r="P49" s="53">
        <f>IF(P44=0,0,VLOOKUP(P44,FAC_TOTALS_APTA!$A$4:$BZ$142,$L49,FALSE))</f>
        <v>-12969658.4342838</v>
      </c>
      <c r="Q49" s="53">
        <f>IF(Q44=0,0,VLOOKUP(Q44,FAC_TOTALS_APTA!$A$4:$BZ$142,$L49,FALSE))</f>
        <v>8924262.8357433397</v>
      </c>
      <c r="R49" s="53">
        <f>IF(R44=0,0,VLOOKUP(R44,FAC_TOTALS_APTA!$A$4:$BZ$142,$L49,FALSE))</f>
        <v>10418135.001623999</v>
      </c>
      <c r="S49" s="53">
        <f>IF(S44=0,0,VLOOKUP(S44,FAC_TOTALS_APTA!$A$4:$BZ$142,$L49,FALSE))</f>
        <v>0</v>
      </c>
      <c r="T49" s="53">
        <f>IF(T44=0,0,VLOOKUP(T44,FAC_TOTALS_APTA!$A$4:$BZ$142,$L49,FALSE))</f>
        <v>0</v>
      </c>
      <c r="U49" s="53">
        <f>IF(U44=0,0,VLOOKUP(U44,FAC_TOTALS_APTA!$A$4:$BZ$142,$L49,FALSE))</f>
        <v>0</v>
      </c>
      <c r="V49" s="53">
        <f>IF(V44=0,0,VLOOKUP(V44,FAC_TOTALS_APTA!$A$4:$BZ$142,$L49,FALSE))</f>
        <v>0</v>
      </c>
      <c r="W49" s="53">
        <f>IF(W44=0,0,VLOOKUP(W44,FAC_TOTALS_APTA!$A$4:$BZ$142,$L49,FALSE))</f>
        <v>0</v>
      </c>
      <c r="X49" s="53">
        <f>IF(X44=0,0,VLOOKUP(X44,FAC_TOTALS_APTA!$A$4:$BZ$142,$L49,FALSE))</f>
        <v>0</v>
      </c>
      <c r="Y49" s="53">
        <f>IF(Y44=0,0,VLOOKUP(Y44,FAC_TOTALS_APTA!$A$4:$BZ$142,$L49,FALSE))</f>
        <v>0</v>
      </c>
      <c r="Z49" s="53">
        <f>IF(Z44=0,0,VLOOKUP(Z44,FAC_TOTALS_APTA!$A$4:$BZ$142,$L49,FALSE))</f>
        <v>0</v>
      </c>
      <c r="AA49" s="53">
        <f>IF(AA44=0,0,VLOOKUP(AA44,FAC_TOTALS_APTA!$A$4:$BZ$142,$L49,FALSE))</f>
        <v>0</v>
      </c>
      <c r="AB49" s="53">
        <f>IF(AB44=0,0,VLOOKUP(AB44,FAC_TOTALS_APTA!$A$4:$BZ$142,$L49,FALSE))</f>
        <v>0</v>
      </c>
      <c r="AC49" s="54">
        <f t="shared" si="12"/>
        <v>-41819357.210113019</v>
      </c>
      <c r="AD49" s="30">
        <f>AC49/G63</f>
        <v>-4.6162712919369853E-2</v>
      </c>
    </row>
    <row r="50" spans="2:30" ht="17" x14ac:dyDescent="0.2">
      <c r="B50" s="74" t="s">
        <v>38</v>
      </c>
      <c r="C50" s="35"/>
      <c r="D50" s="46" t="s">
        <v>12</v>
      </c>
      <c r="E50" s="47">
        <v>7.3000000000000001E-3</v>
      </c>
      <c r="F50" s="21">
        <f>MATCH($D50,FAC_TOTALS_APTA!$A$2:$BZ$2,)</f>
        <v>14</v>
      </c>
      <c r="G50" s="53">
        <f>VLOOKUP(G44,FAC_TOTALS_APTA!$A$4:$BZ$142,$F50,FALSE)</f>
        <v>7.9720843697491297</v>
      </c>
      <c r="H50" s="53">
        <f>VLOOKUP(H44,FAC_TOTALS_APTA!$A$4:$BZ$142,$F50,FALSE)</f>
        <v>7.0315319071023401</v>
      </c>
      <c r="I50" s="67">
        <f t="shared" si="9"/>
        <v>-0.11798074619177512</v>
      </c>
      <c r="J50" s="49" t="str">
        <f t="shared" si="10"/>
        <v/>
      </c>
      <c r="K50" s="49" t="str">
        <f t="shared" si="11"/>
        <v>PCT_HH_NO_VEH_FAC</v>
      </c>
      <c r="L50" s="21">
        <f>MATCH($K50,FAC_TOTALS_APTA!$A$2:$BX$2,)</f>
        <v>32</v>
      </c>
      <c r="M50" s="53">
        <f>IF(M44=0,0,VLOOKUP(M44,FAC_TOTALS_APTA!$A$4:$BZ$142,$L50,FALSE))</f>
        <v>-920105.21542821801</v>
      </c>
      <c r="N50" s="53">
        <f>IF(N44=0,0,VLOOKUP(N44,FAC_TOTALS_APTA!$A$4:$BZ$142,$L50,FALSE))</f>
        <v>12393.882560649499</v>
      </c>
      <c r="O50" s="53">
        <f>IF(O44=0,0,VLOOKUP(O44,FAC_TOTALS_APTA!$A$4:$BZ$142,$L50,FALSE))</f>
        <v>-1277088.1341383799</v>
      </c>
      <c r="P50" s="53">
        <f>IF(P44=0,0,VLOOKUP(P44,FAC_TOTALS_APTA!$A$4:$BZ$142,$L50,FALSE))</f>
        <v>-952336.17331303703</v>
      </c>
      <c r="Q50" s="53">
        <f>IF(Q44=0,0,VLOOKUP(Q44,FAC_TOTALS_APTA!$A$4:$BZ$142,$L50,FALSE))</f>
        <v>-1645697.61326138</v>
      </c>
      <c r="R50" s="53">
        <f>IF(R44=0,0,VLOOKUP(R44,FAC_TOTALS_APTA!$A$4:$BZ$142,$L50,FALSE))</f>
        <v>-1382252.01961271</v>
      </c>
      <c r="S50" s="53">
        <f>IF(S44=0,0,VLOOKUP(S44,FAC_TOTALS_APTA!$A$4:$BZ$142,$L50,FALSE))</f>
        <v>0</v>
      </c>
      <c r="T50" s="53">
        <f>IF(T44=0,0,VLOOKUP(T44,FAC_TOTALS_APTA!$A$4:$BZ$142,$L50,FALSE))</f>
        <v>0</v>
      </c>
      <c r="U50" s="53">
        <f>IF(U44=0,0,VLOOKUP(U44,FAC_TOTALS_APTA!$A$4:$BZ$142,$L50,FALSE))</f>
        <v>0</v>
      </c>
      <c r="V50" s="53">
        <f>IF(V44=0,0,VLOOKUP(V44,FAC_TOTALS_APTA!$A$4:$BZ$142,$L50,FALSE))</f>
        <v>0</v>
      </c>
      <c r="W50" s="53">
        <f>IF(W44=0,0,VLOOKUP(W44,FAC_TOTALS_APTA!$A$4:$BZ$142,$L50,FALSE))</f>
        <v>0</v>
      </c>
      <c r="X50" s="53">
        <f>IF(X44=0,0,VLOOKUP(X44,FAC_TOTALS_APTA!$A$4:$BZ$142,$L50,FALSE))</f>
        <v>0</v>
      </c>
      <c r="Y50" s="53">
        <f>IF(Y44=0,0,VLOOKUP(Y44,FAC_TOTALS_APTA!$A$4:$BZ$142,$L50,FALSE))</f>
        <v>0</v>
      </c>
      <c r="Z50" s="53">
        <f>IF(Z44=0,0,VLOOKUP(Z44,FAC_TOTALS_APTA!$A$4:$BZ$142,$L50,FALSE))</f>
        <v>0</v>
      </c>
      <c r="AA50" s="53">
        <f>IF(AA44=0,0,VLOOKUP(AA44,FAC_TOTALS_APTA!$A$4:$BZ$142,$L50,FALSE))</f>
        <v>0</v>
      </c>
      <c r="AB50" s="53">
        <f>IF(AB44=0,0,VLOOKUP(AB44,FAC_TOTALS_APTA!$A$4:$BZ$142,$L50,FALSE))</f>
        <v>0</v>
      </c>
      <c r="AC50" s="54">
        <f t="shared" si="12"/>
        <v>-6165085.2731930753</v>
      </c>
      <c r="AD50" s="30">
        <f>AC50/G63</f>
        <v>-6.8053906271190543E-3</v>
      </c>
    </row>
    <row r="51" spans="2:30" ht="17" x14ac:dyDescent="0.2">
      <c r="B51" s="74" t="s">
        <v>150</v>
      </c>
      <c r="C51" s="35"/>
      <c r="D51" s="46" t="s">
        <v>13</v>
      </c>
      <c r="E51" s="47">
        <v>0.36330000000000001</v>
      </c>
      <c r="F51" s="21">
        <f>MATCH($D51,FAC_TOTALS_APTA!$A$2:$BZ$2,)</f>
        <v>15</v>
      </c>
      <c r="G51" s="65">
        <f>VLOOKUP(G44,FAC_TOTALS_APTA!$A$4:$BZ$142,$F51,FALSE)</f>
        <v>0.251321544004241</v>
      </c>
      <c r="H51" s="65">
        <f>VLOOKUP(H44,FAC_TOTALS_APTA!$A$4:$BZ$142,$F51,FALSE)</f>
        <v>0.247089036662928</v>
      </c>
      <c r="I51" s="67">
        <f t="shared" si="9"/>
        <v>-1.6841004849315944E-2</v>
      </c>
      <c r="J51" s="49" t="str">
        <f t="shared" si="10"/>
        <v/>
      </c>
      <c r="K51" s="49" t="str">
        <f t="shared" si="11"/>
        <v>TSD_POP_PCT_FAC</v>
      </c>
      <c r="L51" s="21">
        <f>MATCH($K51,FAC_TOTALS_APTA!$A$2:$BX$2,)</f>
        <v>34</v>
      </c>
      <c r="M51" s="53">
        <f>IF(M44=0,0,VLOOKUP(M44,FAC_TOTALS_APTA!$A$4:$BZ$142,$L51,FALSE))</f>
        <v>-673062.67960887798</v>
      </c>
      <c r="N51" s="53">
        <f>IF(N44=0,0,VLOOKUP(N44,FAC_TOTALS_APTA!$A$4:$BZ$142,$L51,FALSE))</f>
        <v>-302644.41027783102</v>
      </c>
      <c r="O51" s="53">
        <f>IF(O44=0,0,VLOOKUP(O44,FAC_TOTALS_APTA!$A$4:$BZ$142,$L51,FALSE))</f>
        <v>-264271.39295521902</v>
      </c>
      <c r="P51" s="53">
        <f>IF(P44=0,0,VLOOKUP(P44,FAC_TOTALS_APTA!$A$4:$BZ$142,$L51,FALSE))</f>
        <v>-296329.857193915</v>
      </c>
      <c r="Q51" s="53">
        <f>IF(Q44=0,0,VLOOKUP(Q44,FAC_TOTALS_APTA!$A$4:$BZ$142,$L51,FALSE))</f>
        <v>-403871.217418321</v>
      </c>
      <c r="R51" s="53">
        <f>IF(R44=0,0,VLOOKUP(R44,FAC_TOTALS_APTA!$A$4:$BZ$142,$L51,FALSE))</f>
        <v>-350729.02018772101</v>
      </c>
      <c r="S51" s="53">
        <f>IF(S44=0,0,VLOOKUP(S44,FAC_TOTALS_APTA!$A$4:$BZ$142,$L51,FALSE))</f>
        <v>0</v>
      </c>
      <c r="T51" s="53">
        <f>IF(T44=0,0,VLOOKUP(T44,FAC_TOTALS_APTA!$A$4:$BZ$142,$L51,FALSE))</f>
        <v>0</v>
      </c>
      <c r="U51" s="53">
        <f>IF(U44=0,0,VLOOKUP(U44,FAC_TOTALS_APTA!$A$4:$BZ$142,$L51,FALSE))</f>
        <v>0</v>
      </c>
      <c r="V51" s="53">
        <f>IF(V44=0,0,VLOOKUP(V44,FAC_TOTALS_APTA!$A$4:$BZ$142,$L51,FALSE))</f>
        <v>0</v>
      </c>
      <c r="W51" s="53">
        <f>IF(W44=0,0,VLOOKUP(W44,FAC_TOTALS_APTA!$A$4:$BZ$142,$L51,FALSE))</f>
        <v>0</v>
      </c>
      <c r="X51" s="53">
        <f>IF(X44=0,0,VLOOKUP(X44,FAC_TOTALS_APTA!$A$4:$BZ$142,$L51,FALSE))</f>
        <v>0</v>
      </c>
      <c r="Y51" s="53">
        <f>IF(Y44=0,0,VLOOKUP(Y44,FAC_TOTALS_APTA!$A$4:$BZ$142,$L51,FALSE))</f>
        <v>0</v>
      </c>
      <c r="Z51" s="53">
        <f>IF(Z44=0,0,VLOOKUP(Z44,FAC_TOTALS_APTA!$A$4:$BZ$142,$L51,FALSE))</f>
        <v>0</v>
      </c>
      <c r="AA51" s="53">
        <f>IF(AA44=0,0,VLOOKUP(AA44,FAC_TOTALS_APTA!$A$4:$BZ$142,$L51,FALSE))</f>
        <v>0</v>
      </c>
      <c r="AB51" s="53">
        <f>IF(AB44=0,0,VLOOKUP(AB44,FAC_TOTALS_APTA!$A$4:$BZ$142,$L51,FALSE))</f>
        <v>0</v>
      </c>
      <c r="AC51" s="54">
        <f t="shared" si="12"/>
        <v>-2290908.5776418848</v>
      </c>
      <c r="AD51" s="30">
        <f>AC51/G63</f>
        <v>-2.5288421929314116E-3</v>
      </c>
    </row>
    <row r="52" spans="2:30" ht="17" x14ac:dyDescent="0.2">
      <c r="B52" s="74" t="s">
        <v>145</v>
      </c>
      <c r="C52" s="35" t="s">
        <v>36</v>
      </c>
      <c r="D52" s="46" t="s">
        <v>26</v>
      </c>
      <c r="E52" s="47">
        <v>-0.34449999999999997</v>
      </c>
      <c r="F52" s="21">
        <f>MATCH($D52,FAC_TOTALS_APTA!$A$2:$BZ$2,)</f>
        <v>16</v>
      </c>
      <c r="G52" s="65">
        <f>VLOOKUP(G44,FAC_TOTALS_APTA!$A$4:$BZ$142,$F52,FALSE)</f>
        <v>28716.561123523799</v>
      </c>
      <c r="H52" s="65">
        <f>VLOOKUP(H44,FAC_TOTALS_APTA!$A$4:$BZ$142,$F52,FALSE)</f>
        <v>31525.8458101629</v>
      </c>
      <c r="I52" s="67">
        <f t="shared" si="9"/>
        <v>9.7828032909477169E-2</v>
      </c>
      <c r="J52" s="49" t="str">
        <f t="shared" si="10"/>
        <v>_log</v>
      </c>
      <c r="K52" s="49" t="str">
        <f t="shared" si="11"/>
        <v>TOTAL_MED_INC_INDIV_2018_log_FAC</v>
      </c>
      <c r="L52" s="21">
        <f>MATCH($K52,FAC_TOTALS_APTA!$A$2:$BX$2,)</f>
        <v>36</v>
      </c>
      <c r="M52" s="53">
        <f>IF(M44=0,0,VLOOKUP(M44,FAC_TOTALS_APTA!$A$4:$BZ$142,$L52,FALSE))</f>
        <v>-1564281.2177595701</v>
      </c>
      <c r="N52" s="53">
        <f>IF(N44=0,0,VLOOKUP(N44,FAC_TOTALS_APTA!$A$4:$BZ$142,$L52,FALSE))</f>
        <v>-1059752.2409453599</v>
      </c>
      <c r="O52" s="53">
        <f>IF(O44=0,0,VLOOKUP(O44,FAC_TOTALS_APTA!$A$4:$BZ$142,$L52,FALSE))</f>
        <v>-11834328.4426727</v>
      </c>
      <c r="P52" s="53">
        <f>IF(P44=0,0,VLOOKUP(P44,FAC_TOTALS_APTA!$A$4:$BZ$142,$L52,FALSE))</f>
        <v>-7651410.7329520201</v>
      </c>
      <c r="Q52" s="53">
        <f>IF(Q44=0,0,VLOOKUP(Q44,FAC_TOTALS_APTA!$A$4:$BZ$142,$L52,FALSE))</f>
        <v>-1509954.1579223301</v>
      </c>
      <c r="R52" s="53">
        <f>IF(R44=0,0,VLOOKUP(R44,FAC_TOTALS_APTA!$A$4:$BZ$142,$L52,FALSE))</f>
        <v>-3580397.1366463299</v>
      </c>
      <c r="S52" s="53">
        <f>IF(S44=0,0,VLOOKUP(S44,FAC_TOTALS_APTA!$A$4:$BZ$142,$L52,FALSE))</f>
        <v>0</v>
      </c>
      <c r="T52" s="53">
        <f>IF(T44=0,0,VLOOKUP(T44,FAC_TOTALS_APTA!$A$4:$BZ$142,$L52,FALSE))</f>
        <v>0</v>
      </c>
      <c r="U52" s="53">
        <f>IF(U44=0,0,VLOOKUP(U44,FAC_TOTALS_APTA!$A$4:$BZ$142,$L52,FALSE))</f>
        <v>0</v>
      </c>
      <c r="V52" s="53">
        <f>IF(V44=0,0,VLOOKUP(V44,FAC_TOTALS_APTA!$A$4:$BZ$142,$L52,FALSE))</f>
        <v>0</v>
      </c>
      <c r="W52" s="53">
        <f>IF(W44=0,0,VLOOKUP(W44,FAC_TOTALS_APTA!$A$4:$BZ$142,$L52,FALSE))</f>
        <v>0</v>
      </c>
      <c r="X52" s="53">
        <f>IF(X44=0,0,VLOOKUP(X44,FAC_TOTALS_APTA!$A$4:$BZ$142,$L52,FALSE))</f>
        <v>0</v>
      </c>
      <c r="Y52" s="53">
        <f>IF(Y44=0,0,VLOOKUP(Y44,FAC_TOTALS_APTA!$A$4:$BZ$142,$L52,FALSE))</f>
        <v>0</v>
      </c>
      <c r="Z52" s="53">
        <f>IF(Z44=0,0,VLOOKUP(Z44,FAC_TOTALS_APTA!$A$4:$BZ$142,$L52,FALSE))</f>
        <v>0</v>
      </c>
      <c r="AA52" s="53">
        <f>IF(AA44=0,0,VLOOKUP(AA44,FAC_TOTALS_APTA!$A$4:$BZ$142,$L52,FALSE))</f>
        <v>0</v>
      </c>
      <c r="AB52" s="53">
        <f>IF(AB44=0,0,VLOOKUP(AB44,FAC_TOTALS_APTA!$A$4:$BZ$142,$L52,FALSE))</f>
        <v>0</v>
      </c>
      <c r="AC52" s="54">
        <f t="shared" si="12"/>
        <v>-27200123.928898312</v>
      </c>
      <c r="AD52" s="30">
        <f>AC52/G63</f>
        <v>-3.002512702412773E-2</v>
      </c>
    </row>
    <row r="53" spans="2:30" ht="17" x14ac:dyDescent="0.2">
      <c r="B53" s="74" t="s">
        <v>146</v>
      </c>
      <c r="C53" s="35"/>
      <c r="D53" s="46" t="s">
        <v>85</v>
      </c>
      <c r="E53" s="47">
        <v>-7.7999999999999996E-3</v>
      </c>
      <c r="F53" s="21">
        <f>MATCH($D53,FAC_TOTALS_APTA!$A$2:$BZ$2,)</f>
        <v>17</v>
      </c>
      <c r="G53" s="65">
        <f>VLOOKUP(G44,FAC_TOTALS_APTA!$A$4:$BZ$142,$F53,FALSE)</f>
        <v>4.2508867883739399</v>
      </c>
      <c r="H53" s="65">
        <f>VLOOKUP(H44,FAC_TOTALS_APTA!$A$4:$BZ$142,$F53,FALSE)</f>
        <v>5.5597045506378002</v>
      </c>
      <c r="I53" s="67">
        <f t="shared" si="9"/>
        <v>0.3078928768094793</v>
      </c>
      <c r="J53" s="49" t="str">
        <f t="shared" si="10"/>
        <v/>
      </c>
      <c r="K53" s="49" t="str">
        <f t="shared" si="11"/>
        <v>JTW_HOME_PCT_FAC</v>
      </c>
      <c r="L53" s="21">
        <f>MATCH($K53,FAC_TOTALS_APTA!$A$2:$BX$2,)</f>
        <v>38</v>
      </c>
      <c r="M53" s="53">
        <f>IF(M44=0,0,VLOOKUP(M44,FAC_TOTALS_APTA!$A$4:$BZ$142,$L53,FALSE))</f>
        <v>-412288.57998961199</v>
      </c>
      <c r="N53" s="53">
        <f>IF(N44=0,0,VLOOKUP(N44,FAC_TOTALS_APTA!$A$4:$BZ$142,$L53,FALSE))</f>
        <v>-602991.12437878002</v>
      </c>
      <c r="O53" s="53">
        <f>IF(O44=0,0,VLOOKUP(O44,FAC_TOTALS_APTA!$A$4:$BZ$142,$L53,FALSE))</f>
        <v>-1171429.6391197699</v>
      </c>
      <c r="P53" s="53">
        <f>IF(P44=0,0,VLOOKUP(P44,FAC_TOTALS_APTA!$A$4:$BZ$142,$L53,FALSE))</f>
        <v>-3483580.6329621901</v>
      </c>
      <c r="Q53" s="53">
        <f>IF(Q44=0,0,VLOOKUP(Q44,FAC_TOTALS_APTA!$A$4:$BZ$142,$L53,FALSE))</f>
        <v>-1365088.9806262101</v>
      </c>
      <c r="R53" s="53">
        <f>IF(R44=0,0,VLOOKUP(R44,FAC_TOTALS_APTA!$A$4:$BZ$142,$L53,FALSE))</f>
        <v>-1780400.4158668499</v>
      </c>
      <c r="S53" s="53">
        <f>IF(S44=0,0,VLOOKUP(S44,FAC_TOTALS_APTA!$A$4:$BZ$142,$L53,FALSE))</f>
        <v>0</v>
      </c>
      <c r="T53" s="53">
        <f>IF(T44=0,0,VLOOKUP(T44,FAC_TOTALS_APTA!$A$4:$BZ$142,$L53,FALSE))</f>
        <v>0</v>
      </c>
      <c r="U53" s="53">
        <f>IF(U44=0,0,VLOOKUP(U44,FAC_TOTALS_APTA!$A$4:$BZ$142,$L53,FALSE))</f>
        <v>0</v>
      </c>
      <c r="V53" s="53">
        <f>IF(V44=0,0,VLOOKUP(V44,FAC_TOTALS_APTA!$A$4:$BZ$142,$L53,FALSE))</f>
        <v>0</v>
      </c>
      <c r="W53" s="53">
        <f>IF(W44=0,0,VLOOKUP(W44,FAC_TOTALS_APTA!$A$4:$BZ$142,$L53,FALSE))</f>
        <v>0</v>
      </c>
      <c r="X53" s="53">
        <f>IF(X44=0,0,VLOOKUP(X44,FAC_TOTALS_APTA!$A$4:$BZ$142,$L53,FALSE))</f>
        <v>0</v>
      </c>
      <c r="Y53" s="53">
        <f>IF(Y44=0,0,VLOOKUP(Y44,FAC_TOTALS_APTA!$A$4:$BZ$142,$L53,FALSE))</f>
        <v>0</v>
      </c>
      <c r="Z53" s="53">
        <f>IF(Z44=0,0,VLOOKUP(Z44,FAC_TOTALS_APTA!$A$4:$BZ$142,$L53,FALSE))</f>
        <v>0</v>
      </c>
      <c r="AA53" s="53">
        <f>IF(AA44=0,0,VLOOKUP(AA44,FAC_TOTALS_APTA!$A$4:$BZ$142,$L53,FALSE))</f>
        <v>0</v>
      </c>
      <c r="AB53" s="53">
        <f>IF(AB44=0,0,VLOOKUP(AB44,FAC_TOTALS_APTA!$A$4:$BZ$142,$L53,FALSE))</f>
        <v>0</v>
      </c>
      <c r="AC53" s="54">
        <f t="shared" si="12"/>
        <v>-8815779.3729434125</v>
      </c>
      <c r="AD53" s="30">
        <f>AC53/G63</f>
        <v>-9.7313856429929874E-3</v>
      </c>
    </row>
    <row r="54" spans="2:30" ht="17" x14ac:dyDescent="0.2">
      <c r="B54" s="74" t="s">
        <v>147</v>
      </c>
      <c r="C54" s="35"/>
      <c r="D54" s="46" t="s">
        <v>86</v>
      </c>
      <c r="E54" s="47">
        <v>-2.3E-2</v>
      </c>
      <c r="F54" s="21">
        <f>MATCH($D54,FAC_TOTALS_APTA!$A$2:$BZ$2,)</f>
        <v>18</v>
      </c>
      <c r="G54" s="65">
        <f>VLOOKUP(G44,FAC_TOTALS_APTA!$A$4:$BZ$142,$F54,FALSE)</f>
        <v>0</v>
      </c>
      <c r="H54" s="65">
        <f>VLOOKUP(H44,FAC_TOTALS_APTA!$A$4:$BZ$142,$F54,FALSE)</f>
        <v>3.7657895985604402</v>
      </c>
      <c r="I54" s="67" t="str">
        <f t="shared" si="9"/>
        <v>-</v>
      </c>
      <c r="J54" s="49" t="str">
        <f t="shared" si="10"/>
        <v/>
      </c>
      <c r="K54" s="49" t="str">
        <f t="shared" si="11"/>
        <v>YEARS_SINCE_TNC_BUS_FAC</v>
      </c>
      <c r="L54" s="21">
        <f>MATCH($K54,FAC_TOTALS_APTA!$A$2:$BX$2,)</f>
        <v>40</v>
      </c>
      <c r="M54" s="53">
        <f>IF(M44=0,0,VLOOKUP(M44,FAC_TOTALS_APTA!$A$4:$BZ$142,$L54,FALSE))</f>
        <v>0</v>
      </c>
      <c r="N54" s="53">
        <f>IF(N44=0,0,VLOOKUP(N44,FAC_TOTALS_APTA!$A$4:$BZ$142,$L54,FALSE))</f>
        <v>-3259932.7642072299</v>
      </c>
      <c r="O54" s="53">
        <f>IF(O44=0,0,VLOOKUP(O44,FAC_TOTALS_APTA!$A$4:$BZ$142,$L54,FALSE))</f>
        <v>-16451209.5154712</v>
      </c>
      <c r="P54" s="53">
        <f>IF(P44=0,0,VLOOKUP(P44,FAC_TOTALS_APTA!$A$4:$BZ$142,$L54,FALSE))</f>
        <v>-18374881.269439001</v>
      </c>
      <c r="Q54" s="53">
        <f>IF(Q44=0,0,VLOOKUP(Q44,FAC_TOTALS_APTA!$A$4:$BZ$142,$L54,FALSE))</f>
        <v>-17653051.238258399</v>
      </c>
      <c r="R54" s="53">
        <f>IF(R44=0,0,VLOOKUP(R44,FAC_TOTALS_APTA!$A$4:$BZ$142,$L54,FALSE))</f>
        <v>-18154466.1716584</v>
      </c>
      <c r="S54" s="53">
        <f>IF(S44=0,0,VLOOKUP(S44,FAC_TOTALS_APTA!$A$4:$BZ$142,$L54,FALSE))</f>
        <v>0</v>
      </c>
      <c r="T54" s="53">
        <f>IF(T44=0,0,VLOOKUP(T44,FAC_TOTALS_APTA!$A$4:$BZ$142,$L54,FALSE))</f>
        <v>0</v>
      </c>
      <c r="U54" s="53">
        <f>IF(U44=0,0,VLOOKUP(U44,FAC_TOTALS_APTA!$A$4:$BZ$142,$L54,FALSE))</f>
        <v>0</v>
      </c>
      <c r="V54" s="53">
        <f>IF(V44=0,0,VLOOKUP(V44,FAC_TOTALS_APTA!$A$4:$BZ$142,$L54,FALSE))</f>
        <v>0</v>
      </c>
      <c r="W54" s="53">
        <f>IF(W44=0,0,VLOOKUP(W44,FAC_TOTALS_APTA!$A$4:$BZ$142,$L54,FALSE))</f>
        <v>0</v>
      </c>
      <c r="X54" s="53">
        <f>IF(X44=0,0,VLOOKUP(X44,FAC_TOTALS_APTA!$A$4:$BZ$142,$L54,FALSE))</f>
        <v>0</v>
      </c>
      <c r="Y54" s="53">
        <f>IF(Y44=0,0,VLOOKUP(Y44,FAC_TOTALS_APTA!$A$4:$BZ$142,$L54,FALSE))</f>
        <v>0</v>
      </c>
      <c r="Z54" s="53">
        <f>IF(Z44=0,0,VLOOKUP(Z44,FAC_TOTALS_APTA!$A$4:$BZ$142,$L54,FALSE))</f>
        <v>0</v>
      </c>
      <c r="AA54" s="53">
        <f>IF(AA44=0,0,VLOOKUP(AA44,FAC_TOTALS_APTA!$A$4:$BZ$142,$L54,FALSE))</f>
        <v>0</v>
      </c>
      <c r="AB54" s="53">
        <f>IF(AB44=0,0,VLOOKUP(AB44,FAC_TOTALS_APTA!$A$4:$BZ$142,$L54,FALSE))</f>
        <v>0</v>
      </c>
      <c r="AC54" s="54">
        <f t="shared" si="12"/>
        <v>-73893540.959034234</v>
      </c>
      <c r="AD54" s="30">
        <f>AC54/G63</f>
        <v>-8.1568119298177422E-2</v>
      </c>
    </row>
    <row r="55" spans="2:30" ht="15.75" hidden="1" customHeight="1" x14ac:dyDescent="0.2">
      <c r="B55" s="74" t="s">
        <v>147</v>
      </c>
      <c r="C55" s="35"/>
      <c r="D55" s="46" t="s">
        <v>87</v>
      </c>
      <c r="E55" s="47">
        <v>-5.0000000000000001E-3</v>
      </c>
      <c r="F55" s="21">
        <f>MATCH($D55,FAC_TOTALS_APTA!$A$2:$BZ$2,)</f>
        <v>19</v>
      </c>
      <c r="G55" s="65">
        <f>VLOOKUP(G44,FAC_TOTALS_APTA!$A$4:$BZ$142,$F55,FALSE)</f>
        <v>0</v>
      </c>
      <c r="H55" s="65">
        <f>VLOOKUP(H44,FAC_TOTALS_APTA!$A$4:$BZ$142,$F55,FALSE)</f>
        <v>0</v>
      </c>
      <c r="I55" s="67" t="str">
        <f t="shared" si="9"/>
        <v>-</v>
      </c>
      <c r="J55" s="49" t="str">
        <f t="shared" si="10"/>
        <v/>
      </c>
      <c r="K55" s="49" t="str">
        <f t="shared" si="11"/>
        <v>YEARS_SINCE_TNC_RAIL_FAC</v>
      </c>
      <c r="L55" s="21">
        <f>MATCH($K55,FAC_TOTALS_APTA!$A$2:$BX$2,)</f>
        <v>42</v>
      </c>
      <c r="M55" s="53">
        <f>IF(M44=0,0,VLOOKUP(M44,FAC_TOTALS_APTA!$A$4:$BZ$142,$L55,FALSE))</f>
        <v>0</v>
      </c>
      <c r="N55" s="53">
        <f>IF(N44=0,0,VLOOKUP(N44,FAC_TOTALS_APTA!$A$4:$BZ$142,$L55,FALSE))</f>
        <v>0</v>
      </c>
      <c r="O55" s="53">
        <f>IF(O44=0,0,VLOOKUP(O44,FAC_TOTALS_APTA!$A$4:$BZ$142,$L55,FALSE))</f>
        <v>0</v>
      </c>
      <c r="P55" s="53">
        <f>IF(P44=0,0,VLOOKUP(P44,FAC_TOTALS_APTA!$A$4:$BZ$142,$L55,FALSE))</f>
        <v>0</v>
      </c>
      <c r="Q55" s="53">
        <f>IF(Q44=0,0,VLOOKUP(Q44,FAC_TOTALS_APTA!$A$4:$BZ$142,$L55,FALSE))</f>
        <v>0</v>
      </c>
      <c r="R55" s="53">
        <f>IF(R44=0,0,VLOOKUP(R44,FAC_TOTALS_APTA!$A$4:$BZ$142,$L55,FALSE))</f>
        <v>0</v>
      </c>
      <c r="S55" s="53">
        <f>IF(S44=0,0,VLOOKUP(S44,FAC_TOTALS_APTA!$A$4:$BZ$142,$L55,FALSE))</f>
        <v>0</v>
      </c>
      <c r="T55" s="53">
        <f>IF(T44=0,0,VLOOKUP(T44,FAC_TOTALS_APTA!$A$4:$BZ$142,$L55,FALSE))</f>
        <v>0</v>
      </c>
      <c r="U55" s="53">
        <f>IF(U44=0,0,VLOOKUP(U44,FAC_TOTALS_APTA!$A$4:$BZ$142,$L55,FALSE))</f>
        <v>0</v>
      </c>
      <c r="V55" s="53">
        <f>IF(V44=0,0,VLOOKUP(V44,FAC_TOTALS_APTA!$A$4:$BZ$142,$L55,FALSE))</f>
        <v>0</v>
      </c>
      <c r="W55" s="53">
        <f>IF(W44=0,0,VLOOKUP(W44,FAC_TOTALS_APTA!$A$4:$BZ$142,$L55,FALSE))</f>
        <v>0</v>
      </c>
      <c r="X55" s="53">
        <f>IF(X44=0,0,VLOOKUP(X44,FAC_TOTALS_APTA!$A$4:$BZ$142,$L55,FALSE))</f>
        <v>0</v>
      </c>
      <c r="Y55" s="53">
        <f>IF(Y44=0,0,VLOOKUP(Y44,FAC_TOTALS_APTA!$A$4:$BZ$142,$L55,FALSE))</f>
        <v>0</v>
      </c>
      <c r="Z55" s="53">
        <f>IF(Z44=0,0,VLOOKUP(Z44,FAC_TOTALS_APTA!$A$4:$BZ$142,$L55,FALSE))</f>
        <v>0</v>
      </c>
      <c r="AA55" s="53">
        <f>IF(AA44=0,0,VLOOKUP(AA44,FAC_TOTALS_APTA!$A$4:$BZ$142,$L55,FALSE))</f>
        <v>0</v>
      </c>
      <c r="AB55" s="53">
        <f>IF(AB44=0,0,VLOOKUP(AB44,FAC_TOTALS_APTA!$A$4:$BZ$142,$L55,FALSE))</f>
        <v>0</v>
      </c>
      <c r="AC55" s="54">
        <f t="shared" si="12"/>
        <v>0</v>
      </c>
      <c r="AD55" s="30">
        <f>AC55/G63</f>
        <v>0</v>
      </c>
    </row>
    <row r="56" spans="2:30" ht="17" x14ac:dyDescent="0.2">
      <c r="B56" s="74" t="s">
        <v>148</v>
      </c>
      <c r="C56" s="35"/>
      <c r="D56" s="46" t="s">
        <v>88</v>
      </c>
      <c r="E56" s="47">
        <v>7.6E-3</v>
      </c>
      <c r="F56" s="21">
        <f>MATCH($D56,FAC_TOTALS_APTA!$A$2:$BZ$2,)</f>
        <v>20</v>
      </c>
      <c r="G56" s="65">
        <f>VLOOKUP(G44,FAC_TOTALS_APTA!$A$4:$BZ$142,$F56,FALSE)</f>
        <v>9.4142627123089295E-2</v>
      </c>
      <c r="H56" s="65">
        <f>VLOOKUP(H44,FAC_TOTALS_APTA!$A$4:$BZ$142,$F56,FALSE)</f>
        <v>0.80616291235533299</v>
      </c>
      <c r="I56" s="67">
        <f t="shared" si="9"/>
        <v>7.5632081554436947</v>
      </c>
      <c r="J56" s="49" t="str">
        <f t="shared" si="10"/>
        <v/>
      </c>
      <c r="K56" s="49" t="str">
        <f t="shared" si="11"/>
        <v>BIKE_SHARE_BUS_FAC</v>
      </c>
      <c r="L56" s="21">
        <f>MATCH($K56,FAC_TOTALS_APTA!$A$2:$BX$2,)</f>
        <v>44</v>
      </c>
      <c r="M56" s="53">
        <f>IF(M44=0,0,VLOOKUP(M44,FAC_TOTALS_APTA!$A$4:$BZ$142,$L56,FALSE))</f>
        <v>457791.20539322798</v>
      </c>
      <c r="N56" s="53">
        <f>IF(N44=0,0,VLOOKUP(N44,FAC_TOTALS_APTA!$A$4:$BZ$142,$L56,FALSE))</f>
        <v>383549.596209204</v>
      </c>
      <c r="O56" s="53">
        <f>IF(O44=0,0,VLOOKUP(O44,FAC_TOTALS_APTA!$A$4:$BZ$142,$L56,FALSE))</f>
        <v>1454632.4735043901</v>
      </c>
      <c r="P56" s="53">
        <f>IF(P44=0,0,VLOOKUP(P44,FAC_TOTALS_APTA!$A$4:$BZ$142,$L56,FALSE))</f>
        <v>998309.81608624</v>
      </c>
      <c r="Q56" s="53">
        <f>IF(Q44=0,0,VLOOKUP(Q44,FAC_TOTALS_APTA!$A$4:$BZ$142,$L56,FALSE))</f>
        <v>737065.76317363302</v>
      </c>
      <c r="R56" s="53">
        <f>IF(R44=0,0,VLOOKUP(R44,FAC_TOTALS_APTA!$A$4:$BZ$142,$L56,FALSE))</f>
        <v>701503.47841292503</v>
      </c>
      <c r="S56" s="53">
        <f>IF(S44=0,0,VLOOKUP(S44,FAC_TOTALS_APTA!$A$4:$BZ$142,$L56,FALSE))</f>
        <v>0</v>
      </c>
      <c r="T56" s="53">
        <f>IF(T44=0,0,VLOOKUP(T44,FAC_TOTALS_APTA!$A$4:$BZ$142,$L56,FALSE))</f>
        <v>0</v>
      </c>
      <c r="U56" s="53">
        <f>IF(U44=0,0,VLOOKUP(U44,FAC_TOTALS_APTA!$A$4:$BZ$142,$L56,FALSE))</f>
        <v>0</v>
      </c>
      <c r="V56" s="53">
        <f>IF(V44=0,0,VLOOKUP(V44,FAC_TOTALS_APTA!$A$4:$BZ$142,$L56,FALSE))</f>
        <v>0</v>
      </c>
      <c r="W56" s="53">
        <f>IF(W44=0,0,VLOOKUP(W44,FAC_TOTALS_APTA!$A$4:$BZ$142,$L56,FALSE))</f>
        <v>0</v>
      </c>
      <c r="X56" s="53">
        <f>IF(X44=0,0,VLOOKUP(X44,FAC_TOTALS_APTA!$A$4:$BZ$142,$L56,FALSE))</f>
        <v>0</v>
      </c>
      <c r="Y56" s="53">
        <f>IF(Y44=0,0,VLOOKUP(Y44,FAC_TOTALS_APTA!$A$4:$BZ$142,$L56,FALSE))</f>
        <v>0</v>
      </c>
      <c r="Z56" s="53">
        <f>IF(Z44=0,0,VLOOKUP(Z44,FAC_TOTALS_APTA!$A$4:$BZ$142,$L56,FALSE))</f>
        <v>0</v>
      </c>
      <c r="AA56" s="53">
        <f>IF(AA44=0,0,VLOOKUP(AA44,FAC_TOTALS_APTA!$A$4:$BZ$142,$L56,FALSE))</f>
        <v>0</v>
      </c>
      <c r="AB56" s="53">
        <f>IF(AB44=0,0,VLOOKUP(AB44,FAC_TOTALS_APTA!$A$4:$BZ$142,$L56,FALSE))</f>
        <v>0</v>
      </c>
      <c r="AC56" s="54">
        <f t="shared" si="12"/>
        <v>4732852.3327796208</v>
      </c>
      <c r="AD56" s="30">
        <f>AC56/G63</f>
        <v>5.224406067031586E-3</v>
      </c>
    </row>
    <row r="57" spans="2:30" ht="17" x14ac:dyDescent="0.2">
      <c r="B57" s="75" t="s">
        <v>149</v>
      </c>
      <c r="C57" s="24"/>
      <c r="D57" s="10" t="s">
        <v>118</v>
      </c>
      <c r="E57" s="25">
        <v>-8.7099999999999997E-2</v>
      </c>
      <c r="F57" s="18">
        <f>MATCH($D57,FAC_TOTALS_APTA!$A$2:$BZ$2,)</f>
        <v>21</v>
      </c>
      <c r="G57" s="66">
        <f>VLOOKUP(G44,FAC_TOTALS_APTA!$A$4:$BZ$142,$F57,FALSE)</f>
        <v>0</v>
      </c>
      <c r="H57" s="66">
        <f>VLOOKUP(H44,FAC_TOTALS_APTA!$A$4:$BZ$142,$F57,FALSE)</f>
        <v>0.40646436185162899</v>
      </c>
      <c r="I57" s="68" t="str">
        <f t="shared" si="9"/>
        <v>-</v>
      </c>
      <c r="J57" s="27" t="str">
        <f t="shared" si="10"/>
        <v/>
      </c>
      <c r="K57" s="27" t="str">
        <f t="shared" si="11"/>
        <v>scooter_flag_bus_FAC</v>
      </c>
      <c r="L57" s="18">
        <f>MATCH($K57,FAC_TOTALS_APTA!$A$2:$BX$2,)</f>
        <v>46</v>
      </c>
      <c r="M57" s="28">
        <f>IF(M44=0,0,VLOOKUP(M44,FAC_TOTALS_APTA!$A$4:$BZ$142,$L57,FALSE))</f>
        <v>0</v>
      </c>
      <c r="N57" s="28">
        <f>IF(N44=0,0,VLOOKUP(N44,FAC_TOTALS_APTA!$A$4:$BZ$142,$L57,FALSE))</f>
        <v>0</v>
      </c>
      <c r="O57" s="28">
        <f>IF(O44=0,0,VLOOKUP(O44,FAC_TOTALS_APTA!$A$4:$BZ$142,$L57,FALSE))</f>
        <v>0</v>
      </c>
      <c r="P57" s="28">
        <f>IF(P44=0,0,VLOOKUP(P44,FAC_TOTALS_APTA!$A$4:$BZ$142,$L57,FALSE))</f>
        <v>0</v>
      </c>
      <c r="Q57" s="28">
        <f>IF(Q44=0,0,VLOOKUP(Q44,FAC_TOTALS_APTA!$A$4:$BZ$142,$L57,FALSE))</f>
        <v>0</v>
      </c>
      <c r="R57" s="28">
        <f>IF(R44=0,0,VLOOKUP(R44,FAC_TOTALS_APTA!$A$4:$BZ$142,$L57,FALSE))</f>
        <v>-7446818.3250809899</v>
      </c>
      <c r="S57" s="28">
        <f>IF(S44=0,0,VLOOKUP(S44,FAC_TOTALS_APTA!$A$4:$BZ$142,$L57,FALSE))</f>
        <v>0</v>
      </c>
      <c r="T57" s="28">
        <f>IF(T44=0,0,VLOOKUP(T44,FAC_TOTALS_APTA!$A$4:$BZ$142,$L57,FALSE))</f>
        <v>0</v>
      </c>
      <c r="U57" s="28">
        <f>IF(U44=0,0,VLOOKUP(U44,FAC_TOTALS_APTA!$A$4:$BZ$142,$L57,FALSE))</f>
        <v>0</v>
      </c>
      <c r="V57" s="28">
        <f>IF(V44=0,0,VLOOKUP(V44,FAC_TOTALS_APTA!$A$4:$BZ$142,$L57,FALSE))</f>
        <v>0</v>
      </c>
      <c r="W57" s="28">
        <f>IF(W44=0,0,VLOOKUP(W44,FAC_TOTALS_APTA!$A$4:$BZ$142,$L57,FALSE))</f>
        <v>0</v>
      </c>
      <c r="X57" s="28">
        <f>IF(X44=0,0,VLOOKUP(X44,FAC_TOTALS_APTA!$A$4:$BZ$142,$L57,FALSE))</f>
        <v>0</v>
      </c>
      <c r="Y57" s="28">
        <f>IF(Y44=0,0,VLOOKUP(Y44,FAC_TOTALS_APTA!$A$4:$BZ$142,$L57,FALSE))</f>
        <v>0</v>
      </c>
      <c r="Z57" s="28">
        <f>IF(Z44=0,0,VLOOKUP(Z44,FAC_TOTALS_APTA!$A$4:$BZ$142,$L57,FALSE))</f>
        <v>0</v>
      </c>
      <c r="AA57" s="28">
        <f>IF(AA44=0,0,VLOOKUP(AA44,FAC_TOTALS_APTA!$A$4:$BZ$142,$L57,FALSE))</f>
        <v>0</v>
      </c>
      <c r="AB57" s="28">
        <f>IF(AB44=0,0,VLOOKUP(AB44,FAC_TOTALS_APTA!$A$4:$BZ$142,$L57,FALSE))</f>
        <v>0</v>
      </c>
      <c r="AC57" s="29">
        <f t="shared" si="12"/>
        <v>-7446818.3250809899</v>
      </c>
      <c r="AD57" s="26">
        <f>AC57/G63</f>
        <v>-8.2202443900855765E-3</v>
      </c>
    </row>
    <row r="58" spans="2:30" ht="15.75" hidden="1" customHeight="1" x14ac:dyDescent="0.2">
      <c r="B58" s="74" t="s">
        <v>148</v>
      </c>
      <c r="C58" s="35"/>
      <c r="D58" s="46" t="s">
        <v>90</v>
      </c>
      <c r="E58" s="47">
        <v>1.72E-2</v>
      </c>
      <c r="F58" s="21">
        <f>MATCH($D58,FAC_TOTALS_APTA!$A$2:$BZ$2,)</f>
        <v>22</v>
      </c>
      <c r="G58" s="53">
        <f>VLOOKUP(G44,FAC_TOTALS_APTA!$A$4:$BZ$142,$F58,FALSE)</f>
        <v>0</v>
      </c>
      <c r="H58" s="53">
        <f>VLOOKUP(H44,FAC_TOTALS_APTA!$A$4:$BZ$142,$F58,FALSE)</f>
        <v>0</v>
      </c>
      <c r="I58" s="67" t="e">
        <f t="shared" ref="I58" si="13">H58/G58-1</f>
        <v>#DIV/0!</v>
      </c>
      <c r="J58" s="49" t="str">
        <f t="shared" si="10"/>
        <v/>
      </c>
      <c r="K58" s="49" t="str">
        <f t="shared" si="11"/>
        <v>BIKE_SHARE_RAIL_FAC</v>
      </c>
      <c r="L58" s="21">
        <f>MATCH($K58,FAC_TOTALS_APTA!$A$2:$BX$2,)</f>
        <v>48</v>
      </c>
      <c r="M58" s="53">
        <f>IF(M44=0,0,VLOOKUP(M44,FAC_TOTALS_APTA!$A$4:$BZ$142,$L58,FALSE))</f>
        <v>0</v>
      </c>
      <c r="N58" s="53">
        <f>IF(N44=0,0,VLOOKUP(N44,FAC_TOTALS_APTA!$A$4:$BZ$142,$L58,FALSE))</f>
        <v>0</v>
      </c>
      <c r="O58" s="53">
        <f>IF(O44=0,0,VLOOKUP(O44,FAC_TOTALS_APTA!$A$4:$BZ$142,$L58,FALSE))</f>
        <v>0</v>
      </c>
      <c r="P58" s="53">
        <f>IF(P44=0,0,VLOOKUP(P44,FAC_TOTALS_APTA!$A$4:$BZ$142,$L58,FALSE))</f>
        <v>0</v>
      </c>
      <c r="Q58" s="53">
        <f>IF(Q44=0,0,VLOOKUP(Q44,FAC_TOTALS_APTA!$A$4:$BZ$142,$L58,FALSE))</f>
        <v>0</v>
      </c>
      <c r="R58" s="53">
        <f>IF(R44=0,0,VLOOKUP(R44,FAC_TOTALS_APTA!$A$4:$BZ$142,$L58,FALSE))</f>
        <v>0</v>
      </c>
      <c r="S58" s="53">
        <f>IF(S44=0,0,VLOOKUP(S44,FAC_TOTALS_APTA!$A$4:$BZ$142,$L58,FALSE))</f>
        <v>0</v>
      </c>
      <c r="T58" s="53">
        <f>IF(T44=0,0,VLOOKUP(T44,FAC_TOTALS_APTA!$A$4:$BZ$142,$L58,FALSE))</f>
        <v>0</v>
      </c>
      <c r="U58" s="53">
        <f>IF(U44=0,0,VLOOKUP(U44,FAC_TOTALS_APTA!$A$4:$BZ$142,$L58,FALSE))</f>
        <v>0</v>
      </c>
      <c r="V58" s="53">
        <f>IF(V44=0,0,VLOOKUP(V44,FAC_TOTALS_APTA!$A$4:$BZ$142,$L58,FALSE))</f>
        <v>0</v>
      </c>
      <c r="W58" s="53">
        <f>IF(W44=0,0,VLOOKUP(W44,FAC_TOTALS_APTA!$A$4:$BZ$142,$L58,FALSE))</f>
        <v>0</v>
      </c>
      <c r="X58" s="53">
        <f>IF(X44=0,0,VLOOKUP(X44,FAC_TOTALS_APTA!$A$4:$BZ$142,$L58,FALSE))</f>
        <v>0</v>
      </c>
      <c r="Y58" s="53">
        <f>IF(Y44=0,0,VLOOKUP(Y44,FAC_TOTALS_APTA!$A$4:$BZ$142,$L58,FALSE))</f>
        <v>0</v>
      </c>
      <c r="Z58" s="53">
        <f>IF(Z44=0,0,VLOOKUP(Z44,FAC_TOTALS_APTA!$A$4:$BZ$142,$L58,FALSE))</f>
        <v>0</v>
      </c>
      <c r="AA58" s="53">
        <f>IF(AA44=0,0,VLOOKUP(AA44,FAC_TOTALS_APTA!$A$4:$BZ$142,$L58,FALSE))</f>
        <v>0</v>
      </c>
      <c r="AB58" s="53">
        <f>IF(AB44=0,0,VLOOKUP(AB44,FAC_TOTALS_APTA!$A$4:$BZ$142,$L58,FALSE))</f>
        <v>0</v>
      </c>
      <c r="AC58" s="54">
        <f t="shared" si="12"/>
        <v>0</v>
      </c>
      <c r="AD58" s="30">
        <f>AC58/G63</f>
        <v>0</v>
      </c>
    </row>
    <row r="59" spans="2:30" ht="15.75" hidden="1" customHeight="1" x14ac:dyDescent="0.2">
      <c r="B59" s="75" t="s">
        <v>149</v>
      </c>
      <c r="C59" s="24"/>
      <c r="D59" s="10" t="s">
        <v>91</v>
      </c>
      <c r="E59" s="25">
        <v>-8.5999999999999993E-2</v>
      </c>
      <c r="F59" s="18">
        <f>MATCH($D59,FAC_TOTALS_APTA!$A$2:$BZ$2,)</f>
        <v>23</v>
      </c>
      <c r="G59" s="28">
        <f>VLOOKUP(G44,FAC_TOTALS_APTA!$A$4:$BZ$142,$F59,FALSE)</f>
        <v>0</v>
      </c>
      <c r="H59" s="28">
        <f>VLOOKUP(H44,FAC_TOTALS_APTA!$A$4:$BZ$142,$F59,FALSE)</f>
        <v>0</v>
      </c>
      <c r="I59" s="68" t="e">
        <f>H59/G59-1</f>
        <v>#DIV/0!</v>
      </c>
      <c r="J59" s="27" t="str">
        <f>IF(C59="Log","_log","")</f>
        <v/>
      </c>
      <c r="K59" s="27" t="str">
        <f>CONCATENATE(D59,J59,"_FAC")</f>
        <v>scooter_flag_RAIL_FAC</v>
      </c>
      <c r="L59" s="18">
        <f>MATCH($K59,FAC_TOTALS_APTA!$A$2:$BX$2,)</f>
        <v>50</v>
      </c>
      <c r="M59" s="28">
        <f>IF(M44=0,0,VLOOKUP(M44,FAC_TOTALS_APTA!$A$4:$BZ$142,$L59,FALSE))</f>
        <v>0</v>
      </c>
      <c r="N59" s="28">
        <f>IF(N44=0,0,VLOOKUP(N44,FAC_TOTALS_APTA!$A$4:$BZ$142,$L59,FALSE))</f>
        <v>0</v>
      </c>
      <c r="O59" s="28">
        <f>IF(O44=0,0,VLOOKUP(O44,FAC_TOTALS_APTA!$A$4:$BZ$142,$L59,FALSE))</f>
        <v>0</v>
      </c>
      <c r="P59" s="28">
        <f>IF(P44=0,0,VLOOKUP(P44,FAC_TOTALS_APTA!$A$4:$BZ$142,$L59,FALSE))</f>
        <v>0</v>
      </c>
      <c r="Q59" s="28">
        <f>IF(Q44=0,0,VLOOKUP(Q44,FAC_TOTALS_APTA!$A$4:$BZ$142,$L59,FALSE))</f>
        <v>0</v>
      </c>
      <c r="R59" s="28">
        <f>IF(R44=0,0,VLOOKUP(R44,FAC_TOTALS_APTA!$A$4:$BZ$142,$L59,FALSE))</f>
        <v>0</v>
      </c>
      <c r="S59" s="28">
        <f>IF(S44=0,0,VLOOKUP(S44,FAC_TOTALS_APTA!$A$4:$BZ$142,$L59,FALSE))</f>
        <v>0</v>
      </c>
      <c r="T59" s="28">
        <f>IF(T44=0,0,VLOOKUP(T44,FAC_TOTALS_APTA!$A$4:$BZ$142,$L59,FALSE))</f>
        <v>0</v>
      </c>
      <c r="U59" s="28">
        <f>IF(U44=0,0,VLOOKUP(U44,FAC_TOTALS_APTA!$A$4:$BZ$142,$L59,FALSE))</f>
        <v>0</v>
      </c>
      <c r="V59" s="28">
        <f>IF(V44=0,0,VLOOKUP(V44,FAC_TOTALS_APTA!$A$4:$BZ$142,$L59,FALSE))</f>
        <v>0</v>
      </c>
      <c r="W59" s="28">
        <f>IF(W44=0,0,VLOOKUP(W44,FAC_TOTALS_APTA!$A$4:$BZ$142,$L59,FALSE))</f>
        <v>0</v>
      </c>
      <c r="X59" s="28">
        <f>IF(X44=0,0,VLOOKUP(X44,FAC_TOTALS_APTA!$A$4:$BZ$142,$L59,FALSE))</f>
        <v>0</v>
      </c>
      <c r="Y59" s="28">
        <f>IF(Y44=0,0,VLOOKUP(Y44,FAC_TOTALS_APTA!$A$4:$BZ$142,$L59,FALSE))</f>
        <v>0</v>
      </c>
      <c r="Z59" s="28">
        <f>IF(Z44=0,0,VLOOKUP(Z44,FAC_TOTALS_APTA!$A$4:$BZ$142,$L59,FALSE))</f>
        <v>0</v>
      </c>
      <c r="AA59" s="28">
        <f>IF(AA44=0,0,VLOOKUP(AA44,FAC_TOTALS_APTA!$A$4:$BZ$142,$L59,FALSE))</f>
        <v>0</v>
      </c>
      <c r="AB59" s="28">
        <f>IF(AB44=0,0,VLOOKUP(AB44,FAC_TOTALS_APTA!$A$4:$BZ$142,$L59,FALSE))</f>
        <v>0</v>
      </c>
      <c r="AC59" s="29">
        <f>SUM(M59:AB59)</f>
        <v>0</v>
      </c>
      <c r="AD59" s="26">
        <f>AC59/G63</f>
        <v>0</v>
      </c>
    </row>
    <row r="60" spans="2:30" ht="17" x14ac:dyDescent="0.2">
      <c r="B60" s="86" t="s">
        <v>144</v>
      </c>
      <c r="C60" s="87"/>
      <c r="D60" s="86" t="s">
        <v>143</v>
      </c>
      <c r="E60" s="88"/>
      <c r="F60" s="89"/>
      <c r="G60" s="90"/>
      <c r="H60" s="90"/>
      <c r="I60" s="91"/>
      <c r="J60" s="92"/>
      <c r="K60" s="92" t="str">
        <f t="shared" ref="K60" si="14">CONCATENATE(D60,J60,"_FAC")</f>
        <v>New_Reporter_FAC</v>
      </c>
      <c r="L60" s="89">
        <f>MATCH($K60,FAC_TOTALS_APTA!$A$2:$BX$2,)</f>
        <v>57</v>
      </c>
      <c r="M60" s="90">
        <f>IF(M44=0,0,VLOOKUP(M44,FAC_TOTALS_APTA!$A$4:$BZ$142,$L60,FALSE))</f>
        <v>0</v>
      </c>
      <c r="N60" s="90">
        <f>IF(N44=0,0,VLOOKUP(N44,FAC_TOTALS_APTA!$A$4:$BZ$142,$L60,FALSE))</f>
        <v>0</v>
      </c>
      <c r="O60" s="90">
        <f>IF(O44=0,0,VLOOKUP(O44,FAC_TOTALS_APTA!$A$4:$BZ$142,$L60,FALSE))</f>
        <v>0</v>
      </c>
      <c r="P60" s="90">
        <f>IF(P44=0,0,VLOOKUP(P44,FAC_TOTALS_APTA!$A$4:$BZ$142,$L60,FALSE))</f>
        <v>0</v>
      </c>
      <c r="Q60" s="90">
        <f>IF(Q44=0,0,VLOOKUP(Q44,FAC_TOTALS_APTA!$A$4:$BZ$142,$L60,FALSE))</f>
        <v>0</v>
      </c>
      <c r="R60" s="90">
        <f>IF(R44=0,0,VLOOKUP(R44,FAC_TOTALS_APTA!$A$4:$BZ$142,$L60,FALSE))</f>
        <v>0</v>
      </c>
      <c r="S60" s="90">
        <f>IF(S44=0,0,VLOOKUP(S44,FAC_TOTALS_APTA!$A$4:$BZ$142,$L60,FALSE))</f>
        <v>0</v>
      </c>
      <c r="T60" s="90">
        <f>IF(T44=0,0,VLOOKUP(T44,FAC_TOTALS_APTA!$A$4:$BZ$142,$L60,FALSE))</f>
        <v>0</v>
      </c>
      <c r="U60" s="90">
        <f>IF(U44=0,0,VLOOKUP(U44,FAC_TOTALS_APTA!$A$4:$BZ$142,$L60,FALSE))</f>
        <v>0</v>
      </c>
      <c r="V60" s="90">
        <f>IF(V44=0,0,VLOOKUP(V44,FAC_TOTALS_APTA!$A$4:$BZ$142,$L60,FALSE))</f>
        <v>0</v>
      </c>
      <c r="W60" s="90">
        <f>IF(W44=0,0,VLOOKUP(W44,FAC_TOTALS_APTA!$A$4:$BZ$142,$L60,FALSE))</f>
        <v>0</v>
      </c>
      <c r="X60" s="90">
        <f>IF(X44=0,0,VLOOKUP(X44,FAC_TOTALS_APTA!$A$4:$BZ$142,$L60,FALSE))</f>
        <v>0</v>
      </c>
      <c r="Y60" s="90">
        <f>IF(Y44=0,0,VLOOKUP(Y44,FAC_TOTALS_APTA!$A$4:$BZ$142,$L60,FALSE))</f>
        <v>0</v>
      </c>
      <c r="Z60" s="90">
        <f>IF(Z44=0,0,VLOOKUP(Z44,FAC_TOTALS_APTA!$A$4:$BZ$142,$L60,FALSE))</f>
        <v>0</v>
      </c>
      <c r="AA60" s="90">
        <f>IF(AA44=0,0,VLOOKUP(AA44,FAC_TOTALS_APTA!$A$4:$BZ$142,$L60,FALSE))</f>
        <v>0</v>
      </c>
      <c r="AB60" s="90">
        <f>IF(AB44=0,0,VLOOKUP(AB44,FAC_TOTALS_APTA!$A$4:$BZ$142,$L60,FALSE))</f>
        <v>0</v>
      </c>
      <c r="AC60" s="93">
        <f t="shared" ref="AC60" si="15">SUM(M60:AB60)</f>
        <v>0</v>
      </c>
      <c r="AD60" s="94">
        <f>AC60/G63</f>
        <v>0</v>
      </c>
    </row>
    <row r="61" spans="2:30" ht="15.75" hidden="1" customHeight="1" x14ac:dyDescent="0.2">
      <c r="B61" s="74"/>
      <c r="C61" s="21"/>
      <c r="D61" s="21"/>
      <c r="E61" s="21"/>
      <c r="F61" s="21"/>
      <c r="G61" s="21"/>
      <c r="H61" s="21"/>
      <c r="I61" s="77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</row>
    <row r="62" spans="2:30" ht="17" x14ac:dyDescent="0.2">
      <c r="B62" s="74" t="s">
        <v>73</v>
      </c>
      <c r="C62" s="35"/>
      <c r="D62" s="46"/>
      <c r="E62" s="47"/>
      <c r="F62" s="21"/>
      <c r="G62" s="53"/>
      <c r="H62" s="53"/>
      <c r="I62" s="67"/>
      <c r="J62" s="49"/>
      <c r="K62" s="27"/>
      <c r="L62" s="18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4">
        <f>SUM(AC46:AC60)</f>
        <v>-68573445.498429775</v>
      </c>
      <c r="AD62" s="30">
        <f>AC62/G65</f>
        <v>-7.4493259824137154E-2</v>
      </c>
    </row>
    <row r="63" spans="2:30" ht="15.75" hidden="1" customHeight="1" x14ac:dyDescent="0.2">
      <c r="B63" s="76" t="s">
        <v>39</v>
      </c>
      <c r="C63" s="55"/>
      <c r="D63" s="56" t="s">
        <v>7</v>
      </c>
      <c r="E63" s="57"/>
      <c r="F63" s="31">
        <f>MATCH($D63,FAC_TOTALS_APTA!$A$2:$BX$2,)</f>
        <v>8</v>
      </c>
      <c r="G63" s="58">
        <f>VLOOKUP(G44,FAC_TOTALS_APTA!$A$4:$BZ$142,$F63,FALSE)</f>
        <v>905912035.17776</v>
      </c>
      <c r="H63" s="58">
        <f>VLOOKUP(H44,FAC_TOTALS_APTA!$A$4:$BX$142,$F63,FALSE)</f>
        <v>835870078.98757994</v>
      </c>
      <c r="I63" s="69">
        <f t="shared" ref="I63" si="16">H63/G63-1</f>
        <v>-7.7316509186718396E-2</v>
      </c>
      <c r="J63" s="59"/>
      <c r="K63" s="27"/>
      <c r="L63" s="18"/>
      <c r="M63" s="60">
        <f>SUM(M46:M51)</f>
        <v>1228602.1334064938</v>
      </c>
      <c r="N63" s="60">
        <f>SUM(N46:N51)</f>
        <v>7159097.2812984185</v>
      </c>
      <c r="O63" s="60">
        <f>SUM(O46:O51)</f>
        <v>-18533507.158174388</v>
      </c>
      <c r="P63" s="60">
        <f>SUM(P46:P51)</f>
        <v>5976039.9170468096</v>
      </c>
      <c r="Q63" s="60">
        <f>SUM(Q46:Q51)</f>
        <v>22014326.119679749</v>
      </c>
      <c r="R63" s="60">
        <f>SUM(R46:R51)</f>
        <v>26205406.461490467</v>
      </c>
      <c r="S63" s="60">
        <f>SUM(S46:S51)</f>
        <v>0</v>
      </c>
      <c r="T63" s="60">
        <f>SUM(T46:T51)</f>
        <v>0</v>
      </c>
      <c r="U63" s="60">
        <f>SUM(U46:U51)</f>
        <v>0</v>
      </c>
      <c r="V63" s="60">
        <f>SUM(V46:V51)</f>
        <v>0</v>
      </c>
      <c r="W63" s="60">
        <f>SUM(W46:W51)</f>
        <v>0</v>
      </c>
      <c r="X63" s="60">
        <f>SUM(X46:X51)</f>
        <v>0</v>
      </c>
      <c r="Y63" s="60">
        <f>SUM(Y46:Y51)</f>
        <v>0</v>
      </c>
      <c r="Z63" s="60">
        <f>SUM(Z46:Z51)</f>
        <v>0</v>
      </c>
      <c r="AA63" s="60">
        <f>SUM(AA46:AA51)</f>
        <v>0</v>
      </c>
      <c r="AB63" s="60">
        <f>SUM(AB46:AB51)</f>
        <v>0</v>
      </c>
      <c r="AC63" s="32"/>
      <c r="AD63" s="70"/>
    </row>
    <row r="64" spans="2:30" ht="17" x14ac:dyDescent="0.2">
      <c r="B64" s="79" t="s">
        <v>74</v>
      </c>
      <c r="C64" s="24"/>
      <c r="D64" s="10"/>
      <c r="E64" s="25"/>
      <c r="F64" s="18"/>
      <c r="G64" s="28"/>
      <c r="H64" s="28"/>
      <c r="I64" s="68"/>
      <c r="J64" s="27"/>
      <c r="K64" s="27"/>
      <c r="L64" s="18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80"/>
      <c r="AB64" s="80"/>
      <c r="AC64" s="29">
        <f>AC65-AC62</f>
        <v>-60096358.985570192</v>
      </c>
      <c r="AD64" s="26">
        <f>AD65-AD62</f>
        <v>-6.5284362654625755E-2</v>
      </c>
    </row>
    <row r="65" spans="2:30" ht="18" thickBot="1" x14ac:dyDescent="0.25">
      <c r="B65" s="82" t="s">
        <v>153</v>
      </c>
      <c r="C65" s="17"/>
      <c r="D65" s="17" t="s">
        <v>5</v>
      </c>
      <c r="E65" s="17"/>
      <c r="F65" s="17">
        <f>MATCH($D65,FAC_TOTALS_APTA!$A$2:$BX$2,)</f>
        <v>6</v>
      </c>
      <c r="G65" s="83">
        <f>VLOOKUP(G44,FAC_TOTALS_APTA!$A$4:$BX$142,$F65,FALSE)</f>
        <v>920532215.40199995</v>
      </c>
      <c r="H65" s="83">
        <f>VLOOKUP(H44,FAC_TOTALS_APTA!$A$4:$BX$142,$F65,FALSE)</f>
        <v>791862410.91799998</v>
      </c>
      <c r="I65" s="84">
        <f t="shared" ref="I65" si="17">H65/G65-1</f>
        <v>-0.13977762247876291</v>
      </c>
      <c r="J65" s="64"/>
      <c r="K65" s="64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85">
        <f>H65-G65</f>
        <v>-128669804.48399997</v>
      </c>
      <c r="AD65" s="41">
        <f>I65</f>
        <v>-0.13977762247876291</v>
      </c>
    </row>
    <row r="66" spans="2:30" ht="17" thickTop="1" x14ac:dyDescent="0.2"/>
    <row r="69" spans="2:30" x14ac:dyDescent="0.2">
      <c r="B69" s="71" t="s">
        <v>71</v>
      </c>
      <c r="C69" s="61"/>
      <c r="D69" s="61"/>
      <c r="E69" s="62"/>
      <c r="F69" s="61"/>
      <c r="G69" s="61"/>
      <c r="H69" s="61"/>
      <c r="I69" s="6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</row>
    <row r="70" spans="2:30" ht="17" x14ac:dyDescent="0.2">
      <c r="B70" s="6" t="s">
        <v>30</v>
      </c>
      <c r="C70" s="52" t="s">
        <v>31</v>
      </c>
      <c r="D70" s="20"/>
      <c r="E70" s="21"/>
      <c r="F70" s="20"/>
      <c r="G70" s="20"/>
      <c r="H70" s="20"/>
      <c r="I70" s="19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</row>
    <row r="71" spans="2:30" x14ac:dyDescent="0.2">
      <c r="B71" s="6"/>
      <c r="C71" s="52"/>
      <c r="D71" s="20"/>
      <c r="E71" s="21"/>
      <c r="F71" s="20"/>
      <c r="G71" s="20"/>
      <c r="H71" s="20"/>
      <c r="I71" s="19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</row>
    <row r="72" spans="2:30" ht="17" x14ac:dyDescent="0.2">
      <c r="B72" s="72" t="s">
        <v>75</v>
      </c>
      <c r="C72" s="14">
        <v>0</v>
      </c>
      <c r="D72" s="20"/>
      <c r="E72" s="21"/>
      <c r="F72" s="20"/>
      <c r="G72" s="20"/>
      <c r="H72" s="20"/>
      <c r="I72" s="19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</row>
    <row r="73" spans="2:30" ht="18" thickBot="1" x14ac:dyDescent="0.25">
      <c r="B73" s="73" t="s">
        <v>121</v>
      </c>
      <c r="C73" s="15">
        <v>3</v>
      </c>
      <c r="D73" s="16"/>
      <c r="E73" s="17"/>
      <c r="F73" s="16"/>
      <c r="G73" s="16"/>
      <c r="H73" s="16"/>
      <c r="I73" s="50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</row>
    <row r="74" spans="2:30" ht="17" thickTop="1" x14ac:dyDescent="0.2">
      <c r="B74" s="74"/>
      <c r="C74" s="21"/>
      <c r="D74" s="21"/>
      <c r="E74" s="21"/>
      <c r="F74" s="21"/>
      <c r="G74" s="95" t="s">
        <v>67</v>
      </c>
      <c r="H74" s="95"/>
      <c r="I74" s="95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95" t="s">
        <v>32</v>
      </c>
      <c r="AD74" s="95"/>
    </row>
    <row r="75" spans="2:30" ht="17" x14ac:dyDescent="0.2">
      <c r="B75" s="75" t="s">
        <v>33</v>
      </c>
      <c r="C75" s="24" t="s">
        <v>34</v>
      </c>
      <c r="D75" s="18" t="s">
        <v>35</v>
      </c>
      <c r="E75" s="18" t="s">
        <v>72</v>
      </c>
      <c r="F75" s="18"/>
      <c r="G75" s="18">
        <f>$C$1</f>
        <v>2012</v>
      </c>
      <c r="H75" s="18">
        <f>$C$2</f>
        <v>2018</v>
      </c>
      <c r="I75" s="24" t="s">
        <v>68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 t="s">
        <v>70</v>
      </c>
      <c r="AD75" s="18" t="s">
        <v>68</v>
      </c>
    </row>
    <row r="76" spans="2:30" hidden="1" x14ac:dyDescent="0.2">
      <c r="B76" s="74"/>
      <c r="C76" s="35"/>
      <c r="D76" s="21"/>
      <c r="E76" s="21"/>
      <c r="F76" s="21"/>
      <c r="G76" s="21"/>
      <c r="H76" s="21"/>
      <c r="I76" s="35"/>
      <c r="J76" s="21"/>
      <c r="K76" s="21"/>
      <c r="L76" s="21"/>
      <c r="M76" s="21">
        <v>1</v>
      </c>
      <c r="N76" s="21">
        <v>2</v>
      </c>
      <c r="O76" s="21">
        <v>3</v>
      </c>
      <c r="P76" s="21">
        <v>4</v>
      </c>
      <c r="Q76" s="21">
        <v>5</v>
      </c>
      <c r="R76" s="21">
        <v>6</v>
      </c>
      <c r="S76" s="21">
        <v>7</v>
      </c>
      <c r="T76" s="21">
        <v>8</v>
      </c>
      <c r="U76" s="21">
        <v>9</v>
      </c>
      <c r="V76" s="21">
        <v>10</v>
      </c>
      <c r="W76" s="21">
        <v>11</v>
      </c>
      <c r="X76" s="21">
        <v>12</v>
      </c>
      <c r="Y76" s="21">
        <v>13</v>
      </c>
      <c r="Z76" s="21">
        <v>14</v>
      </c>
      <c r="AA76" s="21">
        <v>15</v>
      </c>
      <c r="AB76" s="21">
        <v>16</v>
      </c>
      <c r="AC76" s="21"/>
      <c r="AD76" s="21"/>
    </row>
    <row r="77" spans="2:30" hidden="1" x14ac:dyDescent="0.2">
      <c r="B77" s="74"/>
      <c r="C77" s="35"/>
      <c r="D77" s="21"/>
      <c r="E77" s="21"/>
      <c r="F77" s="21"/>
      <c r="G77" s="21" t="str">
        <f>CONCATENATE($C72,"_",$C73,"_",G75)</f>
        <v>0_3_2012</v>
      </c>
      <c r="H77" s="21" t="str">
        <f>CONCATENATE($C72,"_",$C73,"_",H75)</f>
        <v>0_3_2018</v>
      </c>
      <c r="I77" s="35"/>
      <c r="J77" s="21"/>
      <c r="K77" s="21"/>
      <c r="L77" s="21"/>
      <c r="M77" s="21" t="str">
        <f>IF($G75+M76&gt;$H75,0,CONCATENATE($C72,"_",$C73,"_",$G75+M76))</f>
        <v>0_3_2013</v>
      </c>
      <c r="N77" s="21" t="str">
        <f t="shared" ref="N77:AB77" si="18">IF($G75+N76&gt;$H75,0,CONCATENATE($C72,"_",$C73,"_",$G75+N76))</f>
        <v>0_3_2014</v>
      </c>
      <c r="O77" s="21" t="str">
        <f t="shared" si="18"/>
        <v>0_3_2015</v>
      </c>
      <c r="P77" s="21" t="str">
        <f t="shared" si="18"/>
        <v>0_3_2016</v>
      </c>
      <c r="Q77" s="21" t="str">
        <f t="shared" si="18"/>
        <v>0_3_2017</v>
      </c>
      <c r="R77" s="21" t="str">
        <f t="shared" si="18"/>
        <v>0_3_2018</v>
      </c>
      <c r="S77" s="21">
        <f t="shared" si="18"/>
        <v>0</v>
      </c>
      <c r="T77" s="21">
        <f t="shared" si="18"/>
        <v>0</v>
      </c>
      <c r="U77" s="21">
        <f t="shared" si="18"/>
        <v>0</v>
      </c>
      <c r="V77" s="21">
        <f t="shared" si="18"/>
        <v>0</v>
      </c>
      <c r="W77" s="21">
        <f t="shared" si="18"/>
        <v>0</v>
      </c>
      <c r="X77" s="21">
        <f t="shared" si="18"/>
        <v>0</v>
      </c>
      <c r="Y77" s="21">
        <f t="shared" si="18"/>
        <v>0</v>
      </c>
      <c r="Z77" s="21">
        <f t="shared" si="18"/>
        <v>0</v>
      </c>
      <c r="AA77" s="21">
        <f t="shared" si="18"/>
        <v>0</v>
      </c>
      <c r="AB77" s="21">
        <f t="shared" si="18"/>
        <v>0</v>
      </c>
      <c r="AC77" s="21"/>
      <c r="AD77" s="21"/>
    </row>
    <row r="78" spans="2:30" hidden="1" x14ac:dyDescent="0.2">
      <c r="B78" s="74"/>
      <c r="C78" s="35"/>
      <c r="D78" s="21"/>
      <c r="E78" s="21"/>
      <c r="F78" s="21" t="s">
        <v>69</v>
      </c>
      <c r="G78" s="53"/>
      <c r="H78" s="53"/>
      <c r="I78" s="35"/>
      <c r="J78" s="21"/>
      <c r="K78" s="21"/>
      <c r="L78" s="21" t="s">
        <v>69</v>
      </c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</row>
    <row r="79" spans="2:30" ht="17" x14ac:dyDescent="0.2">
      <c r="B79" s="74" t="s">
        <v>116</v>
      </c>
      <c r="C79" s="35" t="s">
        <v>36</v>
      </c>
      <c r="D79" s="46" t="s">
        <v>9</v>
      </c>
      <c r="E79" s="47">
        <v>0.60799999999999998</v>
      </c>
      <c r="F79" s="21">
        <f>MATCH($D79,FAC_TOTALS_APTA!$A$2:$BZ$2,)</f>
        <v>10</v>
      </c>
      <c r="G79" s="53">
        <f>VLOOKUP(G77,FAC_TOTALS_APTA!$A$4:$BZ$142,$F79,FALSE)</f>
        <v>2028692.5542788999</v>
      </c>
      <c r="H79" s="53">
        <f>VLOOKUP(H77,FAC_TOTALS_APTA!$A$4:$BZ$142,$F79,FALSE)</f>
        <v>2071579.80954872</v>
      </c>
      <c r="I79" s="67">
        <f>IFERROR(H79/G79-1,"-")</f>
        <v>2.1140342423677128E-2</v>
      </c>
      <c r="J79" s="49" t="str">
        <f>IF(C79="Log","_log","")</f>
        <v>_log</v>
      </c>
      <c r="K79" s="49" t="str">
        <f>CONCATENATE(D79,J79,"_FAC")</f>
        <v>VRM_ADJ_log_FAC</v>
      </c>
      <c r="L79" s="21">
        <f>MATCH($K79,FAC_TOTALS_APTA!$A$2:$BX$2,)</f>
        <v>24</v>
      </c>
      <c r="M79" s="53">
        <f>IF(M77=0,0,VLOOKUP(M77,FAC_TOTALS_APTA!$A$4:$BZ$142,$L79,FALSE))</f>
        <v>51147.9083040935</v>
      </c>
      <c r="N79" s="53">
        <f>IF(N77=0,0,VLOOKUP(N77,FAC_TOTALS_APTA!$A$4:$BZ$142,$L79,FALSE))</f>
        <v>4780441.1523995297</v>
      </c>
      <c r="O79" s="53">
        <f>IF(O77=0,0,VLOOKUP(O77,FAC_TOTALS_APTA!$A$4:$BZ$142,$L79,FALSE))</f>
        <v>3788847.9172807401</v>
      </c>
      <c r="P79" s="53">
        <f>IF(P77=0,0,VLOOKUP(P77,FAC_TOTALS_APTA!$A$4:$BZ$142,$L79,FALSE))</f>
        <v>2953220.59805822</v>
      </c>
      <c r="Q79" s="53">
        <f>IF(Q77=0,0,VLOOKUP(Q77,FAC_TOTALS_APTA!$A$4:$BZ$142,$L79,FALSE))</f>
        <v>2012248.2614317299</v>
      </c>
      <c r="R79" s="53">
        <f>IF(R77=0,0,VLOOKUP(R77,FAC_TOTALS_APTA!$A$4:$BZ$142,$L79,FALSE))</f>
        <v>1489679.8340981901</v>
      </c>
      <c r="S79" s="53">
        <f>IF(S77=0,0,VLOOKUP(S77,FAC_TOTALS_APTA!$A$4:$BZ$142,$L79,FALSE))</f>
        <v>0</v>
      </c>
      <c r="T79" s="53">
        <f>IF(T77=0,0,VLOOKUP(T77,FAC_TOTALS_APTA!$A$4:$BZ$142,$L79,FALSE))</f>
        <v>0</v>
      </c>
      <c r="U79" s="53">
        <f>IF(U77=0,0,VLOOKUP(U77,FAC_TOTALS_APTA!$A$4:$BZ$142,$L79,FALSE))</f>
        <v>0</v>
      </c>
      <c r="V79" s="53">
        <f>IF(V77=0,0,VLOOKUP(V77,FAC_TOTALS_APTA!$A$4:$BZ$142,$L79,FALSE))</f>
        <v>0</v>
      </c>
      <c r="W79" s="53">
        <f>IF(W77=0,0,VLOOKUP(W77,FAC_TOTALS_APTA!$A$4:$BZ$142,$L79,FALSE))</f>
        <v>0</v>
      </c>
      <c r="X79" s="53">
        <f>IF(X77=0,0,VLOOKUP(X77,FAC_TOTALS_APTA!$A$4:$BZ$142,$L79,FALSE))</f>
        <v>0</v>
      </c>
      <c r="Y79" s="53">
        <f>IF(Y77=0,0,VLOOKUP(Y77,FAC_TOTALS_APTA!$A$4:$BZ$142,$L79,FALSE))</f>
        <v>0</v>
      </c>
      <c r="Z79" s="53">
        <f>IF(Z77=0,0,VLOOKUP(Z77,FAC_TOTALS_APTA!$A$4:$BZ$142,$L79,FALSE))</f>
        <v>0</v>
      </c>
      <c r="AA79" s="53">
        <f>IF(AA77=0,0,VLOOKUP(AA77,FAC_TOTALS_APTA!$A$4:$BZ$142,$L79,FALSE))</f>
        <v>0</v>
      </c>
      <c r="AB79" s="53">
        <f>IF(AB77=0,0,VLOOKUP(AB77,FAC_TOTALS_APTA!$A$4:$BZ$142,$L79,FALSE))</f>
        <v>0</v>
      </c>
      <c r="AC79" s="54">
        <f>SUM(M79:AB79)</f>
        <v>15075585.671572503</v>
      </c>
      <c r="AD79" s="30">
        <f>AC79/G96</f>
        <v>5.1763324790086149E-2</v>
      </c>
    </row>
    <row r="80" spans="2:30" ht="17" x14ac:dyDescent="0.2">
      <c r="B80" s="74" t="s">
        <v>37</v>
      </c>
      <c r="C80" s="35" t="s">
        <v>36</v>
      </c>
      <c r="D80" s="46" t="s">
        <v>10</v>
      </c>
      <c r="E80" s="47">
        <v>-0.2676</v>
      </c>
      <c r="F80" s="21">
        <f>MATCH($D80,FAC_TOTALS_APTA!$A$2:$BZ$2,)</f>
        <v>11</v>
      </c>
      <c r="G80" s="65">
        <f>VLOOKUP(G77,FAC_TOTALS_APTA!$A$4:$BZ$142,$F80,FALSE)</f>
        <v>2.7892334324222601</v>
      </c>
      <c r="H80" s="65">
        <f>VLOOKUP(H77,FAC_TOTALS_APTA!$A$4:$BZ$142,$F80,FALSE)</f>
        <v>3.0916223120934001</v>
      </c>
      <c r="I80" s="67">
        <f t="shared" ref="I80:I90" si="19">IFERROR(H80/G80-1,"-")</f>
        <v>0.10841289802285781</v>
      </c>
      <c r="J80" s="49" t="str">
        <f t="shared" ref="J80:J91" si="20">IF(C80="Log","_log","")</f>
        <v>_log</v>
      </c>
      <c r="K80" s="49" t="str">
        <f t="shared" ref="K80:K91" si="21">CONCATENATE(D80,J80,"_FAC")</f>
        <v>FARE_per_UPT_log_FAC</v>
      </c>
      <c r="L80" s="21">
        <f>MATCH($K80,FAC_TOTALS_APTA!$A$2:$BX$2,)</f>
        <v>26</v>
      </c>
      <c r="M80" s="53">
        <f>IF(M77=0,0,VLOOKUP(M77,FAC_TOTALS_APTA!$A$4:$BZ$142,$L80,FALSE))</f>
        <v>-4340845.0860396596</v>
      </c>
      <c r="N80" s="53">
        <f>IF(N77=0,0,VLOOKUP(N77,FAC_TOTALS_APTA!$A$4:$BZ$142,$L80,FALSE))</f>
        <v>390482.09592061001</v>
      </c>
      <c r="O80" s="53">
        <f>IF(O77=0,0,VLOOKUP(O77,FAC_TOTALS_APTA!$A$4:$BZ$142,$L80,FALSE))</f>
        <v>-1192718.6072881899</v>
      </c>
      <c r="P80" s="53">
        <f>IF(P77=0,0,VLOOKUP(P77,FAC_TOTALS_APTA!$A$4:$BZ$142,$L80,FALSE))</f>
        <v>-1779346.6327635299</v>
      </c>
      <c r="Q80" s="53">
        <f>IF(Q77=0,0,VLOOKUP(Q77,FAC_TOTALS_APTA!$A$4:$BZ$142,$L80,FALSE))</f>
        <v>-195666.06338123101</v>
      </c>
      <c r="R80" s="53">
        <f>IF(R77=0,0,VLOOKUP(R77,FAC_TOTALS_APTA!$A$4:$BZ$142,$L80,FALSE))</f>
        <v>340297.246237277</v>
      </c>
      <c r="S80" s="53">
        <f>IF(S77=0,0,VLOOKUP(S77,FAC_TOTALS_APTA!$A$4:$BZ$142,$L80,FALSE))</f>
        <v>0</v>
      </c>
      <c r="T80" s="53">
        <f>IF(T77=0,0,VLOOKUP(T77,FAC_TOTALS_APTA!$A$4:$BZ$142,$L80,FALSE))</f>
        <v>0</v>
      </c>
      <c r="U80" s="53">
        <f>IF(U77=0,0,VLOOKUP(U77,FAC_TOTALS_APTA!$A$4:$BZ$142,$L80,FALSE))</f>
        <v>0</v>
      </c>
      <c r="V80" s="53">
        <f>IF(V77=0,0,VLOOKUP(V77,FAC_TOTALS_APTA!$A$4:$BZ$142,$L80,FALSE))</f>
        <v>0</v>
      </c>
      <c r="W80" s="53">
        <f>IF(W77=0,0,VLOOKUP(W77,FAC_TOTALS_APTA!$A$4:$BZ$142,$L80,FALSE))</f>
        <v>0</v>
      </c>
      <c r="X80" s="53">
        <f>IF(X77=0,0,VLOOKUP(X77,FAC_TOTALS_APTA!$A$4:$BZ$142,$L80,FALSE))</f>
        <v>0</v>
      </c>
      <c r="Y80" s="53">
        <f>IF(Y77=0,0,VLOOKUP(Y77,FAC_TOTALS_APTA!$A$4:$BZ$142,$L80,FALSE))</f>
        <v>0</v>
      </c>
      <c r="Z80" s="53">
        <f>IF(Z77=0,0,VLOOKUP(Z77,FAC_TOTALS_APTA!$A$4:$BZ$142,$L80,FALSE))</f>
        <v>0</v>
      </c>
      <c r="AA80" s="53">
        <f>IF(AA77=0,0,VLOOKUP(AA77,FAC_TOTALS_APTA!$A$4:$BZ$142,$L80,FALSE))</f>
        <v>0</v>
      </c>
      <c r="AB80" s="53">
        <f>IF(AB77=0,0,VLOOKUP(AB77,FAC_TOTALS_APTA!$A$4:$BZ$142,$L80,FALSE))</f>
        <v>0</v>
      </c>
      <c r="AC80" s="54">
        <f t="shared" ref="AC80:AC91" si="22">SUM(M80:AB80)</f>
        <v>-6777797.047314724</v>
      </c>
      <c r="AD80" s="30">
        <f>AC80/G96</f>
        <v>-2.3272151249354639E-2</v>
      </c>
    </row>
    <row r="81" spans="2:33" ht="17" x14ac:dyDescent="0.2">
      <c r="B81" s="74" t="s">
        <v>151</v>
      </c>
      <c r="C81" s="35" t="s">
        <v>36</v>
      </c>
      <c r="D81" s="46" t="s">
        <v>11</v>
      </c>
      <c r="E81" s="47">
        <v>0.50160000000000005</v>
      </c>
      <c r="F81" s="21">
        <f>MATCH($D81,FAC_TOTALS_APTA!$A$2:$BZ$2,)</f>
        <v>12</v>
      </c>
      <c r="G81" s="53">
        <f>VLOOKUP(G77,FAC_TOTALS_APTA!$A$4:$BZ$142,$F81,FALSE)</f>
        <v>615679.76400921994</v>
      </c>
      <c r="H81" s="53">
        <f>VLOOKUP(H77,FAC_TOTALS_APTA!$A$4:$BZ$142,$F81,FALSE)</f>
        <v>629413.44116778695</v>
      </c>
      <c r="I81" s="67">
        <f t="shared" si="19"/>
        <v>2.230652680402434E-2</v>
      </c>
      <c r="J81" s="49" t="str">
        <f t="shared" si="20"/>
        <v>_log</v>
      </c>
      <c r="K81" s="49" t="str">
        <f t="shared" si="21"/>
        <v>POP_EMP_log_FAC</v>
      </c>
      <c r="L81" s="21">
        <f>MATCH($K81,FAC_TOTALS_APTA!$A$2:$BX$2,)</f>
        <v>28</v>
      </c>
      <c r="M81" s="53">
        <f>IF(M77=0,0,VLOOKUP(M77,FAC_TOTALS_APTA!$A$4:$BZ$142,$L81,FALSE))</f>
        <v>1973943.97761307</v>
      </c>
      <c r="N81" s="53">
        <f>IF(N77=0,0,VLOOKUP(N77,FAC_TOTALS_APTA!$A$4:$BZ$142,$L81,FALSE))</f>
        <v>1305107.8696902101</v>
      </c>
      <c r="O81" s="53">
        <f>IF(O77=0,0,VLOOKUP(O77,FAC_TOTALS_APTA!$A$4:$BZ$142,$L81,FALSE))</f>
        <v>1253436.5024860699</v>
      </c>
      <c r="P81" s="53">
        <f>IF(P77=0,0,VLOOKUP(P77,FAC_TOTALS_APTA!$A$4:$BZ$142,$L81,FALSE))</f>
        <v>1135152.2243389001</v>
      </c>
      <c r="Q81" s="53">
        <f>IF(Q77=0,0,VLOOKUP(Q77,FAC_TOTALS_APTA!$A$4:$BZ$142,$L81,FALSE))</f>
        <v>1059604.9513310001</v>
      </c>
      <c r="R81" s="53">
        <f>IF(R77=0,0,VLOOKUP(R77,FAC_TOTALS_APTA!$A$4:$BZ$142,$L81,FALSE))</f>
        <v>1074066.0740860901</v>
      </c>
      <c r="S81" s="53">
        <f>IF(S77=0,0,VLOOKUP(S77,FAC_TOTALS_APTA!$A$4:$BZ$142,$L81,FALSE))</f>
        <v>0</v>
      </c>
      <c r="T81" s="53">
        <f>IF(T77=0,0,VLOOKUP(T77,FAC_TOTALS_APTA!$A$4:$BZ$142,$L81,FALSE))</f>
        <v>0</v>
      </c>
      <c r="U81" s="53">
        <f>IF(U77=0,0,VLOOKUP(U77,FAC_TOTALS_APTA!$A$4:$BZ$142,$L81,FALSE))</f>
        <v>0</v>
      </c>
      <c r="V81" s="53">
        <f>IF(V77=0,0,VLOOKUP(V77,FAC_TOTALS_APTA!$A$4:$BZ$142,$L81,FALSE))</f>
        <v>0</v>
      </c>
      <c r="W81" s="53">
        <f>IF(W77=0,0,VLOOKUP(W77,FAC_TOTALS_APTA!$A$4:$BZ$142,$L81,FALSE))</f>
        <v>0</v>
      </c>
      <c r="X81" s="53">
        <f>IF(X77=0,0,VLOOKUP(X77,FAC_TOTALS_APTA!$A$4:$BZ$142,$L81,FALSE))</f>
        <v>0</v>
      </c>
      <c r="Y81" s="53">
        <f>IF(Y77=0,0,VLOOKUP(Y77,FAC_TOTALS_APTA!$A$4:$BZ$142,$L81,FALSE))</f>
        <v>0</v>
      </c>
      <c r="Z81" s="53">
        <f>IF(Z77=0,0,VLOOKUP(Z77,FAC_TOTALS_APTA!$A$4:$BZ$142,$L81,FALSE))</f>
        <v>0</v>
      </c>
      <c r="AA81" s="53">
        <f>IF(AA77=0,0,VLOOKUP(AA77,FAC_TOTALS_APTA!$A$4:$BZ$142,$L81,FALSE))</f>
        <v>0</v>
      </c>
      <c r="AB81" s="53">
        <f>IF(AB77=0,0,VLOOKUP(AB77,FAC_TOTALS_APTA!$A$4:$BZ$142,$L81,FALSE))</f>
        <v>0</v>
      </c>
      <c r="AC81" s="54">
        <f t="shared" si="22"/>
        <v>7801311.599545341</v>
      </c>
      <c r="AD81" s="30">
        <f>AC81/G96</f>
        <v>2.678647681843661E-2</v>
      </c>
    </row>
    <row r="82" spans="2:33" ht="17" x14ac:dyDescent="0.2">
      <c r="B82" s="74" t="s">
        <v>152</v>
      </c>
      <c r="C82" s="35" t="s">
        <v>36</v>
      </c>
      <c r="D82" s="81" t="s">
        <v>27</v>
      </c>
      <c r="E82" s="47">
        <v>0.1734</v>
      </c>
      <c r="F82" s="21">
        <f>MATCH($D82,FAC_TOTALS_APTA!$A$2:$BZ$2,)</f>
        <v>13</v>
      </c>
      <c r="G82" s="65">
        <f>VLOOKUP(G77,FAC_TOTALS_APTA!$A$4:$BZ$142,$F82,FALSE)</f>
        <v>4.0099435083306396</v>
      </c>
      <c r="H82" s="65">
        <f>VLOOKUP(H77,FAC_TOTALS_APTA!$A$4:$BZ$142,$F82,FALSE)</f>
        <v>2.8249623930836898</v>
      </c>
      <c r="I82" s="67">
        <f t="shared" si="19"/>
        <v>-0.29551067559559308</v>
      </c>
      <c r="J82" s="49" t="str">
        <f t="shared" si="20"/>
        <v>_log</v>
      </c>
      <c r="K82" s="49" t="str">
        <f t="shared" si="21"/>
        <v>GAS_PRICE_2018_log_FAC</v>
      </c>
      <c r="L82" s="21">
        <f>MATCH($K82,FAC_TOTALS_APTA!$A$2:$BX$2,)</f>
        <v>30</v>
      </c>
      <c r="M82" s="53">
        <f>IF(M77=0,0,VLOOKUP(M77,FAC_TOTALS_APTA!$A$4:$BZ$142,$L82,FALSE))</f>
        <v>-1595811.8161645499</v>
      </c>
      <c r="N82" s="53">
        <f>IF(N77=0,0,VLOOKUP(N77,FAC_TOTALS_APTA!$A$4:$BZ$142,$L82,FALSE))</f>
        <v>-2331950.1921494901</v>
      </c>
      <c r="O82" s="53">
        <f>IF(O77=0,0,VLOOKUP(O77,FAC_TOTALS_APTA!$A$4:$BZ$142,$L82,FALSE))</f>
        <v>-12304278.2626625</v>
      </c>
      <c r="P82" s="53">
        <f>IF(P77=0,0,VLOOKUP(P77,FAC_TOTALS_APTA!$A$4:$BZ$142,$L82,FALSE))</f>
        <v>-4081151.9837652701</v>
      </c>
      <c r="Q82" s="53">
        <f>IF(Q77=0,0,VLOOKUP(Q77,FAC_TOTALS_APTA!$A$4:$BZ$142,$L82,FALSE))</f>
        <v>2967994.4804346599</v>
      </c>
      <c r="R82" s="53">
        <f>IF(R77=0,0,VLOOKUP(R77,FAC_TOTALS_APTA!$A$4:$BZ$142,$L82,FALSE))</f>
        <v>3268063.0573213301</v>
      </c>
      <c r="S82" s="53">
        <f>IF(S77=0,0,VLOOKUP(S77,FAC_TOTALS_APTA!$A$4:$BZ$142,$L82,FALSE))</f>
        <v>0</v>
      </c>
      <c r="T82" s="53">
        <f>IF(T77=0,0,VLOOKUP(T77,FAC_TOTALS_APTA!$A$4:$BZ$142,$L82,FALSE))</f>
        <v>0</v>
      </c>
      <c r="U82" s="53">
        <f>IF(U77=0,0,VLOOKUP(U77,FAC_TOTALS_APTA!$A$4:$BZ$142,$L82,FALSE))</f>
        <v>0</v>
      </c>
      <c r="V82" s="53">
        <f>IF(V77=0,0,VLOOKUP(V77,FAC_TOTALS_APTA!$A$4:$BZ$142,$L82,FALSE))</f>
        <v>0</v>
      </c>
      <c r="W82" s="53">
        <f>IF(W77=0,0,VLOOKUP(W77,FAC_TOTALS_APTA!$A$4:$BZ$142,$L82,FALSE))</f>
        <v>0</v>
      </c>
      <c r="X82" s="53">
        <f>IF(X77=0,0,VLOOKUP(X77,FAC_TOTALS_APTA!$A$4:$BZ$142,$L82,FALSE))</f>
        <v>0</v>
      </c>
      <c r="Y82" s="53">
        <f>IF(Y77=0,0,VLOOKUP(Y77,FAC_TOTALS_APTA!$A$4:$BZ$142,$L82,FALSE))</f>
        <v>0</v>
      </c>
      <c r="Z82" s="53">
        <f>IF(Z77=0,0,VLOOKUP(Z77,FAC_TOTALS_APTA!$A$4:$BZ$142,$L82,FALSE))</f>
        <v>0</v>
      </c>
      <c r="AA82" s="53">
        <f>IF(AA77=0,0,VLOOKUP(AA77,FAC_TOTALS_APTA!$A$4:$BZ$142,$L82,FALSE))</f>
        <v>0</v>
      </c>
      <c r="AB82" s="53">
        <f>IF(AB77=0,0,VLOOKUP(AB77,FAC_TOTALS_APTA!$A$4:$BZ$142,$L82,FALSE))</f>
        <v>0</v>
      </c>
      <c r="AC82" s="54">
        <f t="shared" si="22"/>
        <v>-14077134.71698582</v>
      </c>
      <c r="AD82" s="30">
        <f>AC82/G96</f>
        <v>-4.8335057247107759E-2</v>
      </c>
    </row>
    <row r="83" spans="2:33" ht="17" x14ac:dyDescent="0.2">
      <c r="B83" s="74" t="s">
        <v>38</v>
      </c>
      <c r="C83" s="35"/>
      <c r="D83" s="46" t="s">
        <v>12</v>
      </c>
      <c r="E83" s="47">
        <v>7.3000000000000001E-3</v>
      </c>
      <c r="F83" s="21">
        <f>MATCH($D83,FAC_TOTALS_APTA!$A$2:$BZ$2,)</f>
        <v>14</v>
      </c>
      <c r="G83" s="53">
        <f>VLOOKUP(G77,FAC_TOTALS_APTA!$A$4:$BZ$142,$F83,FALSE)</f>
        <v>7.3926186358612798</v>
      </c>
      <c r="H83" s="53">
        <f>VLOOKUP(H77,FAC_TOTALS_APTA!$A$4:$BZ$142,$F83,FALSE)</f>
        <v>6.81797719282162</v>
      </c>
      <c r="I83" s="67">
        <f t="shared" si="19"/>
        <v>-7.7731785087911676E-2</v>
      </c>
      <c r="J83" s="49" t="str">
        <f t="shared" si="20"/>
        <v/>
      </c>
      <c r="K83" s="49" t="str">
        <f t="shared" si="21"/>
        <v>PCT_HH_NO_VEH_FAC</v>
      </c>
      <c r="L83" s="21">
        <f>MATCH($K83,FAC_TOTALS_APTA!$A$2:$BX$2,)</f>
        <v>32</v>
      </c>
      <c r="M83" s="53">
        <f>IF(M77=0,0,VLOOKUP(M77,FAC_TOTALS_APTA!$A$4:$BZ$142,$L83,FALSE))</f>
        <v>305179.265709011</v>
      </c>
      <c r="N83" s="53">
        <f>IF(N77=0,0,VLOOKUP(N77,FAC_TOTALS_APTA!$A$4:$BZ$142,$L83,FALSE))</f>
        <v>-177989.23967785601</v>
      </c>
      <c r="O83" s="53">
        <f>IF(O77=0,0,VLOOKUP(O77,FAC_TOTALS_APTA!$A$4:$BZ$142,$L83,FALSE))</f>
        <v>-499816.51171028498</v>
      </c>
      <c r="P83" s="53">
        <f>IF(P77=0,0,VLOOKUP(P77,FAC_TOTALS_APTA!$A$4:$BZ$142,$L83,FALSE))</f>
        <v>-62498.596896418901</v>
      </c>
      <c r="Q83" s="53">
        <f>IF(Q77=0,0,VLOOKUP(Q77,FAC_TOTALS_APTA!$A$4:$BZ$142,$L83,FALSE))</f>
        <v>-218164.04405450699</v>
      </c>
      <c r="R83" s="53">
        <f>IF(R77=0,0,VLOOKUP(R77,FAC_TOTALS_APTA!$A$4:$BZ$142,$L83,FALSE))</f>
        <v>-168870.74806220899</v>
      </c>
      <c r="S83" s="53">
        <f>IF(S77=0,0,VLOOKUP(S77,FAC_TOTALS_APTA!$A$4:$BZ$142,$L83,FALSE))</f>
        <v>0</v>
      </c>
      <c r="T83" s="53">
        <f>IF(T77=0,0,VLOOKUP(T77,FAC_TOTALS_APTA!$A$4:$BZ$142,$L83,FALSE))</f>
        <v>0</v>
      </c>
      <c r="U83" s="53">
        <f>IF(U77=0,0,VLOOKUP(U77,FAC_TOTALS_APTA!$A$4:$BZ$142,$L83,FALSE))</f>
        <v>0</v>
      </c>
      <c r="V83" s="53">
        <f>IF(V77=0,0,VLOOKUP(V77,FAC_TOTALS_APTA!$A$4:$BZ$142,$L83,FALSE))</f>
        <v>0</v>
      </c>
      <c r="W83" s="53">
        <f>IF(W77=0,0,VLOOKUP(W77,FAC_TOTALS_APTA!$A$4:$BZ$142,$L83,FALSE))</f>
        <v>0</v>
      </c>
      <c r="X83" s="53">
        <f>IF(X77=0,0,VLOOKUP(X77,FAC_TOTALS_APTA!$A$4:$BZ$142,$L83,FALSE))</f>
        <v>0</v>
      </c>
      <c r="Y83" s="53">
        <f>IF(Y77=0,0,VLOOKUP(Y77,FAC_TOTALS_APTA!$A$4:$BZ$142,$L83,FALSE))</f>
        <v>0</v>
      </c>
      <c r="Z83" s="53">
        <f>IF(Z77=0,0,VLOOKUP(Z77,FAC_TOTALS_APTA!$A$4:$BZ$142,$L83,FALSE))</f>
        <v>0</v>
      </c>
      <c r="AA83" s="53">
        <f>IF(AA77=0,0,VLOOKUP(AA77,FAC_TOTALS_APTA!$A$4:$BZ$142,$L83,FALSE))</f>
        <v>0</v>
      </c>
      <c r="AB83" s="53">
        <f>IF(AB77=0,0,VLOOKUP(AB77,FAC_TOTALS_APTA!$A$4:$BZ$142,$L83,FALSE))</f>
        <v>0</v>
      </c>
      <c r="AC83" s="54">
        <f t="shared" si="22"/>
        <v>-822159.87469226483</v>
      </c>
      <c r="AD83" s="30">
        <f>AC83/G96</f>
        <v>-2.8229569019876839E-3</v>
      </c>
    </row>
    <row r="84" spans="2:33" ht="17" x14ac:dyDescent="0.2">
      <c r="B84" s="74" t="s">
        <v>150</v>
      </c>
      <c r="C84" s="35"/>
      <c r="D84" s="46" t="s">
        <v>13</v>
      </c>
      <c r="E84" s="47">
        <v>0.36330000000000001</v>
      </c>
      <c r="F84" s="21">
        <f>MATCH($D84,FAC_TOTALS_APTA!$A$2:$BZ$2,)</f>
        <v>15</v>
      </c>
      <c r="G84" s="65">
        <f>VLOOKUP(G77,FAC_TOTALS_APTA!$A$4:$BZ$142,$F84,FALSE)</f>
        <v>0.15023293862336901</v>
      </c>
      <c r="H84" s="65">
        <f>VLOOKUP(H77,FAC_TOTALS_APTA!$A$4:$BZ$142,$F84,FALSE)</f>
        <v>0.14250596887957701</v>
      </c>
      <c r="I84" s="67">
        <f t="shared" si="19"/>
        <v>-5.1433259673921206E-2</v>
      </c>
      <c r="J84" s="49" t="str">
        <f t="shared" si="20"/>
        <v/>
      </c>
      <c r="K84" s="49" t="str">
        <f t="shared" si="21"/>
        <v>TSD_POP_PCT_FAC</v>
      </c>
      <c r="L84" s="21">
        <f>MATCH($K84,FAC_TOTALS_APTA!$A$2:$BX$2,)</f>
        <v>34</v>
      </c>
      <c r="M84" s="53">
        <f>IF(M77=0,0,VLOOKUP(M77,FAC_TOTALS_APTA!$A$4:$BZ$142,$L84,FALSE))</f>
        <v>-116386.84787187399</v>
      </c>
      <c r="N84" s="53">
        <f>IF(N77=0,0,VLOOKUP(N77,FAC_TOTALS_APTA!$A$4:$BZ$142,$L84,FALSE))</f>
        <v>-98457.312119191498</v>
      </c>
      <c r="O84" s="53">
        <f>IF(O77=0,0,VLOOKUP(O77,FAC_TOTALS_APTA!$A$4:$BZ$142,$L84,FALSE))</f>
        <v>-81961.752766118196</v>
      </c>
      <c r="P84" s="53">
        <f>IF(P77=0,0,VLOOKUP(P77,FAC_TOTALS_APTA!$A$4:$BZ$142,$L84,FALSE))</f>
        <v>-31936.868141786701</v>
      </c>
      <c r="Q84" s="53">
        <f>IF(Q77=0,0,VLOOKUP(Q77,FAC_TOTALS_APTA!$A$4:$BZ$142,$L84,FALSE))</f>
        <v>-82160.957124290406</v>
      </c>
      <c r="R84" s="53">
        <f>IF(R77=0,0,VLOOKUP(R77,FAC_TOTALS_APTA!$A$4:$BZ$142,$L84,FALSE))</f>
        <v>-65206.428211470797</v>
      </c>
      <c r="S84" s="53">
        <f>IF(S77=0,0,VLOOKUP(S77,FAC_TOTALS_APTA!$A$4:$BZ$142,$L84,FALSE))</f>
        <v>0</v>
      </c>
      <c r="T84" s="53">
        <f>IF(T77=0,0,VLOOKUP(T77,FAC_TOTALS_APTA!$A$4:$BZ$142,$L84,FALSE))</f>
        <v>0</v>
      </c>
      <c r="U84" s="53">
        <f>IF(U77=0,0,VLOOKUP(U77,FAC_TOTALS_APTA!$A$4:$BZ$142,$L84,FALSE))</f>
        <v>0</v>
      </c>
      <c r="V84" s="53">
        <f>IF(V77=0,0,VLOOKUP(V77,FAC_TOTALS_APTA!$A$4:$BZ$142,$L84,FALSE))</f>
        <v>0</v>
      </c>
      <c r="W84" s="53">
        <f>IF(W77=0,0,VLOOKUP(W77,FAC_TOTALS_APTA!$A$4:$BZ$142,$L84,FALSE))</f>
        <v>0</v>
      </c>
      <c r="X84" s="53">
        <f>IF(X77=0,0,VLOOKUP(X77,FAC_TOTALS_APTA!$A$4:$BZ$142,$L84,FALSE))</f>
        <v>0</v>
      </c>
      <c r="Y84" s="53">
        <f>IF(Y77=0,0,VLOOKUP(Y77,FAC_TOTALS_APTA!$A$4:$BZ$142,$L84,FALSE))</f>
        <v>0</v>
      </c>
      <c r="Z84" s="53">
        <f>IF(Z77=0,0,VLOOKUP(Z77,FAC_TOTALS_APTA!$A$4:$BZ$142,$L84,FALSE))</f>
        <v>0</v>
      </c>
      <c r="AA84" s="53">
        <f>IF(AA77=0,0,VLOOKUP(AA77,FAC_TOTALS_APTA!$A$4:$BZ$142,$L84,FALSE))</f>
        <v>0</v>
      </c>
      <c r="AB84" s="53">
        <f>IF(AB77=0,0,VLOOKUP(AB77,FAC_TOTALS_APTA!$A$4:$BZ$142,$L84,FALSE))</f>
        <v>0</v>
      </c>
      <c r="AC84" s="54">
        <f t="shared" si="22"/>
        <v>-476110.16623473162</v>
      </c>
      <c r="AD84" s="30">
        <f>AC84/G96</f>
        <v>-1.6347653555604548E-3</v>
      </c>
    </row>
    <row r="85" spans="2:33" ht="17" x14ac:dyDescent="0.2">
      <c r="B85" s="74" t="s">
        <v>145</v>
      </c>
      <c r="C85" s="35" t="s">
        <v>36</v>
      </c>
      <c r="D85" s="46" t="s">
        <v>26</v>
      </c>
      <c r="E85" s="47">
        <v>-0.34449999999999997</v>
      </c>
      <c r="F85" s="21">
        <f>MATCH($D85,FAC_TOTALS_APTA!$A$2:$BZ$2,)</f>
        <v>16</v>
      </c>
      <c r="G85" s="65">
        <f>VLOOKUP(G77,FAC_TOTALS_APTA!$A$4:$BZ$142,$F85,FALSE)</f>
        <v>26326.121989236301</v>
      </c>
      <c r="H85" s="65">
        <f>VLOOKUP(H77,FAC_TOTALS_APTA!$A$4:$BZ$142,$F85,FALSE)</f>
        <v>28566.143607021499</v>
      </c>
      <c r="I85" s="67">
        <f t="shared" si="19"/>
        <v>8.5087413129098621E-2</v>
      </c>
      <c r="J85" s="49" t="str">
        <f t="shared" si="20"/>
        <v>_log</v>
      </c>
      <c r="K85" s="49" t="str">
        <f t="shared" si="21"/>
        <v>TOTAL_MED_INC_INDIV_2018_log_FAC</v>
      </c>
      <c r="L85" s="21">
        <f>MATCH($K85,FAC_TOTALS_APTA!$A$2:$BX$2,)</f>
        <v>36</v>
      </c>
      <c r="M85" s="53">
        <f>IF(M77=0,0,VLOOKUP(M77,FAC_TOTALS_APTA!$A$4:$BZ$142,$L85,FALSE))</f>
        <v>-27395.359903926601</v>
      </c>
      <c r="N85" s="53">
        <f>IF(N77=0,0,VLOOKUP(N77,FAC_TOTALS_APTA!$A$4:$BZ$142,$L85,FALSE))</f>
        <v>-1391015.1106726499</v>
      </c>
      <c r="O85" s="53">
        <f>IF(O77=0,0,VLOOKUP(O77,FAC_TOTALS_APTA!$A$4:$BZ$142,$L85,FALSE))</f>
        <v>-3138734.9056068002</v>
      </c>
      <c r="P85" s="53">
        <f>IF(P77=0,0,VLOOKUP(P77,FAC_TOTALS_APTA!$A$4:$BZ$142,$L85,FALSE))</f>
        <v>-1314694.8300492601</v>
      </c>
      <c r="Q85" s="53">
        <f>IF(Q77=0,0,VLOOKUP(Q77,FAC_TOTALS_APTA!$A$4:$BZ$142,$L85,FALSE))</f>
        <v>-1131383.7656075601</v>
      </c>
      <c r="R85" s="53">
        <f>IF(R77=0,0,VLOOKUP(R77,FAC_TOTALS_APTA!$A$4:$BZ$142,$L85,FALSE))</f>
        <v>-1310387.77168276</v>
      </c>
      <c r="S85" s="53">
        <f>IF(S77=0,0,VLOOKUP(S77,FAC_TOTALS_APTA!$A$4:$BZ$142,$L85,FALSE))</f>
        <v>0</v>
      </c>
      <c r="T85" s="53">
        <f>IF(T77=0,0,VLOOKUP(T77,FAC_TOTALS_APTA!$A$4:$BZ$142,$L85,FALSE))</f>
        <v>0</v>
      </c>
      <c r="U85" s="53">
        <f>IF(U77=0,0,VLOOKUP(U77,FAC_TOTALS_APTA!$A$4:$BZ$142,$L85,FALSE))</f>
        <v>0</v>
      </c>
      <c r="V85" s="53">
        <f>IF(V77=0,0,VLOOKUP(V77,FAC_TOTALS_APTA!$A$4:$BZ$142,$L85,FALSE))</f>
        <v>0</v>
      </c>
      <c r="W85" s="53">
        <f>IF(W77=0,0,VLOOKUP(W77,FAC_TOTALS_APTA!$A$4:$BZ$142,$L85,FALSE))</f>
        <v>0</v>
      </c>
      <c r="X85" s="53">
        <f>IF(X77=0,0,VLOOKUP(X77,FAC_TOTALS_APTA!$A$4:$BZ$142,$L85,FALSE))</f>
        <v>0</v>
      </c>
      <c r="Y85" s="53">
        <f>IF(Y77=0,0,VLOOKUP(Y77,FAC_TOTALS_APTA!$A$4:$BZ$142,$L85,FALSE))</f>
        <v>0</v>
      </c>
      <c r="Z85" s="53">
        <f>IF(Z77=0,0,VLOOKUP(Z77,FAC_TOTALS_APTA!$A$4:$BZ$142,$L85,FALSE))</f>
        <v>0</v>
      </c>
      <c r="AA85" s="53">
        <f>IF(AA77=0,0,VLOOKUP(AA77,FAC_TOTALS_APTA!$A$4:$BZ$142,$L85,FALSE))</f>
        <v>0</v>
      </c>
      <c r="AB85" s="53">
        <f>IF(AB77=0,0,VLOOKUP(AB77,FAC_TOTALS_APTA!$A$4:$BZ$142,$L85,FALSE))</f>
        <v>0</v>
      </c>
      <c r="AC85" s="54">
        <f t="shared" si="22"/>
        <v>-8313611.743522957</v>
      </c>
      <c r="AD85" s="30">
        <f>AC85/G96</f>
        <v>-2.854550358664542E-2</v>
      </c>
    </row>
    <row r="86" spans="2:33" ht="17" x14ac:dyDescent="0.2">
      <c r="B86" s="74" t="s">
        <v>146</v>
      </c>
      <c r="C86" s="35"/>
      <c r="D86" s="46" t="s">
        <v>85</v>
      </c>
      <c r="E86" s="47">
        <v>-7.7999999999999996E-3</v>
      </c>
      <c r="F86" s="21">
        <f>MATCH($D86,FAC_TOTALS_APTA!$A$2:$BZ$2,)</f>
        <v>17</v>
      </c>
      <c r="G86" s="65">
        <f>VLOOKUP(G77,FAC_TOTALS_APTA!$A$4:$BZ$142,$F86,FALSE)</f>
        <v>3.9404661264417702</v>
      </c>
      <c r="H86" s="65">
        <f>VLOOKUP(H77,FAC_TOTALS_APTA!$A$4:$BZ$142,$F86,FALSE)</f>
        <v>5.1971694976222897</v>
      </c>
      <c r="I86" s="67">
        <f t="shared" si="19"/>
        <v>0.31892251598044297</v>
      </c>
      <c r="J86" s="49" t="str">
        <f t="shared" si="20"/>
        <v/>
      </c>
      <c r="K86" s="49" t="str">
        <f t="shared" si="21"/>
        <v>JTW_HOME_PCT_FAC</v>
      </c>
      <c r="L86" s="21">
        <f>MATCH($K86,FAC_TOTALS_APTA!$A$2:$BX$2,)</f>
        <v>38</v>
      </c>
      <c r="M86" s="53">
        <f>IF(M77=0,0,VLOOKUP(M77,FAC_TOTALS_APTA!$A$4:$BZ$142,$L86,FALSE))</f>
        <v>222794.012851715</v>
      </c>
      <c r="N86" s="53">
        <f>IF(N77=0,0,VLOOKUP(N77,FAC_TOTALS_APTA!$A$4:$BZ$142,$L86,FALSE))</f>
        <v>-213682.771432298</v>
      </c>
      <c r="O86" s="53">
        <f>IF(O77=0,0,VLOOKUP(O77,FAC_TOTALS_APTA!$A$4:$BZ$142,$L86,FALSE))</f>
        <v>-73511.500581445303</v>
      </c>
      <c r="P86" s="53">
        <f>IF(P77=0,0,VLOOKUP(P77,FAC_TOTALS_APTA!$A$4:$BZ$142,$L86,FALSE))</f>
        <v>-1134898.0554608</v>
      </c>
      <c r="Q86" s="53">
        <f>IF(Q77=0,0,VLOOKUP(Q77,FAC_TOTALS_APTA!$A$4:$BZ$142,$L86,FALSE))</f>
        <v>-569642.37654200895</v>
      </c>
      <c r="R86" s="53">
        <f>IF(R77=0,0,VLOOKUP(R77,FAC_TOTALS_APTA!$A$4:$BZ$142,$L86,FALSE))</f>
        <v>-699717.40453719697</v>
      </c>
      <c r="S86" s="53">
        <f>IF(S77=0,0,VLOOKUP(S77,FAC_TOTALS_APTA!$A$4:$BZ$142,$L86,FALSE))</f>
        <v>0</v>
      </c>
      <c r="T86" s="53">
        <f>IF(T77=0,0,VLOOKUP(T77,FAC_TOTALS_APTA!$A$4:$BZ$142,$L86,FALSE))</f>
        <v>0</v>
      </c>
      <c r="U86" s="53">
        <f>IF(U77=0,0,VLOOKUP(U77,FAC_TOTALS_APTA!$A$4:$BZ$142,$L86,FALSE))</f>
        <v>0</v>
      </c>
      <c r="V86" s="53">
        <f>IF(V77=0,0,VLOOKUP(V77,FAC_TOTALS_APTA!$A$4:$BZ$142,$L86,FALSE))</f>
        <v>0</v>
      </c>
      <c r="W86" s="53">
        <f>IF(W77=0,0,VLOOKUP(W77,FAC_TOTALS_APTA!$A$4:$BZ$142,$L86,FALSE))</f>
        <v>0</v>
      </c>
      <c r="X86" s="53">
        <f>IF(X77=0,0,VLOOKUP(X77,FAC_TOTALS_APTA!$A$4:$BZ$142,$L86,FALSE))</f>
        <v>0</v>
      </c>
      <c r="Y86" s="53">
        <f>IF(Y77=0,0,VLOOKUP(Y77,FAC_TOTALS_APTA!$A$4:$BZ$142,$L86,FALSE))</f>
        <v>0</v>
      </c>
      <c r="Z86" s="53">
        <f>IF(Z77=0,0,VLOOKUP(Z77,FAC_TOTALS_APTA!$A$4:$BZ$142,$L86,FALSE))</f>
        <v>0</v>
      </c>
      <c r="AA86" s="53">
        <f>IF(AA77=0,0,VLOOKUP(AA77,FAC_TOTALS_APTA!$A$4:$BZ$142,$L86,FALSE))</f>
        <v>0</v>
      </c>
      <c r="AB86" s="53">
        <f>IF(AB77=0,0,VLOOKUP(AB77,FAC_TOTALS_APTA!$A$4:$BZ$142,$L86,FALSE))</f>
        <v>0</v>
      </c>
      <c r="AC86" s="54">
        <f t="shared" si="22"/>
        <v>-2468658.0957020344</v>
      </c>
      <c r="AD86" s="30">
        <f>AC86/G96</f>
        <v>-8.47635067634297E-3</v>
      </c>
    </row>
    <row r="87" spans="2:33" ht="17" x14ac:dyDescent="0.2">
      <c r="B87" s="74" t="s">
        <v>147</v>
      </c>
      <c r="C87" s="35"/>
      <c r="D87" s="46" t="s">
        <v>86</v>
      </c>
      <c r="E87" s="47">
        <v>-2.3E-2</v>
      </c>
      <c r="F87" s="21">
        <f>MATCH($D87,FAC_TOTALS_APTA!$A$2:$BZ$2,)</f>
        <v>18</v>
      </c>
      <c r="G87" s="65">
        <f>VLOOKUP(G77,FAC_TOTALS_APTA!$A$4:$BZ$142,$F87,FALSE)</f>
        <v>0</v>
      </c>
      <c r="H87" s="65">
        <f>VLOOKUP(H77,FAC_TOTALS_APTA!$A$4:$BZ$142,$F87,FALSE)</f>
        <v>3.16191576329788</v>
      </c>
      <c r="I87" s="67" t="str">
        <f t="shared" si="19"/>
        <v>-</v>
      </c>
      <c r="J87" s="49" t="str">
        <f t="shared" si="20"/>
        <v/>
      </c>
      <c r="K87" s="49" t="str">
        <f t="shared" si="21"/>
        <v>YEARS_SINCE_TNC_BUS_FAC</v>
      </c>
      <c r="L87" s="21">
        <f>MATCH($K87,FAC_TOTALS_APTA!$A$2:$BX$2,)</f>
        <v>40</v>
      </c>
      <c r="M87" s="53">
        <f>IF(M77=0,0,VLOOKUP(M77,FAC_TOTALS_APTA!$A$4:$BZ$142,$L87,FALSE))</f>
        <v>0</v>
      </c>
      <c r="N87" s="53">
        <f>IF(N77=0,0,VLOOKUP(N77,FAC_TOTALS_APTA!$A$4:$BZ$142,$L87,FALSE))</f>
        <v>0</v>
      </c>
      <c r="O87" s="53">
        <f>IF(O77=0,0,VLOOKUP(O77,FAC_TOTALS_APTA!$A$4:$BZ$142,$L87,FALSE))</f>
        <v>-3535795.7808677498</v>
      </c>
      <c r="P87" s="53">
        <f>IF(P77=0,0,VLOOKUP(P77,FAC_TOTALS_APTA!$A$4:$BZ$142,$L87,FALSE))</f>
        <v>-4935864.7398565803</v>
      </c>
      <c r="Q87" s="53">
        <f>IF(Q77=0,0,VLOOKUP(Q77,FAC_TOTALS_APTA!$A$4:$BZ$142,$L87,FALSE))</f>
        <v>-5627386.05896232</v>
      </c>
      <c r="R87" s="53">
        <f>IF(R77=0,0,VLOOKUP(R77,FAC_TOTALS_APTA!$A$4:$BZ$142,$L87,FALSE))</f>
        <v>-5977644.2412343696</v>
      </c>
      <c r="S87" s="53">
        <f>IF(S77=0,0,VLOOKUP(S77,FAC_TOTALS_APTA!$A$4:$BZ$142,$L87,FALSE))</f>
        <v>0</v>
      </c>
      <c r="T87" s="53">
        <f>IF(T77=0,0,VLOOKUP(T77,FAC_TOTALS_APTA!$A$4:$BZ$142,$L87,FALSE))</f>
        <v>0</v>
      </c>
      <c r="U87" s="53">
        <f>IF(U77=0,0,VLOOKUP(U77,FAC_TOTALS_APTA!$A$4:$BZ$142,$L87,FALSE))</f>
        <v>0</v>
      </c>
      <c r="V87" s="53">
        <f>IF(V77=0,0,VLOOKUP(V77,FAC_TOTALS_APTA!$A$4:$BZ$142,$L87,FALSE))</f>
        <v>0</v>
      </c>
      <c r="W87" s="53">
        <f>IF(W77=0,0,VLOOKUP(W77,FAC_TOTALS_APTA!$A$4:$BZ$142,$L87,FALSE))</f>
        <v>0</v>
      </c>
      <c r="X87" s="53">
        <f>IF(X77=0,0,VLOOKUP(X77,FAC_TOTALS_APTA!$A$4:$BZ$142,$L87,FALSE))</f>
        <v>0</v>
      </c>
      <c r="Y87" s="53">
        <f>IF(Y77=0,0,VLOOKUP(Y77,FAC_TOTALS_APTA!$A$4:$BZ$142,$L87,FALSE))</f>
        <v>0</v>
      </c>
      <c r="Z87" s="53">
        <f>IF(Z77=0,0,VLOOKUP(Z77,FAC_TOTALS_APTA!$A$4:$BZ$142,$L87,FALSE))</f>
        <v>0</v>
      </c>
      <c r="AA87" s="53">
        <f>IF(AA77=0,0,VLOOKUP(AA77,FAC_TOTALS_APTA!$A$4:$BZ$142,$L87,FALSE))</f>
        <v>0</v>
      </c>
      <c r="AB87" s="53">
        <f>IF(AB77=0,0,VLOOKUP(AB77,FAC_TOTALS_APTA!$A$4:$BZ$142,$L87,FALSE))</f>
        <v>0</v>
      </c>
      <c r="AC87" s="54">
        <f t="shared" si="22"/>
        <v>-20076690.820921019</v>
      </c>
      <c r="AD87" s="30">
        <f>AC87/G96</f>
        <v>-6.8935051036400324E-2</v>
      </c>
    </row>
    <row r="88" spans="2:33" ht="15.75" hidden="1" customHeight="1" x14ac:dyDescent="0.2">
      <c r="B88" s="74" t="s">
        <v>147</v>
      </c>
      <c r="C88" s="35"/>
      <c r="D88" s="46" t="s">
        <v>87</v>
      </c>
      <c r="E88" s="47">
        <v>-5.0000000000000001E-3</v>
      </c>
      <c r="F88" s="21">
        <f>MATCH($D88,FAC_TOTALS_APTA!$A$2:$BZ$2,)</f>
        <v>19</v>
      </c>
      <c r="G88" s="65">
        <f>VLOOKUP(G77,FAC_TOTALS_APTA!$A$4:$BZ$142,$F88,FALSE)</f>
        <v>0</v>
      </c>
      <c r="H88" s="65">
        <f>VLOOKUP(H77,FAC_TOTALS_APTA!$A$4:$BZ$142,$F88,FALSE)</f>
        <v>0</v>
      </c>
      <c r="I88" s="67" t="str">
        <f t="shared" si="19"/>
        <v>-</v>
      </c>
      <c r="J88" s="49" t="str">
        <f t="shared" si="20"/>
        <v/>
      </c>
      <c r="K88" s="49" t="str">
        <f t="shared" si="21"/>
        <v>YEARS_SINCE_TNC_RAIL_FAC</v>
      </c>
      <c r="L88" s="21">
        <f>MATCH($K88,FAC_TOTALS_APTA!$A$2:$BX$2,)</f>
        <v>42</v>
      </c>
      <c r="M88" s="53">
        <f>IF(M77=0,0,VLOOKUP(M77,FAC_TOTALS_APTA!$A$4:$BZ$142,$L88,FALSE))</f>
        <v>0</v>
      </c>
      <c r="N88" s="53">
        <f>IF(N77=0,0,VLOOKUP(N77,FAC_TOTALS_APTA!$A$4:$BZ$142,$L88,FALSE))</f>
        <v>0</v>
      </c>
      <c r="O88" s="53">
        <f>IF(O77=0,0,VLOOKUP(O77,FAC_TOTALS_APTA!$A$4:$BZ$142,$L88,FALSE))</f>
        <v>0</v>
      </c>
      <c r="P88" s="53">
        <f>IF(P77=0,0,VLOOKUP(P77,FAC_TOTALS_APTA!$A$4:$BZ$142,$L88,FALSE))</f>
        <v>0</v>
      </c>
      <c r="Q88" s="53">
        <f>IF(Q77=0,0,VLOOKUP(Q77,FAC_TOTALS_APTA!$A$4:$BZ$142,$L88,FALSE))</f>
        <v>0</v>
      </c>
      <c r="R88" s="53">
        <f>IF(R77=0,0,VLOOKUP(R77,FAC_TOTALS_APTA!$A$4:$BZ$142,$L88,FALSE))</f>
        <v>0</v>
      </c>
      <c r="S88" s="53">
        <f>IF(S77=0,0,VLOOKUP(S77,FAC_TOTALS_APTA!$A$4:$BZ$142,$L88,FALSE))</f>
        <v>0</v>
      </c>
      <c r="T88" s="53">
        <f>IF(T77=0,0,VLOOKUP(T77,FAC_TOTALS_APTA!$A$4:$BZ$142,$L88,FALSE))</f>
        <v>0</v>
      </c>
      <c r="U88" s="53">
        <f>IF(U77=0,0,VLOOKUP(U77,FAC_TOTALS_APTA!$A$4:$BZ$142,$L88,FALSE))</f>
        <v>0</v>
      </c>
      <c r="V88" s="53">
        <f>IF(V77=0,0,VLOOKUP(V77,FAC_TOTALS_APTA!$A$4:$BZ$142,$L88,FALSE))</f>
        <v>0</v>
      </c>
      <c r="W88" s="53">
        <f>IF(W77=0,0,VLOOKUP(W77,FAC_TOTALS_APTA!$A$4:$BZ$142,$L88,FALSE))</f>
        <v>0</v>
      </c>
      <c r="X88" s="53">
        <f>IF(X77=0,0,VLOOKUP(X77,FAC_TOTALS_APTA!$A$4:$BZ$142,$L88,FALSE))</f>
        <v>0</v>
      </c>
      <c r="Y88" s="53">
        <f>IF(Y77=0,0,VLOOKUP(Y77,FAC_TOTALS_APTA!$A$4:$BZ$142,$L88,FALSE))</f>
        <v>0</v>
      </c>
      <c r="Z88" s="53">
        <f>IF(Z77=0,0,VLOOKUP(Z77,FAC_TOTALS_APTA!$A$4:$BZ$142,$L88,FALSE))</f>
        <v>0</v>
      </c>
      <c r="AA88" s="53">
        <f>IF(AA77=0,0,VLOOKUP(AA77,FAC_TOTALS_APTA!$A$4:$BZ$142,$L88,FALSE))</f>
        <v>0</v>
      </c>
      <c r="AB88" s="53">
        <f>IF(AB77=0,0,VLOOKUP(AB77,FAC_TOTALS_APTA!$A$4:$BZ$142,$L88,FALSE))</f>
        <v>0</v>
      </c>
      <c r="AC88" s="54">
        <f t="shared" si="22"/>
        <v>0</v>
      </c>
      <c r="AD88" s="30">
        <f>AC88/G96</f>
        <v>0</v>
      </c>
    </row>
    <row r="89" spans="2:33" ht="17" x14ac:dyDescent="0.2">
      <c r="B89" s="74" t="s">
        <v>148</v>
      </c>
      <c r="C89" s="35"/>
      <c r="D89" s="46" t="s">
        <v>88</v>
      </c>
      <c r="E89" s="47">
        <v>7.6E-3</v>
      </c>
      <c r="F89" s="21">
        <f>MATCH($D89,FAC_TOTALS_APTA!$A$2:$BZ$2,)</f>
        <v>20</v>
      </c>
      <c r="G89" s="65">
        <f>VLOOKUP(G77,FAC_TOTALS_APTA!$A$4:$BZ$142,$F89,FALSE)</f>
        <v>3.9726011387356097E-2</v>
      </c>
      <c r="H89" s="65">
        <f>VLOOKUP(H77,FAC_TOTALS_APTA!$A$4:$BZ$142,$F89,FALSE)</f>
        <v>0.53645482601761996</v>
      </c>
      <c r="I89" s="67">
        <f t="shared" si="19"/>
        <v>12.503868303988897</v>
      </c>
      <c r="J89" s="49" t="str">
        <f t="shared" si="20"/>
        <v/>
      </c>
      <c r="K89" s="49" t="str">
        <f t="shared" si="21"/>
        <v>BIKE_SHARE_BUS_FAC</v>
      </c>
      <c r="L89" s="21">
        <f>MATCH($K89,FAC_TOTALS_APTA!$A$2:$BX$2,)</f>
        <v>44</v>
      </c>
      <c r="M89" s="53">
        <f>IF(M77=0,0,VLOOKUP(M77,FAC_TOTALS_APTA!$A$4:$BZ$142,$L89,FALSE))</f>
        <v>0</v>
      </c>
      <c r="N89" s="53">
        <f>IF(N77=0,0,VLOOKUP(N77,FAC_TOTALS_APTA!$A$4:$BZ$142,$L89,FALSE))</f>
        <v>47895.312278274701</v>
      </c>
      <c r="O89" s="53">
        <f>IF(O77=0,0,VLOOKUP(O77,FAC_TOTALS_APTA!$A$4:$BZ$142,$L89,FALSE))</f>
        <v>122117.54837703099</v>
      </c>
      <c r="P89" s="53">
        <f>IF(P77=0,0,VLOOKUP(P77,FAC_TOTALS_APTA!$A$4:$BZ$142,$L89,FALSE))</f>
        <v>181287.342513765</v>
      </c>
      <c r="Q89" s="53">
        <f>IF(Q77=0,0,VLOOKUP(Q77,FAC_TOTALS_APTA!$A$4:$BZ$142,$L89,FALSE))</f>
        <v>352938.23449735902</v>
      </c>
      <c r="R89" s="53">
        <f>IF(R77=0,0,VLOOKUP(R77,FAC_TOTALS_APTA!$A$4:$BZ$142,$L89,FALSE))</f>
        <v>331261.10949442798</v>
      </c>
      <c r="S89" s="53">
        <f>IF(S77=0,0,VLOOKUP(S77,FAC_TOTALS_APTA!$A$4:$BZ$142,$L89,FALSE))</f>
        <v>0</v>
      </c>
      <c r="T89" s="53">
        <f>IF(T77=0,0,VLOOKUP(T77,FAC_TOTALS_APTA!$A$4:$BZ$142,$L89,FALSE))</f>
        <v>0</v>
      </c>
      <c r="U89" s="53">
        <f>IF(U77=0,0,VLOOKUP(U77,FAC_TOTALS_APTA!$A$4:$BZ$142,$L89,FALSE))</f>
        <v>0</v>
      </c>
      <c r="V89" s="53">
        <f>IF(V77=0,0,VLOOKUP(V77,FAC_TOTALS_APTA!$A$4:$BZ$142,$L89,FALSE))</f>
        <v>0</v>
      </c>
      <c r="W89" s="53">
        <f>IF(W77=0,0,VLOOKUP(W77,FAC_TOTALS_APTA!$A$4:$BZ$142,$L89,FALSE))</f>
        <v>0</v>
      </c>
      <c r="X89" s="53">
        <f>IF(X77=0,0,VLOOKUP(X77,FAC_TOTALS_APTA!$A$4:$BZ$142,$L89,FALSE))</f>
        <v>0</v>
      </c>
      <c r="Y89" s="53">
        <f>IF(Y77=0,0,VLOOKUP(Y77,FAC_TOTALS_APTA!$A$4:$BZ$142,$L89,FALSE))</f>
        <v>0</v>
      </c>
      <c r="Z89" s="53">
        <f>IF(Z77=0,0,VLOOKUP(Z77,FAC_TOTALS_APTA!$A$4:$BZ$142,$L89,FALSE))</f>
        <v>0</v>
      </c>
      <c r="AA89" s="53">
        <f>IF(AA77=0,0,VLOOKUP(AA77,FAC_TOTALS_APTA!$A$4:$BZ$142,$L89,FALSE))</f>
        <v>0</v>
      </c>
      <c r="AB89" s="53">
        <f>IF(AB77=0,0,VLOOKUP(AB77,FAC_TOTALS_APTA!$A$4:$BZ$142,$L89,FALSE))</f>
        <v>0</v>
      </c>
      <c r="AC89" s="54">
        <f t="shared" si="22"/>
        <v>1035499.5471608576</v>
      </c>
      <c r="AD89" s="30">
        <f>AC89/G96</f>
        <v>3.5554770837691509E-3</v>
      </c>
      <c r="AG89" s="34"/>
    </row>
    <row r="90" spans="2:33" ht="17" x14ac:dyDescent="0.2">
      <c r="B90" s="75" t="s">
        <v>149</v>
      </c>
      <c r="C90" s="24"/>
      <c r="D90" s="10" t="s">
        <v>118</v>
      </c>
      <c r="E90" s="25">
        <v>-8.7099999999999997E-2</v>
      </c>
      <c r="F90" s="18">
        <f>MATCH($D90,FAC_TOTALS_APTA!$A$2:$BZ$2,)</f>
        <v>21</v>
      </c>
      <c r="G90" s="66">
        <f>VLOOKUP(G77,FAC_TOTALS_APTA!$A$4:$BZ$142,$F90,FALSE)</f>
        <v>0</v>
      </c>
      <c r="H90" s="66">
        <f>VLOOKUP(H77,FAC_TOTALS_APTA!$A$4:$BZ$142,$F90,FALSE)</f>
        <v>8.1004755205763807E-2</v>
      </c>
      <c r="I90" s="68" t="str">
        <f t="shared" si="19"/>
        <v>-</v>
      </c>
      <c r="J90" s="27" t="str">
        <f t="shared" si="20"/>
        <v/>
      </c>
      <c r="K90" s="27" t="str">
        <f t="shared" si="21"/>
        <v>scooter_flag_bus_FAC</v>
      </c>
      <c r="L90" s="18">
        <f>MATCH($K90,FAC_TOTALS_APTA!$A$2:$BX$2,)</f>
        <v>46</v>
      </c>
      <c r="M90" s="28">
        <f>IF(M77=0,0,VLOOKUP(M77,FAC_TOTALS_APTA!$A$4:$BZ$142,$L90,FALSE))</f>
        <v>0</v>
      </c>
      <c r="N90" s="28">
        <f>IF(N77=0,0,VLOOKUP(N77,FAC_TOTALS_APTA!$A$4:$BZ$142,$L90,FALSE))</f>
        <v>0</v>
      </c>
      <c r="O90" s="28">
        <f>IF(O77=0,0,VLOOKUP(O77,FAC_TOTALS_APTA!$A$4:$BZ$142,$L90,FALSE))</f>
        <v>0</v>
      </c>
      <c r="P90" s="28">
        <f>IF(P77=0,0,VLOOKUP(P77,FAC_TOTALS_APTA!$A$4:$BZ$142,$L90,FALSE))</f>
        <v>0</v>
      </c>
      <c r="Q90" s="28">
        <f>IF(Q77=0,0,VLOOKUP(Q77,FAC_TOTALS_APTA!$A$4:$BZ$142,$L90,FALSE))</f>
        <v>0</v>
      </c>
      <c r="R90" s="28">
        <f>IF(R77=0,0,VLOOKUP(R77,FAC_TOTALS_APTA!$A$4:$BZ$142,$L90,FALSE))</f>
        <v>-489919.25554438803</v>
      </c>
      <c r="S90" s="28">
        <f>IF(S77=0,0,VLOOKUP(S77,FAC_TOTALS_APTA!$A$4:$BZ$142,$L90,FALSE))</f>
        <v>0</v>
      </c>
      <c r="T90" s="28">
        <f>IF(T77=0,0,VLOOKUP(T77,FAC_TOTALS_APTA!$A$4:$BZ$142,$L90,FALSE))</f>
        <v>0</v>
      </c>
      <c r="U90" s="28">
        <f>IF(U77=0,0,VLOOKUP(U77,FAC_TOTALS_APTA!$A$4:$BZ$142,$L90,FALSE))</f>
        <v>0</v>
      </c>
      <c r="V90" s="28">
        <f>IF(V77=0,0,VLOOKUP(V77,FAC_TOTALS_APTA!$A$4:$BZ$142,$L90,FALSE))</f>
        <v>0</v>
      </c>
      <c r="W90" s="28">
        <f>IF(W77=0,0,VLOOKUP(W77,FAC_TOTALS_APTA!$A$4:$BZ$142,$L90,FALSE))</f>
        <v>0</v>
      </c>
      <c r="X90" s="28">
        <f>IF(X77=0,0,VLOOKUP(X77,FAC_TOTALS_APTA!$A$4:$BZ$142,$L90,FALSE))</f>
        <v>0</v>
      </c>
      <c r="Y90" s="28">
        <f>IF(Y77=0,0,VLOOKUP(Y77,FAC_TOTALS_APTA!$A$4:$BZ$142,$L90,FALSE))</f>
        <v>0</v>
      </c>
      <c r="Z90" s="28">
        <f>IF(Z77=0,0,VLOOKUP(Z77,FAC_TOTALS_APTA!$A$4:$BZ$142,$L90,FALSE))</f>
        <v>0</v>
      </c>
      <c r="AA90" s="28">
        <f>IF(AA77=0,0,VLOOKUP(AA77,FAC_TOTALS_APTA!$A$4:$BZ$142,$L90,FALSE))</f>
        <v>0</v>
      </c>
      <c r="AB90" s="28">
        <f>IF(AB77=0,0,VLOOKUP(AB77,FAC_TOTALS_APTA!$A$4:$BZ$142,$L90,FALSE))</f>
        <v>0</v>
      </c>
      <c r="AC90" s="29">
        <f t="shared" si="22"/>
        <v>-489919.25554438803</v>
      </c>
      <c r="AD90" s="26">
        <f>AC90/G96</f>
        <v>-1.6821800557627116E-3</v>
      </c>
    </row>
    <row r="91" spans="2:33" ht="15.75" hidden="1" customHeight="1" x14ac:dyDescent="0.2">
      <c r="B91" s="74" t="s">
        <v>148</v>
      </c>
      <c r="C91" s="35"/>
      <c r="D91" s="46" t="s">
        <v>90</v>
      </c>
      <c r="E91" s="47">
        <v>1.72E-2</v>
      </c>
      <c r="F91" s="21">
        <f>MATCH($D91,FAC_TOTALS_APTA!$A$2:$BZ$2,)</f>
        <v>22</v>
      </c>
      <c r="G91" s="53">
        <f>VLOOKUP(G77,FAC_TOTALS_APTA!$A$4:$BZ$142,$F91,FALSE)</f>
        <v>0</v>
      </c>
      <c r="H91" s="53">
        <f>VLOOKUP(H77,FAC_TOTALS_APTA!$A$4:$BZ$142,$F91,FALSE)</f>
        <v>0</v>
      </c>
      <c r="I91" s="67" t="e">
        <f t="shared" ref="I91" si="23">H91/G91-1</f>
        <v>#DIV/0!</v>
      </c>
      <c r="J91" s="49" t="str">
        <f t="shared" si="20"/>
        <v/>
      </c>
      <c r="K91" s="49" t="str">
        <f t="shared" si="21"/>
        <v>BIKE_SHARE_RAIL_FAC</v>
      </c>
      <c r="L91" s="21">
        <f>MATCH($K91,FAC_TOTALS_APTA!$A$2:$BX$2,)</f>
        <v>48</v>
      </c>
      <c r="M91" s="53">
        <f>IF(M77=0,0,VLOOKUP(M77,FAC_TOTALS_APTA!$A$4:$BZ$142,$L91,FALSE))</f>
        <v>0</v>
      </c>
      <c r="N91" s="53">
        <f>IF(N77=0,0,VLOOKUP(N77,FAC_TOTALS_APTA!$A$4:$BZ$142,$L91,FALSE))</f>
        <v>0</v>
      </c>
      <c r="O91" s="53">
        <f>IF(O77=0,0,VLOOKUP(O77,FAC_TOTALS_APTA!$A$4:$BZ$142,$L91,FALSE))</f>
        <v>0</v>
      </c>
      <c r="P91" s="53">
        <f>IF(P77=0,0,VLOOKUP(P77,FAC_TOTALS_APTA!$A$4:$BZ$142,$L91,FALSE))</f>
        <v>0</v>
      </c>
      <c r="Q91" s="53">
        <f>IF(Q77=0,0,VLOOKUP(Q77,FAC_TOTALS_APTA!$A$4:$BZ$142,$L91,FALSE))</f>
        <v>0</v>
      </c>
      <c r="R91" s="53">
        <f>IF(R77=0,0,VLOOKUP(R77,FAC_TOTALS_APTA!$A$4:$BZ$142,$L91,FALSE))</f>
        <v>0</v>
      </c>
      <c r="S91" s="53">
        <f>IF(S77=0,0,VLOOKUP(S77,FAC_TOTALS_APTA!$A$4:$BZ$142,$L91,FALSE))</f>
        <v>0</v>
      </c>
      <c r="T91" s="53">
        <f>IF(T77=0,0,VLOOKUP(T77,FAC_TOTALS_APTA!$A$4:$BZ$142,$L91,FALSE))</f>
        <v>0</v>
      </c>
      <c r="U91" s="53">
        <f>IF(U77=0,0,VLOOKUP(U77,FAC_TOTALS_APTA!$A$4:$BZ$142,$L91,FALSE))</f>
        <v>0</v>
      </c>
      <c r="V91" s="53">
        <f>IF(V77=0,0,VLOOKUP(V77,FAC_TOTALS_APTA!$A$4:$BZ$142,$L91,FALSE))</f>
        <v>0</v>
      </c>
      <c r="W91" s="53">
        <f>IF(W77=0,0,VLOOKUP(W77,FAC_TOTALS_APTA!$A$4:$BZ$142,$L91,FALSE))</f>
        <v>0</v>
      </c>
      <c r="X91" s="53">
        <f>IF(X77=0,0,VLOOKUP(X77,FAC_TOTALS_APTA!$A$4:$BZ$142,$L91,FALSE))</f>
        <v>0</v>
      </c>
      <c r="Y91" s="53">
        <f>IF(Y77=0,0,VLOOKUP(Y77,FAC_TOTALS_APTA!$A$4:$BZ$142,$L91,FALSE))</f>
        <v>0</v>
      </c>
      <c r="Z91" s="53">
        <f>IF(Z77=0,0,VLOOKUP(Z77,FAC_TOTALS_APTA!$A$4:$BZ$142,$L91,FALSE))</f>
        <v>0</v>
      </c>
      <c r="AA91" s="53">
        <f>IF(AA77=0,0,VLOOKUP(AA77,FAC_TOTALS_APTA!$A$4:$BZ$142,$L91,FALSE))</f>
        <v>0</v>
      </c>
      <c r="AB91" s="53">
        <f>IF(AB77=0,0,VLOOKUP(AB77,FAC_TOTALS_APTA!$A$4:$BZ$142,$L91,FALSE))</f>
        <v>0</v>
      </c>
      <c r="AC91" s="54">
        <f t="shared" si="22"/>
        <v>0</v>
      </c>
      <c r="AD91" s="30">
        <f>AC91/G96</f>
        <v>0</v>
      </c>
    </row>
    <row r="92" spans="2:33" ht="15.75" hidden="1" customHeight="1" x14ac:dyDescent="0.2">
      <c r="B92" s="75" t="s">
        <v>149</v>
      </c>
      <c r="C92" s="24"/>
      <c r="D92" s="10" t="s">
        <v>91</v>
      </c>
      <c r="E92" s="25">
        <v>-8.5999999999999993E-2</v>
      </c>
      <c r="F92" s="18">
        <f>MATCH($D92,FAC_TOTALS_APTA!$A$2:$BZ$2,)</f>
        <v>23</v>
      </c>
      <c r="G92" s="28">
        <f>VLOOKUP(G77,FAC_TOTALS_APTA!$A$4:$BZ$142,$F92,FALSE)</f>
        <v>0</v>
      </c>
      <c r="H92" s="28">
        <f>VLOOKUP(H77,FAC_TOTALS_APTA!$A$4:$BZ$142,$F92,FALSE)</f>
        <v>0</v>
      </c>
      <c r="I92" s="68" t="e">
        <f>H92/G92-1</f>
        <v>#DIV/0!</v>
      </c>
      <c r="J92" s="27" t="str">
        <f>IF(C92="Log","_log","")</f>
        <v/>
      </c>
      <c r="K92" s="27" t="str">
        <f>CONCATENATE(D92,J92,"_FAC")</f>
        <v>scooter_flag_RAIL_FAC</v>
      </c>
      <c r="L92" s="18">
        <f>MATCH($K92,FAC_TOTALS_APTA!$A$2:$BX$2,)</f>
        <v>50</v>
      </c>
      <c r="M92" s="28">
        <f>IF(M77=0,0,VLOOKUP(M77,FAC_TOTALS_APTA!$A$4:$BZ$142,$L92,FALSE))</f>
        <v>0</v>
      </c>
      <c r="N92" s="28">
        <f>IF(N77=0,0,VLOOKUP(N77,FAC_TOTALS_APTA!$A$4:$BZ$142,$L92,FALSE))</f>
        <v>0</v>
      </c>
      <c r="O92" s="28">
        <f>IF(O77=0,0,VLOOKUP(O77,FAC_TOTALS_APTA!$A$4:$BZ$142,$L92,FALSE))</f>
        <v>0</v>
      </c>
      <c r="P92" s="28">
        <f>IF(P77=0,0,VLOOKUP(P77,FAC_TOTALS_APTA!$A$4:$BZ$142,$L92,FALSE))</f>
        <v>0</v>
      </c>
      <c r="Q92" s="28">
        <f>IF(Q77=0,0,VLOOKUP(Q77,FAC_TOTALS_APTA!$A$4:$BZ$142,$L92,FALSE))</f>
        <v>0</v>
      </c>
      <c r="R92" s="28">
        <f>IF(R77=0,0,VLOOKUP(R77,FAC_TOTALS_APTA!$A$4:$BZ$142,$L92,FALSE))</f>
        <v>0</v>
      </c>
      <c r="S92" s="28">
        <f>IF(S77=0,0,VLOOKUP(S77,FAC_TOTALS_APTA!$A$4:$BZ$142,$L92,FALSE))</f>
        <v>0</v>
      </c>
      <c r="T92" s="28">
        <f>IF(T77=0,0,VLOOKUP(T77,FAC_TOTALS_APTA!$A$4:$BZ$142,$L92,FALSE))</f>
        <v>0</v>
      </c>
      <c r="U92" s="28">
        <f>IF(U77=0,0,VLOOKUP(U77,FAC_TOTALS_APTA!$A$4:$BZ$142,$L92,FALSE))</f>
        <v>0</v>
      </c>
      <c r="V92" s="28">
        <f>IF(V77=0,0,VLOOKUP(V77,FAC_TOTALS_APTA!$A$4:$BZ$142,$L92,FALSE))</f>
        <v>0</v>
      </c>
      <c r="W92" s="28">
        <f>IF(W77=0,0,VLOOKUP(W77,FAC_TOTALS_APTA!$A$4:$BZ$142,$L92,FALSE))</f>
        <v>0</v>
      </c>
      <c r="X92" s="28">
        <f>IF(X77=0,0,VLOOKUP(X77,FAC_TOTALS_APTA!$A$4:$BZ$142,$L92,FALSE))</f>
        <v>0</v>
      </c>
      <c r="Y92" s="28">
        <f>IF(Y77=0,0,VLOOKUP(Y77,FAC_TOTALS_APTA!$A$4:$BZ$142,$L92,FALSE))</f>
        <v>0</v>
      </c>
      <c r="Z92" s="28">
        <f>IF(Z77=0,0,VLOOKUP(Z77,FAC_TOTALS_APTA!$A$4:$BZ$142,$L92,FALSE))</f>
        <v>0</v>
      </c>
      <c r="AA92" s="28">
        <f>IF(AA77=0,0,VLOOKUP(AA77,FAC_TOTALS_APTA!$A$4:$BZ$142,$L92,FALSE))</f>
        <v>0</v>
      </c>
      <c r="AB92" s="28">
        <f>IF(AB77=0,0,VLOOKUP(AB77,FAC_TOTALS_APTA!$A$4:$BZ$142,$L92,FALSE))</f>
        <v>0</v>
      </c>
      <c r="AC92" s="29">
        <f>SUM(M92:AB92)</f>
        <v>0</v>
      </c>
      <c r="AD92" s="26">
        <f>AC92/G96</f>
        <v>0</v>
      </c>
    </row>
    <row r="93" spans="2:33" ht="17" x14ac:dyDescent="0.2">
      <c r="B93" s="86" t="s">
        <v>144</v>
      </c>
      <c r="C93" s="87"/>
      <c r="D93" s="86" t="s">
        <v>143</v>
      </c>
      <c r="E93" s="88"/>
      <c r="F93" s="89"/>
      <c r="G93" s="90"/>
      <c r="H93" s="90"/>
      <c r="I93" s="91"/>
      <c r="J93" s="92"/>
      <c r="K93" s="92" t="str">
        <f t="shared" ref="K93" si="24">CONCATENATE(D93,J93,"_FAC")</f>
        <v>New_Reporter_FAC</v>
      </c>
      <c r="L93" s="89">
        <f>MATCH($K93,FAC_TOTALS_APTA!$A$2:$BX$2,)</f>
        <v>57</v>
      </c>
      <c r="M93" s="90">
        <f>IF(M77=0,0,VLOOKUP(M77,FAC_TOTALS_APTA!$A$4:$BZ$142,$L93,FALSE))</f>
        <v>1039329.7539999899</v>
      </c>
      <c r="N93" s="90">
        <f>IF(N77=0,0,VLOOKUP(N77,FAC_TOTALS_APTA!$A$4:$BZ$142,$L93,FALSE))</f>
        <v>0</v>
      </c>
      <c r="O93" s="90">
        <f>IF(O77=0,0,VLOOKUP(O77,FAC_TOTALS_APTA!$A$4:$BZ$142,$L93,FALSE))</f>
        <v>447637.99999999901</v>
      </c>
      <c r="P93" s="90">
        <f>IF(P77=0,0,VLOOKUP(P77,FAC_TOTALS_APTA!$A$4:$BZ$142,$L93,FALSE))</f>
        <v>145754.65739999901</v>
      </c>
      <c r="Q93" s="90">
        <f>IF(Q77=0,0,VLOOKUP(Q77,FAC_TOTALS_APTA!$A$4:$BZ$142,$L93,FALSE))</f>
        <v>0</v>
      </c>
      <c r="R93" s="90">
        <f>IF(R77=0,0,VLOOKUP(R77,FAC_TOTALS_APTA!$A$4:$BZ$142,$L93,FALSE))</f>
        <v>0</v>
      </c>
      <c r="S93" s="90">
        <f>IF(S77=0,0,VLOOKUP(S77,FAC_TOTALS_APTA!$A$4:$BZ$142,$L93,FALSE))</f>
        <v>0</v>
      </c>
      <c r="T93" s="90">
        <f>IF(T77=0,0,VLOOKUP(T77,FAC_TOTALS_APTA!$A$4:$BZ$142,$L93,FALSE))</f>
        <v>0</v>
      </c>
      <c r="U93" s="90">
        <f>IF(U77=0,0,VLOOKUP(U77,FAC_TOTALS_APTA!$A$4:$BZ$142,$L93,FALSE))</f>
        <v>0</v>
      </c>
      <c r="V93" s="90">
        <f>IF(V77=0,0,VLOOKUP(V77,FAC_TOTALS_APTA!$A$4:$BZ$142,$L93,FALSE))</f>
        <v>0</v>
      </c>
      <c r="W93" s="90">
        <f>IF(W77=0,0,VLOOKUP(W77,FAC_TOTALS_APTA!$A$4:$BZ$142,$L93,FALSE))</f>
        <v>0</v>
      </c>
      <c r="X93" s="90">
        <f>IF(X77=0,0,VLOOKUP(X77,FAC_TOTALS_APTA!$A$4:$BZ$142,$L93,FALSE))</f>
        <v>0</v>
      </c>
      <c r="Y93" s="90">
        <f>IF(Y77=0,0,VLOOKUP(Y77,FAC_TOTALS_APTA!$A$4:$BZ$142,$L93,FALSE))</f>
        <v>0</v>
      </c>
      <c r="Z93" s="90">
        <f>IF(Z77=0,0,VLOOKUP(Z77,FAC_TOTALS_APTA!$A$4:$BZ$142,$L93,FALSE))</f>
        <v>0</v>
      </c>
      <c r="AA93" s="90">
        <f>IF(AA77=0,0,VLOOKUP(AA77,FAC_TOTALS_APTA!$A$4:$BZ$142,$L93,FALSE))</f>
        <v>0</v>
      </c>
      <c r="AB93" s="90">
        <f>IF(AB77=0,0,VLOOKUP(AB77,FAC_TOTALS_APTA!$A$4:$BZ$142,$L93,FALSE))</f>
        <v>0</v>
      </c>
      <c r="AC93" s="93">
        <f t="shared" ref="AC93" si="25">SUM(M93:AB93)</f>
        <v>1632722.411399988</v>
      </c>
      <c r="AD93" s="94">
        <f>AC93/G96</f>
        <v>5.6060933428753908E-3</v>
      </c>
    </row>
    <row r="94" spans="2:33" ht="15.75" hidden="1" customHeight="1" x14ac:dyDescent="0.2">
      <c r="B94" s="74"/>
      <c r="C94" s="21"/>
      <c r="D94" s="21"/>
      <c r="E94" s="21"/>
      <c r="F94" s="21"/>
      <c r="G94" s="21"/>
      <c r="H94" s="21"/>
      <c r="I94" s="77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</row>
    <row r="95" spans="2:33" ht="17" x14ac:dyDescent="0.2">
      <c r="B95" s="74" t="s">
        <v>73</v>
      </c>
      <c r="C95" s="35"/>
      <c r="D95" s="46"/>
      <c r="E95" s="47"/>
      <c r="F95" s="21"/>
      <c r="G95" s="53"/>
      <c r="H95" s="53"/>
      <c r="I95" s="67"/>
      <c r="J95" s="49"/>
      <c r="K95" s="27"/>
      <c r="L95" s="18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4">
        <f>SUM(AC79:AC93)</f>
        <v>-27956962.49123925</v>
      </c>
      <c r="AD95" s="30">
        <f>AC95/G98</f>
        <v>-9.277809804995843E-2</v>
      </c>
    </row>
    <row r="96" spans="2:33" ht="15.75" hidden="1" customHeight="1" x14ac:dyDescent="0.2">
      <c r="B96" s="76" t="s">
        <v>39</v>
      </c>
      <c r="C96" s="55"/>
      <c r="D96" s="56" t="s">
        <v>7</v>
      </c>
      <c r="E96" s="57"/>
      <c r="F96" s="31">
        <f>MATCH($D96,FAC_TOTALS_APTA!$A$2:$BX$2,)</f>
        <v>8</v>
      </c>
      <c r="G96" s="58">
        <f>VLOOKUP(G77,FAC_TOTALS_APTA!$A$4:$BZ$142,$F96,FALSE)</f>
        <v>291240675.37601101</v>
      </c>
      <c r="H96" s="58">
        <f>VLOOKUP(H77,FAC_TOTALS_APTA!$A$4:$BX$142,$F96,FALSE)</f>
        <v>263236870.468649</v>
      </c>
      <c r="I96" s="69">
        <f t="shared" ref="I96" si="26">H96/G96-1</f>
        <v>-9.6153481553382769E-2</v>
      </c>
      <c r="J96" s="59"/>
      <c r="K96" s="27"/>
      <c r="L96" s="18"/>
      <c r="M96" s="60">
        <f>SUM(M79:M84)</f>
        <v>-3722772.5984499091</v>
      </c>
      <c r="N96" s="60">
        <f>SUM(N79:N84)</f>
        <v>3867634.3740638117</v>
      </c>
      <c r="O96" s="60">
        <f>SUM(O79:O84)</f>
        <v>-9036490.7146602813</v>
      </c>
      <c r="P96" s="60">
        <f>SUM(P79:P84)</f>
        <v>-1866561.2591698854</v>
      </c>
      <c r="Q96" s="60">
        <f>SUM(Q79:Q84)</f>
        <v>5543856.6286373613</v>
      </c>
      <c r="R96" s="60">
        <f>SUM(R79:R84)</f>
        <v>5938029.035469207</v>
      </c>
      <c r="S96" s="60">
        <f>SUM(S79:S84)</f>
        <v>0</v>
      </c>
      <c r="T96" s="60">
        <f>SUM(T79:T84)</f>
        <v>0</v>
      </c>
      <c r="U96" s="60">
        <f>SUM(U79:U84)</f>
        <v>0</v>
      </c>
      <c r="V96" s="60">
        <f>SUM(V79:V84)</f>
        <v>0</v>
      </c>
      <c r="W96" s="60">
        <f>SUM(W79:W84)</f>
        <v>0</v>
      </c>
      <c r="X96" s="60">
        <f>SUM(X79:X84)</f>
        <v>0</v>
      </c>
      <c r="Y96" s="60">
        <f>SUM(Y79:Y84)</f>
        <v>0</v>
      </c>
      <c r="Z96" s="60">
        <f>SUM(Z79:Z84)</f>
        <v>0</v>
      </c>
      <c r="AA96" s="60">
        <f>SUM(AA79:AA84)</f>
        <v>0</v>
      </c>
      <c r="AB96" s="60">
        <f>SUM(AB79:AB84)</f>
        <v>0</v>
      </c>
      <c r="AC96" s="32"/>
      <c r="AD96" s="70"/>
    </row>
    <row r="97" spans="2:30" ht="17" x14ac:dyDescent="0.2">
      <c r="B97" s="79" t="s">
        <v>74</v>
      </c>
      <c r="C97" s="24"/>
      <c r="D97" s="10"/>
      <c r="E97" s="25"/>
      <c r="F97" s="18"/>
      <c r="G97" s="28"/>
      <c r="H97" s="28"/>
      <c r="I97" s="68"/>
      <c r="J97" s="27"/>
      <c r="K97" s="27"/>
      <c r="L97" s="18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29">
        <f>AC98-AC95</f>
        <v>-10793062.117960751</v>
      </c>
      <c r="AD97" s="26">
        <f>AD98-AD95</f>
        <v>-3.5817903170033055E-2</v>
      </c>
    </row>
    <row r="98" spans="2:30" ht="18" thickBot="1" x14ac:dyDescent="0.25">
      <c r="B98" s="82" t="s">
        <v>153</v>
      </c>
      <c r="C98" s="17"/>
      <c r="D98" s="17" t="s">
        <v>5</v>
      </c>
      <c r="E98" s="17"/>
      <c r="F98" s="17">
        <f>MATCH($D98,FAC_TOTALS_APTA!$A$2:$BX$2,)</f>
        <v>6</v>
      </c>
      <c r="G98" s="83">
        <f>VLOOKUP(G77,FAC_TOTALS_APTA!$A$4:$BX$142,$F98,FALSE)</f>
        <v>301331489.638699</v>
      </c>
      <c r="H98" s="83">
        <f>VLOOKUP(H77,FAC_TOTALS_APTA!$A$4:$BX$142,$F98,FALSE)</f>
        <v>262581465.02949899</v>
      </c>
      <c r="I98" s="84">
        <f t="shared" ref="I98" si="27">H98/G98-1</f>
        <v>-0.12859600121999148</v>
      </c>
      <c r="J98" s="64"/>
      <c r="K98" s="64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85">
        <f>H98-G98</f>
        <v>-38750024.609200001</v>
      </c>
      <c r="AD98" s="41">
        <f>I98</f>
        <v>-0.12859600121999148</v>
      </c>
    </row>
    <row r="99" spans="2:30" ht="17" thickTop="1" x14ac:dyDescent="0.2"/>
    <row r="102" spans="2:30" x14ac:dyDescent="0.2">
      <c r="B102" s="71" t="s">
        <v>71</v>
      </c>
      <c r="C102" s="61"/>
      <c r="D102" s="61"/>
      <c r="E102" s="62"/>
      <c r="F102" s="61"/>
      <c r="G102" s="61"/>
      <c r="H102" s="61"/>
      <c r="I102" s="6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</row>
    <row r="103" spans="2:30" ht="17" x14ac:dyDescent="0.2">
      <c r="B103" s="6" t="s">
        <v>30</v>
      </c>
      <c r="C103" s="52" t="s">
        <v>31</v>
      </c>
      <c r="D103" s="20"/>
      <c r="E103" s="21"/>
      <c r="F103" s="20"/>
      <c r="G103" s="20"/>
      <c r="H103" s="20"/>
      <c r="I103" s="19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</row>
    <row r="104" spans="2:30" x14ac:dyDescent="0.2">
      <c r="B104" s="6"/>
      <c r="C104" s="52"/>
      <c r="D104" s="20"/>
      <c r="E104" s="21"/>
      <c r="F104" s="20"/>
      <c r="G104" s="20"/>
      <c r="H104" s="20"/>
      <c r="I104" s="19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</row>
    <row r="105" spans="2:30" ht="17" x14ac:dyDescent="0.2">
      <c r="B105" s="72" t="s">
        <v>75</v>
      </c>
      <c r="C105" s="14">
        <v>0</v>
      </c>
      <c r="D105" s="20"/>
      <c r="E105" s="21"/>
      <c r="F105" s="20"/>
      <c r="G105" s="20"/>
      <c r="H105" s="20"/>
      <c r="I105" s="19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</row>
    <row r="106" spans="2:30" ht="18" thickBot="1" x14ac:dyDescent="0.25">
      <c r="B106" s="73" t="s">
        <v>122</v>
      </c>
      <c r="C106" s="15">
        <v>10</v>
      </c>
      <c r="D106" s="16"/>
      <c r="E106" s="17"/>
      <c r="F106" s="16"/>
      <c r="G106" s="16"/>
      <c r="H106" s="16"/>
      <c r="I106" s="50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2:30" ht="17" thickTop="1" x14ac:dyDescent="0.2">
      <c r="B107" s="74"/>
      <c r="C107" s="21"/>
      <c r="D107" s="21"/>
      <c r="E107" s="21"/>
      <c r="F107" s="21"/>
      <c r="G107" s="95" t="s">
        <v>67</v>
      </c>
      <c r="H107" s="95"/>
      <c r="I107" s="95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95" t="s">
        <v>32</v>
      </c>
      <c r="AD107" s="95"/>
    </row>
    <row r="108" spans="2:30" ht="17" x14ac:dyDescent="0.2">
      <c r="B108" s="75" t="s">
        <v>33</v>
      </c>
      <c r="C108" s="24" t="s">
        <v>34</v>
      </c>
      <c r="D108" s="18" t="s">
        <v>35</v>
      </c>
      <c r="E108" s="18" t="s">
        <v>72</v>
      </c>
      <c r="F108" s="18"/>
      <c r="G108" s="18">
        <f>$C$1</f>
        <v>2012</v>
      </c>
      <c r="H108" s="18">
        <f>$C$2</f>
        <v>2018</v>
      </c>
      <c r="I108" s="24" t="s">
        <v>68</v>
      </c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 t="s">
        <v>70</v>
      </c>
      <c r="AD108" s="18" t="s">
        <v>68</v>
      </c>
    </row>
    <row r="109" spans="2:30" x14ac:dyDescent="0.2">
      <c r="B109" s="74"/>
      <c r="C109" s="35"/>
      <c r="D109" s="21"/>
      <c r="E109" s="21"/>
      <c r="F109" s="21"/>
      <c r="G109" s="21"/>
      <c r="H109" s="21"/>
      <c r="I109" s="35"/>
      <c r="J109" s="21"/>
      <c r="K109" s="21"/>
      <c r="L109" s="21"/>
      <c r="M109" s="21">
        <v>1</v>
      </c>
      <c r="N109" s="21">
        <v>2</v>
      </c>
      <c r="O109" s="21">
        <v>3</v>
      </c>
      <c r="P109" s="21">
        <v>4</v>
      </c>
      <c r="Q109" s="21">
        <v>5</v>
      </c>
      <c r="R109" s="21">
        <v>6</v>
      </c>
      <c r="S109" s="21">
        <v>7</v>
      </c>
      <c r="T109" s="21">
        <v>8</v>
      </c>
      <c r="U109" s="21">
        <v>9</v>
      </c>
      <c r="V109" s="21">
        <v>10</v>
      </c>
      <c r="W109" s="21">
        <v>11</v>
      </c>
      <c r="X109" s="21">
        <v>12</v>
      </c>
      <c r="Y109" s="21">
        <v>13</v>
      </c>
      <c r="Z109" s="21">
        <v>14</v>
      </c>
      <c r="AA109" s="21">
        <v>15</v>
      </c>
      <c r="AB109" s="21">
        <v>16</v>
      </c>
      <c r="AC109" s="21"/>
      <c r="AD109" s="21"/>
    </row>
    <row r="110" spans="2:30" x14ac:dyDescent="0.2">
      <c r="B110" s="74"/>
      <c r="C110" s="35"/>
      <c r="D110" s="21"/>
      <c r="E110" s="21"/>
      <c r="F110" s="21"/>
      <c r="G110" s="21" t="str">
        <f>CONCATENATE($C105,"_",$C106,"_",G108)</f>
        <v>0_10_2012</v>
      </c>
      <c r="H110" s="21" t="str">
        <f>CONCATENATE($C105,"_",$C106,"_",H108)</f>
        <v>0_10_2018</v>
      </c>
      <c r="I110" s="35"/>
      <c r="J110" s="21"/>
      <c r="K110" s="21"/>
      <c r="L110" s="21"/>
      <c r="M110" s="21" t="str">
        <f>IF($G108+M109&gt;$H108,0,CONCATENATE($C105,"_",$C106,"_",$G108+M109))</f>
        <v>0_10_2013</v>
      </c>
      <c r="N110" s="21" t="str">
        <f t="shared" ref="N110:AB110" si="28">IF($G108+N109&gt;$H108,0,CONCATENATE($C105,"_",$C106,"_",$G108+N109))</f>
        <v>0_10_2014</v>
      </c>
      <c r="O110" s="21" t="str">
        <f t="shared" si="28"/>
        <v>0_10_2015</v>
      </c>
      <c r="P110" s="21" t="str">
        <f t="shared" si="28"/>
        <v>0_10_2016</v>
      </c>
      <c r="Q110" s="21" t="str">
        <f t="shared" si="28"/>
        <v>0_10_2017</v>
      </c>
      <c r="R110" s="21" t="str">
        <f t="shared" si="28"/>
        <v>0_10_2018</v>
      </c>
      <c r="S110" s="21">
        <f t="shared" si="28"/>
        <v>0</v>
      </c>
      <c r="T110" s="21">
        <f t="shared" si="28"/>
        <v>0</v>
      </c>
      <c r="U110" s="21">
        <f t="shared" si="28"/>
        <v>0</v>
      </c>
      <c r="V110" s="21">
        <f t="shared" si="28"/>
        <v>0</v>
      </c>
      <c r="W110" s="21">
        <f t="shared" si="28"/>
        <v>0</v>
      </c>
      <c r="X110" s="21">
        <f t="shared" si="28"/>
        <v>0</v>
      </c>
      <c r="Y110" s="21">
        <f t="shared" si="28"/>
        <v>0</v>
      </c>
      <c r="Z110" s="21">
        <f t="shared" si="28"/>
        <v>0</v>
      </c>
      <c r="AA110" s="21">
        <f t="shared" si="28"/>
        <v>0</v>
      </c>
      <c r="AB110" s="21">
        <f t="shared" si="28"/>
        <v>0</v>
      </c>
      <c r="AC110" s="21"/>
      <c r="AD110" s="21"/>
    </row>
    <row r="111" spans="2:30" x14ac:dyDescent="0.2">
      <c r="B111" s="74"/>
      <c r="C111" s="35"/>
      <c r="D111" s="21"/>
      <c r="E111" s="21"/>
      <c r="F111" s="21" t="s">
        <v>69</v>
      </c>
      <c r="G111" s="53"/>
      <c r="H111" s="53"/>
      <c r="I111" s="35"/>
      <c r="J111" s="21"/>
      <c r="K111" s="21"/>
      <c r="L111" s="21" t="s">
        <v>69</v>
      </c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</row>
    <row r="112" spans="2:30" ht="17" x14ac:dyDescent="0.2">
      <c r="B112" s="74" t="s">
        <v>116</v>
      </c>
      <c r="C112" s="35" t="s">
        <v>36</v>
      </c>
      <c r="D112" s="46" t="s">
        <v>9</v>
      </c>
      <c r="E112" s="47">
        <v>0.60799999999999998</v>
      </c>
      <c r="F112" s="21">
        <f>MATCH($D112,FAC_TOTALS_APTA!$A$2:$BZ$2,)</f>
        <v>10</v>
      </c>
      <c r="G112" s="53">
        <f>VLOOKUP(G110,FAC_TOTALS_APTA!$A$4:$BZ$142,$F112,FALSE)</f>
        <v>275254101.49999899</v>
      </c>
      <c r="H112" s="53">
        <f>VLOOKUP(H110,FAC_TOTALS_APTA!$A$4:$BZ$142,$F112,FALSE)</f>
        <v>274036302.39999998</v>
      </c>
      <c r="I112" s="67">
        <f>IFERROR(H112/G112-1,"-")</f>
        <v>-4.4242723118842475E-3</v>
      </c>
      <c r="J112" s="49" t="str">
        <f>IF(C112="Log","_log","")</f>
        <v>_log</v>
      </c>
      <c r="K112" s="49" t="str">
        <f>CONCATENATE(D112,J112,"_FAC")</f>
        <v>VRM_ADJ_log_FAC</v>
      </c>
      <c r="L112" s="21">
        <f>MATCH($K112,FAC_TOTALS_APTA!$A$2:$BX$2,)</f>
        <v>24</v>
      </c>
      <c r="M112" s="53">
        <f>IF(M110=0,0,VLOOKUP(M110,FAC_TOTALS_APTA!$A$4:$BZ$142,$L112,FALSE))</f>
        <v>11731378.874686399</v>
      </c>
      <c r="N112" s="53">
        <f>IF(N110=0,0,VLOOKUP(N110,FAC_TOTALS_APTA!$A$4:$BZ$142,$L112,FALSE))</f>
        <v>7636957.96862124</v>
      </c>
      <c r="O112" s="53">
        <f>IF(O110=0,0,VLOOKUP(O110,FAC_TOTALS_APTA!$A$4:$BZ$142,$L112,FALSE))</f>
        <v>-6228057.1353253499</v>
      </c>
      <c r="P112" s="53">
        <f>IF(P110=0,0,VLOOKUP(P110,FAC_TOTALS_APTA!$A$4:$BZ$142,$L112,FALSE))</f>
        <v>-2812941.0455538998</v>
      </c>
      <c r="Q112" s="53">
        <f>IF(Q110=0,0,VLOOKUP(Q110,FAC_TOTALS_APTA!$A$4:$BZ$142,$L112,FALSE))</f>
        <v>-10830092.4444855</v>
      </c>
      <c r="R112" s="53">
        <f>IF(R110=0,0,VLOOKUP(R110,FAC_TOTALS_APTA!$A$4:$BZ$142,$L112,FALSE))</f>
        <v>-1911700.96253525</v>
      </c>
      <c r="S112" s="53">
        <f>IF(S110=0,0,VLOOKUP(S110,FAC_TOTALS_APTA!$A$4:$BZ$142,$L112,FALSE))</f>
        <v>0</v>
      </c>
      <c r="T112" s="53">
        <f>IF(T110=0,0,VLOOKUP(T110,FAC_TOTALS_APTA!$A$4:$BZ$142,$L112,FALSE))</f>
        <v>0</v>
      </c>
      <c r="U112" s="53">
        <f>IF(U110=0,0,VLOOKUP(U110,FAC_TOTALS_APTA!$A$4:$BZ$142,$L112,FALSE))</f>
        <v>0</v>
      </c>
      <c r="V112" s="53">
        <f>IF(V110=0,0,VLOOKUP(V110,FAC_TOTALS_APTA!$A$4:$BZ$142,$L112,FALSE))</f>
        <v>0</v>
      </c>
      <c r="W112" s="53">
        <f>IF(W110=0,0,VLOOKUP(W110,FAC_TOTALS_APTA!$A$4:$BZ$142,$L112,FALSE))</f>
        <v>0</v>
      </c>
      <c r="X112" s="53">
        <f>IF(X110=0,0,VLOOKUP(X110,FAC_TOTALS_APTA!$A$4:$BZ$142,$L112,FALSE))</f>
        <v>0</v>
      </c>
      <c r="Y112" s="53">
        <f>IF(Y110=0,0,VLOOKUP(Y110,FAC_TOTALS_APTA!$A$4:$BZ$142,$L112,FALSE))</f>
        <v>0</v>
      </c>
      <c r="Z112" s="53">
        <f>IF(Z110=0,0,VLOOKUP(Z110,FAC_TOTALS_APTA!$A$4:$BZ$142,$L112,FALSE))</f>
        <v>0</v>
      </c>
      <c r="AA112" s="53">
        <f>IF(AA110=0,0,VLOOKUP(AA110,FAC_TOTALS_APTA!$A$4:$BZ$142,$L112,FALSE))</f>
        <v>0</v>
      </c>
      <c r="AB112" s="53">
        <f>IF(AB110=0,0,VLOOKUP(AB110,FAC_TOTALS_APTA!$A$4:$BZ$142,$L112,FALSE))</f>
        <v>0</v>
      </c>
      <c r="AC112" s="54">
        <f>SUM(M112:AB112)</f>
        <v>-2414454.7445923602</v>
      </c>
      <c r="AD112" s="30">
        <f>AC112/G129</f>
        <v>-1.8638237791374073E-3</v>
      </c>
    </row>
    <row r="113" spans="2:30" ht="17" x14ac:dyDescent="0.2">
      <c r="B113" s="74" t="s">
        <v>37</v>
      </c>
      <c r="C113" s="35" t="s">
        <v>36</v>
      </c>
      <c r="D113" s="46" t="s">
        <v>10</v>
      </c>
      <c r="E113" s="47">
        <v>-0.2676</v>
      </c>
      <c r="F113" s="21">
        <f>MATCH($D113,FAC_TOTALS_APTA!$A$2:$BZ$2,)</f>
        <v>11</v>
      </c>
      <c r="G113" s="65">
        <f>VLOOKUP(G110,FAC_TOTALS_APTA!$A$4:$BZ$142,$F113,FALSE)</f>
        <v>7.7798749999999997</v>
      </c>
      <c r="H113" s="65">
        <f>VLOOKUP(H110,FAC_TOTALS_APTA!$A$4:$BZ$142,$F113,FALSE)</f>
        <v>8.5038999999999998</v>
      </c>
      <c r="I113" s="67">
        <f t="shared" ref="I113:I123" si="29">IFERROR(H113/G113-1,"-")</f>
        <v>9.3063834573177573E-2</v>
      </c>
      <c r="J113" s="49" t="str">
        <f t="shared" ref="J113:J124" si="30">IF(C113="Log","_log","")</f>
        <v>_log</v>
      </c>
      <c r="K113" s="49" t="str">
        <f t="shared" ref="K113:K124" si="31">CONCATENATE(D113,J113,"_FAC")</f>
        <v>FARE_per_UPT_log_FAC</v>
      </c>
      <c r="L113" s="21">
        <f>MATCH($K113,FAC_TOTALS_APTA!$A$2:$BX$2,)</f>
        <v>26</v>
      </c>
      <c r="M113" s="53">
        <f>IF(M110=0,0,VLOOKUP(M110,FAC_TOTALS_APTA!$A$4:$BZ$142,$L113,FALSE))</f>
        <v>-10923645.1301121</v>
      </c>
      <c r="N113" s="53">
        <f>IF(N110=0,0,VLOOKUP(N110,FAC_TOTALS_APTA!$A$4:$BZ$142,$L113,FALSE))</f>
        <v>-39251.098063725003</v>
      </c>
      <c r="O113" s="53">
        <f>IF(O110=0,0,VLOOKUP(O110,FAC_TOTALS_APTA!$A$4:$BZ$142,$L113,FALSE))</f>
        <v>-8521821.8981665894</v>
      </c>
      <c r="P113" s="53">
        <f>IF(P110=0,0,VLOOKUP(P110,FAC_TOTALS_APTA!$A$4:$BZ$142,$L113,FALSE))</f>
        <v>-3666385.13634778</v>
      </c>
      <c r="Q113" s="53">
        <f>IF(Q110=0,0,VLOOKUP(Q110,FAC_TOTALS_APTA!$A$4:$BZ$142,$L113,FALSE))</f>
        <v>-6341391.3947034702</v>
      </c>
      <c r="R113" s="53">
        <f>IF(R110=0,0,VLOOKUP(R110,FAC_TOTALS_APTA!$A$4:$BZ$142,$L113,FALSE))</f>
        <v>4176509.9979253602</v>
      </c>
      <c r="S113" s="53">
        <f>IF(S110=0,0,VLOOKUP(S110,FAC_TOTALS_APTA!$A$4:$BZ$142,$L113,FALSE))</f>
        <v>0</v>
      </c>
      <c r="T113" s="53">
        <f>IF(T110=0,0,VLOOKUP(T110,FAC_TOTALS_APTA!$A$4:$BZ$142,$L113,FALSE))</f>
        <v>0</v>
      </c>
      <c r="U113" s="53">
        <f>IF(U110=0,0,VLOOKUP(U110,FAC_TOTALS_APTA!$A$4:$BZ$142,$L113,FALSE))</f>
        <v>0</v>
      </c>
      <c r="V113" s="53">
        <f>IF(V110=0,0,VLOOKUP(V110,FAC_TOTALS_APTA!$A$4:$BZ$142,$L113,FALSE))</f>
        <v>0</v>
      </c>
      <c r="W113" s="53">
        <f>IF(W110=0,0,VLOOKUP(W110,FAC_TOTALS_APTA!$A$4:$BZ$142,$L113,FALSE))</f>
        <v>0</v>
      </c>
      <c r="X113" s="53">
        <f>IF(X110=0,0,VLOOKUP(X110,FAC_TOTALS_APTA!$A$4:$BZ$142,$L113,FALSE))</f>
        <v>0</v>
      </c>
      <c r="Y113" s="53">
        <f>IF(Y110=0,0,VLOOKUP(Y110,FAC_TOTALS_APTA!$A$4:$BZ$142,$L113,FALSE))</f>
        <v>0</v>
      </c>
      <c r="Z113" s="53">
        <f>IF(Z110=0,0,VLOOKUP(Z110,FAC_TOTALS_APTA!$A$4:$BZ$142,$L113,FALSE))</f>
        <v>0</v>
      </c>
      <c r="AA113" s="53">
        <f>IF(AA110=0,0,VLOOKUP(AA110,FAC_TOTALS_APTA!$A$4:$BZ$142,$L113,FALSE))</f>
        <v>0</v>
      </c>
      <c r="AB113" s="53">
        <f>IF(AB110=0,0,VLOOKUP(AB110,FAC_TOTALS_APTA!$A$4:$BZ$142,$L113,FALSE))</f>
        <v>0</v>
      </c>
      <c r="AC113" s="54">
        <f t="shared" ref="AC113:AC124" si="32">SUM(M113:AB113)</f>
        <v>-25315984.659468304</v>
      </c>
      <c r="AD113" s="30">
        <f>AC113/G129</f>
        <v>-1.9542521683735742E-2</v>
      </c>
    </row>
    <row r="114" spans="2:30" ht="17" x14ac:dyDescent="0.2">
      <c r="B114" s="74" t="s">
        <v>151</v>
      </c>
      <c r="C114" s="35" t="s">
        <v>36</v>
      </c>
      <c r="D114" s="46" t="s">
        <v>11</v>
      </c>
      <c r="E114" s="47">
        <v>0.50160000000000005</v>
      </c>
      <c r="F114" s="21">
        <f>MATCH($D114,FAC_TOTALS_APTA!$A$2:$BZ$2,)</f>
        <v>12</v>
      </c>
      <c r="G114" s="53">
        <f>VLOOKUP(G110,FAC_TOTALS_APTA!$A$4:$BZ$142,$F114,FALSE)</f>
        <v>27909105.420000002</v>
      </c>
      <c r="H114" s="53">
        <f>VLOOKUP(H110,FAC_TOTALS_APTA!$A$4:$BZ$142,$F114,FALSE)</f>
        <v>29807700.839999899</v>
      </c>
      <c r="I114" s="67">
        <f t="shared" si="29"/>
        <v>6.8027813555046501E-2</v>
      </c>
      <c r="J114" s="49" t="str">
        <f t="shared" si="30"/>
        <v>_log</v>
      </c>
      <c r="K114" s="49" t="str">
        <f t="shared" si="31"/>
        <v>POP_EMP_log_FAC</v>
      </c>
      <c r="L114" s="21">
        <f>MATCH($K114,FAC_TOTALS_APTA!$A$2:$BX$2,)</f>
        <v>28</v>
      </c>
      <c r="M114" s="53">
        <f>IF(M110=0,0,VLOOKUP(M110,FAC_TOTALS_APTA!$A$4:$BZ$142,$L114,FALSE))</f>
        <v>19425770.925393101</v>
      </c>
      <c r="N114" s="53">
        <f>IF(N110=0,0,VLOOKUP(N110,FAC_TOTALS_APTA!$A$4:$BZ$142,$L114,FALSE))</f>
        <v>6109473.37932273</v>
      </c>
      <c r="O114" s="53">
        <f>IF(O110=0,0,VLOOKUP(O110,FAC_TOTALS_APTA!$A$4:$BZ$142,$L114,FALSE))</f>
        <v>5489044.1863233102</v>
      </c>
      <c r="P114" s="53">
        <f>IF(P110=0,0,VLOOKUP(P110,FAC_TOTALS_APTA!$A$4:$BZ$142,$L114,FALSE))</f>
        <v>1175973.65542562</v>
      </c>
      <c r="Q114" s="53">
        <f>IF(Q110=0,0,VLOOKUP(Q110,FAC_TOTALS_APTA!$A$4:$BZ$142,$L114,FALSE))</f>
        <v>4559324.8311091503</v>
      </c>
      <c r="R114" s="53">
        <f>IF(R110=0,0,VLOOKUP(R110,FAC_TOTALS_APTA!$A$4:$BZ$142,$L114,FALSE))</f>
        <v>2588527.2789245299</v>
      </c>
      <c r="S114" s="53">
        <f>IF(S110=0,0,VLOOKUP(S110,FAC_TOTALS_APTA!$A$4:$BZ$142,$L114,FALSE))</f>
        <v>0</v>
      </c>
      <c r="T114" s="53">
        <f>IF(T110=0,0,VLOOKUP(T110,FAC_TOTALS_APTA!$A$4:$BZ$142,$L114,FALSE))</f>
        <v>0</v>
      </c>
      <c r="U114" s="53">
        <f>IF(U110=0,0,VLOOKUP(U110,FAC_TOTALS_APTA!$A$4:$BZ$142,$L114,FALSE))</f>
        <v>0</v>
      </c>
      <c r="V114" s="53">
        <f>IF(V110=0,0,VLOOKUP(V110,FAC_TOTALS_APTA!$A$4:$BZ$142,$L114,FALSE))</f>
        <v>0</v>
      </c>
      <c r="W114" s="53">
        <f>IF(W110=0,0,VLOOKUP(W110,FAC_TOTALS_APTA!$A$4:$BZ$142,$L114,FALSE))</f>
        <v>0</v>
      </c>
      <c r="X114" s="53">
        <f>IF(X110=0,0,VLOOKUP(X110,FAC_TOTALS_APTA!$A$4:$BZ$142,$L114,FALSE))</f>
        <v>0</v>
      </c>
      <c r="Y114" s="53">
        <f>IF(Y110=0,0,VLOOKUP(Y110,FAC_TOTALS_APTA!$A$4:$BZ$142,$L114,FALSE))</f>
        <v>0</v>
      </c>
      <c r="Z114" s="53">
        <f>IF(Z110=0,0,VLOOKUP(Z110,FAC_TOTALS_APTA!$A$4:$BZ$142,$L114,FALSE))</f>
        <v>0</v>
      </c>
      <c r="AA114" s="53">
        <f>IF(AA110=0,0,VLOOKUP(AA110,FAC_TOTALS_APTA!$A$4:$BZ$142,$L114,FALSE))</f>
        <v>0</v>
      </c>
      <c r="AB114" s="53">
        <f>IF(AB110=0,0,VLOOKUP(AB110,FAC_TOTALS_APTA!$A$4:$BZ$142,$L114,FALSE))</f>
        <v>0</v>
      </c>
      <c r="AC114" s="54">
        <f t="shared" si="32"/>
        <v>39348114.256498441</v>
      </c>
      <c r="AD114" s="30">
        <f>AC114/G129</f>
        <v>3.0374539502027106E-2</v>
      </c>
    </row>
    <row r="115" spans="2:30" ht="17" x14ac:dyDescent="0.2">
      <c r="B115" s="74" t="s">
        <v>152</v>
      </c>
      <c r="C115" s="35" t="s">
        <v>36</v>
      </c>
      <c r="D115" s="81" t="s">
        <v>27</v>
      </c>
      <c r="E115" s="47">
        <v>0.1734</v>
      </c>
      <c r="F115" s="21">
        <f>MATCH($D115,FAC_TOTALS_APTA!$A$2:$BZ$2,)</f>
        <v>13</v>
      </c>
      <c r="G115" s="65">
        <f>VLOOKUP(G110,FAC_TOTALS_APTA!$A$4:$BZ$142,$F115,FALSE)</f>
        <v>4.1093000000000002</v>
      </c>
      <c r="H115" s="65">
        <f>VLOOKUP(H110,FAC_TOTALS_APTA!$A$4:$BZ$142,$F115,FALSE)</f>
        <v>2.9199999999999902</v>
      </c>
      <c r="I115" s="67">
        <f t="shared" si="29"/>
        <v>-0.28941668897379358</v>
      </c>
      <c r="J115" s="49" t="str">
        <f t="shared" si="30"/>
        <v>_log</v>
      </c>
      <c r="K115" s="49" t="str">
        <f t="shared" si="31"/>
        <v>GAS_PRICE_2018_log_FAC</v>
      </c>
      <c r="L115" s="21">
        <f>MATCH($K115,FAC_TOTALS_APTA!$A$2:$BX$2,)</f>
        <v>30</v>
      </c>
      <c r="M115" s="53">
        <f>IF(M110=0,0,VLOOKUP(M110,FAC_TOTALS_APTA!$A$4:$BZ$142,$L115,FALSE))</f>
        <v>-6901536.2962246696</v>
      </c>
      <c r="N115" s="53">
        <f>IF(N110=0,0,VLOOKUP(N110,FAC_TOTALS_APTA!$A$4:$BZ$142,$L115,FALSE))</f>
        <v>-8133161.5587930596</v>
      </c>
      <c r="O115" s="53">
        <f>IF(O110=0,0,VLOOKUP(O110,FAC_TOTALS_APTA!$A$4:$BZ$142,$L115,FALSE))</f>
        <v>-50511059.673594996</v>
      </c>
      <c r="P115" s="53">
        <f>IF(P110=0,0,VLOOKUP(P110,FAC_TOTALS_APTA!$A$4:$BZ$142,$L115,FALSE))</f>
        <v>-15573093.438244</v>
      </c>
      <c r="Q115" s="53">
        <f>IF(Q110=0,0,VLOOKUP(Q110,FAC_TOTALS_APTA!$A$4:$BZ$142,$L115,FALSE))</f>
        <v>15243450.879491599</v>
      </c>
      <c r="R115" s="53">
        <f>IF(R110=0,0,VLOOKUP(R110,FAC_TOTALS_APTA!$A$4:$BZ$142,$L115,FALSE))</f>
        <v>11453624.077956</v>
      </c>
      <c r="S115" s="53">
        <f>IF(S110=0,0,VLOOKUP(S110,FAC_TOTALS_APTA!$A$4:$BZ$142,$L115,FALSE))</f>
        <v>0</v>
      </c>
      <c r="T115" s="53">
        <f>IF(T110=0,0,VLOOKUP(T110,FAC_TOTALS_APTA!$A$4:$BZ$142,$L115,FALSE))</f>
        <v>0</v>
      </c>
      <c r="U115" s="53">
        <f>IF(U110=0,0,VLOOKUP(U110,FAC_TOTALS_APTA!$A$4:$BZ$142,$L115,FALSE))</f>
        <v>0</v>
      </c>
      <c r="V115" s="53">
        <f>IF(V110=0,0,VLOOKUP(V110,FAC_TOTALS_APTA!$A$4:$BZ$142,$L115,FALSE))</f>
        <v>0</v>
      </c>
      <c r="W115" s="53">
        <f>IF(W110=0,0,VLOOKUP(W110,FAC_TOTALS_APTA!$A$4:$BZ$142,$L115,FALSE))</f>
        <v>0</v>
      </c>
      <c r="X115" s="53">
        <f>IF(X110=0,0,VLOOKUP(X110,FAC_TOTALS_APTA!$A$4:$BZ$142,$L115,FALSE))</f>
        <v>0</v>
      </c>
      <c r="Y115" s="53">
        <f>IF(Y110=0,0,VLOOKUP(Y110,FAC_TOTALS_APTA!$A$4:$BZ$142,$L115,FALSE))</f>
        <v>0</v>
      </c>
      <c r="Z115" s="53">
        <f>IF(Z110=0,0,VLOOKUP(Z110,FAC_TOTALS_APTA!$A$4:$BZ$142,$L115,FALSE))</f>
        <v>0</v>
      </c>
      <c r="AA115" s="53">
        <f>IF(AA110=0,0,VLOOKUP(AA110,FAC_TOTALS_APTA!$A$4:$BZ$142,$L115,FALSE))</f>
        <v>0</v>
      </c>
      <c r="AB115" s="53">
        <f>IF(AB110=0,0,VLOOKUP(AB110,FAC_TOTALS_APTA!$A$4:$BZ$142,$L115,FALSE))</f>
        <v>0</v>
      </c>
      <c r="AC115" s="54">
        <f t="shared" si="32"/>
        <v>-54421776.009409122</v>
      </c>
      <c r="AD115" s="30">
        <f>AC115/G129</f>
        <v>-4.2010561786840026E-2</v>
      </c>
    </row>
    <row r="116" spans="2:30" ht="17" x14ac:dyDescent="0.2">
      <c r="B116" s="74" t="s">
        <v>38</v>
      </c>
      <c r="C116" s="35"/>
      <c r="D116" s="46" t="s">
        <v>12</v>
      </c>
      <c r="E116" s="47">
        <v>7.3000000000000001E-3</v>
      </c>
      <c r="F116" s="21">
        <f>MATCH($D116,FAC_TOTALS_APTA!$A$2:$BZ$2,)</f>
        <v>14</v>
      </c>
      <c r="G116" s="53">
        <f>VLOOKUP(G110,FAC_TOTALS_APTA!$A$4:$BZ$142,$F116,FALSE)</f>
        <v>31.509999999999899</v>
      </c>
      <c r="H116" s="53">
        <f>VLOOKUP(H110,FAC_TOTALS_APTA!$A$4:$BZ$142,$F116,FALSE)</f>
        <v>30.01</v>
      </c>
      <c r="I116" s="67">
        <f t="shared" si="29"/>
        <v>-4.7603935258644925E-2</v>
      </c>
      <c r="J116" s="49" t="str">
        <f t="shared" si="30"/>
        <v/>
      </c>
      <c r="K116" s="49" t="str">
        <f t="shared" si="31"/>
        <v>PCT_HH_NO_VEH_FAC</v>
      </c>
      <c r="L116" s="21">
        <f>MATCH($K116,FAC_TOTALS_APTA!$A$2:$BX$2,)</f>
        <v>32</v>
      </c>
      <c r="M116" s="53">
        <f>IF(M110=0,0,VLOOKUP(M110,FAC_TOTALS_APTA!$A$4:$BZ$142,$L116,FALSE))</f>
        <v>-13798310.0244704</v>
      </c>
      <c r="N116" s="53">
        <f>IF(N110=0,0,VLOOKUP(N110,FAC_TOTALS_APTA!$A$4:$BZ$142,$L116,FALSE))</f>
        <v>2382033.91877229</v>
      </c>
      <c r="O116" s="53">
        <f>IF(O110=0,0,VLOOKUP(O110,FAC_TOTALS_APTA!$A$4:$BZ$142,$L116,FALSE))</f>
        <v>-262160.16018579202</v>
      </c>
      <c r="P116" s="53">
        <f>IF(P110=0,0,VLOOKUP(P110,FAC_TOTALS_APTA!$A$4:$BZ$142,$L116,FALSE))</f>
        <v>-2463502.0163225299</v>
      </c>
      <c r="Q116" s="53">
        <f>IF(Q110=0,0,VLOOKUP(Q110,FAC_TOTALS_APTA!$A$4:$BZ$142,$L116,FALSE))</f>
        <v>1022329.61978558</v>
      </c>
      <c r="R116" s="53">
        <f>IF(R110=0,0,VLOOKUP(R110,FAC_TOTALS_APTA!$A$4:$BZ$142,$L116,FALSE))</f>
        <v>80632.589033695302</v>
      </c>
      <c r="S116" s="53">
        <f>IF(S110=0,0,VLOOKUP(S110,FAC_TOTALS_APTA!$A$4:$BZ$142,$L116,FALSE))</f>
        <v>0</v>
      </c>
      <c r="T116" s="53">
        <f>IF(T110=0,0,VLOOKUP(T110,FAC_TOTALS_APTA!$A$4:$BZ$142,$L116,FALSE))</f>
        <v>0</v>
      </c>
      <c r="U116" s="53">
        <f>IF(U110=0,0,VLOOKUP(U110,FAC_TOTALS_APTA!$A$4:$BZ$142,$L116,FALSE))</f>
        <v>0</v>
      </c>
      <c r="V116" s="53">
        <f>IF(V110=0,0,VLOOKUP(V110,FAC_TOTALS_APTA!$A$4:$BZ$142,$L116,FALSE))</f>
        <v>0</v>
      </c>
      <c r="W116" s="53">
        <f>IF(W110=0,0,VLOOKUP(W110,FAC_TOTALS_APTA!$A$4:$BZ$142,$L116,FALSE))</f>
        <v>0</v>
      </c>
      <c r="X116" s="53">
        <f>IF(X110=0,0,VLOOKUP(X110,FAC_TOTALS_APTA!$A$4:$BZ$142,$L116,FALSE))</f>
        <v>0</v>
      </c>
      <c r="Y116" s="53">
        <f>IF(Y110=0,0,VLOOKUP(Y110,FAC_TOTALS_APTA!$A$4:$BZ$142,$L116,FALSE))</f>
        <v>0</v>
      </c>
      <c r="Z116" s="53">
        <f>IF(Z110=0,0,VLOOKUP(Z110,FAC_TOTALS_APTA!$A$4:$BZ$142,$L116,FALSE))</f>
        <v>0</v>
      </c>
      <c r="AA116" s="53">
        <f>IF(AA110=0,0,VLOOKUP(AA110,FAC_TOTALS_APTA!$A$4:$BZ$142,$L116,FALSE))</f>
        <v>0</v>
      </c>
      <c r="AB116" s="53">
        <f>IF(AB110=0,0,VLOOKUP(AB110,FAC_TOTALS_APTA!$A$4:$BZ$142,$L116,FALSE))</f>
        <v>0</v>
      </c>
      <c r="AC116" s="54">
        <f t="shared" si="32"/>
        <v>-13038976.073387155</v>
      </c>
      <c r="AD116" s="30">
        <f>AC116/G129</f>
        <v>-1.0065358945166612E-2</v>
      </c>
    </row>
    <row r="117" spans="2:30" ht="17" x14ac:dyDescent="0.2">
      <c r="B117" s="74" t="s">
        <v>150</v>
      </c>
      <c r="C117" s="35"/>
      <c r="D117" s="46" t="s">
        <v>13</v>
      </c>
      <c r="E117" s="47">
        <v>0.36330000000000001</v>
      </c>
      <c r="F117" s="21">
        <f>MATCH($D117,FAC_TOTALS_APTA!$A$2:$BZ$2,)</f>
        <v>15</v>
      </c>
      <c r="G117" s="65">
        <f>VLOOKUP(G110,FAC_TOTALS_APTA!$A$4:$BZ$142,$F117,FALSE)</f>
        <v>0.68630248062319699</v>
      </c>
      <c r="H117" s="65">
        <f>VLOOKUP(H110,FAC_TOTALS_APTA!$A$4:$BZ$142,$F117,FALSE)</f>
        <v>0.674687690806556</v>
      </c>
      <c r="I117" s="67">
        <f t="shared" si="29"/>
        <v>-1.692371825043415E-2</v>
      </c>
      <c r="J117" s="49" t="str">
        <f t="shared" si="30"/>
        <v/>
      </c>
      <c r="K117" s="49" t="str">
        <f t="shared" si="31"/>
        <v>TSD_POP_PCT_FAC</v>
      </c>
      <c r="L117" s="21">
        <f>MATCH($K117,FAC_TOTALS_APTA!$A$2:$BX$2,)</f>
        <v>34</v>
      </c>
      <c r="M117" s="53">
        <f>IF(M110=0,0,VLOOKUP(M110,FAC_TOTALS_APTA!$A$4:$BZ$142,$L117,FALSE))</f>
        <v>-9545300.1296960302</v>
      </c>
      <c r="N117" s="53">
        <f>IF(N110=0,0,VLOOKUP(N110,FAC_TOTALS_APTA!$A$4:$BZ$142,$L117,FALSE))</f>
        <v>704222.21312996699</v>
      </c>
      <c r="O117" s="53">
        <f>IF(O110=0,0,VLOOKUP(O110,FAC_TOTALS_APTA!$A$4:$BZ$142,$L117,FALSE))</f>
        <v>928581.45386494102</v>
      </c>
      <c r="P117" s="53">
        <f>IF(P110=0,0,VLOOKUP(P110,FAC_TOTALS_APTA!$A$4:$BZ$142,$L117,FALSE))</f>
        <v>1416012.6374297901</v>
      </c>
      <c r="Q117" s="53">
        <f>IF(Q110=0,0,VLOOKUP(Q110,FAC_TOTALS_APTA!$A$4:$BZ$142,$L117,FALSE))</f>
        <v>595728.69219729502</v>
      </c>
      <c r="R117" s="53">
        <f>IF(R110=0,0,VLOOKUP(R110,FAC_TOTALS_APTA!$A$4:$BZ$142,$L117,FALSE))</f>
        <v>748709.73777956294</v>
      </c>
      <c r="S117" s="53">
        <f>IF(S110=0,0,VLOOKUP(S110,FAC_TOTALS_APTA!$A$4:$BZ$142,$L117,FALSE))</f>
        <v>0</v>
      </c>
      <c r="T117" s="53">
        <f>IF(T110=0,0,VLOOKUP(T110,FAC_TOTALS_APTA!$A$4:$BZ$142,$L117,FALSE))</f>
        <v>0</v>
      </c>
      <c r="U117" s="53">
        <f>IF(U110=0,0,VLOOKUP(U110,FAC_TOTALS_APTA!$A$4:$BZ$142,$L117,FALSE))</f>
        <v>0</v>
      </c>
      <c r="V117" s="53">
        <f>IF(V110=0,0,VLOOKUP(V110,FAC_TOTALS_APTA!$A$4:$BZ$142,$L117,FALSE))</f>
        <v>0</v>
      </c>
      <c r="W117" s="53">
        <f>IF(W110=0,0,VLOOKUP(W110,FAC_TOTALS_APTA!$A$4:$BZ$142,$L117,FALSE))</f>
        <v>0</v>
      </c>
      <c r="X117" s="53">
        <f>IF(X110=0,0,VLOOKUP(X110,FAC_TOTALS_APTA!$A$4:$BZ$142,$L117,FALSE))</f>
        <v>0</v>
      </c>
      <c r="Y117" s="53">
        <f>IF(Y110=0,0,VLOOKUP(Y110,FAC_TOTALS_APTA!$A$4:$BZ$142,$L117,FALSE))</f>
        <v>0</v>
      </c>
      <c r="Z117" s="53">
        <f>IF(Z110=0,0,VLOOKUP(Z110,FAC_TOTALS_APTA!$A$4:$BZ$142,$L117,FALSE))</f>
        <v>0</v>
      </c>
      <c r="AA117" s="53">
        <f>IF(AA110=0,0,VLOOKUP(AA110,FAC_TOTALS_APTA!$A$4:$BZ$142,$L117,FALSE))</f>
        <v>0</v>
      </c>
      <c r="AB117" s="53">
        <f>IF(AB110=0,0,VLOOKUP(AB110,FAC_TOTALS_APTA!$A$4:$BZ$142,$L117,FALSE))</f>
        <v>0</v>
      </c>
      <c r="AC117" s="54">
        <f t="shared" si="32"/>
        <v>-5152045.3952944726</v>
      </c>
      <c r="AD117" s="30">
        <f>AC117/G129</f>
        <v>-3.9770903722473544E-3</v>
      </c>
    </row>
    <row r="118" spans="2:30" ht="17" x14ac:dyDescent="0.2">
      <c r="B118" s="74" t="s">
        <v>145</v>
      </c>
      <c r="C118" s="35" t="s">
        <v>36</v>
      </c>
      <c r="D118" s="46" t="s">
        <v>26</v>
      </c>
      <c r="E118" s="47">
        <v>-0.34449999999999997</v>
      </c>
      <c r="F118" s="21">
        <f>MATCH($D118,FAC_TOTALS_APTA!$A$2:$BZ$2,)</f>
        <v>16</v>
      </c>
      <c r="G118" s="65">
        <f>VLOOKUP(G110,FAC_TOTALS_APTA!$A$4:$BZ$142,$F118,FALSE)</f>
        <v>33963.31</v>
      </c>
      <c r="H118" s="65">
        <f>VLOOKUP(H110,FAC_TOTALS_APTA!$A$4:$BZ$142,$F118,FALSE)</f>
        <v>36801.5</v>
      </c>
      <c r="I118" s="67">
        <f t="shared" si="29"/>
        <v>8.3566354398319831E-2</v>
      </c>
      <c r="J118" s="49" t="str">
        <f t="shared" si="30"/>
        <v>_log</v>
      </c>
      <c r="K118" s="49" t="str">
        <f t="shared" si="31"/>
        <v>TOTAL_MED_INC_INDIV_2018_log_FAC</v>
      </c>
      <c r="L118" s="21">
        <f>MATCH($K118,FAC_TOTALS_APTA!$A$2:$BX$2,)</f>
        <v>36</v>
      </c>
      <c r="M118" s="53">
        <f>IF(M110=0,0,VLOOKUP(M110,FAC_TOTALS_APTA!$A$4:$BZ$142,$L118,FALSE))</f>
        <v>3214073.5733954799</v>
      </c>
      <c r="N118" s="53">
        <f>IF(N110=0,0,VLOOKUP(N110,FAC_TOTALS_APTA!$A$4:$BZ$142,$L118,FALSE))</f>
        <v>1472907.7788790199</v>
      </c>
      <c r="O118" s="53">
        <f>IF(O110=0,0,VLOOKUP(O110,FAC_TOTALS_APTA!$A$4:$BZ$142,$L118,FALSE))</f>
        <v>-7164500.4086034698</v>
      </c>
      <c r="P118" s="53">
        <f>IF(P110=0,0,VLOOKUP(P110,FAC_TOTALS_APTA!$A$4:$BZ$142,$L118,FALSE))</f>
        <v>-12917703.9416938</v>
      </c>
      <c r="Q118" s="53">
        <f>IF(Q110=0,0,VLOOKUP(Q110,FAC_TOTALS_APTA!$A$4:$BZ$142,$L118,FALSE))</f>
        <v>-7211846.6742071696</v>
      </c>
      <c r="R118" s="53">
        <f>IF(R110=0,0,VLOOKUP(R110,FAC_TOTALS_APTA!$A$4:$BZ$142,$L118,FALSE))</f>
        <v>-8880940.2954818904</v>
      </c>
      <c r="S118" s="53">
        <f>IF(S110=0,0,VLOOKUP(S110,FAC_TOTALS_APTA!$A$4:$BZ$142,$L118,FALSE))</f>
        <v>0</v>
      </c>
      <c r="T118" s="53">
        <f>IF(T110=0,0,VLOOKUP(T110,FAC_TOTALS_APTA!$A$4:$BZ$142,$L118,FALSE))</f>
        <v>0</v>
      </c>
      <c r="U118" s="53">
        <f>IF(U110=0,0,VLOOKUP(U110,FAC_TOTALS_APTA!$A$4:$BZ$142,$L118,FALSE))</f>
        <v>0</v>
      </c>
      <c r="V118" s="53">
        <f>IF(V110=0,0,VLOOKUP(V110,FAC_TOTALS_APTA!$A$4:$BZ$142,$L118,FALSE))</f>
        <v>0</v>
      </c>
      <c r="W118" s="53">
        <f>IF(W110=0,0,VLOOKUP(W110,FAC_TOTALS_APTA!$A$4:$BZ$142,$L118,FALSE))</f>
        <v>0</v>
      </c>
      <c r="X118" s="53">
        <f>IF(X110=0,0,VLOOKUP(X110,FAC_TOTALS_APTA!$A$4:$BZ$142,$L118,FALSE))</f>
        <v>0</v>
      </c>
      <c r="Y118" s="53">
        <f>IF(Y110=0,0,VLOOKUP(Y110,FAC_TOTALS_APTA!$A$4:$BZ$142,$L118,FALSE))</f>
        <v>0</v>
      </c>
      <c r="Z118" s="53">
        <f>IF(Z110=0,0,VLOOKUP(Z110,FAC_TOTALS_APTA!$A$4:$BZ$142,$L118,FALSE))</f>
        <v>0</v>
      </c>
      <c r="AA118" s="53">
        <f>IF(AA110=0,0,VLOOKUP(AA110,FAC_TOTALS_APTA!$A$4:$BZ$142,$L118,FALSE))</f>
        <v>0</v>
      </c>
      <c r="AB118" s="53">
        <f>IF(AB110=0,0,VLOOKUP(AB110,FAC_TOTALS_APTA!$A$4:$BZ$142,$L118,FALSE))</f>
        <v>0</v>
      </c>
      <c r="AC118" s="54">
        <f t="shared" si="32"/>
        <v>-31488009.967711829</v>
      </c>
      <c r="AD118" s="30">
        <f>AC118/G129</f>
        <v>-2.4306979398549672E-2</v>
      </c>
    </row>
    <row r="119" spans="2:30" ht="17" x14ac:dyDescent="0.2">
      <c r="B119" s="74" t="s">
        <v>146</v>
      </c>
      <c r="C119" s="35"/>
      <c r="D119" s="46" t="s">
        <v>85</v>
      </c>
      <c r="E119" s="47">
        <v>-7.7999999999999996E-3</v>
      </c>
      <c r="F119" s="21">
        <f>MATCH($D119,FAC_TOTALS_APTA!$A$2:$BZ$2,)</f>
        <v>17</v>
      </c>
      <c r="G119" s="65">
        <f>VLOOKUP(G110,FAC_TOTALS_APTA!$A$4:$BZ$142,$F119,FALSE)</f>
        <v>4.0999999999999996</v>
      </c>
      <c r="H119" s="65">
        <f>VLOOKUP(H110,FAC_TOTALS_APTA!$A$4:$BZ$142,$F119,FALSE)</f>
        <v>4.5999999999999996</v>
      </c>
      <c r="I119" s="67">
        <f t="shared" si="29"/>
        <v>0.12195121951219523</v>
      </c>
      <c r="J119" s="49" t="str">
        <f t="shared" si="30"/>
        <v/>
      </c>
      <c r="K119" s="49" t="str">
        <f t="shared" si="31"/>
        <v>JTW_HOME_PCT_FAC</v>
      </c>
      <c r="L119" s="21">
        <f>MATCH($K119,FAC_TOTALS_APTA!$A$2:$BX$2,)</f>
        <v>38</v>
      </c>
      <c r="M119" s="53">
        <f>IF(M110=0,0,VLOOKUP(M110,FAC_TOTALS_APTA!$A$4:$BZ$142,$L119,FALSE))</f>
        <v>-933785.75106155104</v>
      </c>
      <c r="N119" s="53">
        <f>IF(N110=0,0,VLOOKUP(N110,FAC_TOTALS_APTA!$A$4:$BZ$142,$L119,FALSE))</f>
        <v>0</v>
      </c>
      <c r="O119" s="53">
        <f>IF(O110=0,0,VLOOKUP(O110,FAC_TOTALS_APTA!$A$4:$BZ$142,$L119,FALSE))</f>
        <v>929818.81577865896</v>
      </c>
      <c r="P119" s="53">
        <f>IF(P110=0,0,VLOOKUP(P110,FAC_TOTALS_APTA!$A$4:$BZ$142,$L119,FALSE))</f>
        <v>-3611897.9787299298</v>
      </c>
      <c r="Q119" s="53">
        <f>IF(Q110=0,0,VLOOKUP(Q110,FAC_TOTALS_APTA!$A$4:$BZ$142,$L119,FALSE))</f>
        <v>0</v>
      </c>
      <c r="R119" s="53">
        <f>IF(R110=0,0,VLOOKUP(R110,FAC_TOTALS_APTA!$A$4:$BZ$142,$L119,FALSE))</f>
        <v>-857159.00511388294</v>
      </c>
      <c r="S119" s="53">
        <f>IF(S110=0,0,VLOOKUP(S110,FAC_TOTALS_APTA!$A$4:$BZ$142,$L119,FALSE))</f>
        <v>0</v>
      </c>
      <c r="T119" s="53">
        <f>IF(T110=0,0,VLOOKUP(T110,FAC_TOTALS_APTA!$A$4:$BZ$142,$L119,FALSE))</f>
        <v>0</v>
      </c>
      <c r="U119" s="53">
        <f>IF(U110=0,0,VLOOKUP(U110,FAC_TOTALS_APTA!$A$4:$BZ$142,$L119,FALSE))</f>
        <v>0</v>
      </c>
      <c r="V119" s="53">
        <f>IF(V110=0,0,VLOOKUP(V110,FAC_TOTALS_APTA!$A$4:$BZ$142,$L119,FALSE))</f>
        <v>0</v>
      </c>
      <c r="W119" s="53">
        <f>IF(W110=0,0,VLOOKUP(W110,FAC_TOTALS_APTA!$A$4:$BZ$142,$L119,FALSE))</f>
        <v>0</v>
      </c>
      <c r="X119" s="53">
        <f>IF(X110=0,0,VLOOKUP(X110,FAC_TOTALS_APTA!$A$4:$BZ$142,$L119,FALSE))</f>
        <v>0</v>
      </c>
      <c r="Y119" s="53">
        <f>IF(Y110=0,0,VLOOKUP(Y110,FAC_TOTALS_APTA!$A$4:$BZ$142,$L119,FALSE))</f>
        <v>0</v>
      </c>
      <c r="Z119" s="53">
        <f>IF(Z110=0,0,VLOOKUP(Z110,FAC_TOTALS_APTA!$A$4:$BZ$142,$L119,FALSE))</f>
        <v>0</v>
      </c>
      <c r="AA119" s="53">
        <f>IF(AA110=0,0,VLOOKUP(AA110,FAC_TOTALS_APTA!$A$4:$BZ$142,$L119,FALSE))</f>
        <v>0</v>
      </c>
      <c r="AB119" s="53">
        <f>IF(AB110=0,0,VLOOKUP(AB110,FAC_TOTALS_APTA!$A$4:$BZ$142,$L119,FALSE))</f>
        <v>0</v>
      </c>
      <c r="AC119" s="54">
        <f t="shared" si="32"/>
        <v>-4473023.9191267043</v>
      </c>
      <c r="AD119" s="30">
        <f>AC119/G129</f>
        <v>-3.4529238387221457E-3</v>
      </c>
    </row>
    <row r="120" spans="2:30" ht="17" x14ac:dyDescent="0.2">
      <c r="B120" s="74" t="s">
        <v>147</v>
      </c>
      <c r="C120" s="35"/>
      <c r="D120" s="46" t="s">
        <v>86</v>
      </c>
      <c r="E120" s="47">
        <v>-2.3E-2</v>
      </c>
      <c r="F120" s="21">
        <f>MATCH($D120,FAC_TOTALS_APTA!$A$2:$BZ$2,)</f>
        <v>18</v>
      </c>
      <c r="G120" s="65">
        <f>VLOOKUP(G110,FAC_TOTALS_APTA!$A$4:$BZ$142,$F120,FALSE)</f>
        <v>1</v>
      </c>
      <c r="H120" s="65">
        <f>VLOOKUP(H110,FAC_TOTALS_APTA!$A$4:$BZ$142,$F120,FALSE)</f>
        <v>7</v>
      </c>
      <c r="I120" s="67">
        <f t="shared" si="29"/>
        <v>6</v>
      </c>
      <c r="J120" s="49" t="str">
        <f t="shared" si="30"/>
        <v/>
      </c>
      <c r="K120" s="49" t="str">
        <f t="shared" si="31"/>
        <v>YEARS_SINCE_TNC_BUS_FAC</v>
      </c>
      <c r="L120" s="21">
        <f>MATCH($K120,FAC_TOTALS_APTA!$A$2:$BX$2,)</f>
        <v>40</v>
      </c>
      <c r="M120" s="53">
        <f>IF(M110=0,0,VLOOKUP(M110,FAC_TOTALS_APTA!$A$4:$BZ$142,$L120,FALSE))</f>
        <v>-27202859.033715501</v>
      </c>
      <c r="N120" s="53">
        <f>IF(N110=0,0,VLOOKUP(N110,FAC_TOTALS_APTA!$A$4:$BZ$142,$L120,FALSE))</f>
        <v>-27295338.2184452</v>
      </c>
      <c r="O120" s="53">
        <f>IF(O110=0,0,VLOOKUP(O110,FAC_TOTALS_APTA!$A$4:$BZ$142,$L120,FALSE))</f>
        <v>-27066193.571649902</v>
      </c>
      <c r="P120" s="53">
        <f>IF(P110=0,0,VLOOKUP(P110,FAC_TOTALS_APTA!$A$4:$BZ$142,$L120,FALSE))</f>
        <v>-26336030.095015001</v>
      </c>
      <c r="Q120" s="53">
        <f>IF(Q110=0,0,VLOOKUP(Q110,FAC_TOTALS_APTA!$A$4:$BZ$142,$L120,FALSE))</f>
        <v>-26372587.578817699</v>
      </c>
      <c r="R120" s="53">
        <f>IF(R110=0,0,VLOOKUP(R110,FAC_TOTALS_APTA!$A$4:$BZ$142,$L120,FALSE))</f>
        <v>-24970584.0543028</v>
      </c>
      <c r="S120" s="53">
        <f>IF(S110=0,0,VLOOKUP(S110,FAC_TOTALS_APTA!$A$4:$BZ$142,$L120,FALSE))</f>
        <v>0</v>
      </c>
      <c r="T120" s="53">
        <f>IF(T110=0,0,VLOOKUP(T110,FAC_TOTALS_APTA!$A$4:$BZ$142,$L120,FALSE))</f>
        <v>0</v>
      </c>
      <c r="U120" s="53">
        <f>IF(U110=0,0,VLOOKUP(U110,FAC_TOTALS_APTA!$A$4:$BZ$142,$L120,FALSE))</f>
        <v>0</v>
      </c>
      <c r="V120" s="53">
        <f>IF(V110=0,0,VLOOKUP(V110,FAC_TOTALS_APTA!$A$4:$BZ$142,$L120,FALSE))</f>
        <v>0</v>
      </c>
      <c r="W120" s="53">
        <f>IF(W110=0,0,VLOOKUP(W110,FAC_TOTALS_APTA!$A$4:$BZ$142,$L120,FALSE))</f>
        <v>0</v>
      </c>
      <c r="X120" s="53">
        <f>IF(X110=0,0,VLOOKUP(X110,FAC_TOTALS_APTA!$A$4:$BZ$142,$L120,FALSE))</f>
        <v>0</v>
      </c>
      <c r="Y120" s="53">
        <f>IF(Y110=0,0,VLOOKUP(Y110,FAC_TOTALS_APTA!$A$4:$BZ$142,$L120,FALSE))</f>
        <v>0</v>
      </c>
      <c r="Z120" s="53">
        <f>IF(Z110=0,0,VLOOKUP(Z110,FAC_TOTALS_APTA!$A$4:$BZ$142,$L120,FALSE))</f>
        <v>0</v>
      </c>
      <c r="AA120" s="53">
        <f>IF(AA110=0,0,VLOOKUP(AA110,FAC_TOTALS_APTA!$A$4:$BZ$142,$L120,FALSE))</f>
        <v>0</v>
      </c>
      <c r="AB120" s="53">
        <f>IF(AB110=0,0,VLOOKUP(AB110,FAC_TOTALS_APTA!$A$4:$BZ$142,$L120,FALSE))</f>
        <v>0</v>
      </c>
      <c r="AC120" s="54">
        <f t="shared" si="32"/>
        <v>-159243592.55194613</v>
      </c>
      <c r="AD120" s="30">
        <f>AC120/G129</f>
        <v>-0.12292713091364887</v>
      </c>
    </row>
    <row r="121" spans="2:30" ht="15.75" hidden="1" customHeight="1" x14ac:dyDescent="0.2">
      <c r="B121" s="74" t="s">
        <v>147</v>
      </c>
      <c r="C121" s="35"/>
      <c r="D121" s="46" t="s">
        <v>87</v>
      </c>
      <c r="E121" s="47">
        <v>-5.0000000000000001E-3</v>
      </c>
      <c r="F121" s="21">
        <f>MATCH($D121,FAC_TOTALS_APTA!$A$2:$BZ$2,)</f>
        <v>19</v>
      </c>
      <c r="G121" s="65">
        <f>VLOOKUP(G110,FAC_TOTALS_APTA!$A$4:$BZ$142,$F121,FALSE)</f>
        <v>0</v>
      </c>
      <c r="H121" s="65">
        <f>VLOOKUP(H110,FAC_TOTALS_APTA!$A$4:$BZ$142,$F121,FALSE)</f>
        <v>0</v>
      </c>
      <c r="I121" s="67" t="str">
        <f t="shared" si="29"/>
        <v>-</v>
      </c>
      <c r="J121" s="49" t="str">
        <f t="shared" si="30"/>
        <v/>
      </c>
      <c r="K121" s="49" t="str">
        <f t="shared" si="31"/>
        <v>YEARS_SINCE_TNC_RAIL_FAC</v>
      </c>
      <c r="L121" s="21">
        <f>MATCH($K121,FAC_TOTALS_APTA!$A$2:$BX$2,)</f>
        <v>42</v>
      </c>
      <c r="M121" s="53">
        <f>IF(M110=0,0,VLOOKUP(M110,FAC_TOTALS_APTA!$A$4:$BZ$142,$L121,FALSE))</f>
        <v>0</v>
      </c>
      <c r="N121" s="53">
        <f>IF(N110=0,0,VLOOKUP(N110,FAC_TOTALS_APTA!$A$4:$BZ$142,$L121,FALSE))</f>
        <v>0</v>
      </c>
      <c r="O121" s="53">
        <f>IF(O110=0,0,VLOOKUP(O110,FAC_TOTALS_APTA!$A$4:$BZ$142,$L121,FALSE))</f>
        <v>0</v>
      </c>
      <c r="P121" s="53">
        <f>IF(P110=0,0,VLOOKUP(P110,FAC_TOTALS_APTA!$A$4:$BZ$142,$L121,FALSE))</f>
        <v>0</v>
      </c>
      <c r="Q121" s="53">
        <f>IF(Q110=0,0,VLOOKUP(Q110,FAC_TOTALS_APTA!$A$4:$BZ$142,$L121,FALSE))</f>
        <v>0</v>
      </c>
      <c r="R121" s="53">
        <f>IF(R110=0,0,VLOOKUP(R110,FAC_TOTALS_APTA!$A$4:$BZ$142,$L121,FALSE))</f>
        <v>0</v>
      </c>
      <c r="S121" s="53">
        <f>IF(S110=0,0,VLOOKUP(S110,FAC_TOTALS_APTA!$A$4:$BZ$142,$L121,FALSE))</f>
        <v>0</v>
      </c>
      <c r="T121" s="53">
        <f>IF(T110=0,0,VLOOKUP(T110,FAC_TOTALS_APTA!$A$4:$BZ$142,$L121,FALSE))</f>
        <v>0</v>
      </c>
      <c r="U121" s="53">
        <f>IF(U110=0,0,VLOOKUP(U110,FAC_TOTALS_APTA!$A$4:$BZ$142,$L121,FALSE))</f>
        <v>0</v>
      </c>
      <c r="V121" s="53">
        <f>IF(V110=0,0,VLOOKUP(V110,FAC_TOTALS_APTA!$A$4:$BZ$142,$L121,FALSE))</f>
        <v>0</v>
      </c>
      <c r="W121" s="53">
        <f>IF(W110=0,0,VLOOKUP(W110,FAC_TOTALS_APTA!$A$4:$BZ$142,$L121,FALSE))</f>
        <v>0</v>
      </c>
      <c r="X121" s="53">
        <f>IF(X110=0,0,VLOOKUP(X110,FAC_TOTALS_APTA!$A$4:$BZ$142,$L121,FALSE))</f>
        <v>0</v>
      </c>
      <c r="Y121" s="53">
        <f>IF(Y110=0,0,VLOOKUP(Y110,FAC_TOTALS_APTA!$A$4:$BZ$142,$L121,FALSE))</f>
        <v>0</v>
      </c>
      <c r="Z121" s="53">
        <f>IF(Z110=0,0,VLOOKUP(Z110,FAC_TOTALS_APTA!$A$4:$BZ$142,$L121,FALSE))</f>
        <v>0</v>
      </c>
      <c r="AA121" s="53">
        <f>IF(AA110=0,0,VLOOKUP(AA110,FAC_TOTALS_APTA!$A$4:$BZ$142,$L121,FALSE))</f>
        <v>0</v>
      </c>
      <c r="AB121" s="53">
        <f>IF(AB110=0,0,VLOOKUP(AB110,FAC_TOTALS_APTA!$A$4:$BZ$142,$L121,FALSE))</f>
        <v>0</v>
      </c>
      <c r="AC121" s="54">
        <f t="shared" si="32"/>
        <v>0</v>
      </c>
      <c r="AD121" s="30">
        <f>AC121/G129</f>
        <v>0</v>
      </c>
    </row>
    <row r="122" spans="2:30" ht="17" x14ac:dyDescent="0.2">
      <c r="B122" s="74" t="s">
        <v>148</v>
      </c>
      <c r="C122" s="35"/>
      <c r="D122" s="46" t="s">
        <v>88</v>
      </c>
      <c r="E122" s="47">
        <v>7.6E-3</v>
      </c>
      <c r="F122" s="21">
        <f>MATCH($D122,FAC_TOTALS_APTA!$A$2:$BZ$2,)</f>
        <v>20</v>
      </c>
      <c r="G122" s="65">
        <f>VLOOKUP(G110,FAC_TOTALS_APTA!$A$4:$BZ$142,$F122,FALSE)</f>
        <v>1</v>
      </c>
      <c r="H122" s="65">
        <f>VLOOKUP(H110,FAC_TOTALS_APTA!$A$4:$BZ$142,$F122,FALSE)</f>
        <v>1</v>
      </c>
      <c r="I122" s="67">
        <f t="shared" si="29"/>
        <v>0</v>
      </c>
      <c r="J122" s="49" t="str">
        <f t="shared" si="30"/>
        <v/>
      </c>
      <c r="K122" s="49" t="str">
        <f t="shared" si="31"/>
        <v>BIKE_SHARE_BUS_FAC</v>
      </c>
      <c r="L122" s="21">
        <f>MATCH($K122,FAC_TOTALS_APTA!$A$2:$BX$2,)</f>
        <v>44</v>
      </c>
      <c r="M122" s="53">
        <f>IF(M110=0,0,VLOOKUP(M110,FAC_TOTALS_APTA!$A$4:$BZ$142,$L122,FALSE))</f>
        <v>0</v>
      </c>
      <c r="N122" s="53">
        <f>IF(N110=0,0,VLOOKUP(N110,FAC_TOTALS_APTA!$A$4:$BZ$142,$L122,FALSE))</f>
        <v>0</v>
      </c>
      <c r="O122" s="53">
        <f>IF(O110=0,0,VLOOKUP(O110,FAC_TOTALS_APTA!$A$4:$BZ$142,$L122,FALSE))</f>
        <v>0</v>
      </c>
      <c r="P122" s="53">
        <f>IF(P110=0,0,VLOOKUP(P110,FAC_TOTALS_APTA!$A$4:$BZ$142,$L122,FALSE))</f>
        <v>0</v>
      </c>
      <c r="Q122" s="53">
        <f>IF(Q110=0,0,VLOOKUP(Q110,FAC_TOTALS_APTA!$A$4:$BZ$142,$L122,FALSE))</f>
        <v>0</v>
      </c>
      <c r="R122" s="53">
        <f>IF(R110=0,0,VLOOKUP(R110,FAC_TOTALS_APTA!$A$4:$BZ$142,$L122,FALSE))</f>
        <v>0</v>
      </c>
      <c r="S122" s="53">
        <f>IF(S110=0,0,VLOOKUP(S110,FAC_TOTALS_APTA!$A$4:$BZ$142,$L122,FALSE))</f>
        <v>0</v>
      </c>
      <c r="T122" s="53">
        <f>IF(T110=0,0,VLOOKUP(T110,FAC_TOTALS_APTA!$A$4:$BZ$142,$L122,FALSE))</f>
        <v>0</v>
      </c>
      <c r="U122" s="53">
        <f>IF(U110=0,0,VLOOKUP(U110,FAC_TOTALS_APTA!$A$4:$BZ$142,$L122,FALSE))</f>
        <v>0</v>
      </c>
      <c r="V122" s="53">
        <f>IF(V110=0,0,VLOOKUP(V110,FAC_TOTALS_APTA!$A$4:$BZ$142,$L122,FALSE))</f>
        <v>0</v>
      </c>
      <c r="W122" s="53">
        <f>IF(W110=0,0,VLOOKUP(W110,FAC_TOTALS_APTA!$A$4:$BZ$142,$L122,FALSE))</f>
        <v>0</v>
      </c>
      <c r="X122" s="53">
        <f>IF(X110=0,0,VLOOKUP(X110,FAC_TOTALS_APTA!$A$4:$BZ$142,$L122,FALSE))</f>
        <v>0</v>
      </c>
      <c r="Y122" s="53">
        <f>IF(Y110=0,0,VLOOKUP(Y110,FAC_TOTALS_APTA!$A$4:$BZ$142,$L122,FALSE))</f>
        <v>0</v>
      </c>
      <c r="Z122" s="53">
        <f>IF(Z110=0,0,VLOOKUP(Z110,FAC_TOTALS_APTA!$A$4:$BZ$142,$L122,FALSE))</f>
        <v>0</v>
      </c>
      <c r="AA122" s="53">
        <f>IF(AA110=0,0,VLOOKUP(AA110,FAC_TOTALS_APTA!$A$4:$BZ$142,$L122,FALSE))</f>
        <v>0</v>
      </c>
      <c r="AB122" s="53">
        <f>IF(AB110=0,0,VLOOKUP(AB110,FAC_TOTALS_APTA!$A$4:$BZ$142,$L122,FALSE))</f>
        <v>0</v>
      </c>
      <c r="AC122" s="54">
        <f t="shared" si="32"/>
        <v>0</v>
      </c>
      <c r="AD122" s="30">
        <f>AC122/G129</f>
        <v>0</v>
      </c>
    </row>
    <row r="123" spans="2:30" ht="17" x14ac:dyDescent="0.2">
      <c r="B123" s="75" t="s">
        <v>149</v>
      </c>
      <c r="C123" s="24"/>
      <c r="D123" s="10" t="s">
        <v>118</v>
      </c>
      <c r="E123" s="25">
        <v>-8.7099999999999997E-2</v>
      </c>
      <c r="F123" s="18">
        <f>MATCH($D123,FAC_TOTALS_APTA!$A$2:$BZ$2,)</f>
        <v>21</v>
      </c>
      <c r="G123" s="66">
        <f>VLOOKUP(G110,FAC_TOTALS_APTA!$A$4:$BZ$142,$F123,FALSE)</f>
        <v>0</v>
      </c>
      <c r="H123" s="66">
        <f>VLOOKUP(H110,FAC_TOTALS_APTA!$A$4:$BZ$142,$F123,FALSE)</f>
        <v>1</v>
      </c>
      <c r="I123" s="68" t="str">
        <f t="shared" si="29"/>
        <v>-</v>
      </c>
      <c r="J123" s="27" t="str">
        <f t="shared" si="30"/>
        <v/>
      </c>
      <c r="K123" s="27" t="str">
        <f t="shared" si="31"/>
        <v>scooter_flag_bus_FAC</v>
      </c>
      <c r="L123" s="18">
        <f>MATCH($K123,FAC_TOTALS_APTA!$A$2:$BX$2,)</f>
        <v>46</v>
      </c>
      <c r="M123" s="28">
        <f>IF(M110=0,0,VLOOKUP(M110,FAC_TOTALS_APTA!$A$4:$BZ$142,$L123,FALSE))</f>
        <v>0</v>
      </c>
      <c r="N123" s="28">
        <f>IF(N110=0,0,VLOOKUP(N110,FAC_TOTALS_APTA!$A$4:$BZ$142,$L123,FALSE))</f>
        <v>0</v>
      </c>
      <c r="O123" s="28">
        <f>IF(O110=0,0,VLOOKUP(O110,FAC_TOTALS_APTA!$A$4:$BZ$142,$L123,FALSE))</f>
        <v>0</v>
      </c>
      <c r="P123" s="28">
        <f>IF(P110=0,0,VLOOKUP(P110,FAC_TOTALS_APTA!$A$4:$BZ$142,$L123,FALSE))</f>
        <v>0</v>
      </c>
      <c r="Q123" s="28">
        <f>IF(Q110=0,0,VLOOKUP(Q110,FAC_TOTALS_APTA!$A$4:$BZ$142,$L123,FALSE))</f>
        <v>0</v>
      </c>
      <c r="R123" s="28">
        <f>IF(R110=0,0,VLOOKUP(R110,FAC_TOTALS_APTA!$A$4:$BZ$142,$L123,FALSE))</f>
        <v>-24883014.063000798</v>
      </c>
      <c r="S123" s="28">
        <f>IF(S110=0,0,VLOOKUP(S110,FAC_TOTALS_APTA!$A$4:$BZ$142,$L123,FALSE))</f>
        <v>0</v>
      </c>
      <c r="T123" s="28">
        <f>IF(T110=0,0,VLOOKUP(T110,FAC_TOTALS_APTA!$A$4:$BZ$142,$L123,FALSE))</f>
        <v>0</v>
      </c>
      <c r="U123" s="28">
        <f>IF(U110=0,0,VLOOKUP(U110,FAC_TOTALS_APTA!$A$4:$BZ$142,$L123,FALSE))</f>
        <v>0</v>
      </c>
      <c r="V123" s="28">
        <f>IF(V110=0,0,VLOOKUP(V110,FAC_TOTALS_APTA!$A$4:$BZ$142,$L123,FALSE))</f>
        <v>0</v>
      </c>
      <c r="W123" s="28">
        <f>IF(W110=0,0,VLOOKUP(W110,FAC_TOTALS_APTA!$A$4:$BZ$142,$L123,FALSE))</f>
        <v>0</v>
      </c>
      <c r="X123" s="28">
        <f>IF(X110=0,0,VLOOKUP(X110,FAC_TOTALS_APTA!$A$4:$BZ$142,$L123,FALSE))</f>
        <v>0</v>
      </c>
      <c r="Y123" s="28">
        <f>IF(Y110=0,0,VLOOKUP(Y110,FAC_TOTALS_APTA!$A$4:$BZ$142,$L123,FALSE))</f>
        <v>0</v>
      </c>
      <c r="Z123" s="28">
        <f>IF(Z110=0,0,VLOOKUP(Z110,FAC_TOTALS_APTA!$A$4:$BZ$142,$L123,FALSE))</f>
        <v>0</v>
      </c>
      <c r="AA123" s="28">
        <f>IF(AA110=0,0,VLOOKUP(AA110,FAC_TOTALS_APTA!$A$4:$BZ$142,$L123,FALSE))</f>
        <v>0</v>
      </c>
      <c r="AB123" s="28">
        <f>IF(AB110=0,0,VLOOKUP(AB110,FAC_TOTALS_APTA!$A$4:$BZ$142,$L123,FALSE))</f>
        <v>0</v>
      </c>
      <c r="AC123" s="29">
        <f t="shared" si="32"/>
        <v>-24883014.063000798</v>
      </c>
      <c r="AD123" s="26">
        <f>AC123/G129</f>
        <v>-1.9208292642926079E-2</v>
      </c>
    </row>
    <row r="124" spans="2:30" ht="15.75" hidden="1" customHeight="1" x14ac:dyDescent="0.2">
      <c r="B124" s="74" t="s">
        <v>148</v>
      </c>
      <c r="C124" s="35"/>
      <c r="D124" s="46" t="s">
        <v>90</v>
      </c>
      <c r="E124" s="47">
        <v>1.72E-2</v>
      </c>
      <c r="F124" s="21">
        <f>MATCH($D124,FAC_TOTALS_APTA!$A$2:$BZ$2,)</f>
        <v>22</v>
      </c>
      <c r="G124" s="53">
        <f>VLOOKUP(G110,FAC_TOTALS_APTA!$A$4:$BZ$142,$F124,FALSE)</f>
        <v>0</v>
      </c>
      <c r="H124" s="53">
        <f>VLOOKUP(H110,FAC_TOTALS_APTA!$A$4:$BZ$142,$F124,FALSE)</f>
        <v>0</v>
      </c>
      <c r="I124" s="67" t="e">
        <f t="shared" ref="I124" si="33">H124/G124-1</f>
        <v>#DIV/0!</v>
      </c>
      <c r="J124" s="49" t="str">
        <f t="shared" si="30"/>
        <v/>
      </c>
      <c r="K124" s="49" t="str">
        <f t="shared" si="31"/>
        <v>BIKE_SHARE_RAIL_FAC</v>
      </c>
      <c r="L124" s="21">
        <f>MATCH($K124,FAC_TOTALS_APTA!$A$2:$BX$2,)</f>
        <v>48</v>
      </c>
      <c r="M124" s="53">
        <f>IF(M110=0,0,VLOOKUP(M110,FAC_TOTALS_APTA!$A$4:$BZ$142,$L124,FALSE))</f>
        <v>0</v>
      </c>
      <c r="N124" s="53">
        <f>IF(N110=0,0,VLOOKUP(N110,FAC_TOTALS_APTA!$A$4:$BZ$142,$L124,FALSE))</f>
        <v>0</v>
      </c>
      <c r="O124" s="53">
        <f>IF(O110=0,0,VLOOKUP(O110,FAC_TOTALS_APTA!$A$4:$BZ$142,$L124,FALSE))</f>
        <v>0</v>
      </c>
      <c r="P124" s="53">
        <f>IF(P110=0,0,VLOOKUP(P110,FAC_TOTALS_APTA!$A$4:$BZ$142,$L124,FALSE))</f>
        <v>0</v>
      </c>
      <c r="Q124" s="53">
        <f>IF(Q110=0,0,VLOOKUP(Q110,FAC_TOTALS_APTA!$A$4:$BZ$142,$L124,FALSE))</f>
        <v>0</v>
      </c>
      <c r="R124" s="53">
        <f>IF(R110=0,0,VLOOKUP(R110,FAC_TOTALS_APTA!$A$4:$BZ$142,$L124,FALSE))</f>
        <v>0</v>
      </c>
      <c r="S124" s="53">
        <f>IF(S110=0,0,VLOOKUP(S110,FAC_TOTALS_APTA!$A$4:$BZ$142,$L124,FALSE))</f>
        <v>0</v>
      </c>
      <c r="T124" s="53">
        <f>IF(T110=0,0,VLOOKUP(T110,FAC_TOTALS_APTA!$A$4:$BZ$142,$L124,FALSE))</f>
        <v>0</v>
      </c>
      <c r="U124" s="53">
        <f>IF(U110=0,0,VLOOKUP(U110,FAC_TOTALS_APTA!$A$4:$BZ$142,$L124,FALSE))</f>
        <v>0</v>
      </c>
      <c r="V124" s="53">
        <f>IF(V110=0,0,VLOOKUP(V110,FAC_TOTALS_APTA!$A$4:$BZ$142,$L124,FALSE))</f>
        <v>0</v>
      </c>
      <c r="W124" s="53">
        <f>IF(W110=0,0,VLOOKUP(W110,FAC_TOTALS_APTA!$A$4:$BZ$142,$L124,FALSE))</f>
        <v>0</v>
      </c>
      <c r="X124" s="53">
        <f>IF(X110=0,0,VLOOKUP(X110,FAC_TOTALS_APTA!$A$4:$BZ$142,$L124,FALSE))</f>
        <v>0</v>
      </c>
      <c r="Y124" s="53">
        <f>IF(Y110=0,0,VLOOKUP(Y110,FAC_TOTALS_APTA!$A$4:$BZ$142,$L124,FALSE))</f>
        <v>0</v>
      </c>
      <c r="Z124" s="53">
        <f>IF(Z110=0,0,VLOOKUP(Z110,FAC_TOTALS_APTA!$A$4:$BZ$142,$L124,FALSE))</f>
        <v>0</v>
      </c>
      <c r="AA124" s="53">
        <f>IF(AA110=0,0,VLOOKUP(AA110,FAC_TOTALS_APTA!$A$4:$BZ$142,$L124,FALSE))</f>
        <v>0</v>
      </c>
      <c r="AB124" s="53">
        <f>IF(AB110=0,0,VLOOKUP(AB110,FAC_TOTALS_APTA!$A$4:$BZ$142,$L124,FALSE))</f>
        <v>0</v>
      </c>
      <c r="AC124" s="54">
        <f t="shared" si="32"/>
        <v>0</v>
      </c>
      <c r="AD124" s="30">
        <f>AC124/G129</f>
        <v>0</v>
      </c>
    </row>
    <row r="125" spans="2:30" ht="15.75" hidden="1" customHeight="1" x14ac:dyDescent="0.2">
      <c r="B125" s="75" t="s">
        <v>149</v>
      </c>
      <c r="C125" s="24"/>
      <c r="D125" s="10" t="s">
        <v>91</v>
      </c>
      <c r="E125" s="25">
        <v>-8.5999999999999993E-2</v>
      </c>
      <c r="F125" s="18">
        <f>MATCH($D125,FAC_TOTALS_APTA!$A$2:$BZ$2,)</f>
        <v>23</v>
      </c>
      <c r="G125" s="28">
        <f>VLOOKUP(G110,FAC_TOTALS_APTA!$A$4:$BZ$142,$F125,FALSE)</f>
        <v>0</v>
      </c>
      <c r="H125" s="28">
        <f>VLOOKUP(H110,FAC_TOTALS_APTA!$A$4:$BZ$142,$F125,FALSE)</f>
        <v>0</v>
      </c>
      <c r="I125" s="68" t="e">
        <f>H125/G125-1</f>
        <v>#DIV/0!</v>
      </c>
      <c r="J125" s="27" t="str">
        <f>IF(C125="Log","_log","")</f>
        <v/>
      </c>
      <c r="K125" s="27" t="str">
        <f>CONCATENATE(D125,J125,"_FAC")</f>
        <v>scooter_flag_RAIL_FAC</v>
      </c>
      <c r="L125" s="18">
        <f>MATCH($K125,FAC_TOTALS_APTA!$A$2:$BX$2,)</f>
        <v>50</v>
      </c>
      <c r="M125" s="28">
        <f>IF(M110=0,0,VLOOKUP(M110,FAC_TOTALS_APTA!$A$4:$BZ$142,$L125,FALSE))</f>
        <v>0</v>
      </c>
      <c r="N125" s="28">
        <f>IF(N110=0,0,VLOOKUP(N110,FAC_TOTALS_APTA!$A$4:$BZ$142,$L125,FALSE))</f>
        <v>0</v>
      </c>
      <c r="O125" s="28">
        <f>IF(O110=0,0,VLOOKUP(O110,FAC_TOTALS_APTA!$A$4:$BZ$142,$L125,FALSE))</f>
        <v>0</v>
      </c>
      <c r="P125" s="28">
        <f>IF(P110=0,0,VLOOKUP(P110,FAC_TOTALS_APTA!$A$4:$BZ$142,$L125,FALSE))</f>
        <v>0</v>
      </c>
      <c r="Q125" s="28">
        <f>IF(Q110=0,0,VLOOKUP(Q110,FAC_TOTALS_APTA!$A$4:$BZ$142,$L125,FALSE))</f>
        <v>0</v>
      </c>
      <c r="R125" s="28">
        <f>IF(R110=0,0,VLOOKUP(R110,FAC_TOTALS_APTA!$A$4:$BZ$142,$L125,FALSE))</f>
        <v>0</v>
      </c>
      <c r="S125" s="28">
        <f>IF(S110=0,0,VLOOKUP(S110,FAC_TOTALS_APTA!$A$4:$BZ$142,$L125,FALSE))</f>
        <v>0</v>
      </c>
      <c r="T125" s="28">
        <f>IF(T110=0,0,VLOOKUP(T110,FAC_TOTALS_APTA!$A$4:$BZ$142,$L125,FALSE))</f>
        <v>0</v>
      </c>
      <c r="U125" s="28">
        <f>IF(U110=0,0,VLOOKUP(U110,FAC_TOTALS_APTA!$A$4:$BZ$142,$L125,FALSE))</f>
        <v>0</v>
      </c>
      <c r="V125" s="28">
        <f>IF(V110=0,0,VLOOKUP(V110,FAC_TOTALS_APTA!$A$4:$BZ$142,$L125,FALSE))</f>
        <v>0</v>
      </c>
      <c r="W125" s="28">
        <f>IF(W110=0,0,VLOOKUP(W110,FAC_TOTALS_APTA!$A$4:$BZ$142,$L125,FALSE))</f>
        <v>0</v>
      </c>
      <c r="X125" s="28">
        <f>IF(X110=0,0,VLOOKUP(X110,FAC_TOTALS_APTA!$A$4:$BZ$142,$L125,FALSE))</f>
        <v>0</v>
      </c>
      <c r="Y125" s="28">
        <f>IF(Y110=0,0,VLOOKUP(Y110,FAC_TOTALS_APTA!$A$4:$BZ$142,$L125,FALSE))</f>
        <v>0</v>
      </c>
      <c r="Z125" s="28">
        <f>IF(Z110=0,0,VLOOKUP(Z110,FAC_TOTALS_APTA!$A$4:$BZ$142,$L125,FALSE))</f>
        <v>0</v>
      </c>
      <c r="AA125" s="28">
        <f>IF(AA110=0,0,VLOOKUP(AA110,FAC_TOTALS_APTA!$A$4:$BZ$142,$L125,FALSE))</f>
        <v>0</v>
      </c>
      <c r="AB125" s="28">
        <f>IF(AB110=0,0,VLOOKUP(AB110,FAC_TOTALS_APTA!$A$4:$BZ$142,$L125,FALSE))</f>
        <v>0</v>
      </c>
      <c r="AC125" s="29">
        <f>SUM(M125:AB125)</f>
        <v>0</v>
      </c>
      <c r="AD125" s="26">
        <f>AC125/G129</f>
        <v>0</v>
      </c>
    </row>
    <row r="126" spans="2:30" ht="17" x14ac:dyDescent="0.2">
      <c r="B126" s="86" t="s">
        <v>144</v>
      </c>
      <c r="C126" s="87"/>
      <c r="D126" s="86" t="s">
        <v>143</v>
      </c>
      <c r="E126" s="88"/>
      <c r="F126" s="89"/>
      <c r="G126" s="90"/>
      <c r="H126" s="90"/>
      <c r="I126" s="91"/>
      <c r="J126" s="92"/>
      <c r="K126" s="92" t="str">
        <f t="shared" ref="K126" si="34">CONCATENATE(D126,J126,"_FAC")</f>
        <v>New_Reporter_FAC</v>
      </c>
      <c r="L126" s="89">
        <f>MATCH($K126,FAC_TOTALS_APTA!$A$2:$BX$2,)</f>
        <v>57</v>
      </c>
      <c r="M126" s="90">
        <f>IF(M110=0,0,VLOOKUP(M110,FAC_TOTALS_APTA!$A$4:$BZ$142,$L126,FALSE))</f>
        <v>0</v>
      </c>
      <c r="N126" s="90">
        <f>IF(N110=0,0,VLOOKUP(N110,FAC_TOTALS_APTA!$A$4:$BZ$142,$L126,FALSE))</f>
        <v>0</v>
      </c>
      <c r="O126" s="90">
        <f>IF(O110=0,0,VLOOKUP(O110,FAC_TOTALS_APTA!$A$4:$BZ$142,$L126,FALSE))</f>
        <v>0</v>
      </c>
      <c r="P126" s="90">
        <f>IF(P110=0,0,VLOOKUP(P110,FAC_TOTALS_APTA!$A$4:$BZ$142,$L126,FALSE))</f>
        <v>0</v>
      </c>
      <c r="Q126" s="90">
        <f>IF(Q110=0,0,VLOOKUP(Q110,FAC_TOTALS_APTA!$A$4:$BZ$142,$L126,FALSE))</f>
        <v>0</v>
      </c>
      <c r="R126" s="90">
        <f>IF(R110=0,0,VLOOKUP(R110,FAC_TOTALS_APTA!$A$4:$BZ$142,$L126,FALSE))</f>
        <v>0</v>
      </c>
      <c r="S126" s="90">
        <f>IF(S110=0,0,VLOOKUP(S110,FAC_TOTALS_APTA!$A$4:$BZ$142,$L126,FALSE))</f>
        <v>0</v>
      </c>
      <c r="T126" s="90">
        <f>IF(T110=0,0,VLOOKUP(T110,FAC_TOTALS_APTA!$A$4:$BZ$142,$L126,FALSE))</f>
        <v>0</v>
      </c>
      <c r="U126" s="90">
        <f>IF(U110=0,0,VLOOKUP(U110,FAC_TOTALS_APTA!$A$4:$BZ$142,$L126,FALSE))</f>
        <v>0</v>
      </c>
      <c r="V126" s="90">
        <f>IF(V110=0,0,VLOOKUP(V110,FAC_TOTALS_APTA!$A$4:$BZ$142,$L126,FALSE))</f>
        <v>0</v>
      </c>
      <c r="W126" s="90">
        <f>IF(W110=0,0,VLOOKUP(W110,FAC_TOTALS_APTA!$A$4:$BZ$142,$L126,FALSE))</f>
        <v>0</v>
      </c>
      <c r="X126" s="90">
        <f>IF(X110=0,0,VLOOKUP(X110,FAC_TOTALS_APTA!$A$4:$BZ$142,$L126,FALSE))</f>
        <v>0</v>
      </c>
      <c r="Y126" s="90">
        <f>IF(Y110=0,0,VLOOKUP(Y110,FAC_TOTALS_APTA!$A$4:$BZ$142,$L126,FALSE))</f>
        <v>0</v>
      </c>
      <c r="Z126" s="90">
        <f>IF(Z110=0,0,VLOOKUP(Z110,FAC_TOTALS_APTA!$A$4:$BZ$142,$L126,FALSE))</f>
        <v>0</v>
      </c>
      <c r="AA126" s="90">
        <f>IF(AA110=0,0,VLOOKUP(AA110,FAC_TOTALS_APTA!$A$4:$BZ$142,$L126,FALSE))</f>
        <v>0</v>
      </c>
      <c r="AB126" s="90">
        <f>IF(AB110=0,0,VLOOKUP(AB110,FAC_TOTALS_APTA!$A$4:$BZ$142,$L126,FALSE))</f>
        <v>0</v>
      </c>
      <c r="AC126" s="93">
        <f t="shared" ref="AC126" si="35">SUM(M126:AB126)</f>
        <v>0</v>
      </c>
      <c r="AD126" s="94">
        <f>AC126/G129</f>
        <v>0</v>
      </c>
    </row>
    <row r="127" spans="2:30" ht="15.75" hidden="1" customHeight="1" x14ac:dyDescent="0.2">
      <c r="B127" s="74"/>
      <c r="C127" s="21"/>
      <c r="D127" s="21"/>
      <c r="E127" s="21"/>
      <c r="F127" s="21"/>
      <c r="G127" s="21"/>
      <c r="H127" s="21"/>
      <c r="I127" s="77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</row>
    <row r="128" spans="2:30" ht="17" x14ac:dyDescent="0.2">
      <c r="B128" s="74" t="s">
        <v>73</v>
      </c>
      <c r="C128" s="35"/>
      <c r="D128" s="46"/>
      <c r="E128" s="47"/>
      <c r="F128" s="21"/>
      <c r="G128" s="53"/>
      <c r="H128" s="53"/>
      <c r="I128" s="67"/>
      <c r="J128" s="49"/>
      <c r="K128" s="27"/>
      <c r="L128" s="18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4">
        <f>SUM(AC112:AC126)</f>
        <v>-281082763.12743843</v>
      </c>
      <c r="AD128" s="30">
        <f>AC128/G131</f>
        <v>-0.2344955778049625</v>
      </c>
    </row>
    <row r="129" spans="2:30" ht="15.75" hidden="1" customHeight="1" x14ac:dyDescent="0.2">
      <c r="B129" s="76" t="s">
        <v>39</v>
      </c>
      <c r="C129" s="55"/>
      <c r="D129" s="56" t="s">
        <v>7</v>
      </c>
      <c r="E129" s="57"/>
      <c r="F129" s="31">
        <f>MATCH($D129,FAC_TOTALS_APTA!$A$2:$BX$2,)</f>
        <v>8</v>
      </c>
      <c r="G129" s="58">
        <f>VLOOKUP(G110,FAC_TOTALS_APTA!$A$4:$BZ$142,$F129,FALSE)</f>
        <v>1295430808.2225399</v>
      </c>
      <c r="H129" s="58">
        <f>VLOOKUP(H110,FAC_TOTALS_APTA!$A$4:$BX$142,$F129,FALSE)</f>
        <v>1014741802.75607</v>
      </c>
      <c r="I129" s="69">
        <f t="shared" ref="I129" si="36">H129/G129-1</f>
        <v>-0.21667618500721253</v>
      </c>
      <c r="J129" s="59"/>
      <c r="K129" s="27"/>
      <c r="L129" s="18"/>
      <c r="M129" s="60">
        <f>SUM(M112:M117)</f>
        <v>-10011641.780423701</v>
      </c>
      <c r="N129" s="60">
        <f>SUM(N112:N117)</f>
        <v>8660274.8229894433</v>
      </c>
      <c r="O129" s="60">
        <f>SUM(O112:O117)</f>
        <v>-59105473.227084473</v>
      </c>
      <c r="P129" s="60">
        <f>SUM(P112:P117)</f>
        <v>-21923935.343612801</v>
      </c>
      <c r="Q129" s="60">
        <f>SUM(Q112:Q117)</f>
        <v>4249350.1833946547</v>
      </c>
      <c r="R129" s="60">
        <f>SUM(R112:R117)</f>
        <v>17136302.719083898</v>
      </c>
      <c r="S129" s="60">
        <f>SUM(S112:S117)</f>
        <v>0</v>
      </c>
      <c r="T129" s="60">
        <f>SUM(T112:T117)</f>
        <v>0</v>
      </c>
      <c r="U129" s="60">
        <f>SUM(U112:U117)</f>
        <v>0</v>
      </c>
      <c r="V129" s="60">
        <f>SUM(V112:V117)</f>
        <v>0</v>
      </c>
      <c r="W129" s="60">
        <f>SUM(W112:W117)</f>
        <v>0</v>
      </c>
      <c r="X129" s="60">
        <f>SUM(X112:X117)</f>
        <v>0</v>
      </c>
      <c r="Y129" s="60">
        <f>SUM(Y112:Y117)</f>
        <v>0</v>
      </c>
      <c r="Z129" s="60">
        <f>SUM(Z112:Z117)</f>
        <v>0</v>
      </c>
      <c r="AA129" s="60">
        <f>SUM(AA112:AA117)</f>
        <v>0</v>
      </c>
      <c r="AB129" s="60">
        <f>SUM(AB112:AB117)</f>
        <v>0</v>
      </c>
      <c r="AC129" s="32"/>
      <c r="AD129" s="70"/>
    </row>
    <row r="130" spans="2:30" ht="17" x14ac:dyDescent="0.2">
      <c r="B130" s="79" t="s">
        <v>74</v>
      </c>
      <c r="C130" s="24"/>
      <c r="D130" s="10"/>
      <c r="E130" s="25"/>
      <c r="F130" s="18"/>
      <c r="G130" s="28"/>
      <c r="H130" s="28"/>
      <c r="I130" s="68"/>
      <c r="J130" s="27"/>
      <c r="K130" s="27"/>
      <c r="L130" s="18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29">
        <f>AC131-AC128</f>
        <v>189877455.12742841</v>
      </c>
      <c r="AD130" s="26">
        <f>AD131-AD128</f>
        <v>0.15840680892999143</v>
      </c>
    </row>
    <row r="131" spans="2:30" ht="18" thickBot="1" x14ac:dyDescent="0.25">
      <c r="B131" s="82" t="s">
        <v>153</v>
      </c>
      <c r="C131" s="17"/>
      <c r="D131" s="17" t="s">
        <v>5</v>
      </c>
      <c r="E131" s="17"/>
      <c r="F131" s="17">
        <f>MATCH($D131,FAC_TOTALS_APTA!$A$2:$BX$2,)</f>
        <v>6</v>
      </c>
      <c r="G131" s="83">
        <f>VLOOKUP(G110,FAC_TOTALS_APTA!$A$4:$BX$142,$F131,FALSE)</f>
        <v>1198669782</v>
      </c>
      <c r="H131" s="83">
        <f>VLOOKUP(H110,FAC_TOTALS_APTA!$A$4:$BX$142,$F131,FALSE)</f>
        <v>1107464473.99999</v>
      </c>
      <c r="I131" s="84">
        <f t="shared" ref="I131" si="37">H131/G131-1</f>
        <v>-7.6088768874971069E-2</v>
      </c>
      <c r="J131" s="64"/>
      <c r="K131" s="64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85">
        <f>H131-G131</f>
        <v>-91205308.000010014</v>
      </c>
      <c r="AD131" s="41">
        <f>I131</f>
        <v>-7.6088768874971069E-2</v>
      </c>
    </row>
    <row r="132" spans="2:30" ht="17" thickTop="1" x14ac:dyDescent="0.2"/>
  </sheetData>
  <mergeCells count="8">
    <mergeCell ref="G8:I8"/>
    <mergeCell ref="AC8:AD8"/>
    <mergeCell ref="G41:I41"/>
    <mergeCell ref="AC41:AD41"/>
    <mergeCell ref="G107:I107"/>
    <mergeCell ref="AC107:AD107"/>
    <mergeCell ref="G74:I74"/>
    <mergeCell ref="AC74:AD7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16"/>
  <sheetViews>
    <sheetView showGridLines="0" tabSelected="1" topLeftCell="A3" workbookViewId="0">
      <selection activeCell="G27" sqref="G27"/>
    </sheetView>
  </sheetViews>
  <sheetFormatPr baseColWidth="10" defaultColWidth="11" defaultRowHeight="16" x14ac:dyDescent="0.2"/>
  <cols>
    <col min="1" max="1" width="15" style="20" customWidth="1"/>
    <col min="2" max="2" width="31.6640625" style="13" customWidth="1"/>
    <col min="3" max="3" width="6.5" style="11" customWidth="1"/>
    <col min="4" max="4" width="25.33203125" style="11" hidden="1" customWidth="1"/>
    <col min="5" max="5" width="7.6640625" style="12" customWidth="1"/>
    <col min="6" max="6" width="0" style="11" hidden="1" customWidth="1"/>
    <col min="7" max="8" width="14.33203125" style="11" customWidth="1"/>
    <col min="9" max="9" width="8.1640625" style="11" customWidth="1"/>
    <col min="10" max="10" width="0" style="11" hidden="1" customWidth="1"/>
    <col min="11" max="11" width="24.6640625" style="11" hidden="1" customWidth="1"/>
    <col min="12" max="12" width="12.6640625" style="11" hidden="1" customWidth="1"/>
    <col min="13" max="13" width="13.6640625" style="11" hidden="1" customWidth="1"/>
    <col min="14" max="14" width="13.1640625" style="11" hidden="1" customWidth="1"/>
    <col min="15" max="15" width="11.1640625" style="11" hidden="1" customWidth="1"/>
    <col min="16" max="28" width="11.6640625" style="11" hidden="1" customWidth="1"/>
    <col min="29" max="29" width="12.33203125" style="11" customWidth="1"/>
    <col min="30" max="30" width="11" style="11"/>
    <col min="31" max="31" width="11" style="20"/>
    <col min="32" max="16384" width="11" style="11"/>
  </cols>
  <sheetData>
    <row r="1" spans="1:31" ht="17" hidden="1" x14ac:dyDescent="0.2">
      <c r="B1" s="13" t="s">
        <v>123</v>
      </c>
      <c r="C1" s="11">
        <v>2012</v>
      </c>
    </row>
    <row r="2" spans="1:31" ht="17" hidden="1" x14ac:dyDescent="0.2">
      <c r="B2" s="13" t="s">
        <v>124</v>
      </c>
      <c r="C2" s="11">
        <v>2018</v>
      </c>
    </row>
    <row r="3" spans="1:31" x14ac:dyDescent="0.2">
      <c r="B3" s="71" t="s">
        <v>71</v>
      </c>
      <c r="C3" s="61"/>
      <c r="D3" s="61"/>
      <c r="E3" s="62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</row>
    <row r="4" spans="1:31" ht="17" x14ac:dyDescent="0.2">
      <c r="B4" s="6" t="s">
        <v>30</v>
      </c>
      <c r="C4" s="52" t="s">
        <v>31</v>
      </c>
      <c r="D4" s="20"/>
      <c r="E4" s="21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</row>
    <row r="5" spans="1:31" x14ac:dyDescent="0.2">
      <c r="B5" s="6"/>
      <c r="C5" s="52"/>
      <c r="D5" s="20"/>
      <c r="E5" s="21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</row>
    <row r="6" spans="1:31" ht="17" x14ac:dyDescent="0.2">
      <c r="B6" s="72" t="s">
        <v>29</v>
      </c>
      <c r="C6" s="14">
        <v>1</v>
      </c>
      <c r="D6" s="20"/>
      <c r="E6" s="21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</row>
    <row r="7" spans="1:31" ht="18" thickBot="1" x14ac:dyDescent="0.25">
      <c r="B7" s="73" t="s">
        <v>119</v>
      </c>
      <c r="C7" s="15">
        <v>1</v>
      </c>
      <c r="D7" s="16"/>
      <c r="E7" s="17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</row>
    <row r="8" spans="1:31" ht="17" thickTop="1" x14ac:dyDescent="0.2">
      <c r="B8" s="74"/>
      <c r="C8" s="21"/>
      <c r="D8" s="21"/>
      <c r="E8" s="21"/>
      <c r="F8" s="21"/>
      <c r="G8" s="95" t="s">
        <v>67</v>
      </c>
      <c r="H8" s="95"/>
      <c r="I8" s="95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95" t="s">
        <v>32</v>
      </c>
      <c r="AD8" s="95"/>
    </row>
    <row r="9" spans="1:31" ht="17" x14ac:dyDescent="0.2">
      <c r="B9" s="75" t="s">
        <v>33</v>
      </c>
      <c r="C9" s="24" t="s">
        <v>34</v>
      </c>
      <c r="D9" s="18" t="s">
        <v>35</v>
      </c>
      <c r="E9" s="18" t="s">
        <v>72</v>
      </c>
      <c r="F9" s="18"/>
      <c r="G9" s="18">
        <f>$C$1</f>
        <v>2012</v>
      </c>
      <c r="H9" s="18">
        <f>$C$2</f>
        <v>2018</v>
      </c>
      <c r="I9" s="18" t="s">
        <v>68</v>
      </c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 t="s">
        <v>70</v>
      </c>
      <c r="AD9" s="18" t="s">
        <v>68</v>
      </c>
    </row>
    <row r="10" spans="1:31" s="12" customFormat="1" hidden="1" x14ac:dyDescent="0.2">
      <c r="A10" s="21"/>
      <c r="B10" s="74"/>
      <c r="C10" s="35"/>
      <c r="D10" s="21"/>
      <c r="E10" s="21"/>
      <c r="F10" s="21"/>
      <c r="G10" s="21"/>
      <c r="H10" s="21"/>
      <c r="I10" s="21"/>
      <c r="J10" s="21"/>
      <c r="K10" s="21"/>
      <c r="L10" s="21"/>
      <c r="M10" s="21">
        <v>1</v>
      </c>
      <c r="N10" s="21">
        <v>2</v>
      </c>
      <c r="O10" s="21">
        <v>3</v>
      </c>
      <c r="P10" s="21">
        <v>4</v>
      </c>
      <c r="Q10" s="21">
        <v>5</v>
      </c>
      <c r="R10" s="21">
        <v>6</v>
      </c>
      <c r="S10" s="21">
        <v>7</v>
      </c>
      <c r="T10" s="21">
        <v>8</v>
      </c>
      <c r="U10" s="21">
        <v>9</v>
      </c>
      <c r="V10" s="21">
        <v>10</v>
      </c>
      <c r="W10" s="21">
        <v>11</v>
      </c>
      <c r="X10" s="21">
        <v>12</v>
      </c>
      <c r="Y10" s="21">
        <v>13</v>
      </c>
      <c r="Z10" s="21">
        <v>14</v>
      </c>
      <c r="AA10" s="21">
        <v>15</v>
      </c>
      <c r="AB10" s="21">
        <v>16</v>
      </c>
      <c r="AC10" s="21"/>
      <c r="AD10" s="21"/>
      <c r="AE10" s="21"/>
    </row>
    <row r="11" spans="1:31" hidden="1" x14ac:dyDescent="0.2">
      <c r="A11" s="21"/>
      <c r="B11" s="74"/>
      <c r="C11" s="35"/>
      <c r="D11" s="21"/>
      <c r="E11" s="21"/>
      <c r="F11" s="21"/>
      <c r="G11" s="21" t="str">
        <f>CONCATENATE($C6,"_",$C7,"_",G9)</f>
        <v>1_1_2012</v>
      </c>
      <c r="H11" s="21" t="str">
        <f>CONCATENATE($C6,"_",$C7,"_",H9)</f>
        <v>1_1_2018</v>
      </c>
      <c r="I11" s="21"/>
      <c r="J11" s="21"/>
      <c r="K11" s="21"/>
      <c r="L11" s="21"/>
      <c r="M11" s="21" t="str">
        <f>IF($G9+M10&gt;$H9,0,CONCATENATE($C6,"_",$C7,"_",$G9+M10))</f>
        <v>1_1_2013</v>
      </c>
      <c r="N11" s="21" t="str">
        <f t="shared" ref="N11:AB11" si="0">IF($G9+N10&gt;$H9,0,CONCATENATE($C6,"_",$C7,"_",$G9+N10))</f>
        <v>1_1_2014</v>
      </c>
      <c r="O11" s="21" t="str">
        <f t="shared" si="0"/>
        <v>1_1_2015</v>
      </c>
      <c r="P11" s="21" t="str">
        <f t="shared" si="0"/>
        <v>1_1_2016</v>
      </c>
      <c r="Q11" s="21" t="str">
        <f t="shared" si="0"/>
        <v>1_1_2017</v>
      </c>
      <c r="R11" s="21" t="str">
        <f t="shared" si="0"/>
        <v>1_1_2018</v>
      </c>
      <c r="S11" s="21">
        <f t="shared" si="0"/>
        <v>0</v>
      </c>
      <c r="T11" s="21">
        <f t="shared" si="0"/>
        <v>0</v>
      </c>
      <c r="U11" s="21">
        <f t="shared" si="0"/>
        <v>0</v>
      </c>
      <c r="V11" s="21">
        <f t="shared" si="0"/>
        <v>0</v>
      </c>
      <c r="W11" s="21">
        <f t="shared" si="0"/>
        <v>0</v>
      </c>
      <c r="X11" s="21">
        <f t="shared" si="0"/>
        <v>0</v>
      </c>
      <c r="Y11" s="21">
        <f t="shared" si="0"/>
        <v>0</v>
      </c>
      <c r="Z11" s="21">
        <f t="shared" si="0"/>
        <v>0</v>
      </c>
      <c r="AA11" s="21">
        <f t="shared" si="0"/>
        <v>0</v>
      </c>
      <c r="AB11" s="21">
        <f t="shared" si="0"/>
        <v>0</v>
      </c>
      <c r="AC11" s="21"/>
      <c r="AD11" s="21"/>
      <c r="AE11" s="21"/>
    </row>
    <row r="12" spans="1:31" hidden="1" x14ac:dyDescent="0.2">
      <c r="A12" s="21"/>
      <c r="B12" s="74"/>
      <c r="C12" s="35"/>
      <c r="D12" s="21"/>
      <c r="E12" s="21"/>
      <c r="F12" s="21" t="s">
        <v>69</v>
      </c>
      <c r="G12" s="53"/>
      <c r="H12" s="53"/>
      <c r="I12" s="21"/>
      <c r="J12" s="21"/>
      <c r="K12" s="21"/>
      <c r="L12" s="21" t="s">
        <v>69</v>
      </c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</row>
    <row r="13" spans="1:31" s="12" customFormat="1" ht="17" x14ac:dyDescent="0.2">
      <c r="A13" s="74"/>
      <c r="B13" s="74" t="s">
        <v>116</v>
      </c>
      <c r="C13" s="35" t="s">
        <v>36</v>
      </c>
      <c r="D13" s="46" t="s">
        <v>9</v>
      </c>
      <c r="E13" s="47">
        <v>0.60799999999999998</v>
      </c>
      <c r="F13" s="21">
        <f>MATCH($D13,FAC_TOTALS_APTA!$A$2:$BZ$2,)</f>
        <v>10</v>
      </c>
      <c r="G13" s="53">
        <f>VLOOKUP(G11,FAC_TOTALS_APTA!$A$4:$BZ$142,$F13,FALSE)</f>
        <v>64861139.974055499</v>
      </c>
      <c r="H13" s="53">
        <f>VLOOKUP(H11,FAC_TOTALS_APTA!$A$4:$BZ$142,$F13,FALSE)</f>
        <v>71622795.066129997</v>
      </c>
      <c r="I13" s="30">
        <f>IFERROR(H13/G13-1,"-")</f>
        <v>0.10424816916229296</v>
      </c>
      <c r="J13" s="49" t="str">
        <f>IF(C13="Log","_log","")</f>
        <v>_log</v>
      </c>
      <c r="K13" s="49" t="str">
        <f>CONCATENATE(D13,J13,"_FAC")</f>
        <v>VRM_ADJ_log_FAC</v>
      </c>
      <c r="L13" s="21">
        <f>MATCH($K13,FAC_TOTALS_APTA!$A$2:$BX$2,)</f>
        <v>24</v>
      </c>
      <c r="M13" s="53">
        <f>IF(M11=0,0,VLOOKUP(M11,FAC_TOTALS_APTA!$A$4:$BZ$142,$L13,FALSE))</f>
        <v>23773577.349608701</v>
      </c>
      <c r="N13" s="53">
        <f>IF(N11=0,0,VLOOKUP(N11,FAC_TOTALS_APTA!$A$4:$BZ$142,$L13,FALSE))</f>
        <v>36887929.273187101</v>
      </c>
      <c r="O13" s="53">
        <f>IF(O11=0,0,VLOOKUP(O11,FAC_TOTALS_APTA!$A$4:$BZ$142,$L13,FALSE))</f>
        <v>23608718.0646846</v>
      </c>
      <c r="P13" s="53">
        <f>IF(P11=0,0,VLOOKUP(P11,FAC_TOTALS_APTA!$A$4:$BZ$142,$L13,FALSE))</f>
        <v>9929497.7835766897</v>
      </c>
      <c r="Q13" s="53">
        <f>IF(Q11=0,0,VLOOKUP(Q11,FAC_TOTALS_APTA!$A$4:$BZ$142,$L13,FALSE))</f>
        <v>21556312.074346799</v>
      </c>
      <c r="R13" s="53">
        <f>IF(R11=0,0,VLOOKUP(R11,FAC_TOTALS_APTA!$A$4:$BZ$142,$L13,FALSE))</f>
        <v>8469677.2198326197</v>
      </c>
      <c r="S13" s="53">
        <f>IF(S11=0,0,VLOOKUP(S11,FAC_TOTALS_APTA!$A$4:$BZ$142,$L13,FALSE))</f>
        <v>0</v>
      </c>
      <c r="T13" s="53">
        <f>IF(T11=0,0,VLOOKUP(T11,FAC_TOTALS_APTA!$A$4:$BZ$142,$L13,FALSE))</f>
        <v>0</v>
      </c>
      <c r="U13" s="53">
        <f>IF(U11=0,0,VLOOKUP(U11,FAC_TOTALS_APTA!$A$4:$BZ$142,$L13,FALSE))</f>
        <v>0</v>
      </c>
      <c r="V13" s="53">
        <f>IF(V11=0,0,VLOOKUP(V11,FAC_TOTALS_APTA!$A$4:$BZ$142,$L13,FALSE))</f>
        <v>0</v>
      </c>
      <c r="W13" s="53">
        <f>IF(W11=0,0,VLOOKUP(W11,FAC_TOTALS_APTA!$A$4:$BZ$142,$L13,FALSE))</f>
        <v>0</v>
      </c>
      <c r="X13" s="53">
        <f>IF(X11=0,0,VLOOKUP(X11,FAC_TOTALS_APTA!$A$4:$BZ$142,$L13,FALSE))</f>
        <v>0</v>
      </c>
      <c r="Y13" s="53">
        <f>IF(Y11=0,0,VLOOKUP(Y11,FAC_TOTALS_APTA!$A$4:$BZ$142,$L13,FALSE))</f>
        <v>0</v>
      </c>
      <c r="Z13" s="53">
        <f>IF(Z11=0,0,VLOOKUP(Z11,FAC_TOTALS_APTA!$A$4:$BZ$142,$L13,FALSE))</f>
        <v>0</v>
      </c>
      <c r="AA13" s="53">
        <f>IF(AA11=0,0,VLOOKUP(AA11,FAC_TOTALS_APTA!$A$4:$BZ$142,$L13,FALSE))</f>
        <v>0</v>
      </c>
      <c r="AB13" s="53">
        <f>IF(AB11=0,0,VLOOKUP(AB11,FAC_TOTALS_APTA!$A$4:$BZ$142,$L13,FALSE))</f>
        <v>0</v>
      </c>
      <c r="AC13" s="54">
        <f>SUM(M13:AB13)</f>
        <v>124225711.7652365</v>
      </c>
      <c r="AD13" s="30">
        <f>AC13/G26</f>
        <v>9.7749350517169251E-2</v>
      </c>
      <c r="AE13" s="21"/>
    </row>
    <row r="14" spans="1:31" s="12" customFormat="1" ht="17" x14ac:dyDescent="0.2">
      <c r="A14" s="74"/>
      <c r="B14" s="74" t="s">
        <v>37</v>
      </c>
      <c r="C14" s="35" t="s">
        <v>36</v>
      </c>
      <c r="D14" s="46" t="s">
        <v>10</v>
      </c>
      <c r="E14" s="47">
        <v>-0.2676</v>
      </c>
      <c r="F14" s="21">
        <f>MATCH($D14,FAC_TOTALS_APTA!$A$2:$BZ$2,)</f>
        <v>11</v>
      </c>
      <c r="G14" s="65">
        <f>VLOOKUP(G11,FAC_TOTALS_APTA!$A$4:$BZ$142,$F14,FALSE)</f>
        <v>8.3168229524110195</v>
      </c>
      <c r="H14" s="65">
        <f>VLOOKUP(H11,FAC_TOTALS_APTA!$A$4:$BZ$142,$F14,FALSE)</f>
        <v>8.1735760865307903</v>
      </c>
      <c r="I14" s="30">
        <f t="shared" ref="I14:I23" si="1">IFERROR(H14/G14-1,"-")</f>
        <v>-1.7223748383233595E-2</v>
      </c>
      <c r="J14" s="49" t="str">
        <f t="shared" ref="J14:J22" si="2">IF(C14="Log","_log","")</f>
        <v>_log</v>
      </c>
      <c r="K14" s="49" t="str">
        <f t="shared" ref="K14:K22" si="3">CONCATENATE(D14,J14,"_FAC")</f>
        <v>FARE_per_UPT_log_FAC</v>
      </c>
      <c r="L14" s="21">
        <f>MATCH($K14,FAC_TOTALS_APTA!$A$2:$BX$2,)</f>
        <v>26</v>
      </c>
      <c r="M14" s="53">
        <f>IF(M11=0,0,VLOOKUP(M11,FAC_TOTALS_APTA!$A$4:$BZ$142,$L14,FALSE))</f>
        <v>-15505625.9649707</v>
      </c>
      <c r="N14" s="53">
        <f>IF(N11=0,0,VLOOKUP(N11,FAC_TOTALS_APTA!$A$4:$BZ$142,$L14,FALSE))</f>
        <v>6880929.1097679604</v>
      </c>
      <c r="O14" s="53">
        <f>IF(O11=0,0,VLOOKUP(O11,FAC_TOTALS_APTA!$A$4:$BZ$142,$L14,FALSE))</f>
        <v>-14864319.6893842</v>
      </c>
      <c r="P14" s="53">
        <f>IF(P11=0,0,VLOOKUP(P11,FAC_TOTALS_APTA!$A$4:$BZ$142,$L14,FALSE))</f>
        <v>-4001061.4320024299</v>
      </c>
      <c r="Q14" s="53">
        <f>IF(Q11=0,0,VLOOKUP(Q11,FAC_TOTALS_APTA!$A$4:$BZ$142,$L14,FALSE))</f>
        <v>13088176.5159095</v>
      </c>
      <c r="R14" s="53">
        <f>IF(R11=0,0,VLOOKUP(R11,FAC_TOTALS_APTA!$A$4:$BZ$142,$L14,FALSE))</f>
        <v>10727361.5857844</v>
      </c>
      <c r="S14" s="53">
        <f>IF(S11=0,0,VLOOKUP(S11,FAC_TOTALS_APTA!$A$4:$BZ$142,$L14,FALSE))</f>
        <v>0</v>
      </c>
      <c r="T14" s="53">
        <f>IF(T11=0,0,VLOOKUP(T11,FAC_TOTALS_APTA!$A$4:$BZ$142,$L14,FALSE))</f>
        <v>0</v>
      </c>
      <c r="U14" s="53">
        <f>IF(U11=0,0,VLOOKUP(U11,FAC_TOTALS_APTA!$A$4:$BZ$142,$L14,FALSE))</f>
        <v>0</v>
      </c>
      <c r="V14" s="53">
        <f>IF(V11=0,0,VLOOKUP(V11,FAC_TOTALS_APTA!$A$4:$BZ$142,$L14,FALSE))</f>
        <v>0</v>
      </c>
      <c r="W14" s="53">
        <f>IF(W11=0,0,VLOOKUP(W11,FAC_TOTALS_APTA!$A$4:$BZ$142,$L14,FALSE))</f>
        <v>0</v>
      </c>
      <c r="X14" s="53">
        <f>IF(X11=0,0,VLOOKUP(X11,FAC_TOTALS_APTA!$A$4:$BZ$142,$L14,FALSE))</f>
        <v>0</v>
      </c>
      <c r="Y14" s="53">
        <f>IF(Y11=0,0,VLOOKUP(Y11,FAC_TOTALS_APTA!$A$4:$BZ$142,$L14,FALSE))</f>
        <v>0</v>
      </c>
      <c r="Z14" s="53">
        <f>IF(Z11=0,0,VLOOKUP(Z11,FAC_TOTALS_APTA!$A$4:$BZ$142,$L14,FALSE))</f>
        <v>0</v>
      </c>
      <c r="AA14" s="53">
        <f>IF(AA11=0,0,VLOOKUP(AA11,FAC_TOTALS_APTA!$A$4:$BZ$142,$L14,FALSE))</f>
        <v>0</v>
      </c>
      <c r="AB14" s="53">
        <f>IF(AB11=0,0,VLOOKUP(AB11,FAC_TOTALS_APTA!$A$4:$BZ$142,$L14,FALSE))</f>
        <v>0</v>
      </c>
      <c r="AC14" s="54">
        <f t="shared" ref="AC14:AC22" si="4">SUM(M14:AB14)</f>
        <v>-3674539.8748954702</v>
      </c>
      <c r="AD14" s="30">
        <f>AC14/G26</f>
        <v>-2.8913811892602665E-3</v>
      </c>
      <c r="AE14" s="21"/>
    </row>
    <row r="15" spans="1:31" s="12" customFormat="1" ht="17" x14ac:dyDescent="0.2">
      <c r="A15" s="74"/>
      <c r="B15" s="74" t="s">
        <v>151</v>
      </c>
      <c r="C15" s="35" t="s">
        <v>36</v>
      </c>
      <c r="D15" s="46" t="s">
        <v>11</v>
      </c>
      <c r="E15" s="47">
        <v>0.50160000000000005</v>
      </c>
      <c r="F15" s="21">
        <f>MATCH($D15,FAC_TOTALS_APTA!$A$2:$BZ$2,)</f>
        <v>12</v>
      </c>
      <c r="G15" s="53">
        <f>VLOOKUP(G11,FAC_TOTALS_APTA!$A$4:$BZ$142,$F15,FALSE)</f>
        <v>9144685.9074929804</v>
      </c>
      <c r="H15" s="53">
        <f>VLOOKUP(H11,FAC_TOTALS_APTA!$A$4:$BZ$142,$F15,FALSE)</f>
        <v>9592399.9509204291</v>
      </c>
      <c r="I15" s="30">
        <f t="shared" si="1"/>
        <v>4.8958930679139145E-2</v>
      </c>
      <c r="J15" s="49" t="str">
        <f t="shared" si="2"/>
        <v>_log</v>
      </c>
      <c r="K15" s="49" t="str">
        <f t="shared" si="3"/>
        <v>POP_EMP_log_FAC</v>
      </c>
      <c r="L15" s="21">
        <f>MATCH($K15,FAC_TOTALS_APTA!$A$2:$BX$2,)</f>
        <v>28</v>
      </c>
      <c r="M15" s="53">
        <f>IF(M11=0,0,VLOOKUP(M11,FAC_TOTALS_APTA!$A$4:$BZ$142,$L15,FALSE))</f>
        <v>7266538.9581800997</v>
      </c>
      <c r="N15" s="53">
        <f>IF(N11=0,0,VLOOKUP(N11,FAC_TOTALS_APTA!$A$4:$BZ$142,$L15,FALSE))</f>
        <v>8000809.5006821798</v>
      </c>
      <c r="O15" s="53">
        <f>IF(O11=0,0,VLOOKUP(O11,FAC_TOTALS_APTA!$A$4:$BZ$142,$L15,FALSE))</f>
        <v>7777986.4198602401</v>
      </c>
      <c r="P15" s="53">
        <f>IF(P11=0,0,VLOOKUP(P11,FAC_TOTALS_APTA!$A$4:$BZ$142,$L15,FALSE))</f>
        <v>6008061.0929978397</v>
      </c>
      <c r="Q15" s="53">
        <f>IF(Q11=0,0,VLOOKUP(Q11,FAC_TOTALS_APTA!$A$4:$BZ$142,$L15,FALSE))</f>
        <v>7213140.1474344004</v>
      </c>
      <c r="R15" s="53">
        <f>IF(R11=0,0,VLOOKUP(R11,FAC_TOTALS_APTA!$A$4:$BZ$142,$L15,FALSE))</f>
        <v>5489944.3252546201</v>
      </c>
      <c r="S15" s="53">
        <f>IF(S11=0,0,VLOOKUP(S11,FAC_TOTALS_APTA!$A$4:$BZ$142,$L15,FALSE))</f>
        <v>0</v>
      </c>
      <c r="T15" s="53">
        <f>IF(T11=0,0,VLOOKUP(T11,FAC_TOTALS_APTA!$A$4:$BZ$142,$L15,FALSE))</f>
        <v>0</v>
      </c>
      <c r="U15" s="53">
        <f>IF(U11=0,0,VLOOKUP(U11,FAC_TOTALS_APTA!$A$4:$BZ$142,$L15,FALSE))</f>
        <v>0</v>
      </c>
      <c r="V15" s="53">
        <f>IF(V11=0,0,VLOOKUP(V11,FAC_TOTALS_APTA!$A$4:$BZ$142,$L15,FALSE))</f>
        <v>0</v>
      </c>
      <c r="W15" s="53">
        <f>IF(W11=0,0,VLOOKUP(W11,FAC_TOTALS_APTA!$A$4:$BZ$142,$L15,FALSE))</f>
        <v>0</v>
      </c>
      <c r="X15" s="53">
        <f>IF(X11=0,0,VLOOKUP(X11,FAC_TOTALS_APTA!$A$4:$BZ$142,$L15,FALSE))</f>
        <v>0</v>
      </c>
      <c r="Y15" s="53">
        <f>IF(Y11=0,0,VLOOKUP(Y11,FAC_TOTALS_APTA!$A$4:$BZ$142,$L15,FALSE))</f>
        <v>0</v>
      </c>
      <c r="Z15" s="53">
        <f>IF(Z11=0,0,VLOOKUP(Z11,FAC_TOTALS_APTA!$A$4:$BZ$142,$L15,FALSE))</f>
        <v>0</v>
      </c>
      <c r="AA15" s="53">
        <f>IF(AA11=0,0,VLOOKUP(AA11,FAC_TOTALS_APTA!$A$4:$BZ$142,$L15,FALSE))</f>
        <v>0</v>
      </c>
      <c r="AB15" s="53">
        <f>IF(AB11=0,0,VLOOKUP(AB11,FAC_TOTALS_APTA!$A$4:$BZ$142,$L15,FALSE))</f>
        <v>0</v>
      </c>
      <c r="AC15" s="54">
        <f t="shared" si="4"/>
        <v>41756480.444409378</v>
      </c>
      <c r="AD15" s="30">
        <f>AC15/G26</f>
        <v>3.2856876288521422E-2</v>
      </c>
      <c r="AE15" s="21"/>
    </row>
    <row r="16" spans="1:31" s="12" customFormat="1" ht="17" x14ac:dyDescent="0.2">
      <c r="A16" s="74"/>
      <c r="B16" s="74" t="s">
        <v>152</v>
      </c>
      <c r="C16" s="35" t="s">
        <v>36</v>
      </c>
      <c r="D16" s="81" t="s">
        <v>27</v>
      </c>
      <c r="E16" s="47">
        <v>0.1734</v>
      </c>
      <c r="F16" s="21">
        <f>MATCH($D16,FAC_TOTALS_APTA!$A$2:$BZ$2,)</f>
        <v>13</v>
      </c>
      <c r="G16" s="65">
        <f>VLOOKUP(G11,FAC_TOTALS_APTA!$A$4:$BZ$142,$F16,FALSE)</f>
        <v>4.0562597128260096</v>
      </c>
      <c r="H16" s="65">
        <f>VLOOKUP(H11,FAC_TOTALS_APTA!$A$4:$BZ$142,$F16,FALSE)</f>
        <v>2.9186838426102799</v>
      </c>
      <c r="I16" s="30">
        <f t="shared" si="1"/>
        <v>-0.28044946594979658</v>
      </c>
      <c r="J16" s="49" t="str">
        <f t="shared" si="2"/>
        <v>_log</v>
      </c>
      <c r="K16" s="49" t="str">
        <f t="shared" si="3"/>
        <v>GAS_PRICE_2018_log_FAC</v>
      </c>
      <c r="L16" s="21">
        <f>MATCH($K16,FAC_TOTALS_APTA!$A$2:$BX$2,)</f>
        <v>30</v>
      </c>
      <c r="M16" s="53">
        <f>IF(M11=0,0,VLOOKUP(M11,FAC_TOTALS_APTA!$A$4:$BZ$142,$L16,FALSE))</f>
        <v>-6839938.9690137198</v>
      </c>
      <c r="N16" s="53">
        <f>IF(N11=0,0,VLOOKUP(N11,FAC_TOTALS_APTA!$A$4:$BZ$142,$L16,FALSE))</f>
        <v>-9459124.8844108991</v>
      </c>
      <c r="O16" s="53">
        <f>IF(O11=0,0,VLOOKUP(O11,FAC_TOTALS_APTA!$A$4:$BZ$142,$L16,FALSE))</f>
        <v>-50926215.871686898</v>
      </c>
      <c r="P16" s="53">
        <f>IF(P11=0,0,VLOOKUP(P11,FAC_TOTALS_APTA!$A$4:$BZ$142,$L16,FALSE))</f>
        <v>-18930903.927716199</v>
      </c>
      <c r="Q16" s="53">
        <f>IF(Q11=0,0,VLOOKUP(Q11,FAC_TOTALS_APTA!$A$4:$BZ$142,$L16,FALSE))</f>
        <v>13389451.8132121</v>
      </c>
      <c r="R16" s="53">
        <f>IF(R11=0,0,VLOOKUP(R11,FAC_TOTALS_APTA!$A$4:$BZ$142,$L16,FALSE))</f>
        <v>15540949.6608107</v>
      </c>
      <c r="S16" s="53">
        <f>IF(S11=0,0,VLOOKUP(S11,FAC_TOTALS_APTA!$A$4:$BZ$142,$L16,FALSE))</f>
        <v>0</v>
      </c>
      <c r="T16" s="53">
        <f>IF(T11=0,0,VLOOKUP(T11,FAC_TOTALS_APTA!$A$4:$BZ$142,$L16,FALSE))</f>
        <v>0</v>
      </c>
      <c r="U16" s="53">
        <f>IF(U11=0,0,VLOOKUP(U11,FAC_TOTALS_APTA!$A$4:$BZ$142,$L16,FALSE))</f>
        <v>0</v>
      </c>
      <c r="V16" s="53">
        <f>IF(V11=0,0,VLOOKUP(V11,FAC_TOTALS_APTA!$A$4:$BZ$142,$L16,FALSE))</f>
        <v>0</v>
      </c>
      <c r="W16" s="53">
        <f>IF(W11=0,0,VLOOKUP(W11,FAC_TOTALS_APTA!$A$4:$BZ$142,$L16,FALSE))</f>
        <v>0</v>
      </c>
      <c r="X16" s="53">
        <f>IF(X11=0,0,VLOOKUP(X11,FAC_TOTALS_APTA!$A$4:$BZ$142,$L16,FALSE))</f>
        <v>0</v>
      </c>
      <c r="Y16" s="53">
        <f>IF(Y11=0,0,VLOOKUP(Y11,FAC_TOTALS_APTA!$A$4:$BZ$142,$L16,FALSE))</f>
        <v>0</v>
      </c>
      <c r="Z16" s="53">
        <f>IF(Z11=0,0,VLOOKUP(Z11,FAC_TOTALS_APTA!$A$4:$BZ$142,$L16,FALSE))</f>
        <v>0</v>
      </c>
      <c r="AA16" s="53">
        <f>IF(AA11=0,0,VLOOKUP(AA11,FAC_TOTALS_APTA!$A$4:$BZ$142,$L16,FALSE))</f>
        <v>0</v>
      </c>
      <c r="AB16" s="53">
        <f>IF(AB11=0,0,VLOOKUP(AB11,FAC_TOTALS_APTA!$A$4:$BZ$142,$L16,FALSE))</f>
        <v>0</v>
      </c>
      <c r="AC16" s="54">
        <f t="shared" si="4"/>
        <v>-57225782.178804912</v>
      </c>
      <c r="AD16" s="30">
        <f>AC16/G26</f>
        <v>-4.5029188895986276E-2</v>
      </c>
      <c r="AE16" s="21"/>
    </row>
    <row r="17" spans="1:31" s="12" customFormat="1" ht="17" x14ac:dyDescent="0.2">
      <c r="A17" s="74"/>
      <c r="B17" s="74" t="s">
        <v>38</v>
      </c>
      <c r="C17" s="35"/>
      <c r="D17" s="46" t="s">
        <v>12</v>
      </c>
      <c r="E17" s="47">
        <v>7.3000000000000001E-3</v>
      </c>
      <c r="F17" s="21">
        <f>MATCH($D17,FAC_TOTALS_APTA!$A$2:$BZ$2,)</f>
        <v>14</v>
      </c>
      <c r="G17" s="53">
        <f>VLOOKUP(G11,FAC_TOTALS_APTA!$A$4:$BZ$142,$F17,FALSE)</f>
        <v>10.9656178097978</v>
      </c>
      <c r="H17" s="53">
        <f>VLOOKUP(H11,FAC_TOTALS_APTA!$A$4:$BZ$142,$F17,FALSE)</f>
        <v>10.1100868711502</v>
      </c>
      <c r="I17" s="30">
        <f t="shared" si="1"/>
        <v>-7.8019401504508257E-2</v>
      </c>
      <c r="J17" s="49" t="str">
        <f t="shared" si="2"/>
        <v/>
      </c>
      <c r="K17" s="49" t="str">
        <f t="shared" si="3"/>
        <v>PCT_HH_NO_VEH_FAC</v>
      </c>
      <c r="L17" s="21">
        <f>MATCH($K17,FAC_TOTALS_APTA!$A$2:$BX$2,)</f>
        <v>32</v>
      </c>
      <c r="M17" s="53">
        <f>IF(M11=0,0,VLOOKUP(M11,FAC_TOTALS_APTA!$A$4:$BZ$142,$L17,FALSE))</f>
        <v>-3400144.8027900802</v>
      </c>
      <c r="N17" s="53">
        <f>IF(N11=0,0,VLOOKUP(N11,FAC_TOTALS_APTA!$A$4:$BZ$142,$L17,FALSE))</f>
        <v>-700144.05300978501</v>
      </c>
      <c r="O17" s="53">
        <f>IF(O11=0,0,VLOOKUP(O11,FAC_TOTALS_APTA!$A$4:$BZ$142,$L17,FALSE))</f>
        <v>-85240.664755232807</v>
      </c>
      <c r="P17" s="53">
        <f>IF(P11=0,0,VLOOKUP(P11,FAC_TOTALS_APTA!$A$4:$BZ$142,$L17,FALSE))</f>
        <v>-849971.04560263106</v>
      </c>
      <c r="Q17" s="53">
        <f>IF(Q11=0,0,VLOOKUP(Q11,FAC_TOTALS_APTA!$A$4:$BZ$142,$L17,FALSE))</f>
        <v>-1188712.8269161</v>
      </c>
      <c r="R17" s="53">
        <f>IF(R11=0,0,VLOOKUP(R11,FAC_TOTALS_APTA!$A$4:$BZ$142,$L17,FALSE))</f>
        <v>-1074513.5798177</v>
      </c>
      <c r="S17" s="53">
        <f>IF(S11=0,0,VLOOKUP(S11,FAC_TOTALS_APTA!$A$4:$BZ$142,$L17,FALSE))</f>
        <v>0</v>
      </c>
      <c r="T17" s="53">
        <f>IF(T11=0,0,VLOOKUP(T11,FAC_TOTALS_APTA!$A$4:$BZ$142,$L17,FALSE))</f>
        <v>0</v>
      </c>
      <c r="U17" s="53">
        <f>IF(U11=0,0,VLOOKUP(U11,FAC_TOTALS_APTA!$A$4:$BZ$142,$L17,FALSE))</f>
        <v>0</v>
      </c>
      <c r="V17" s="53">
        <f>IF(V11=0,0,VLOOKUP(V11,FAC_TOTALS_APTA!$A$4:$BZ$142,$L17,FALSE))</f>
        <v>0</v>
      </c>
      <c r="W17" s="53">
        <f>IF(W11=0,0,VLOOKUP(W11,FAC_TOTALS_APTA!$A$4:$BZ$142,$L17,FALSE))</f>
        <v>0</v>
      </c>
      <c r="X17" s="53">
        <f>IF(X11=0,0,VLOOKUP(X11,FAC_TOTALS_APTA!$A$4:$BZ$142,$L17,FALSE))</f>
        <v>0</v>
      </c>
      <c r="Y17" s="53">
        <f>IF(Y11=0,0,VLOOKUP(Y11,FAC_TOTALS_APTA!$A$4:$BZ$142,$L17,FALSE))</f>
        <v>0</v>
      </c>
      <c r="Z17" s="53">
        <f>IF(Z11=0,0,VLOOKUP(Z11,FAC_TOTALS_APTA!$A$4:$BZ$142,$L17,FALSE))</f>
        <v>0</v>
      </c>
      <c r="AA17" s="53">
        <f>IF(AA11=0,0,VLOOKUP(AA11,FAC_TOTALS_APTA!$A$4:$BZ$142,$L17,FALSE))</f>
        <v>0</v>
      </c>
      <c r="AB17" s="53">
        <f>IF(AB11=0,0,VLOOKUP(AB11,FAC_TOTALS_APTA!$A$4:$BZ$142,$L17,FALSE))</f>
        <v>0</v>
      </c>
      <c r="AC17" s="54">
        <f t="shared" si="4"/>
        <v>-7298726.9728915291</v>
      </c>
      <c r="AD17" s="30">
        <f>AC17/G26</f>
        <v>-5.7431413438030583E-3</v>
      </c>
      <c r="AE17" s="21"/>
    </row>
    <row r="18" spans="1:31" s="12" customFormat="1" ht="17" x14ac:dyDescent="0.2">
      <c r="A18" s="74"/>
      <c r="B18" s="74" t="s">
        <v>150</v>
      </c>
      <c r="C18" s="35"/>
      <c r="D18" s="46" t="s">
        <v>13</v>
      </c>
      <c r="E18" s="47">
        <v>0.36330000000000001</v>
      </c>
      <c r="F18" s="21">
        <f>MATCH($D18,FAC_TOTALS_APTA!$A$2:$BZ$2,)</f>
        <v>15</v>
      </c>
      <c r="G18" s="65">
        <f>VLOOKUP(G11,FAC_TOTALS_APTA!$A$4:$BZ$142,$F18,FALSE)</f>
        <v>0.448314862380152</v>
      </c>
      <c r="H18" s="65">
        <f>VLOOKUP(H11,FAC_TOTALS_APTA!$A$4:$BZ$142,$F18,FALSE)</f>
        <v>0.45515936156314102</v>
      </c>
      <c r="I18" s="30">
        <f t="shared" si="1"/>
        <v>1.5267169923055546E-2</v>
      </c>
      <c r="J18" s="49" t="str">
        <f t="shared" si="2"/>
        <v/>
      </c>
      <c r="K18" s="49" t="str">
        <f t="shared" si="3"/>
        <v>TSD_POP_PCT_FAC</v>
      </c>
      <c r="L18" s="21">
        <f>MATCH($K18,FAC_TOTALS_APTA!$A$2:$BX$2,)</f>
        <v>34</v>
      </c>
      <c r="M18" s="53">
        <f>IF(M11=0,0,VLOOKUP(M11,FAC_TOTALS_APTA!$A$4:$BZ$142,$L18,FALSE))</f>
        <v>-79368.066778703607</v>
      </c>
      <c r="N18" s="53">
        <f>IF(N11=0,0,VLOOKUP(N11,FAC_TOTALS_APTA!$A$4:$BZ$142,$L18,FALSE))</f>
        <v>143259.22525193301</v>
      </c>
      <c r="O18" s="53">
        <f>IF(O11=0,0,VLOOKUP(O11,FAC_TOTALS_APTA!$A$4:$BZ$142,$L18,FALSE))</f>
        <v>416242.948988527</v>
      </c>
      <c r="P18" s="53">
        <f>IF(P11=0,0,VLOOKUP(P11,FAC_TOTALS_APTA!$A$4:$BZ$142,$L18,FALSE))</f>
        <v>613791.76327373704</v>
      </c>
      <c r="Q18" s="53">
        <f>IF(Q11=0,0,VLOOKUP(Q11,FAC_TOTALS_APTA!$A$4:$BZ$142,$L18,FALSE))</f>
        <v>213934.74261209599</v>
      </c>
      <c r="R18" s="53">
        <f>IF(R11=0,0,VLOOKUP(R11,FAC_TOTALS_APTA!$A$4:$BZ$142,$L18,FALSE))</f>
        <v>292812.87798425002</v>
      </c>
      <c r="S18" s="53">
        <f>IF(S11=0,0,VLOOKUP(S11,FAC_TOTALS_APTA!$A$4:$BZ$142,$L18,FALSE))</f>
        <v>0</v>
      </c>
      <c r="T18" s="53">
        <f>IF(T11=0,0,VLOOKUP(T11,FAC_TOTALS_APTA!$A$4:$BZ$142,$L18,FALSE))</f>
        <v>0</v>
      </c>
      <c r="U18" s="53">
        <f>IF(U11=0,0,VLOOKUP(U11,FAC_TOTALS_APTA!$A$4:$BZ$142,$L18,FALSE))</f>
        <v>0</v>
      </c>
      <c r="V18" s="53">
        <f>IF(V11=0,0,VLOOKUP(V11,FAC_TOTALS_APTA!$A$4:$BZ$142,$L18,FALSE))</f>
        <v>0</v>
      </c>
      <c r="W18" s="53">
        <f>IF(W11=0,0,VLOOKUP(W11,FAC_TOTALS_APTA!$A$4:$BZ$142,$L18,FALSE))</f>
        <v>0</v>
      </c>
      <c r="X18" s="53">
        <f>IF(X11=0,0,VLOOKUP(X11,FAC_TOTALS_APTA!$A$4:$BZ$142,$L18,FALSE))</f>
        <v>0</v>
      </c>
      <c r="Y18" s="53">
        <f>IF(Y11=0,0,VLOOKUP(Y11,FAC_TOTALS_APTA!$A$4:$BZ$142,$L18,FALSE))</f>
        <v>0</v>
      </c>
      <c r="Z18" s="53">
        <f>IF(Z11=0,0,VLOOKUP(Z11,FAC_TOTALS_APTA!$A$4:$BZ$142,$L18,FALSE))</f>
        <v>0</v>
      </c>
      <c r="AA18" s="53">
        <f>IF(AA11=0,0,VLOOKUP(AA11,FAC_TOTALS_APTA!$A$4:$BZ$142,$L18,FALSE))</f>
        <v>0</v>
      </c>
      <c r="AB18" s="53">
        <f>IF(AB11=0,0,VLOOKUP(AB11,FAC_TOTALS_APTA!$A$4:$BZ$142,$L18,FALSE))</f>
        <v>0</v>
      </c>
      <c r="AC18" s="54">
        <f t="shared" si="4"/>
        <v>1600673.4913318395</v>
      </c>
      <c r="AD18" s="30">
        <f>AC18/G26</f>
        <v>1.2595202067622396E-3</v>
      </c>
      <c r="AE18" s="21"/>
    </row>
    <row r="19" spans="1:31" s="12" customFormat="1" ht="17" x14ac:dyDescent="0.2">
      <c r="A19" s="74"/>
      <c r="B19" s="74" t="s">
        <v>145</v>
      </c>
      <c r="C19" s="35" t="s">
        <v>36</v>
      </c>
      <c r="D19" s="46" t="s">
        <v>26</v>
      </c>
      <c r="E19" s="47">
        <v>-0.34449999999999997</v>
      </c>
      <c r="F19" s="21">
        <f>MATCH($D19,FAC_TOTALS_APTA!$A$2:$BZ$2,)</f>
        <v>16</v>
      </c>
      <c r="G19" s="65">
        <f>VLOOKUP(G11,FAC_TOTALS_APTA!$A$4:$BZ$142,$F19,FALSE)</f>
        <v>35680.007815267301</v>
      </c>
      <c r="H19" s="65">
        <f>VLOOKUP(H11,FAC_TOTALS_APTA!$A$4:$BZ$142,$F19,FALSE)</f>
        <v>38955.969471103803</v>
      </c>
      <c r="I19" s="30">
        <f t="shared" si="1"/>
        <v>9.181504871853563E-2</v>
      </c>
      <c r="J19" s="49" t="str">
        <f t="shared" si="2"/>
        <v>_log</v>
      </c>
      <c r="K19" s="49" t="str">
        <f t="shared" si="3"/>
        <v>TOTAL_MED_INC_INDIV_2018_log_FAC</v>
      </c>
      <c r="L19" s="21">
        <f>MATCH($K19,FAC_TOTALS_APTA!$A$2:$BX$2,)</f>
        <v>36</v>
      </c>
      <c r="M19" s="53">
        <f>IF(M11=0,0,VLOOKUP(M11,FAC_TOTALS_APTA!$A$4:$BZ$142,$L19,FALSE))</f>
        <v>-2762958.2587634302</v>
      </c>
      <c r="N19" s="53">
        <f>IF(N11=0,0,VLOOKUP(N11,FAC_TOTALS_APTA!$A$4:$BZ$142,$L19,FALSE))</f>
        <v>-1371341.9049167901</v>
      </c>
      <c r="O19" s="53">
        <f>IF(O11=0,0,VLOOKUP(O11,FAC_TOTALS_APTA!$A$4:$BZ$142,$L19,FALSE))</f>
        <v>-12914567.2517584</v>
      </c>
      <c r="P19" s="53">
        <f>IF(P11=0,0,VLOOKUP(P11,FAC_TOTALS_APTA!$A$4:$BZ$142,$L19,FALSE))</f>
        <v>-8656534.5272052493</v>
      </c>
      <c r="Q19" s="53">
        <f>IF(Q11=0,0,VLOOKUP(Q11,FAC_TOTALS_APTA!$A$4:$BZ$142,$L19,FALSE))</f>
        <v>-7911478.9085761597</v>
      </c>
      <c r="R19" s="53">
        <f>IF(R11=0,0,VLOOKUP(R11,FAC_TOTALS_APTA!$A$4:$BZ$142,$L19,FALSE))</f>
        <v>-8795507.1603398193</v>
      </c>
      <c r="S19" s="53">
        <f>IF(S11=0,0,VLOOKUP(S11,FAC_TOTALS_APTA!$A$4:$BZ$142,$L19,FALSE))</f>
        <v>0</v>
      </c>
      <c r="T19" s="53">
        <f>IF(T11=0,0,VLOOKUP(T11,FAC_TOTALS_APTA!$A$4:$BZ$142,$L19,FALSE))</f>
        <v>0</v>
      </c>
      <c r="U19" s="53">
        <f>IF(U11=0,0,VLOOKUP(U11,FAC_TOTALS_APTA!$A$4:$BZ$142,$L19,FALSE))</f>
        <v>0</v>
      </c>
      <c r="V19" s="53">
        <f>IF(V11=0,0,VLOOKUP(V11,FAC_TOTALS_APTA!$A$4:$BZ$142,$L19,FALSE))</f>
        <v>0</v>
      </c>
      <c r="W19" s="53">
        <f>IF(W11=0,0,VLOOKUP(W11,FAC_TOTALS_APTA!$A$4:$BZ$142,$L19,FALSE))</f>
        <v>0</v>
      </c>
      <c r="X19" s="53">
        <f>IF(X11=0,0,VLOOKUP(X11,FAC_TOTALS_APTA!$A$4:$BZ$142,$L19,FALSE))</f>
        <v>0</v>
      </c>
      <c r="Y19" s="53">
        <f>IF(Y11=0,0,VLOOKUP(Y11,FAC_TOTALS_APTA!$A$4:$BZ$142,$L19,FALSE))</f>
        <v>0</v>
      </c>
      <c r="Z19" s="53">
        <f>IF(Z11=0,0,VLOOKUP(Z11,FAC_TOTALS_APTA!$A$4:$BZ$142,$L19,FALSE))</f>
        <v>0</v>
      </c>
      <c r="AA19" s="53">
        <f>IF(AA11=0,0,VLOOKUP(AA11,FAC_TOTALS_APTA!$A$4:$BZ$142,$L19,FALSE))</f>
        <v>0</v>
      </c>
      <c r="AB19" s="53">
        <f>IF(AB11=0,0,VLOOKUP(AB11,FAC_TOTALS_APTA!$A$4:$BZ$142,$L19,FALSE))</f>
        <v>0</v>
      </c>
      <c r="AC19" s="54">
        <f t="shared" si="4"/>
        <v>-42412388.011559851</v>
      </c>
      <c r="AD19" s="30">
        <f>AC19/G26</f>
        <v>-3.3372989561508096E-2</v>
      </c>
      <c r="AE19" s="21"/>
    </row>
    <row r="20" spans="1:31" s="12" customFormat="1" ht="17" x14ac:dyDescent="0.2">
      <c r="A20" s="74"/>
      <c r="B20" s="74" t="s">
        <v>146</v>
      </c>
      <c r="C20" s="35"/>
      <c r="D20" s="46" t="s">
        <v>85</v>
      </c>
      <c r="E20" s="47">
        <v>-7.7999999999999996E-3</v>
      </c>
      <c r="F20" s="21">
        <f>MATCH($D20,FAC_TOTALS_APTA!$A$2:$BZ$2,)</f>
        <v>17</v>
      </c>
      <c r="G20" s="65">
        <f>VLOOKUP(G11,FAC_TOTALS_APTA!$A$4:$BZ$142,$F20,FALSE)</f>
        <v>5.0047028609248798</v>
      </c>
      <c r="H20" s="65">
        <f>VLOOKUP(H11,FAC_TOTALS_APTA!$A$4:$BZ$142,$F20,FALSE)</f>
        <v>6.2689487735783702</v>
      </c>
      <c r="I20" s="30">
        <f t="shared" si="1"/>
        <v>0.25261158310202947</v>
      </c>
      <c r="J20" s="49" t="str">
        <f t="shared" si="2"/>
        <v/>
      </c>
      <c r="K20" s="49" t="str">
        <f t="shared" si="3"/>
        <v>JTW_HOME_PCT_FAC</v>
      </c>
      <c r="L20" s="21">
        <f>MATCH($K20,FAC_TOTALS_APTA!$A$2:$BX$2,)</f>
        <v>38</v>
      </c>
      <c r="M20" s="53">
        <f>IF(M11=0,0,VLOOKUP(M11,FAC_TOTALS_APTA!$A$4:$BZ$142,$L20,FALSE))</f>
        <v>152979.632533261</v>
      </c>
      <c r="N20" s="53">
        <f>IF(N11=0,0,VLOOKUP(N11,FAC_TOTALS_APTA!$A$4:$BZ$142,$L20,FALSE))</f>
        <v>-1932326.70271232</v>
      </c>
      <c r="O20" s="53">
        <f>IF(O11=0,0,VLOOKUP(O11,FAC_TOTALS_APTA!$A$4:$BZ$142,$L20,FALSE))</f>
        <v>-439366.23124728102</v>
      </c>
      <c r="P20" s="53">
        <f>IF(P11=0,0,VLOOKUP(P11,FAC_TOTALS_APTA!$A$4:$BZ$142,$L20,FALSE))</f>
        <v>-5866845.3982225005</v>
      </c>
      <c r="Q20" s="53">
        <f>IF(Q11=0,0,VLOOKUP(Q11,FAC_TOTALS_APTA!$A$4:$BZ$142,$L20,FALSE))</f>
        <v>-1554735.48150361</v>
      </c>
      <c r="R20" s="53">
        <f>IF(R11=0,0,VLOOKUP(R11,FAC_TOTALS_APTA!$A$4:$BZ$142,$L20,FALSE))</f>
        <v>-2549846.9749800502</v>
      </c>
      <c r="S20" s="53">
        <f>IF(S11=0,0,VLOOKUP(S11,FAC_TOTALS_APTA!$A$4:$BZ$142,$L20,FALSE))</f>
        <v>0</v>
      </c>
      <c r="T20" s="53">
        <f>IF(T11=0,0,VLOOKUP(T11,FAC_TOTALS_APTA!$A$4:$BZ$142,$L20,FALSE))</f>
        <v>0</v>
      </c>
      <c r="U20" s="53">
        <f>IF(U11=0,0,VLOOKUP(U11,FAC_TOTALS_APTA!$A$4:$BZ$142,$L20,FALSE))</f>
        <v>0</v>
      </c>
      <c r="V20" s="53">
        <f>IF(V11=0,0,VLOOKUP(V11,FAC_TOTALS_APTA!$A$4:$BZ$142,$L20,FALSE))</f>
        <v>0</v>
      </c>
      <c r="W20" s="53">
        <f>IF(W11=0,0,VLOOKUP(W11,FAC_TOTALS_APTA!$A$4:$BZ$142,$L20,FALSE))</f>
        <v>0</v>
      </c>
      <c r="X20" s="53">
        <f>IF(X11=0,0,VLOOKUP(X11,FAC_TOTALS_APTA!$A$4:$BZ$142,$L20,FALSE))</f>
        <v>0</v>
      </c>
      <c r="Y20" s="53">
        <f>IF(Y11=0,0,VLOOKUP(Y11,FAC_TOTALS_APTA!$A$4:$BZ$142,$L20,FALSE))</f>
        <v>0</v>
      </c>
      <c r="Z20" s="53">
        <f>IF(Z11=0,0,VLOOKUP(Z11,FAC_TOTALS_APTA!$A$4:$BZ$142,$L20,FALSE))</f>
        <v>0</v>
      </c>
      <c r="AA20" s="53">
        <f>IF(AA11=0,0,VLOOKUP(AA11,FAC_TOTALS_APTA!$A$4:$BZ$142,$L20,FALSE))</f>
        <v>0</v>
      </c>
      <c r="AB20" s="53">
        <f>IF(AB11=0,0,VLOOKUP(AB11,FAC_TOTALS_APTA!$A$4:$BZ$142,$L20,FALSE))</f>
        <v>0</v>
      </c>
      <c r="AC20" s="54">
        <f t="shared" si="4"/>
        <v>-12190141.156132501</v>
      </c>
      <c r="AD20" s="30">
        <f>AC20/G26</f>
        <v>-9.5920430947212306E-3</v>
      </c>
      <c r="AE20" s="21"/>
    </row>
    <row r="21" spans="1:31" s="12" customFormat="1" ht="17" x14ac:dyDescent="0.2">
      <c r="A21" s="74"/>
      <c r="B21" s="74" t="s">
        <v>147</v>
      </c>
      <c r="C21" s="35"/>
      <c r="D21" s="46" t="s">
        <v>87</v>
      </c>
      <c r="E21" s="47">
        <v>-4.3E-3</v>
      </c>
      <c r="F21" s="21">
        <f>MATCH($D21,FAC_TOTALS_APTA!$A$2:$BZ$2,)</f>
        <v>19</v>
      </c>
      <c r="G21" s="65">
        <f>VLOOKUP(G11,FAC_TOTALS_APTA!$A$4:$BZ$142,$F21,FALSE)</f>
        <v>0.78854754532104598</v>
      </c>
      <c r="H21" s="65">
        <f>VLOOKUP(H11,FAC_TOTALS_APTA!$A$4:$BZ$142,$F21,FALSE)</f>
        <v>6.5973488613218496</v>
      </c>
      <c r="I21" s="30">
        <f t="shared" si="1"/>
        <v>7.3664566587875591</v>
      </c>
      <c r="J21" s="49" t="str">
        <f t="shared" si="2"/>
        <v/>
      </c>
      <c r="K21" s="49" t="str">
        <f t="shared" si="3"/>
        <v>YEARS_SINCE_TNC_RAIL_FAC</v>
      </c>
      <c r="L21" s="21">
        <f>MATCH($K21,FAC_TOTALS_APTA!$A$2:$BX$2,)</f>
        <v>42</v>
      </c>
      <c r="M21" s="53">
        <f>IF(M11=0,0,VLOOKUP(M11,FAC_TOTALS_APTA!$A$4:$BZ$142,$L21,FALSE))</f>
        <v>-4818513.4082764499</v>
      </c>
      <c r="N21" s="53">
        <f>IF(N11=0,0,VLOOKUP(N11,FAC_TOTALS_APTA!$A$4:$BZ$142,$L21,FALSE))</f>
        <v>-4914945.2102387603</v>
      </c>
      <c r="O21" s="53">
        <f>IF(O11=0,0,VLOOKUP(O11,FAC_TOTALS_APTA!$A$4:$BZ$142,$L21,FALSE))</f>
        <v>-5520414.2847189801</v>
      </c>
      <c r="P21" s="53">
        <f>IF(P11=0,0,VLOOKUP(P11,FAC_TOTALS_APTA!$A$4:$BZ$142,$L21,FALSE))</f>
        <v>-5539164.9588354798</v>
      </c>
      <c r="Q21" s="53">
        <f>IF(Q11=0,0,VLOOKUP(Q11,FAC_TOTALS_APTA!$A$4:$BZ$142,$L21,FALSE))</f>
        <v>-5376834.8422869099</v>
      </c>
      <c r="R21" s="53">
        <f>IF(R11=0,0,VLOOKUP(R11,FAC_TOTALS_APTA!$A$4:$BZ$142,$L21,FALSE))</f>
        <v>-5267067.80093922</v>
      </c>
      <c r="S21" s="53">
        <f>IF(S11=0,0,VLOOKUP(S11,FAC_TOTALS_APTA!$A$4:$BZ$142,$L21,FALSE))</f>
        <v>0</v>
      </c>
      <c r="T21" s="53">
        <f>IF(T11=0,0,VLOOKUP(T11,FAC_TOTALS_APTA!$A$4:$BZ$142,$L21,FALSE))</f>
        <v>0</v>
      </c>
      <c r="U21" s="53">
        <f>IF(U11=0,0,VLOOKUP(U11,FAC_TOTALS_APTA!$A$4:$BZ$142,$L21,FALSE))</f>
        <v>0</v>
      </c>
      <c r="V21" s="53">
        <f>IF(V11=0,0,VLOOKUP(V11,FAC_TOTALS_APTA!$A$4:$BZ$142,$L21,FALSE))</f>
        <v>0</v>
      </c>
      <c r="W21" s="53">
        <f>IF(W11=0,0,VLOOKUP(W11,FAC_TOTALS_APTA!$A$4:$BZ$142,$L21,FALSE))</f>
        <v>0</v>
      </c>
      <c r="X21" s="53">
        <f>IF(X11=0,0,VLOOKUP(X11,FAC_TOTALS_APTA!$A$4:$BZ$142,$L21,FALSE))</f>
        <v>0</v>
      </c>
      <c r="Y21" s="53">
        <f>IF(Y11=0,0,VLOOKUP(Y11,FAC_TOTALS_APTA!$A$4:$BZ$142,$L21,FALSE))</f>
        <v>0</v>
      </c>
      <c r="Z21" s="53">
        <f>IF(Z11=0,0,VLOOKUP(Z11,FAC_TOTALS_APTA!$A$4:$BZ$142,$L21,FALSE))</f>
        <v>0</v>
      </c>
      <c r="AA21" s="53">
        <f>IF(AA11=0,0,VLOOKUP(AA11,FAC_TOTALS_APTA!$A$4:$BZ$142,$L21,FALSE))</f>
        <v>0</v>
      </c>
      <c r="AB21" s="53">
        <f>IF(AB11=0,0,VLOOKUP(AB11,FAC_TOTALS_APTA!$A$4:$BZ$142,$L21,FALSE))</f>
        <v>0</v>
      </c>
      <c r="AC21" s="54">
        <f t="shared" si="4"/>
        <v>-31436940.505295802</v>
      </c>
      <c r="AD21" s="30">
        <f>AC21/G26</f>
        <v>-2.4736751136083982E-2</v>
      </c>
      <c r="AE21" s="21"/>
    </row>
    <row r="22" spans="1:31" s="12" customFormat="1" ht="17" x14ac:dyDescent="0.2">
      <c r="A22" s="74"/>
      <c r="B22" s="74" t="s">
        <v>148</v>
      </c>
      <c r="C22" s="35"/>
      <c r="D22" s="46" t="s">
        <v>90</v>
      </c>
      <c r="E22" s="47">
        <v>1.8100000000000002E-2</v>
      </c>
      <c r="F22" s="21">
        <f>MATCH($D22,FAC_TOTALS_APTA!$A$2:$BZ$2,)</f>
        <v>22</v>
      </c>
      <c r="G22" s="65">
        <f>VLOOKUP(G11,FAC_TOTALS_APTA!$A$4:$BZ$142,$F22,FALSE)</f>
        <v>0.26900467327545202</v>
      </c>
      <c r="H22" s="65">
        <f>VLOOKUP(H11,FAC_TOTALS_APTA!$A$4:$BZ$142,$F22,FALSE)</f>
        <v>1</v>
      </c>
      <c r="I22" s="30">
        <f t="shared" si="1"/>
        <v>2.717407537288516</v>
      </c>
      <c r="J22" s="49" t="str">
        <f t="shared" si="2"/>
        <v/>
      </c>
      <c r="K22" s="49" t="str">
        <f t="shared" si="3"/>
        <v>BIKE_SHARE_RAIL_FAC</v>
      </c>
      <c r="L22" s="21">
        <f>MATCH($K22,FAC_TOTALS_APTA!$A$2:$BX$2,)</f>
        <v>48</v>
      </c>
      <c r="M22" s="53">
        <f>IF(M11=0,0,VLOOKUP(M11,FAC_TOTALS_APTA!$A$4:$BZ$142,$L22,FALSE))</f>
        <v>0</v>
      </c>
      <c r="N22" s="53">
        <f>IF(N11=0,0,VLOOKUP(N11,FAC_TOTALS_APTA!$A$4:$BZ$142,$L22,FALSE))</f>
        <v>7095730.96256088</v>
      </c>
      <c r="O22" s="53">
        <f>IF(O11=0,0,VLOOKUP(O11,FAC_TOTALS_APTA!$A$4:$BZ$142,$L22,FALSE))</f>
        <v>9421906.7449935991</v>
      </c>
      <c r="P22" s="53">
        <f>IF(P11=0,0,VLOOKUP(P11,FAC_TOTALS_APTA!$A$4:$BZ$142,$L22,FALSE))</f>
        <v>781587.93885293102</v>
      </c>
      <c r="Q22" s="53">
        <f>IF(Q11=0,0,VLOOKUP(Q11,FAC_TOTALS_APTA!$A$4:$BZ$142,$L22,FALSE))</f>
        <v>0</v>
      </c>
      <c r="R22" s="53">
        <f>IF(R11=0,0,VLOOKUP(R11,FAC_TOTALS_APTA!$A$4:$BZ$142,$L22,FALSE))</f>
        <v>158537.76163789199</v>
      </c>
      <c r="S22" s="53">
        <f>IF(S11=0,0,VLOOKUP(S11,FAC_TOTALS_APTA!$A$4:$BZ$142,$L22,FALSE))</f>
        <v>0</v>
      </c>
      <c r="T22" s="53">
        <f>IF(T11=0,0,VLOOKUP(T11,FAC_TOTALS_APTA!$A$4:$BZ$142,$L22,FALSE))</f>
        <v>0</v>
      </c>
      <c r="U22" s="53">
        <f>IF(U11=0,0,VLOOKUP(U11,FAC_TOTALS_APTA!$A$4:$BZ$142,$L22,FALSE))</f>
        <v>0</v>
      </c>
      <c r="V22" s="53">
        <f>IF(V11=0,0,VLOOKUP(V11,FAC_TOTALS_APTA!$A$4:$BZ$142,$L22,FALSE))</f>
        <v>0</v>
      </c>
      <c r="W22" s="53">
        <f>IF(W11=0,0,VLOOKUP(W11,FAC_TOTALS_APTA!$A$4:$BZ$142,$L22,FALSE))</f>
        <v>0</v>
      </c>
      <c r="X22" s="53">
        <f>IF(X11=0,0,VLOOKUP(X11,FAC_TOTALS_APTA!$A$4:$BZ$142,$L22,FALSE))</f>
        <v>0</v>
      </c>
      <c r="Y22" s="53">
        <f>IF(Y11=0,0,VLOOKUP(Y11,FAC_TOTALS_APTA!$A$4:$BZ$142,$L22,FALSE))</f>
        <v>0</v>
      </c>
      <c r="Z22" s="53">
        <f>IF(Z11=0,0,VLOOKUP(Z11,FAC_TOTALS_APTA!$A$4:$BZ$142,$L22,FALSE))</f>
        <v>0</v>
      </c>
      <c r="AA22" s="53">
        <f>IF(AA11=0,0,VLOOKUP(AA11,FAC_TOTALS_APTA!$A$4:$BZ$142,$L22,FALSE))</f>
        <v>0</v>
      </c>
      <c r="AB22" s="53">
        <f>IF(AB11=0,0,VLOOKUP(AB11,FAC_TOTALS_APTA!$A$4:$BZ$142,$L22,FALSE))</f>
        <v>0</v>
      </c>
      <c r="AC22" s="54">
        <f t="shared" si="4"/>
        <v>17457763.408045303</v>
      </c>
      <c r="AD22" s="30">
        <f>AC22/G26</f>
        <v>1.3736971278890888E-2</v>
      </c>
      <c r="AE22" s="21"/>
    </row>
    <row r="23" spans="1:31" s="18" customFormat="1" ht="17" x14ac:dyDescent="0.2">
      <c r="A23" s="74"/>
      <c r="B23" s="75" t="s">
        <v>149</v>
      </c>
      <c r="C23" s="24"/>
      <c r="D23" s="10" t="s">
        <v>91</v>
      </c>
      <c r="E23" s="25">
        <v>-8.7099999999999997E-2</v>
      </c>
      <c r="F23" s="18">
        <f>MATCH($D23,FAC_TOTALS_APTA!$A$2:$BZ$2,)</f>
        <v>23</v>
      </c>
      <c r="G23" s="66">
        <f>VLOOKUP(G11,FAC_TOTALS_APTA!$A$4:$BZ$142,$F23,FALSE)</f>
        <v>0</v>
      </c>
      <c r="H23" s="66">
        <f>VLOOKUP(H11,FAC_TOTALS_APTA!$A$4:$BZ$142,$F23,FALSE)</f>
        <v>0.60029698891821803</v>
      </c>
      <c r="I23" s="51" t="str">
        <f t="shared" si="1"/>
        <v>-</v>
      </c>
      <c r="J23" s="27" t="str">
        <f>IF(C23="Log","_log","")</f>
        <v/>
      </c>
      <c r="K23" s="27" t="str">
        <f>CONCATENATE(D23,J23,"_FAC")</f>
        <v>scooter_flag_RAIL_FAC</v>
      </c>
      <c r="L23" s="18">
        <f>MATCH($K23,FAC_TOTALS_APTA!$A$2:$BX$2,)</f>
        <v>50</v>
      </c>
      <c r="M23" s="28">
        <f>IF(M11=0,0,VLOOKUP(M11,FAC_TOTALS_APTA!$A$4:$BZ$142,$L23,FALSE))</f>
        <v>0</v>
      </c>
      <c r="N23" s="28">
        <f>IF(N11=0,0,VLOOKUP(N11,FAC_TOTALS_APTA!$A$4:$BZ$142,$L23,FALSE))</f>
        <v>0</v>
      </c>
      <c r="O23" s="28">
        <f>IF(O11=0,0,VLOOKUP(O11,FAC_TOTALS_APTA!$A$4:$BZ$142,$L23,FALSE))</f>
        <v>0</v>
      </c>
      <c r="P23" s="28">
        <f>IF(P11=0,0,VLOOKUP(P11,FAC_TOTALS_APTA!$A$4:$BZ$142,$L23,FALSE))</f>
        <v>0</v>
      </c>
      <c r="Q23" s="28">
        <f>IF(Q11=0,0,VLOOKUP(Q11,FAC_TOTALS_APTA!$A$4:$BZ$142,$L23,FALSE))</f>
        <v>0</v>
      </c>
      <c r="R23" s="28">
        <f>IF(R11=0,0,VLOOKUP(R11,FAC_TOTALS_APTA!$A$4:$BZ$142,$L23,FALSE))</f>
        <v>-62067345.017925002</v>
      </c>
      <c r="S23" s="28">
        <f>IF(S11=0,0,VLOOKUP(S11,FAC_TOTALS_APTA!$A$4:$BZ$142,$L23,FALSE))</f>
        <v>0</v>
      </c>
      <c r="T23" s="28">
        <f>IF(T11=0,0,VLOOKUP(T11,FAC_TOTALS_APTA!$A$4:$BZ$142,$L23,FALSE))</f>
        <v>0</v>
      </c>
      <c r="U23" s="28">
        <f>IF(U11=0,0,VLOOKUP(U11,FAC_TOTALS_APTA!$A$4:$BZ$142,$L23,FALSE))</f>
        <v>0</v>
      </c>
      <c r="V23" s="28">
        <f>IF(V11=0,0,VLOOKUP(V11,FAC_TOTALS_APTA!$A$4:$BZ$142,$L23,FALSE))</f>
        <v>0</v>
      </c>
      <c r="W23" s="28">
        <f>IF(W11=0,0,VLOOKUP(W11,FAC_TOTALS_APTA!$A$4:$BZ$142,$L23,FALSE))</f>
        <v>0</v>
      </c>
      <c r="X23" s="28">
        <f>IF(X11=0,0,VLOOKUP(X11,FAC_TOTALS_APTA!$A$4:$BZ$142,$L23,FALSE))</f>
        <v>0</v>
      </c>
      <c r="Y23" s="28">
        <f>IF(Y11=0,0,VLOOKUP(Y11,FAC_TOTALS_APTA!$A$4:$BZ$142,$L23,FALSE))</f>
        <v>0</v>
      </c>
      <c r="Z23" s="28">
        <f>IF(Z11=0,0,VLOOKUP(Z11,FAC_TOTALS_APTA!$A$4:$BZ$142,$L23,FALSE))</f>
        <v>0</v>
      </c>
      <c r="AA23" s="28">
        <f>IF(AA11=0,0,VLOOKUP(AA11,FAC_TOTALS_APTA!$A$4:$BZ$142,$L23,FALSE))</f>
        <v>0</v>
      </c>
      <c r="AB23" s="28">
        <f>IF(AB11=0,0,VLOOKUP(AB11,FAC_TOTALS_APTA!$A$4:$BZ$142,$L23,FALSE))</f>
        <v>0</v>
      </c>
      <c r="AC23" s="29">
        <f>SUM(M23:AB23)</f>
        <v>-62067345.017925002</v>
      </c>
      <c r="AD23" s="26">
        <f>AC23/G26</f>
        <v>-4.8838864174051283E-2</v>
      </c>
      <c r="AE23" s="21"/>
    </row>
    <row r="24" spans="1:31" s="12" customFormat="1" ht="17" x14ac:dyDescent="0.2">
      <c r="A24" s="74"/>
      <c r="B24" s="86" t="s">
        <v>144</v>
      </c>
      <c r="C24" s="87"/>
      <c r="D24" s="86" t="s">
        <v>143</v>
      </c>
      <c r="E24" s="25"/>
      <c r="F24" s="89"/>
      <c r="G24" s="90"/>
      <c r="H24" s="90"/>
      <c r="I24" s="94"/>
      <c r="J24" s="92"/>
      <c r="K24" s="92" t="str">
        <f t="shared" ref="K24" si="5">CONCATENATE(D24,J24,"_FAC")</f>
        <v>New_Reporter_FAC</v>
      </c>
      <c r="L24" s="89">
        <f>MATCH($K24,FAC_TOTALS_APTA!$A$2:$BX$2,)</f>
        <v>57</v>
      </c>
      <c r="M24" s="90">
        <f>IF(M11=0,0,VLOOKUP(M11,FAC_TOTALS_APTA!$A$4:$BZ$142,$L24,FALSE))</f>
        <v>0</v>
      </c>
      <c r="N24" s="90">
        <f>IF(N11=0,0,VLOOKUP(N11,FAC_TOTALS_APTA!$A$4:$BZ$142,$L24,FALSE))</f>
        <v>0</v>
      </c>
      <c r="O24" s="90">
        <f>IF(O11=0,0,VLOOKUP(O11,FAC_TOTALS_APTA!$A$4:$BZ$142,$L24,FALSE))</f>
        <v>0</v>
      </c>
      <c r="P24" s="90">
        <f>IF(P11=0,0,VLOOKUP(P11,FAC_TOTALS_APTA!$A$4:$BZ$142,$L24,FALSE))</f>
        <v>0</v>
      </c>
      <c r="Q24" s="90">
        <f>IF(Q11=0,0,VLOOKUP(Q11,FAC_TOTALS_APTA!$A$4:$BZ$142,$L24,FALSE))</f>
        <v>0</v>
      </c>
      <c r="R24" s="90">
        <f>IF(R11=0,0,VLOOKUP(R11,FAC_TOTALS_APTA!$A$4:$BZ$142,$L24,FALSE))</f>
        <v>0</v>
      </c>
      <c r="S24" s="90">
        <f>IF(S11=0,0,VLOOKUP(S11,FAC_TOTALS_APTA!$A$4:$BZ$142,$L24,FALSE))</f>
        <v>0</v>
      </c>
      <c r="T24" s="90">
        <f>IF(T11=0,0,VLOOKUP(T11,FAC_TOTALS_APTA!$A$4:$BZ$142,$L24,FALSE))</f>
        <v>0</v>
      </c>
      <c r="U24" s="90">
        <f>IF(U11=0,0,VLOOKUP(U11,FAC_TOTALS_APTA!$A$4:$BZ$142,$L24,FALSE))</f>
        <v>0</v>
      </c>
      <c r="V24" s="90">
        <f>IF(V11=0,0,VLOOKUP(V11,FAC_TOTALS_APTA!$A$4:$BZ$142,$L24,FALSE))</f>
        <v>0</v>
      </c>
      <c r="W24" s="90">
        <f>IF(W11=0,0,VLOOKUP(W11,FAC_TOTALS_APTA!$A$4:$BZ$142,$L24,FALSE))</f>
        <v>0</v>
      </c>
      <c r="X24" s="90">
        <f>IF(X11=0,0,VLOOKUP(X11,FAC_TOTALS_APTA!$A$4:$BZ$142,$L24,FALSE))</f>
        <v>0</v>
      </c>
      <c r="Y24" s="90">
        <f>IF(Y11=0,0,VLOOKUP(Y11,FAC_TOTALS_APTA!$A$4:$BZ$142,$L24,FALSE))</f>
        <v>0</v>
      </c>
      <c r="Z24" s="90">
        <f>IF(Z11=0,0,VLOOKUP(Z11,FAC_TOTALS_APTA!$A$4:$BZ$142,$L24,FALSE))</f>
        <v>0</v>
      </c>
      <c r="AA24" s="90">
        <f>IF(AA11=0,0,VLOOKUP(AA11,FAC_TOTALS_APTA!$A$4:$BZ$142,$L24,FALSE))</f>
        <v>0</v>
      </c>
      <c r="AB24" s="90">
        <f>IF(AB11=0,0,VLOOKUP(AB11,FAC_TOTALS_APTA!$A$4:$BZ$142,$L24,FALSE))</f>
        <v>0</v>
      </c>
      <c r="AC24" s="93">
        <f t="shared" ref="AC24" si="6">SUM(M24:AB24)</f>
        <v>0</v>
      </c>
      <c r="AD24" s="94">
        <f>AC24/G26</f>
        <v>0</v>
      </c>
      <c r="AE24" s="21"/>
    </row>
    <row r="25" spans="1:31" s="48" customFormat="1" ht="17" x14ac:dyDescent="0.2">
      <c r="A25" s="74"/>
      <c r="B25" s="74" t="s">
        <v>73</v>
      </c>
      <c r="C25" s="35"/>
      <c r="D25" s="46"/>
      <c r="E25" s="47"/>
      <c r="F25" s="21"/>
      <c r="G25" s="53"/>
      <c r="H25" s="53"/>
      <c r="I25" s="30"/>
      <c r="J25" s="49"/>
      <c r="K25" s="49"/>
      <c r="L25" s="21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4">
        <f>SUM(AC13:AC24)</f>
        <v>-31265234.608482018</v>
      </c>
      <c r="AD25" s="30">
        <f>AC25/G28</f>
        <v>-2.4980448813717034E-2</v>
      </c>
      <c r="AE25" s="21"/>
    </row>
    <row r="26" spans="1:31" ht="15.75" hidden="1" customHeight="1" x14ac:dyDescent="0.2">
      <c r="A26" s="74"/>
      <c r="B26" s="74"/>
      <c r="C26" s="55"/>
      <c r="D26" s="56" t="s">
        <v>7</v>
      </c>
      <c r="E26" s="57"/>
      <c r="F26" s="31">
        <f>MATCH($D26,FAC_TOTALS_APTA!$A$2:$BX$2,)</f>
        <v>8</v>
      </c>
      <c r="G26" s="58">
        <f>VLOOKUP(G11,FAC_TOTALS_APTA!$A$4:$BZ$142,$F26,FALSE)</f>
        <v>1270859715.2614</v>
      </c>
      <c r="H26" s="58">
        <f>VLOOKUP(H11,FAC_TOTALS_APTA!$A$4:$BX$142,$F26,FALSE)</f>
        <v>1236991724.6828401</v>
      </c>
      <c r="I26" s="59">
        <f t="shared" ref="I26:I28" si="7">H26/G26-1</f>
        <v>-2.6649668859472508E-2</v>
      </c>
      <c r="J26" s="59"/>
      <c r="K26" s="49"/>
      <c r="L26" s="21"/>
      <c r="M26" s="60">
        <f>SUM(M13:M18)</f>
        <v>5215038.5042355955</v>
      </c>
      <c r="N26" s="60">
        <f>SUM(N13:N18)</f>
        <v>41753658.171468496</v>
      </c>
      <c r="O26" s="60">
        <f>SUM(O13:O18)</f>
        <v>-34072828.79229296</v>
      </c>
      <c r="P26" s="60">
        <f>SUM(P13:P18)</f>
        <v>-7230585.7654729942</v>
      </c>
      <c r="Q26" s="60">
        <f>SUM(Q13:Q18)</f>
        <v>54272302.466598794</v>
      </c>
      <c r="R26" s="60">
        <f>SUM(R13:R18)</f>
        <v>39446232.089848891</v>
      </c>
      <c r="S26" s="60">
        <f>SUM(S13:S18)</f>
        <v>0</v>
      </c>
      <c r="T26" s="60">
        <f>SUM(T13:T18)</f>
        <v>0</v>
      </c>
      <c r="U26" s="60">
        <f>SUM(U13:U18)</f>
        <v>0</v>
      </c>
      <c r="V26" s="60">
        <f>SUM(V13:V18)</f>
        <v>0</v>
      </c>
      <c r="W26" s="60">
        <f>SUM(W13:W18)</f>
        <v>0</v>
      </c>
      <c r="X26" s="60">
        <f>SUM(X13:X18)</f>
        <v>0</v>
      </c>
      <c r="Y26" s="60">
        <f>SUM(Y13:Y18)</f>
        <v>0</v>
      </c>
      <c r="Z26" s="60">
        <f>SUM(Z13:Z18)</f>
        <v>0</v>
      </c>
      <c r="AA26" s="60">
        <f>SUM(AA13:AA18)</f>
        <v>0</v>
      </c>
      <c r="AB26" s="60">
        <f>SUM(AB13:AB18)</f>
        <v>0</v>
      </c>
      <c r="AC26" s="32"/>
      <c r="AD26" s="70"/>
      <c r="AE26" s="21"/>
    </row>
    <row r="27" spans="1:31" ht="17" x14ac:dyDescent="0.2">
      <c r="A27" s="74"/>
      <c r="B27" s="79" t="s">
        <v>74</v>
      </c>
      <c r="C27" s="24"/>
      <c r="D27" s="10"/>
      <c r="E27" s="25"/>
      <c r="F27" s="18"/>
      <c r="G27" s="28"/>
      <c r="H27" s="28"/>
      <c r="I27" s="26"/>
      <c r="J27" s="27"/>
      <c r="K27" s="27"/>
      <c r="L27" s="18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29">
        <f>AC28-AC25</f>
        <v>4810352.9864820391</v>
      </c>
      <c r="AD27" s="26">
        <f>AD28-AD25</f>
        <v>3.8433991639431134E-3</v>
      </c>
      <c r="AE27" s="21"/>
    </row>
    <row r="28" spans="1:31" ht="18" thickBot="1" x14ac:dyDescent="0.25">
      <c r="A28" s="74"/>
      <c r="B28" s="82" t="s">
        <v>153</v>
      </c>
      <c r="C28" s="17"/>
      <c r="D28" s="17" t="s">
        <v>5</v>
      </c>
      <c r="E28" s="17"/>
      <c r="F28" s="17">
        <f>MATCH($D28,FAC_TOTALS_APTA!$A$2:$BX$2,)</f>
        <v>6</v>
      </c>
      <c r="G28" s="83">
        <f>VLOOKUP(G11,FAC_TOTALS_APTA!$A$4:$BX$142,$F28,FALSE)</f>
        <v>1251588185.6900001</v>
      </c>
      <c r="H28" s="83">
        <f>VLOOKUP(H11,FAC_TOTALS_APTA!$A$4:$BX$142,$F28,FALSE)</f>
        <v>1225133304.0680001</v>
      </c>
      <c r="I28" s="41">
        <f t="shared" si="7"/>
        <v>-2.113704964977392E-2</v>
      </c>
      <c r="J28" s="64"/>
      <c r="K28" s="64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85">
        <f>H28-G28</f>
        <v>-26454881.621999979</v>
      </c>
      <c r="AD28" s="41">
        <f>I28</f>
        <v>-2.113704964977392E-2</v>
      </c>
      <c r="AE28" s="21"/>
    </row>
    <row r="29" spans="1:31" ht="17" thickTop="1" x14ac:dyDescent="0.2">
      <c r="A29" s="74"/>
      <c r="G29" s="33"/>
      <c r="H29" s="33"/>
    </row>
    <row r="30" spans="1:31" x14ac:dyDescent="0.2">
      <c r="A30" s="76"/>
    </row>
    <row r="31" spans="1:31" x14ac:dyDescent="0.2">
      <c r="A31" s="78"/>
    </row>
    <row r="32" spans="1:31" x14ac:dyDescent="0.2">
      <c r="A32" s="78"/>
      <c r="B32" s="71" t="s">
        <v>71</v>
      </c>
      <c r="C32" s="61"/>
      <c r="D32" s="61"/>
      <c r="E32" s="62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</row>
    <row r="33" spans="2:30" ht="17" x14ac:dyDescent="0.2">
      <c r="B33" s="6" t="s">
        <v>30</v>
      </c>
      <c r="C33" s="52" t="s">
        <v>31</v>
      </c>
      <c r="D33" s="20"/>
      <c r="E33" s="21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</row>
    <row r="34" spans="2:30" x14ac:dyDescent="0.2">
      <c r="B34" s="6"/>
      <c r="C34" s="52"/>
      <c r="D34" s="20"/>
      <c r="E34" s="21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</row>
    <row r="35" spans="2:30" ht="17" x14ac:dyDescent="0.2">
      <c r="B35" s="72" t="s">
        <v>29</v>
      </c>
      <c r="C35" s="14">
        <v>1</v>
      </c>
      <c r="D35" s="20"/>
      <c r="E35" s="21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</row>
    <row r="36" spans="2:30" ht="18" thickBot="1" x14ac:dyDescent="0.25">
      <c r="B36" s="73" t="s">
        <v>120</v>
      </c>
      <c r="C36" s="15">
        <v>2</v>
      </c>
      <c r="D36" s="16"/>
      <c r="E36" s="17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2:30" ht="17" thickTop="1" x14ac:dyDescent="0.2">
      <c r="B37" s="74"/>
      <c r="C37" s="21"/>
      <c r="D37" s="21"/>
      <c r="E37" s="21"/>
      <c r="F37" s="21"/>
      <c r="G37" s="95" t="s">
        <v>67</v>
      </c>
      <c r="H37" s="95"/>
      <c r="I37" s="95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95" t="s">
        <v>32</v>
      </c>
      <c r="AD37" s="95"/>
    </row>
    <row r="38" spans="2:30" ht="17" x14ac:dyDescent="0.2">
      <c r="B38" s="75" t="s">
        <v>33</v>
      </c>
      <c r="C38" s="24" t="s">
        <v>34</v>
      </c>
      <c r="D38" s="18" t="s">
        <v>35</v>
      </c>
      <c r="E38" s="18" t="s">
        <v>72</v>
      </c>
      <c r="F38" s="18"/>
      <c r="G38" s="18">
        <f>$C$1</f>
        <v>2012</v>
      </c>
      <c r="H38" s="18">
        <f>$C$2</f>
        <v>2018</v>
      </c>
      <c r="I38" s="18" t="s">
        <v>68</v>
      </c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 t="s">
        <v>70</v>
      </c>
      <c r="AD38" s="18" t="s">
        <v>68</v>
      </c>
    </row>
    <row r="39" spans="2:30" hidden="1" x14ac:dyDescent="0.2">
      <c r="B39" s="74"/>
      <c r="C39" s="35"/>
      <c r="D39" s="21"/>
      <c r="E39" s="21"/>
      <c r="F39" s="21"/>
      <c r="G39" s="21"/>
      <c r="H39" s="21"/>
      <c r="I39" s="21"/>
      <c r="J39" s="21"/>
      <c r="K39" s="21"/>
      <c r="L39" s="21"/>
      <c r="M39" s="21">
        <v>1</v>
      </c>
      <c r="N39" s="21">
        <v>2</v>
      </c>
      <c r="O39" s="21">
        <v>3</v>
      </c>
      <c r="P39" s="21">
        <v>4</v>
      </c>
      <c r="Q39" s="21">
        <v>5</v>
      </c>
      <c r="R39" s="21">
        <v>6</v>
      </c>
      <c r="S39" s="21">
        <v>7</v>
      </c>
      <c r="T39" s="21">
        <v>8</v>
      </c>
      <c r="U39" s="21">
        <v>9</v>
      </c>
      <c r="V39" s="21">
        <v>10</v>
      </c>
      <c r="W39" s="21">
        <v>11</v>
      </c>
      <c r="X39" s="21">
        <v>12</v>
      </c>
      <c r="Y39" s="21">
        <v>13</v>
      </c>
      <c r="Z39" s="21">
        <v>14</v>
      </c>
      <c r="AA39" s="21">
        <v>15</v>
      </c>
      <c r="AB39" s="21">
        <v>16</v>
      </c>
      <c r="AC39" s="21"/>
      <c r="AD39" s="21"/>
    </row>
    <row r="40" spans="2:30" hidden="1" x14ac:dyDescent="0.2">
      <c r="B40" s="74"/>
      <c r="C40" s="35"/>
      <c r="D40" s="21"/>
      <c r="E40" s="21"/>
      <c r="F40" s="21"/>
      <c r="G40" s="21" t="str">
        <f>CONCATENATE($C35,"_",$C36,"_",G38)</f>
        <v>1_2_2012</v>
      </c>
      <c r="H40" s="21" t="str">
        <f>CONCATENATE($C35,"_",$C36,"_",H38)</f>
        <v>1_2_2018</v>
      </c>
      <c r="I40" s="21"/>
      <c r="J40" s="21"/>
      <c r="K40" s="21"/>
      <c r="L40" s="21"/>
      <c r="M40" s="21" t="str">
        <f>IF($G38+M39&gt;$H38,0,CONCATENATE($C35,"_",$C36,"_",$G38+M39))</f>
        <v>1_2_2013</v>
      </c>
      <c r="N40" s="21" t="str">
        <f t="shared" ref="N40:AB40" si="8">IF($G38+N39&gt;$H38,0,CONCATENATE($C35,"_",$C36,"_",$G38+N39))</f>
        <v>1_2_2014</v>
      </c>
      <c r="O40" s="21" t="str">
        <f t="shared" si="8"/>
        <v>1_2_2015</v>
      </c>
      <c r="P40" s="21" t="str">
        <f t="shared" si="8"/>
        <v>1_2_2016</v>
      </c>
      <c r="Q40" s="21" t="str">
        <f t="shared" si="8"/>
        <v>1_2_2017</v>
      </c>
      <c r="R40" s="21" t="str">
        <f t="shared" si="8"/>
        <v>1_2_2018</v>
      </c>
      <c r="S40" s="21">
        <f t="shared" si="8"/>
        <v>0</v>
      </c>
      <c r="T40" s="21">
        <f t="shared" si="8"/>
        <v>0</v>
      </c>
      <c r="U40" s="21">
        <f t="shared" si="8"/>
        <v>0</v>
      </c>
      <c r="V40" s="21">
        <f t="shared" si="8"/>
        <v>0</v>
      </c>
      <c r="W40" s="21">
        <f t="shared" si="8"/>
        <v>0</v>
      </c>
      <c r="X40" s="21">
        <f t="shared" si="8"/>
        <v>0</v>
      </c>
      <c r="Y40" s="21">
        <f t="shared" si="8"/>
        <v>0</v>
      </c>
      <c r="Z40" s="21">
        <f t="shared" si="8"/>
        <v>0</v>
      </c>
      <c r="AA40" s="21">
        <f t="shared" si="8"/>
        <v>0</v>
      </c>
      <c r="AB40" s="21">
        <f t="shared" si="8"/>
        <v>0</v>
      </c>
      <c r="AC40" s="21"/>
      <c r="AD40" s="21"/>
    </row>
    <row r="41" spans="2:30" hidden="1" x14ac:dyDescent="0.2">
      <c r="B41" s="74"/>
      <c r="C41" s="35"/>
      <c r="D41" s="21"/>
      <c r="E41" s="21"/>
      <c r="F41" s="21" t="s">
        <v>69</v>
      </c>
      <c r="G41" s="53"/>
      <c r="H41" s="53"/>
      <c r="I41" s="21"/>
      <c r="J41" s="21"/>
      <c r="K41" s="21"/>
      <c r="L41" s="21" t="s">
        <v>69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</row>
    <row r="42" spans="2:30" ht="17" x14ac:dyDescent="0.2">
      <c r="B42" s="74" t="s">
        <v>116</v>
      </c>
      <c r="C42" s="35" t="s">
        <v>36</v>
      </c>
      <c r="D42" s="46" t="s">
        <v>9</v>
      </c>
      <c r="E42" s="47">
        <v>0.60799999999999998</v>
      </c>
      <c r="F42" s="21">
        <f>MATCH($D42,FAC_TOTALS_APTA!$A$2:$BZ$2,)</f>
        <v>10</v>
      </c>
      <c r="G42" s="53">
        <f>VLOOKUP(G40,FAC_TOTALS_APTA!$A$4:$BZ$142,$F42,FALSE)</f>
        <v>4217213.3624224104</v>
      </c>
      <c r="H42" s="53">
        <f>VLOOKUP(H40,FAC_TOTALS_APTA!$A$4:$BZ$142,$F42,FALSE)</f>
        <v>5625721.34560032</v>
      </c>
      <c r="I42" s="30">
        <f>IFERROR(H42/G42-1,"-")</f>
        <v>0.33399021157631159</v>
      </c>
      <c r="J42" s="49" t="str">
        <f>IF(C42="Log","_log","")</f>
        <v>_log</v>
      </c>
      <c r="K42" s="49" t="str">
        <f>CONCATENATE(D42,J42,"_FAC")</f>
        <v>VRM_ADJ_log_FAC</v>
      </c>
      <c r="L42" s="21">
        <f>MATCH($K42,FAC_TOTALS_APTA!$A$2:$BX$2,)</f>
        <v>24</v>
      </c>
      <c r="M42" s="53">
        <f>IF(M40=0,0,VLOOKUP(M40,FAC_TOTALS_APTA!$A$4:$BZ$142,$L42,FALSE))</f>
        <v>6605034.0291488003</v>
      </c>
      <c r="N42" s="53">
        <f>IF(N40=0,0,VLOOKUP(N40,FAC_TOTALS_APTA!$A$4:$BZ$142,$L42,FALSE))</f>
        <v>1481471.1489198799</v>
      </c>
      <c r="O42" s="53">
        <f>IF(O40=0,0,VLOOKUP(O40,FAC_TOTALS_APTA!$A$4:$BZ$142,$L42,FALSE))</f>
        <v>896072.30487797398</v>
      </c>
      <c r="P42" s="53">
        <f>IF(P40=0,0,VLOOKUP(P40,FAC_TOTALS_APTA!$A$4:$BZ$142,$L42,FALSE))</f>
        <v>1766045.3847111601</v>
      </c>
      <c r="Q42" s="53">
        <f>IF(Q40=0,0,VLOOKUP(Q40,FAC_TOTALS_APTA!$A$4:$BZ$142,$L42,FALSE))</f>
        <v>766743.96969193604</v>
      </c>
      <c r="R42" s="53">
        <f>IF(R40=0,0,VLOOKUP(R40,FAC_TOTALS_APTA!$A$4:$BZ$142,$L42,FALSE))</f>
        <v>2203392.28274024</v>
      </c>
      <c r="S42" s="53">
        <f>IF(S40=0,0,VLOOKUP(S40,FAC_TOTALS_APTA!$A$4:$BZ$142,$L42,FALSE))</f>
        <v>0</v>
      </c>
      <c r="T42" s="53">
        <f>IF(T40=0,0,VLOOKUP(T40,FAC_TOTALS_APTA!$A$4:$BZ$142,$L42,FALSE))</f>
        <v>0</v>
      </c>
      <c r="U42" s="53">
        <f>IF(U40=0,0,VLOOKUP(U40,FAC_TOTALS_APTA!$A$4:$BZ$142,$L42,FALSE))</f>
        <v>0</v>
      </c>
      <c r="V42" s="53">
        <f>IF(V40=0,0,VLOOKUP(V40,FAC_TOTALS_APTA!$A$4:$BZ$142,$L42,FALSE))</f>
        <v>0</v>
      </c>
      <c r="W42" s="53">
        <f>IF(W40=0,0,VLOOKUP(W40,FAC_TOTALS_APTA!$A$4:$BZ$142,$L42,FALSE))</f>
        <v>0</v>
      </c>
      <c r="X42" s="53">
        <f>IF(X40=0,0,VLOOKUP(X40,FAC_TOTALS_APTA!$A$4:$BZ$142,$L42,FALSE))</f>
        <v>0</v>
      </c>
      <c r="Y42" s="53">
        <f>IF(Y40=0,0,VLOOKUP(Y40,FAC_TOTALS_APTA!$A$4:$BZ$142,$L42,FALSE))</f>
        <v>0</v>
      </c>
      <c r="Z42" s="53">
        <f>IF(Z40=0,0,VLOOKUP(Z40,FAC_TOTALS_APTA!$A$4:$BZ$142,$L42,FALSE))</f>
        <v>0</v>
      </c>
      <c r="AA42" s="53">
        <f>IF(AA40=0,0,VLOOKUP(AA40,FAC_TOTALS_APTA!$A$4:$BZ$142,$L42,FALSE))</f>
        <v>0</v>
      </c>
      <c r="AB42" s="53">
        <f>IF(AB40=0,0,VLOOKUP(AB40,FAC_TOTALS_APTA!$A$4:$BZ$142,$L42,FALSE))</f>
        <v>0</v>
      </c>
      <c r="AC42" s="54">
        <f>SUM(M42:AB42)</f>
        <v>13718759.120089989</v>
      </c>
      <c r="AD42" s="30">
        <f>AC42/G55</f>
        <v>0.15855707923035053</v>
      </c>
    </row>
    <row r="43" spans="2:30" ht="17" x14ac:dyDescent="0.2">
      <c r="B43" s="74" t="s">
        <v>37</v>
      </c>
      <c r="C43" s="35" t="s">
        <v>36</v>
      </c>
      <c r="D43" s="46" t="s">
        <v>10</v>
      </c>
      <c r="E43" s="47">
        <v>-0.2676</v>
      </c>
      <c r="F43" s="21">
        <f>MATCH($D43,FAC_TOTALS_APTA!$A$2:$BZ$2,)</f>
        <v>11</v>
      </c>
      <c r="G43" s="65">
        <f>VLOOKUP(G40,FAC_TOTALS_APTA!$A$4:$BZ$142,$F43,FALSE)</f>
        <v>6.33791411468858</v>
      </c>
      <c r="H43" s="65">
        <f>VLOOKUP(H40,FAC_TOTALS_APTA!$A$4:$BZ$142,$F43,FALSE)</f>
        <v>7.0216777554447596</v>
      </c>
      <c r="I43" s="30">
        <f t="shared" ref="I43:I52" si="9">IFERROR(H43/G43-1,"-")</f>
        <v>0.10788464917369378</v>
      </c>
      <c r="J43" s="49" t="str">
        <f t="shared" ref="J43:J51" si="10">IF(C43="Log","_log","")</f>
        <v>_log</v>
      </c>
      <c r="K43" s="49" t="str">
        <f t="shared" ref="K43:K51" si="11">CONCATENATE(D43,J43,"_FAC")</f>
        <v>FARE_per_UPT_log_FAC</v>
      </c>
      <c r="L43" s="21">
        <f>MATCH($K43,FAC_TOTALS_APTA!$A$2:$BX$2,)</f>
        <v>26</v>
      </c>
      <c r="M43" s="53">
        <f>IF(M40=0,0,VLOOKUP(M40,FAC_TOTALS_APTA!$A$4:$BZ$142,$L43,FALSE))</f>
        <v>-1228620.77921907</v>
      </c>
      <c r="N43" s="53">
        <f>IF(N40=0,0,VLOOKUP(N40,FAC_TOTALS_APTA!$A$4:$BZ$142,$L43,FALSE))</f>
        <v>27695.824455906499</v>
      </c>
      <c r="O43" s="53">
        <f>IF(O40=0,0,VLOOKUP(O40,FAC_TOTALS_APTA!$A$4:$BZ$142,$L43,FALSE))</f>
        <v>-696944.58382884203</v>
      </c>
      <c r="P43" s="53">
        <f>IF(P40=0,0,VLOOKUP(P40,FAC_TOTALS_APTA!$A$4:$BZ$142,$L43,FALSE))</f>
        <v>917408.54281156603</v>
      </c>
      <c r="Q43" s="53">
        <f>IF(Q40=0,0,VLOOKUP(Q40,FAC_TOTALS_APTA!$A$4:$BZ$142,$L43,FALSE))</f>
        <v>-103388.57288848</v>
      </c>
      <c r="R43" s="53">
        <f>IF(R40=0,0,VLOOKUP(R40,FAC_TOTALS_APTA!$A$4:$BZ$142,$L43,FALSE))</f>
        <v>535076.52620044397</v>
      </c>
      <c r="S43" s="53">
        <f>IF(S40=0,0,VLOOKUP(S40,FAC_TOTALS_APTA!$A$4:$BZ$142,$L43,FALSE))</f>
        <v>0</v>
      </c>
      <c r="T43" s="53">
        <f>IF(T40=0,0,VLOOKUP(T40,FAC_TOTALS_APTA!$A$4:$BZ$142,$L43,FALSE))</f>
        <v>0</v>
      </c>
      <c r="U43" s="53">
        <f>IF(U40=0,0,VLOOKUP(U40,FAC_TOTALS_APTA!$A$4:$BZ$142,$L43,FALSE))</f>
        <v>0</v>
      </c>
      <c r="V43" s="53">
        <f>IF(V40=0,0,VLOOKUP(V40,FAC_TOTALS_APTA!$A$4:$BZ$142,$L43,FALSE))</f>
        <v>0</v>
      </c>
      <c r="W43" s="53">
        <f>IF(W40=0,0,VLOOKUP(W40,FAC_TOTALS_APTA!$A$4:$BZ$142,$L43,FALSE))</f>
        <v>0</v>
      </c>
      <c r="X43" s="53">
        <f>IF(X40=0,0,VLOOKUP(X40,FAC_TOTALS_APTA!$A$4:$BZ$142,$L43,FALSE))</f>
        <v>0</v>
      </c>
      <c r="Y43" s="53">
        <f>IF(Y40=0,0,VLOOKUP(Y40,FAC_TOTALS_APTA!$A$4:$BZ$142,$L43,FALSE))</f>
        <v>0</v>
      </c>
      <c r="Z43" s="53">
        <f>IF(Z40=0,0,VLOOKUP(Z40,FAC_TOTALS_APTA!$A$4:$BZ$142,$L43,FALSE))</f>
        <v>0</v>
      </c>
      <c r="AA43" s="53">
        <f>IF(AA40=0,0,VLOOKUP(AA40,FAC_TOTALS_APTA!$A$4:$BZ$142,$L43,FALSE))</f>
        <v>0</v>
      </c>
      <c r="AB43" s="53">
        <f>IF(AB40=0,0,VLOOKUP(AB40,FAC_TOTALS_APTA!$A$4:$BZ$142,$L43,FALSE))</f>
        <v>0</v>
      </c>
      <c r="AC43" s="54">
        <f t="shared" ref="AC43:AC51" si="12">SUM(M43:AB43)</f>
        <v>-548773.04246847564</v>
      </c>
      <c r="AD43" s="30">
        <f>AC43/G55</f>
        <v>-6.3425452704926454E-3</v>
      </c>
    </row>
    <row r="44" spans="2:30" ht="17" x14ac:dyDescent="0.2">
      <c r="B44" s="74" t="s">
        <v>151</v>
      </c>
      <c r="C44" s="35" t="s">
        <v>36</v>
      </c>
      <c r="D44" s="46" t="s">
        <v>11</v>
      </c>
      <c r="E44" s="47">
        <v>0.50160000000000005</v>
      </c>
      <c r="F44" s="21">
        <f>MATCH($D44,FAC_TOTALS_APTA!$A$2:$BZ$2,)</f>
        <v>12</v>
      </c>
      <c r="G44" s="53">
        <f>VLOOKUP(G40,FAC_TOTALS_APTA!$A$4:$BZ$142,$F44,FALSE)</f>
        <v>2805645.4920648802</v>
      </c>
      <c r="H44" s="53">
        <f>VLOOKUP(H40,FAC_TOTALS_APTA!$A$4:$BZ$142,$F44,FALSE)</f>
        <v>2850048.2426552698</v>
      </c>
      <c r="I44" s="30">
        <f t="shared" si="9"/>
        <v>1.5826215648403474E-2</v>
      </c>
      <c r="J44" s="49" t="str">
        <f t="shared" si="10"/>
        <v>_log</v>
      </c>
      <c r="K44" s="49" t="str">
        <f t="shared" si="11"/>
        <v>POP_EMP_log_FAC</v>
      </c>
      <c r="L44" s="21">
        <f>MATCH($K44,FAC_TOTALS_APTA!$A$2:$BX$2,)</f>
        <v>28</v>
      </c>
      <c r="M44" s="53">
        <f>IF(M40=0,0,VLOOKUP(M40,FAC_TOTALS_APTA!$A$4:$BZ$142,$L44,FALSE))</f>
        <v>566525.80681962904</v>
      </c>
      <c r="N44" s="53">
        <f>IF(N40=0,0,VLOOKUP(N40,FAC_TOTALS_APTA!$A$4:$BZ$142,$L44,FALSE))</f>
        <v>462008.71848691098</v>
      </c>
      <c r="O44" s="53">
        <f>IF(O40=0,0,VLOOKUP(O40,FAC_TOTALS_APTA!$A$4:$BZ$142,$L44,FALSE))</f>
        <v>521496.50303993002</v>
      </c>
      <c r="P44" s="53">
        <f>IF(P40=0,0,VLOOKUP(P40,FAC_TOTALS_APTA!$A$4:$BZ$142,$L44,FALSE))</f>
        <v>439025.16065045202</v>
      </c>
      <c r="Q44" s="53">
        <f>IF(Q40=0,0,VLOOKUP(Q40,FAC_TOTALS_APTA!$A$4:$BZ$142,$L44,FALSE))</f>
        <v>464918.321194207</v>
      </c>
      <c r="R44" s="53">
        <f>IF(R40=0,0,VLOOKUP(R40,FAC_TOTALS_APTA!$A$4:$BZ$142,$L44,FALSE))</f>
        <v>406020.64910333999</v>
      </c>
      <c r="S44" s="53">
        <f>IF(S40=0,0,VLOOKUP(S40,FAC_TOTALS_APTA!$A$4:$BZ$142,$L44,FALSE))</f>
        <v>0</v>
      </c>
      <c r="T44" s="53">
        <f>IF(T40=0,0,VLOOKUP(T40,FAC_TOTALS_APTA!$A$4:$BZ$142,$L44,FALSE))</f>
        <v>0</v>
      </c>
      <c r="U44" s="53">
        <f>IF(U40=0,0,VLOOKUP(U40,FAC_TOTALS_APTA!$A$4:$BZ$142,$L44,FALSE))</f>
        <v>0</v>
      </c>
      <c r="V44" s="53">
        <f>IF(V40=0,0,VLOOKUP(V40,FAC_TOTALS_APTA!$A$4:$BZ$142,$L44,FALSE))</f>
        <v>0</v>
      </c>
      <c r="W44" s="53">
        <f>IF(W40=0,0,VLOOKUP(W40,FAC_TOTALS_APTA!$A$4:$BZ$142,$L44,FALSE))</f>
        <v>0</v>
      </c>
      <c r="X44" s="53">
        <f>IF(X40=0,0,VLOOKUP(X40,FAC_TOTALS_APTA!$A$4:$BZ$142,$L44,FALSE))</f>
        <v>0</v>
      </c>
      <c r="Y44" s="53">
        <f>IF(Y40=0,0,VLOOKUP(Y40,FAC_TOTALS_APTA!$A$4:$BZ$142,$L44,FALSE))</f>
        <v>0</v>
      </c>
      <c r="Z44" s="53">
        <f>IF(Z40=0,0,VLOOKUP(Z40,FAC_TOTALS_APTA!$A$4:$BZ$142,$L44,FALSE))</f>
        <v>0</v>
      </c>
      <c r="AA44" s="53">
        <f>IF(AA40=0,0,VLOOKUP(AA40,FAC_TOTALS_APTA!$A$4:$BZ$142,$L44,FALSE))</f>
        <v>0</v>
      </c>
      <c r="AB44" s="53">
        <f>IF(AB40=0,0,VLOOKUP(AB40,FAC_TOTALS_APTA!$A$4:$BZ$142,$L44,FALSE))</f>
        <v>0</v>
      </c>
      <c r="AC44" s="54">
        <f t="shared" si="12"/>
        <v>2859995.1592944693</v>
      </c>
      <c r="AD44" s="30">
        <f>AC44/G55</f>
        <v>3.305491955220638E-2</v>
      </c>
    </row>
    <row r="45" spans="2:30" ht="17" x14ac:dyDescent="0.2">
      <c r="B45" s="74" t="s">
        <v>152</v>
      </c>
      <c r="C45" s="35" t="s">
        <v>36</v>
      </c>
      <c r="D45" s="81" t="s">
        <v>27</v>
      </c>
      <c r="E45" s="47">
        <v>0.1734</v>
      </c>
      <c r="F45" s="21">
        <f>MATCH($D45,FAC_TOTALS_APTA!$A$2:$BZ$2,)</f>
        <v>13</v>
      </c>
      <c r="G45" s="65">
        <f>VLOOKUP(G40,FAC_TOTALS_APTA!$A$4:$BZ$142,$F45,FALSE)</f>
        <v>4.0041408615723304</v>
      </c>
      <c r="H45" s="65">
        <f>VLOOKUP(H40,FAC_TOTALS_APTA!$A$4:$BZ$142,$F45,FALSE)</f>
        <v>2.8718900628028501</v>
      </c>
      <c r="I45" s="30">
        <f t="shared" si="9"/>
        <v>-0.28276997186479413</v>
      </c>
      <c r="J45" s="49" t="str">
        <f t="shared" si="10"/>
        <v>_log</v>
      </c>
      <c r="K45" s="49" t="str">
        <f t="shared" si="11"/>
        <v>GAS_PRICE_2018_log_FAC</v>
      </c>
      <c r="L45" s="21">
        <f>MATCH($K45,FAC_TOTALS_APTA!$A$2:$BX$2,)</f>
        <v>30</v>
      </c>
      <c r="M45" s="53">
        <f>IF(M40=0,0,VLOOKUP(M40,FAC_TOTALS_APTA!$A$4:$BZ$142,$L45,FALSE))</f>
        <v>-436982.714662935</v>
      </c>
      <c r="N45" s="53">
        <f>IF(N40=0,0,VLOOKUP(N40,FAC_TOTALS_APTA!$A$4:$BZ$142,$L45,FALSE))</f>
        <v>-650705.90976500604</v>
      </c>
      <c r="O45" s="53">
        <f>IF(O40=0,0,VLOOKUP(O40,FAC_TOTALS_APTA!$A$4:$BZ$142,$L45,FALSE))</f>
        <v>-3473738.5883346</v>
      </c>
      <c r="P45" s="53">
        <f>IF(P40=0,0,VLOOKUP(P40,FAC_TOTALS_APTA!$A$4:$BZ$142,$L45,FALSE))</f>
        <v>-1288455.4402209499</v>
      </c>
      <c r="Q45" s="53">
        <f>IF(Q40=0,0,VLOOKUP(Q40,FAC_TOTALS_APTA!$A$4:$BZ$142,$L45,FALSE))</f>
        <v>946545.89073655801</v>
      </c>
      <c r="R45" s="53">
        <f>IF(R40=0,0,VLOOKUP(R40,FAC_TOTALS_APTA!$A$4:$BZ$142,$L45,FALSE))</f>
        <v>1161871.1139895001</v>
      </c>
      <c r="S45" s="53">
        <f>IF(S40=0,0,VLOOKUP(S40,FAC_TOTALS_APTA!$A$4:$BZ$142,$L45,FALSE))</f>
        <v>0</v>
      </c>
      <c r="T45" s="53">
        <f>IF(T40=0,0,VLOOKUP(T40,FAC_TOTALS_APTA!$A$4:$BZ$142,$L45,FALSE))</f>
        <v>0</v>
      </c>
      <c r="U45" s="53">
        <f>IF(U40=0,0,VLOOKUP(U40,FAC_TOTALS_APTA!$A$4:$BZ$142,$L45,FALSE))</f>
        <v>0</v>
      </c>
      <c r="V45" s="53">
        <f>IF(V40=0,0,VLOOKUP(V40,FAC_TOTALS_APTA!$A$4:$BZ$142,$L45,FALSE))</f>
        <v>0</v>
      </c>
      <c r="W45" s="53">
        <f>IF(W40=0,0,VLOOKUP(W40,FAC_TOTALS_APTA!$A$4:$BZ$142,$L45,FALSE))</f>
        <v>0</v>
      </c>
      <c r="X45" s="53">
        <f>IF(X40=0,0,VLOOKUP(X40,FAC_TOTALS_APTA!$A$4:$BZ$142,$L45,FALSE))</f>
        <v>0</v>
      </c>
      <c r="Y45" s="53">
        <f>IF(Y40=0,0,VLOOKUP(Y40,FAC_TOTALS_APTA!$A$4:$BZ$142,$L45,FALSE))</f>
        <v>0</v>
      </c>
      <c r="Z45" s="53">
        <f>IF(Z40=0,0,VLOOKUP(Z40,FAC_TOTALS_APTA!$A$4:$BZ$142,$L45,FALSE))</f>
        <v>0</v>
      </c>
      <c r="AA45" s="53">
        <f>IF(AA40=0,0,VLOOKUP(AA40,FAC_TOTALS_APTA!$A$4:$BZ$142,$L45,FALSE))</f>
        <v>0</v>
      </c>
      <c r="AB45" s="53">
        <f>IF(AB40=0,0,VLOOKUP(AB40,FAC_TOTALS_APTA!$A$4:$BZ$142,$L45,FALSE))</f>
        <v>0</v>
      </c>
      <c r="AC45" s="54">
        <f t="shared" si="12"/>
        <v>-3741465.6482574325</v>
      </c>
      <c r="AD45" s="30">
        <f>AC45/G55</f>
        <v>-4.3242676690754316E-2</v>
      </c>
    </row>
    <row r="46" spans="2:30" ht="17" x14ac:dyDescent="0.2">
      <c r="B46" s="74" t="s">
        <v>38</v>
      </c>
      <c r="C46" s="35"/>
      <c r="D46" s="46" t="s">
        <v>12</v>
      </c>
      <c r="E46" s="47">
        <v>7.3000000000000001E-3</v>
      </c>
      <c r="F46" s="21">
        <f>MATCH($D46,FAC_TOTALS_APTA!$A$2:$BZ$2,)</f>
        <v>14</v>
      </c>
      <c r="G46" s="53">
        <f>VLOOKUP(G40,FAC_TOTALS_APTA!$A$4:$BZ$142,$F46,FALSE)</f>
        <v>8.3968163556696798</v>
      </c>
      <c r="H46" s="53">
        <f>VLOOKUP(H40,FAC_TOTALS_APTA!$A$4:$BZ$142,$F46,FALSE)</f>
        <v>6.8286095096193602</v>
      </c>
      <c r="I46" s="30">
        <f t="shared" si="9"/>
        <v>-0.1867620750085166</v>
      </c>
      <c r="J46" s="49" t="str">
        <f t="shared" si="10"/>
        <v/>
      </c>
      <c r="K46" s="49" t="str">
        <f t="shared" si="11"/>
        <v>PCT_HH_NO_VEH_FAC</v>
      </c>
      <c r="L46" s="21">
        <f>MATCH($K46,FAC_TOTALS_APTA!$A$2:$BX$2,)</f>
        <v>32</v>
      </c>
      <c r="M46" s="53">
        <f>IF(M40=0,0,VLOOKUP(M40,FAC_TOTALS_APTA!$A$4:$BZ$142,$L46,FALSE))</f>
        <v>-96463.040569196601</v>
      </c>
      <c r="N46" s="53">
        <f>IF(N40=0,0,VLOOKUP(N40,FAC_TOTALS_APTA!$A$4:$BZ$142,$L46,FALSE))</f>
        <v>-8068.6094869451499</v>
      </c>
      <c r="O46" s="53">
        <f>IF(O40=0,0,VLOOKUP(O40,FAC_TOTALS_APTA!$A$4:$BZ$142,$L46,FALSE))</f>
        <v>-147769.39070343599</v>
      </c>
      <c r="P46" s="53">
        <f>IF(P40=0,0,VLOOKUP(P40,FAC_TOTALS_APTA!$A$4:$BZ$142,$L46,FALSE))</f>
        <v>-193460.17413438499</v>
      </c>
      <c r="Q46" s="53">
        <f>IF(Q40=0,0,VLOOKUP(Q40,FAC_TOTALS_APTA!$A$4:$BZ$142,$L46,FALSE))</f>
        <v>-158523.65698907501</v>
      </c>
      <c r="R46" s="53">
        <f>IF(R40=0,0,VLOOKUP(R40,FAC_TOTALS_APTA!$A$4:$BZ$142,$L46,FALSE))</f>
        <v>-162088.741647018</v>
      </c>
      <c r="S46" s="53">
        <f>IF(S40=0,0,VLOOKUP(S40,FAC_TOTALS_APTA!$A$4:$BZ$142,$L46,FALSE))</f>
        <v>0</v>
      </c>
      <c r="T46" s="53">
        <f>IF(T40=0,0,VLOOKUP(T40,FAC_TOTALS_APTA!$A$4:$BZ$142,$L46,FALSE))</f>
        <v>0</v>
      </c>
      <c r="U46" s="53">
        <f>IF(U40=0,0,VLOOKUP(U40,FAC_TOTALS_APTA!$A$4:$BZ$142,$L46,FALSE))</f>
        <v>0</v>
      </c>
      <c r="V46" s="53">
        <f>IF(V40=0,0,VLOOKUP(V40,FAC_TOTALS_APTA!$A$4:$BZ$142,$L46,FALSE))</f>
        <v>0</v>
      </c>
      <c r="W46" s="53">
        <f>IF(W40=0,0,VLOOKUP(W40,FAC_TOTALS_APTA!$A$4:$BZ$142,$L46,FALSE))</f>
        <v>0</v>
      </c>
      <c r="X46" s="53">
        <f>IF(X40=0,0,VLOOKUP(X40,FAC_TOTALS_APTA!$A$4:$BZ$142,$L46,FALSE))</f>
        <v>0</v>
      </c>
      <c r="Y46" s="53">
        <f>IF(Y40=0,0,VLOOKUP(Y40,FAC_TOTALS_APTA!$A$4:$BZ$142,$L46,FALSE))</f>
        <v>0</v>
      </c>
      <c r="Z46" s="53">
        <f>IF(Z40=0,0,VLOOKUP(Z40,FAC_TOTALS_APTA!$A$4:$BZ$142,$L46,FALSE))</f>
        <v>0</v>
      </c>
      <c r="AA46" s="53">
        <f>IF(AA40=0,0,VLOOKUP(AA40,FAC_TOTALS_APTA!$A$4:$BZ$142,$L46,FALSE))</f>
        <v>0</v>
      </c>
      <c r="AB46" s="53">
        <f>IF(AB40=0,0,VLOOKUP(AB40,FAC_TOTALS_APTA!$A$4:$BZ$142,$L46,FALSE))</f>
        <v>0</v>
      </c>
      <c r="AC46" s="54">
        <f t="shared" si="12"/>
        <v>-766373.61353005574</v>
      </c>
      <c r="AD46" s="30">
        <f>AC46/G55</f>
        <v>-8.8575038527054489E-3</v>
      </c>
    </row>
    <row r="47" spans="2:30" ht="17" x14ac:dyDescent="0.2">
      <c r="B47" s="74" t="s">
        <v>150</v>
      </c>
      <c r="C47" s="35"/>
      <c r="D47" s="46" t="s">
        <v>13</v>
      </c>
      <c r="E47" s="47">
        <v>0.36330000000000001</v>
      </c>
      <c r="F47" s="21">
        <f>MATCH($D47,FAC_TOTALS_APTA!$A$2:$BZ$2,)</f>
        <v>15</v>
      </c>
      <c r="G47" s="65">
        <f>VLOOKUP(G40,FAC_TOTALS_APTA!$A$4:$BZ$142,$F47,FALSE)</f>
        <v>0.30857585181042602</v>
      </c>
      <c r="H47" s="65">
        <f>VLOOKUP(H40,FAC_TOTALS_APTA!$A$4:$BZ$142,$F47,FALSE)</f>
        <v>0.31385168065208602</v>
      </c>
      <c r="I47" s="30">
        <f t="shared" si="9"/>
        <v>1.709734838519128E-2</v>
      </c>
      <c r="J47" s="49" t="str">
        <f t="shared" si="10"/>
        <v/>
      </c>
      <c r="K47" s="49" t="str">
        <f t="shared" si="11"/>
        <v>TSD_POP_PCT_FAC</v>
      </c>
      <c r="L47" s="21">
        <f>MATCH($K47,FAC_TOTALS_APTA!$A$2:$BX$2,)</f>
        <v>34</v>
      </c>
      <c r="M47" s="53">
        <f>IF(M40=0,0,VLOOKUP(M40,FAC_TOTALS_APTA!$A$4:$BZ$142,$L47,FALSE))</f>
        <v>73678.938584327203</v>
      </c>
      <c r="N47" s="53">
        <f>IF(N40=0,0,VLOOKUP(N40,FAC_TOTALS_APTA!$A$4:$BZ$142,$L47,FALSE))</f>
        <v>-24112.5585873401</v>
      </c>
      <c r="O47" s="53">
        <f>IF(O40=0,0,VLOOKUP(O40,FAC_TOTALS_APTA!$A$4:$BZ$142,$L47,FALSE))</f>
        <v>-27142.320395455499</v>
      </c>
      <c r="P47" s="53">
        <f>IF(P40=0,0,VLOOKUP(P40,FAC_TOTALS_APTA!$A$4:$BZ$142,$L47,FALSE))</f>
        <v>-26968.479006442099</v>
      </c>
      <c r="Q47" s="53">
        <f>IF(Q40=0,0,VLOOKUP(Q40,FAC_TOTALS_APTA!$A$4:$BZ$142,$L47,FALSE))</f>
        <v>-44356.763463682502</v>
      </c>
      <c r="R47" s="53">
        <f>IF(R40=0,0,VLOOKUP(R40,FAC_TOTALS_APTA!$A$4:$BZ$142,$L47,FALSE))</f>
        <v>-38552.292772584398</v>
      </c>
      <c r="S47" s="53">
        <f>IF(S40=0,0,VLOOKUP(S40,FAC_TOTALS_APTA!$A$4:$BZ$142,$L47,FALSE))</f>
        <v>0</v>
      </c>
      <c r="T47" s="53">
        <f>IF(T40=0,0,VLOOKUP(T40,FAC_TOTALS_APTA!$A$4:$BZ$142,$L47,FALSE))</f>
        <v>0</v>
      </c>
      <c r="U47" s="53">
        <f>IF(U40=0,0,VLOOKUP(U40,FAC_TOTALS_APTA!$A$4:$BZ$142,$L47,FALSE))</f>
        <v>0</v>
      </c>
      <c r="V47" s="53">
        <f>IF(V40=0,0,VLOOKUP(V40,FAC_TOTALS_APTA!$A$4:$BZ$142,$L47,FALSE))</f>
        <v>0</v>
      </c>
      <c r="W47" s="53">
        <f>IF(W40=0,0,VLOOKUP(W40,FAC_TOTALS_APTA!$A$4:$BZ$142,$L47,FALSE))</f>
        <v>0</v>
      </c>
      <c r="X47" s="53">
        <f>IF(X40=0,0,VLOOKUP(X40,FAC_TOTALS_APTA!$A$4:$BZ$142,$L47,FALSE))</f>
        <v>0</v>
      </c>
      <c r="Y47" s="53">
        <f>IF(Y40=0,0,VLOOKUP(Y40,FAC_TOTALS_APTA!$A$4:$BZ$142,$L47,FALSE))</f>
        <v>0</v>
      </c>
      <c r="Z47" s="53">
        <f>IF(Z40=0,0,VLOOKUP(Z40,FAC_TOTALS_APTA!$A$4:$BZ$142,$L47,FALSE))</f>
        <v>0</v>
      </c>
      <c r="AA47" s="53">
        <f>IF(AA40=0,0,VLOOKUP(AA40,FAC_TOTALS_APTA!$A$4:$BZ$142,$L47,FALSE))</f>
        <v>0</v>
      </c>
      <c r="AB47" s="53">
        <f>IF(AB40=0,0,VLOOKUP(AB40,FAC_TOTALS_APTA!$A$4:$BZ$142,$L47,FALSE))</f>
        <v>0</v>
      </c>
      <c r="AC47" s="54">
        <f t="shared" si="12"/>
        <v>-87453.475641177385</v>
      </c>
      <c r="AD47" s="30">
        <f>AC47/G55</f>
        <v>-1.0107596135208426E-3</v>
      </c>
    </row>
    <row r="48" spans="2:30" ht="17" x14ac:dyDescent="0.2">
      <c r="B48" s="74" t="s">
        <v>145</v>
      </c>
      <c r="C48" s="35" t="s">
        <v>36</v>
      </c>
      <c r="D48" s="46" t="s">
        <v>26</v>
      </c>
      <c r="E48" s="47">
        <v>-0.34449999999999997</v>
      </c>
      <c r="F48" s="21">
        <f>MATCH($D48,FAC_TOTALS_APTA!$A$2:$BZ$2,)</f>
        <v>16</v>
      </c>
      <c r="G48" s="65">
        <f>VLOOKUP(G40,FAC_TOTALS_APTA!$A$4:$BZ$142,$F48,FALSE)</f>
        <v>28841.241371451099</v>
      </c>
      <c r="H48" s="65">
        <f>VLOOKUP(H40,FAC_TOTALS_APTA!$A$4:$BZ$142,$F48,FALSE)</f>
        <v>31614.786907671201</v>
      </c>
      <c r="I48" s="30">
        <f t="shared" si="9"/>
        <v>9.6165955566861916E-2</v>
      </c>
      <c r="J48" s="49" t="str">
        <f t="shared" si="10"/>
        <v>_log</v>
      </c>
      <c r="K48" s="49" t="str">
        <f t="shared" si="11"/>
        <v>TOTAL_MED_INC_INDIV_2018_log_FAC</v>
      </c>
      <c r="L48" s="21">
        <f>MATCH($K48,FAC_TOTALS_APTA!$A$2:$BX$2,)</f>
        <v>36</v>
      </c>
      <c r="M48" s="53">
        <f>IF(M40=0,0,VLOOKUP(M40,FAC_TOTALS_APTA!$A$4:$BZ$142,$L48,FALSE))</f>
        <v>-595706.49224755506</v>
      </c>
      <c r="N48" s="53">
        <f>IF(N40=0,0,VLOOKUP(N40,FAC_TOTALS_APTA!$A$4:$BZ$142,$L48,FALSE))</f>
        <v>-85073.0128705323</v>
      </c>
      <c r="O48" s="53">
        <f>IF(O40=0,0,VLOOKUP(O40,FAC_TOTALS_APTA!$A$4:$BZ$142,$L48,FALSE))</f>
        <v>-1529446.71603514</v>
      </c>
      <c r="P48" s="53">
        <f>IF(P40=0,0,VLOOKUP(P40,FAC_TOTALS_APTA!$A$4:$BZ$142,$L48,FALSE))</f>
        <v>-568857.45007573406</v>
      </c>
      <c r="Q48" s="53">
        <f>IF(Q40=0,0,VLOOKUP(Q40,FAC_TOTALS_APTA!$A$4:$BZ$142,$L48,FALSE))</f>
        <v>112301.25391610499</v>
      </c>
      <c r="R48" s="53">
        <f>IF(R40=0,0,VLOOKUP(R40,FAC_TOTALS_APTA!$A$4:$BZ$142,$L48,FALSE))</f>
        <v>-165373.844877995</v>
      </c>
      <c r="S48" s="53">
        <f>IF(S40=0,0,VLOOKUP(S40,FAC_TOTALS_APTA!$A$4:$BZ$142,$L48,FALSE))</f>
        <v>0</v>
      </c>
      <c r="T48" s="53">
        <f>IF(T40=0,0,VLOOKUP(T40,FAC_TOTALS_APTA!$A$4:$BZ$142,$L48,FALSE))</f>
        <v>0</v>
      </c>
      <c r="U48" s="53">
        <f>IF(U40=0,0,VLOOKUP(U40,FAC_TOTALS_APTA!$A$4:$BZ$142,$L48,FALSE))</f>
        <v>0</v>
      </c>
      <c r="V48" s="53">
        <f>IF(V40=0,0,VLOOKUP(V40,FAC_TOTALS_APTA!$A$4:$BZ$142,$L48,FALSE))</f>
        <v>0</v>
      </c>
      <c r="W48" s="53">
        <f>IF(W40=0,0,VLOOKUP(W40,FAC_TOTALS_APTA!$A$4:$BZ$142,$L48,FALSE))</f>
        <v>0</v>
      </c>
      <c r="X48" s="53">
        <f>IF(X40=0,0,VLOOKUP(X40,FAC_TOTALS_APTA!$A$4:$BZ$142,$L48,FALSE))</f>
        <v>0</v>
      </c>
      <c r="Y48" s="53">
        <f>IF(Y40=0,0,VLOOKUP(Y40,FAC_TOTALS_APTA!$A$4:$BZ$142,$L48,FALSE))</f>
        <v>0</v>
      </c>
      <c r="Z48" s="53">
        <f>IF(Z40=0,0,VLOOKUP(Z40,FAC_TOTALS_APTA!$A$4:$BZ$142,$L48,FALSE))</f>
        <v>0</v>
      </c>
      <c r="AA48" s="53">
        <f>IF(AA40=0,0,VLOOKUP(AA40,FAC_TOTALS_APTA!$A$4:$BZ$142,$L48,FALSE))</f>
        <v>0</v>
      </c>
      <c r="AB48" s="53">
        <f>IF(AB40=0,0,VLOOKUP(AB40,FAC_TOTALS_APTA!$A$4:$BZ$142,$L48,FALSE))</f>
        <v>0</v>
      </c>
      <c r="AC48" s="54">
        <f t="shared" si="12"/>
        <v>-2832156.2621908518</v>
      </c>
      <c r="AD48" s="30">
        <f>AC48/G55</f>
        <v>-3.2733166383781702E-2</v>
      </c>
    </row>
    <row r="49" spans="2:30" ht="17" x14ac:dyDescent="0.2">
      <c r="B49" s="74" t="s">
        <v>146</v>
      </c>
      <c r="C49" s="35"/>
      <c r="D49" s="46" t="s">
        <v>85</v>
      </c>
      <c r="E49" s="47">
        <v>-7.7999999999999996E-3</v>
      </c>
      <c r="F49" s="21">
        <f>MATCH($D49,FAC_TOTALS_APTA!$A$2:$BZ$2,)</f>
        <v>17</v>
      </c>
      <c r="G49" s="65">
        <f>VLOOKUP(G40,FAC_TOTALS_APTA!$A$4:$BZ$142,$F49,FALSE)</f>
        <v>4.3168517212359498</v>
      </c>
      <c r="H49" s="65">
        <f>VLOOKUP(H40,FAC_TOTALS_APTA!$A$4:$BZ$142,$F49,FALSE)</f>
        <v>6.0205235100441898</v>
      </c>
      <c r="I49" s="30">
        <f t="shared" si="9"/>
        <v>0.39465608244715544</v>
      </c>
      <c r="J49" s="49" t="str">
        <f t="shared" si="10"/>
        <v/>
      </c>
      <c r="K49" s="49" t="str">
        <f t="shared" si="11"/>
        <v>JTW_HOME_PCT_FAC</v>
      </c>
      <c r="L49" s="21">
        <f>MATCH($K49,FAC_TOTALS_APTA!$A$2:$BX$2,)</f>
        <v>38</v>
      </c>
      <c r="M49" s="53">
        <f>IF(M40=0,0,VLOOKUP(M40,FAC_TOTALS_APTA!$A$4:$BZ$142,$L49,FALSE))</f>
        <v>-9422.2842250359299</v>
      </c>
      <c r="N49" s="53">
        <f>IF(N40=0,0,VLOOKUP(N40,FAC_TOTALS_APTA!$A$4:$BZ$142,$L49,FALSE))</f>
        <v>-41984.220979404599</v>
      </c>
      <c r="O49" s="53">
        <f>IF(O40=0,0,VLOOKUP(O40,FAC_TOTALS_APTA!$A$4:$BZ$142,$L49,FALSE))</f>
        <v>-122918.14674575601</v>
      </c>
      <c r="P49" s="53">
        <f>IF(P40=0,0,VLOOKUP(P40,FAC_TOTALS_APTA!$A$4:$BZ$142,$L49,FALSE))</f>
        <v>-443152.75872802403</v>
      </c>
      <c r="Q49" s="53">
        <f>IF(Q40=0,0,VLOOKUP(Q40,FAC_TOTALS_APTA!$A$4:$BZ$142,$L49,FALSE))</f>
        <v>-214228.91027243799</v>
      </c>
      <c r="R49" s="53">
        <f>IF(R40=0,0,VLOOKUP(R40,FAC_TOTALS_APTA!$A$4:$BZ$142,$L49,FALSE))</f>
        <v>-266680.23074892099</v>
      </c>
      <c r="S49" s="53">
        <f>IF(S40=0,0,VLOOKUP(S40,FAC_TOTALS_APTA!$A$4:$BZ$142,$L49,FALSE))</f>
        <v>0</v>
      </c>
      <c r="T49" s="53">
        <f>IF(T40=0,0,VLOOKUP(T40,FAC_TOTALS_APTA!$A$4:$BZ$142,$L49,FALSE))</f>
        <v>0</v>
      </c>
      <c r="U49" s="53">
        <f>IF(U40=0,0,VLOOKUP(U40,FAC_TOTALS_APTA!$A$4:$BZ$142,$L49,FALSE))</f>
        <v>0</v>
      </c>
      <c r="V49" s="53">
        <f>IF(V40=0,0,VLOOKUP(V40,FAC_TOTALS_APTA!$A$4:$BZ$142,$L49,FALSE))</f>
        <v>0</v>
      </c>
      <c r="W49" s="53">
        <f>IF(W40=0,0,VLOOKUP(W40,FAC_TOTALS_APTA!$A$4:$BZ$142,$L49,FALSE))</f>
        <v>0</v>
      </c>
      <c r="X49" s="53">
        <f>IF(X40=0,0,VLOOKUP(X40,FAC_TOTALS_APTA!$A$4:$BZ$142,$L49,FALSE))</f>
        <v>0</v>
      </c>
      <c r="Y49" s="53">
        <f>IF(Y40=0,0,VLOOKUP(Y40,FAC_TOTALS_APTA!$A$4:$BZ$142,$L49,FALSE))</f>
        <v>0</v>
      </c>
      <c r="Z49" s="53">
        <f>IF(Z40=0,0,VLOOKUP(Z40,FAC_TOTALS_APTA!$A$4:$BZ$142,$L49,FALSE))</f>
        <v>0</v>
      </c>
      <c r="AA49" s="53">
        <f>IF(AA40=0,0,VLOOKUP(AA40,FAC_TOTALS_APTA!$A$4:$BZ$142,$L49,FALSE))</f>
        <v>0</v>
      </c>
      <c r="AB49" s="53">
        <f>IF(AB40=0,0,VLOOKUP(AB40,FAC_TOTALS_APTA!$A$4:$BZ$142,$L49,FALSE))</f>
        <v>0</v>
      </c>
      <c r="AC49" s="54">
        <f t="shared" si="12"/>
        <v>-1098386.5516995795</v>
      </c>
      <c r="AD49" s="30">
        <f>AC49/G55</f>
        <v>-1.2694804390022655E-2</v>
      </c>
    </row>
    <row r="50" spans="2:30" ht="17" x14ac:dyDescent="0.2">
      <c r="B50" s="74" t="s">
        <v>147</v>
      </c>
      <c r="C50" s="35"/>
      <c r="D50" s="46" t="s">
        <v>87</v>
      </c>
      <c r="E50" s="47">
        <v>-4.3E-3</v>
      </c>
      <c r="F50" s="21">
        <f>MATCH($D50,FAC_TOTALS_APTA!$A$2:$BZ$2,)</f>
        <v>19</v>
      </c>
      <c r="G50" s="65">
        <f>VLOOKUP(G40,FAC_TOTALS_APTA!$A$4:$BZ$142,$F50,FALSE)</f>
        <v>0</v>
      </c>
      <c r="H50" s="65">
        <f>VLOOKUP(H40,FAC_TOTALS_APTA!$A$4:$BZ$142,$F50,FALSE)</f>
        <v>4.1427309573865099</v>
      </c>
      <c r="I50" s="30" t="str">
        <f t="shared" si="9"/>
        <v>-</v>
      </c>
      <c r="J50" s="49" t="str">
        <f t="shared" si="10"/>
        <v/>
      </c>
      <c r="K50" s="49" t="str">
        <f t="shared" si="11"/>
        <v>YEARS_SINCE_TNC_RAIL_FAC</v>
      </c>
      <c r="L50" s="21">
        <f>MATCH($K50,FAC_TOTALS_APTA!$A$2:$BX$2,)</f>
        <v>42</v>
      </c>
      <c r="M50" s="53">
        <f>IF(M40=0,0,VLOOKUP(M40,FAC_TOTALS_APTA!$A$4:$BZ$142,$L50,FALSE))</f>
        <v>0</v>
      </c>
      <c r="N50" s="53">
        <f>IF(N40=0,0,VLOOKUP(N40,FAC_TOTALS_APTA!$A$4:$BZ$142,$L50,FALSE))</f>
        <v>-86268.808529308299</v>
      </c>
      <c r="O50" s="53">
        <f>IF(O40=0,0,VLOOKUP(O40,FAC_TOTALS_APTA!$A$4:$BZ$142,$L50,FALSE))</f>
        <v>-336703.210903753</v>
      </c>
      <c r="P50" s="53">
        <f>IF(P40=0,0,VLOOKUP(P40,FAC_TOTALS_APTA!$A$4:$BZ$142,$L50,FALSE))</f>
        <v>-369350.30141865503</v>
      </c>
      <c r="Q50" s="53">
        <f>IF(Q40=0,0,VLOOKUP(Q40,FAC_TOTALS_APTA!$A$4:$BZ$142,$L50,FALSE))</f>
        <v>-368582.94640926999</v>
      </c>
      <c r="R50" s="53">
        <f>IF(R40=0,0,VLOOKUP(R40,FAC_TOTALS_APTA!$A$4:$BZ$142,$L50,FALSE))</f>
        <v>-360132.29179229902</v>
      </c>
      <c r="S50" s="53">
        <f>IF(S40=0,0,VLOOKUP(S40,FAC_TOTALS_APTA!$A$4:$BZ$142,$L50,FALSE))</f>
        <v>0</v>
      </c>
      <c r="T50" s="53">
        <f>IF(T40=0,0,VLOOKUP(T40,FAC_TOTALS_APTA!$A$4:$BZ$142,$L50,FALSE))</f>
        <v>0</v>
      </c>
      <c r="U50" s="53">
        <f>IF(U40=0,0,VLOOKUP(U40,FAC_TOTALS_APTA!$A$4:$BZ$142,$L50,FALSE))</f>
        <v>0</v>
      </c>
      <c r="V50" s="53">
        <f>IF(V40=0,0,VLOOKUP(V40,FAC_TOTALS_APTA!$A$4:$BZ$142,$L50,FALSE))</f>
        <v>0</v>
      </c>
      <c r="W50" s="53">
        <f>IF(W40=0,0,VLOOKUP(W40,FAC_TOTALS_APTA!$A$4:$BZ$142,$L50,FALSE))</f>
        <v>0</v>
      </c>
      <c r="X50" s="53">
        <f>IF(X40=0,0,VLOOKUP(X40,FAC_TOTALS_APTA!$A$4:$BZ$142,$L50,FALSE))</f>
        <v>0</v>
      </c>
      <c r="Y50" s="53">
        <f>IF(Y40=0,0,VLOOKUP(Y40,FAC_TOTALS_APTA!$A$4:$BZ$142,$L50,FALSE))</f>
        <v>0</v>
      </c>
      <c r="Z50" s="53">
        <f>IF(Z40=0,0,VLOOKUP(Z40,FAC_TOTALS_APTA!$A$4:$BZ$142,$L50,FALSE))</f>
        <v>0</v>
      </c>
      <c r="AA50" s="53">
        <f>IF(AA40=0,0,VLOOKUP(AA40,FAC_TOTALS_APTA!$A$4:$BZ$142,$L50,FALSE))</f>
        <v>0</v>
      </c>
      <c r="AB50" s="53">
        <f>IF(AB40=0,0,VLOOKUP(AB40,FAC_TOTALS_APTA!$A$4:$BZ$142,$L50,FALSE))</f>
        <v>0</v>
      </c>
      <c r="AC50" s="54">
        <f t="shared" si="12"/>
        <v>-1521037.5590532855</v>
      </c>
      <c r="AD50" s="30">
        <f>AC50/G55</f>
        <v>-1.757967106587471E-2</v>
      </c>
    </row>
    <row r="51" spans="2:30" ht="17" x14ac:dyDescent="0.2">
      <c r="B51" s="74" t="s">
        <v>148</v>
      </c>
      <c r="C51" s="35"/>
      <c r="D51" s="46" t="s">
        <v>90</v>
      </c>
      <c r="E51" s="47">
        <v>1.8100000000000002E-2</v>
      </c>
      <c r="F51" s="21">
        <f>MATCH($D51,FAC_TOTALS_APTA!$A$2:$BZ$2,)</f>
        <v>22</v>
      </c>
      <c r="G51" s="65">
        <f>VLOOKUP(G40,FAC_TOTALS_APTA!$A$4:$BZ$142,$F51,FALSE)</f>
        <v>0.27086849592810602</v>
      </c>
      <c r="H51" s="65">
        <f>VLOOKUP(H40,FAC_TOTALS_APTA!$A$4:$BZ$142,$F51,FALSE)</f>
        <v>0.84631597544637704</v>
      </c>
      <c r="I51" s="30">
        <f t="shared" si="9"/>
        <v>2.124453334990299</v>
      </c>
      <c r="J51" s="49" t="str">
        <f t="shared" si="10"/>
        <v/>
      </c>
      <c r="K51" s="49" t="str">
        <f t="shared" si="11"/>
        <v>BIKE_SHARE_RAIL_FAC</v>
      </c>
      <c r="L51" s="21">
        <f>MATCH($K51,FAC_TOTALS_APTA!$A$2:$BX$2,)</f>
        <v>48</v>
      </c>
      <c r="M51" s="53">
        <f>IF(M40=0,0,VLOOKUP(M40,FAC_TOTALS_APTA!$A$4:$BZ$142,$L51,FALSE))</f>
        <v>360231.05495353701</v>
      </c>
      <c r="N51" s="53">
        <f>IF(N40=0,0,VLOOKUP(N40,FAC_TOTALS_APTA!$A$4:$BZ$142,$L51,FALSE))</f>
        <v>5434.5084690816202</v>
      </c>
      <c r="O51" s="53">
        <f>IF(O40=0,0,VLOOKUP(O40,FAC_TOTALS_APTA!$A$4:$BZ$142,$L51,FALSE))</f>
        <v>165806.97545887501</v>
      </c>
      <c r="P51" s="53">
        <f>IF(P40=0,0,VLOOKUP(P40,FAC_TOTALS_APTA!$A$4:$BZ$142,$L51,FALSE))</f>
        <v>139600.811537367</v>
      </c>
      <c r="Q51" s="53">
        <f>IF(Q40=0,0,VLOOKUP(Q40,FAC_TOTALS_APTA!$A$4:$BZ$142,$L51,FALSE))</f>
        <v>164391.71869746401</v>
      </c>
      <c r="R51" s="53">
        <f>IF(R40=0,0,VLOOKUP(R40,FAC_TOTALS_APTA!$A$4:$BZ$142,$L51,FALSE))</f>
        <v>39782.909787103003</v>
      </c>
      <c r="S51" s="53">
        <f>IF(S40=0,0,VLOOKUP(S40,FAC_TOTALS_APTA!$A$4:$BZ$142,$L51,FALSE))</f>
        <v>0</v>
      </c>
      <c r="T51" s="53">
        <f>IF(T40=0,0,VLOOKUP(T40,FAC_TOTALS_APTA!$A$4:$BZ$142,$L51,FALSE))</f>
        <v>0</v>
      </c>
      <c r="U51" s="53">
        <f>IF(U40=0,0,VLOOKUP(U40,FAC_TOTALS_APTA!$A$4:$BZ$142,$L51,FALSE))</f>
        <v>0</v>
      </c>
      <c r="V51" s="53">
        <f>IF(V40=0,0,VLOOKUP(V40,FAC_TOTALS_APTA!$A$4:$BZ$142,$L51,FALSE))</f>
        <v>0</v>
      </c>
      <c r="W51" s="53">
        <f>IF(W40=0,0,VLOOKUP(W40,FAC_TOTALS_APTA!$A$4:$BZ$142,$L51,FALSE))</f>
        <v>0</v>
      </c>
      <c r="X51" s="53">
        <f>IF(X40=0,0,VLOOKUP(X40,FAC_TOTALS_APTA!$A$4:$BZ$142,$L51,FALSE))</f>
        <v>0</v>
      </c>
      <c r="Y51" s="53">
        <f>IF(Y40=0,0,VLOOKUP(Y40,FAC_TOTALS_APTA!$A$4:$BZ$142,$L51,FALSE))</f>
        <v>0</v>
      </c>
      <c r="Z51" s="53">
        <f>IF(Z40=0,0,VLOOKUP(Z40,FAC_TOTALS_APTA!$A$4:$BZ$142,$L51,FALSE))</f>
        <v>0</v>
      </c>
      <c r="AA51" s="53">
        <f>IF(AA40=0,0,VLOOKUP(AA40,FAC_TOTALS_APTA!$A$4:$BZ$142,$L51,FALSE))</f>
        <v>0</v>
      </c>
      <c r="AB51" s="53">
        <f>IF(AB40=0,0,VLOOKUP(AB40,FAC_TOTALS_APTA!$A$4:$BZ$142,$L51,FALSE))</f>
        <v>0</v>
      </c>
      <c r="AC51" s="54">
        <f t="shared" si="12"/>
        <v>875247.97890342749</v>
      </c>
      <c r="AD51" s="30">
        <f>AC51/G55</f>
        <v>1.0115839335204E-2</v>
      </c>
    </row>
    <row r="52" spans="2:30" ht="17" x14ac:dyDescent="0.2">
      <c r="B52" s="75" t="s">
        <v>149</v>
      </c>
      <c r="C52" s="24"/>
      <c r="D52" s="10" t="s">
        <v>91</v>
      </c>
      <c r="E52" s="25">
        <v>-8.7099999999999997E-2</v>
      </c>
      <c r="F52" s="18">
        <f>MATCH($D52,FAC_TOTALS_APTA!$A$2:$BZ$2,)</f>
        <v>23</v>
      </c>
      <c r="G52" s="66">
        <f>VLOOKUP(G40,FAC_TOTALS_APTA!$A$4:$BZ$142,$F52,FALSE)</f>
        <v>0</v>
      </c>
      <c r="H52" s="66">
        <f>VLOOKUP(H40,FAC_TOTALS_APTA!$A$4:$BZ$142,$F52,FALSE)</f>
        <v>0.565507946502676</v>
      </c>
      <c r="I52" s="51" t="str">
        <f t="shared" si="9"/>
        <v>-</v>
      </c>
      <c r="J52" s="27" t="str">
        <f>IF(C52="Log","_log","")</f>
        <v/>
      </c>
      <c r="K52" s="27" t="str">
        <f>CONCATENATE(D52,J52,"_FAC")</f>
        <v>scooter_flag_RAIL_FAC</v>
      </c>
      <c r="L52" s="18">
        <f>MATCH($K52,FAC_TOTALS_APTA!$A$2:$BX$2,)</f>
        <v>50</v>
      </c>
      <c r="M52" s="28">
        <f>IF(M40=0,0,VLOOKUP(M40,FAC_TOTALS_APTA!$A$4:$BZ$142,$L52,FALSE))</f>
        <v>0</v>
      </c>
      <c r="N52" s="28">
        <f>IF(N40=0,0,VLOOKUP(N40,FAC_TOTALS_APTA!$A$4:$BZ$142,$L52,FALSE))</f>
        <v>0</v>
      </c>
      <c r="O52" s="28">
        <f>IF(O40=0,0,VLOOKUP(O40,FAC_TOTALS_APTA!$A$4:$BZ$142,$L52,FALSE))</f>
        <v>0</v>
      </c>
      <c r="P52" s="28">
        <f>IF(P40=0,0,VLOOKUP(P40,FAC_TOTALS_APTA!$A$4:$BZ$142,$L52,FALSE))</f>
        <v>0</v>
      </c>
      <c r="Q52" s="28">
        <f>IF(Q40=0,0,VLOOKUP(Q40,FAC_TOTALS_APTA!$A$4:$BZ$142,$L52,FALSE))</f>
        <v>0</v>
      </c>
      <c r="R52" s="28">
        <f>IF(R40=0,0,VLOOKUP(R40,FAC_TOTALS_APTA!$A$4:$BZ$142,$L52,FALSE))</f>
        <v>-3997871.8731295201</v>
      </c>
      <c r="S52" s="28">
        <f>IF(S40=0,0,VLOOKUP(S40,FAC_TOTALS_APTA!$A$4:$BZ$142,$L52,FALSE))</f>
        <v>0</v>
      </c>
      <c r="T52" s="28">
        <f>IF(T40=0,0,VLOOKUP(T40,FAC_TOTALS_APTA!$A$4:$BZ$142,$L52,FALSE))</f>
        <v>0</v>
      </c>
      <c r="U52" s="28">
        <f>IF(U40=0,0,VLOOKUP(U40,FAC_TOTALS_APTA!$A$4:$BZ$142,$L52,FALSE))</f>
        <v>0</v>
      </c>
      <c r="V52" s="28">
        <f>IF(V40=0,0,VLOOKUP(V40,FAC_TOTALS_APTA!$A$4:$BZ$142,$L52,FALSE))</f>
        <v>0</v>
      </c>
      <c r="W52" s="28">
        <f>IF(W40=0,0,VLOOKUP(W40,FAC_TOTALS_APTA!$A$4:$BZ$142,$L52,FALSE))</f>
        <v>0</v>
      </c>
      <c r="X52" s="28">
        <f>IF(X40=0,0,VLOOKUP(X40,FAC_TOTALS_APTA!$A$4:$BZ$142,$L52,FALSE))</f>
        <v>0</v>
      </c>
      <c r="Y52" s="28">
        <f>IF(Y40=0,0,VLOOKUP(Y40,FAC_TOTALS_APTA!$A$4:$BZ$142,$L52,FALSE))</f>
        <v>0</v>
      </c>
      <c r="Z52" s="28">
        <f>IF(Z40=0,0,VLOOKUP(Z40,FAC_TOTALS_APTA!$A$4:$BZ$142,$L52,FALSE))</f>
        <v>0</v>
      </c>
      <c r="AA52" s="28">
        <f>IF(AA40=0,0,VLOOKUP(AA40,FAC_TOTALS_APTA!$A$4:$BZ$142,$L52,FALSE))</f>
        <v>0</v>
      </c>
      <c r="AB52" s="28">
        <f>IF(AB40=0,0,VLOOKUP(AB40,FAC_TOTALS_APTA!$A$4:$BZ$142,$L52,FALSE))</f>
        <v>0</v>
      </c>
      <c r="AC52" s="29">
        <f>SUM(M52:AB52)</f>
        <v>-3997871.8731295201</v>
      </c>
      <c r="AD52" s="26">
        <f>AC52/G55</f>
        <v>-4.6206138747075631E-2</v>
      </c>
    </row>
    <row r="53" spans="2:30" ht="17" x14ac:dyDescent="0.2">
      <c r="B53" s="86" t="s">
        <v>144</v>
      </c>
      <c r="C53" s="87"/>
      <c r="D53" s="86" t="s">
        <v>143</v>
      </c>
      <c r="E53" s="88"/>
      <c r="F53" s="89" t="e">
        <f>MATCH($D53,FAC_TOTALS_APTA!$A$2:$BZ$2,)</f>
        <v>#N/A</v>
      </c>
      <c r="G53" s="90"/>
      <c r="H53" s="90"/>
      <c r="I53" s="94"/>
      <c r="J53" s="92"/>
      <c r="K53" s="92" t="str">
        <f t="shared" ref="K53" si="13">CONCATENATE(D53,J53,"_FAC")</f>
        <v>New_Reporter_FAC</v>
      </c>
      <c r="L53" s="89">
        <f>MATCH($K53,FAC_TOTALS_APTA!$A$2:$BX$2,)</f>
        <v>57</v>
      </c>
      <c r="M53" s="90">
        <f>IF(M40=0,0,VLOOKUP(M40,FAC_TOTALS_APTA!$A$4:$BZ$142,$L53,FALSE))</f>
        <v>0</v>
      </c>
      <c r="N53" s="90">
        <f>IF(N40=0,0,VLOOKUP(N40,FAC_TOTALS_APTA!$A$4:$BZ$142,$L53,FALSE))</f>
        <v>616410.99999999895</v>
      </c>
      <c r="O53" s="90">
        <f>IF(O40=0,0,VLOOKUP(O40,FAC_TOTALS_APTA!$A$4:$BZ$142,$L53,FALSE))</f>
        <v>983055.15419999999</v>
      </c>
      <c r="P53" s="90">
        <f>IF(P40=0,0,VLOOKUP(P40,FAC_TOTALS_APTA!$A$4:$BZ$142,$L53,FALSE))</f>
        <v>1182146.99999999</v>
      </c>
      <c r="Q53" s="90">
        <f>IF(Q40=0,0,VLOOKUP(Q40,FAC_TOTALS_APTA!$A$4:$BZ$142,$L53,FALSE))</f>
        <v>0</v>
      </c>
      <c r="R53" s="90">
        <f>IF(R40=0,0,VLOOKUP(R40,FAC_TOTALS_APTA!$A$4:$BZ$142,$L53,FALSE))</f>
        <v>0</v>
      </c>
      <c r="S53" s="90">
        <f>IF(S40=0,0,VLOOKUP(S40,FAC_TOTALS_APTA!$A$4:$BZ$142,$L53,FALSE))</f>
        <v>0</v>
      </c>
      <c r="T53" s="90">
        <f>IF(T40=0,0,VLOOKUP(T40,FAC_TOTALS_APTA!$A$4:$BZ$142,$L53,FALSE))</f>
        <v>0</v>
      </c>
      <c r="U53" s="90">
        <f>IF(U40=0,0,VLOOKUP(U40,FAC_TOTALS_APTA!$A$4:$BZ$142,$L53,FALSE))</f>
        <v>0</v>
      </c>
      <c r="V53" s="90">
        <f>IF(V40=0,0,VLOOKUP(V40,FAC_TOTALS_APTA!$A$4:$BZ$142,$L53,FALSE))</f>
        <v>0</v>
      </c>
      <c r="W53" s="90">
        <f>IF(W40=0,0,VLOOKUP(W40,FAC_TOTALS_APTA!$A$4:$BZ$142,$L53,FALSE))</f>
        <v>0</v>
      </c>
      <c r="X53" s="90">
        <f>IF(X40=0,0,VLOOKUP(X40,FAC_TOTALS_APTA!$A$4:$BZ$142,$L53,FALSE))</f>
        <v>0</v>
      </c>
      <c r="Y53" s="90">
        <f>IF(Y40=0,0,VLOOKUP(Y40,FAC_TOTALS_APTA!$A$4:$BZ$142,$L53,FALSE))</f>
        <v>0</v>
      </c>
      <c r="Z53" s="90">
        <f>IF(Z40=0,0,VLOOKUP(Z40,FAC_TOTALS_APTA!$A$4:$BZ$142,$L53,FALSE))</f>
        <v>0</v>
      </c>
      <c r="AA53" s="90">
        <f>IF(AA40=0,0,VLOOKUP(AA40,FAC_TOTALS_APTA!$A$4:$BZ$142,$L53,FALSE))</f>
        <v>0</v>
      </c>
      <c r="AB53" s="90">
        <f>IF(AB40=0,0,VLOOKUP(AB40,FAC_TOTALS_APTA!$A$4:$BZ$142,$L53,FALSE))</f>
        <v>0</v>
      </c>
      <c r="AC53" s="93">
        <f t="shared" ref="AC53" si="14">SUM(M53:AB53)</f>
        <v>2781613.1541999886</v>
      </c>
      <c r="AD53" s="94">
        <f>AC53/G55</f>
        <v>3.2149005126330975E-2</v>
      </c>
    </row>
    <row r="54" spans="2:30" ht="17" x14ac:dyDescent="0.2">
      <c r="B54" s="74" t="s">
        <v>73</v>
      </c>
      <c r="C54" s="35"/>
      <c r="D54" s="46"/>
      <c r="E54" s="47"/>
      <c r="F54" s="21"/>
      <c r="G54" s="53"/>
      <c r="H54" s="53"/>
      <c r="I54" s="30"/>
      <c r="J54" s="49"/>
      <c r="K54" s="49"/>
      <c r="L54" s="21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4">
        <f>SUM(AC42:AC53)</f>
        <v>5642097.3865174949</v>
      </c>
      <c r="AD54" s="30">
        <f>AC54/G57</f>
        <v>6.7690338850811965E-2</v>
      </c>
    </row>
    <row r="55" spans="2:30" hidden="1" x14ac:dyDescent="0.2">
      <c r="B55" s="74"/>
      <c r="C55" s="55"/>
      <c r="D55" s="56" t="s">
        <v>7</v>
      </c>
      <c r="E55" s="57"/>
      <c r="F55" s="31">
        <f>MATCH($D55,FAC_TOTALS_APTA!$A$2:$BX$2,)</f>
        <v>8</v>
      </c>
      <c r="G55" s="58">
        <f>VLOOKUP(G40,FAC_TOTALS_APTA!$A$4:$BZ$142,$F55,FALSE)</f>
        <v>86522526.693112701</v>
      </c>
      <c r="H55" s="58">
        <f>VLOOKUP(H40,FAC_TOTALS_APTA!$A$4:$BX$142,$F55,FALSE)</f>
        <v>91832569.458320096</v>
      </c>
      <c r="I55" s="59">
        <f t="shared" ref="I55" si="15">H55/G55-1</f>
        <v>6.137179493199052E-2</v>
      </c>
      <c r="J55" s="59"/>
      <c r="K55" s="49"/>
      <c r="L55" s="21"/>
      <c r="M55" s="60">
        <f>SUM(M42:M47)</f>
        <v>5483172.2401015544</v>
      </c>
      <c r="N55" s="60">
        <f>SUM(N42:N47)</f>
        <v>1288288.6140234058</v>
      </c>
      <c r="O55" s="60">
        <f>SUM(O42:O47)</f>
        <v>-2928026.0753444298</v>
      </c>
      <c r="P55" s="60">
        <f>SUM(P42:P47)</f>
        <v>1613594.9948114015</v>
      </c>
      <c r="Q55" s="60">
        <f>SUM(Q42:Q47)</f>
        <v>1871939.1882814635</v>
      </c>
      <c r="R55" s="60">
        <f>SUM(R42:R47)</f>
        <v>4105719.5376139218</v>
      </c>
      <c r="S55" s="60">
        <f>SUM(S42:S47)</f>
        <v>0</v>
      </c>
      <c r="T55" s="60">
        <f>SUM(T42:T47)</f>
        <v>0</v>
      </c>
      <c r="U55" s="60">
        <f>SUM(U42:U47)</f>
        <v>0</v>
      </c>
      <c r="V55" s="60">
        <f>SUM(V42:V47)</f>
        <v>0</v>
      </c>
      <c r="W55" s="60">
        <f>SUM(W42:W47)</f>
        <v>0</v>
      </c>
      <c r="X55" s="60">
        <f>SUM(X42:X47)</f>
        <v>0</v>
      </c>
      <c r="Y55" s="60">
        <f>SUM(Y42:Y47)</f>
        <v>0</v>
      </c>
      <c r="Z55" s="60">
        <f>SUM(Z42:Z47)</f>
        <v>0</v>
      </c>
      <c r="AA55" s="60">
        <f>SUM(AA42:AA47)</f>
        <v>0</v>
      </c>
      <c r="AB55" s="60">
        <f>SUM(AB42:AB47)</f>
        <v>0</v>
      </c>
      <c r="AC55" s="32"/>
      <c r="AD55" s="70"/>
    </row>
    <row r="56" spans="2:30" ht="17" x14ac:dyDescent="0.2">
      <c r="B56" s="79" t="s">
        <v>74</v>
      </c>
      <c r="C56" s="24"/>
      <c r="D56" s="10"/>
      <c r="E56" s="25"/>
      <c r="F56" s="18"/>
      <c r="G56" s="28"/>
      <c r="H56" s="28"/>
      <c r="I56" s="26"/>
      <c r="J56" s="27"/>
      <c r="K56" s="27"/>
      <c r="L56" s="18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  <c r="AA56" s="80"/>
      <c r="AB56" s="80"/>
      <c r="AC56" s="29">
        <f>AC57-AC54</f>
        <v>-5538692.1345175952</v>
      </c>
      <c r="AD56" s="26">
        <f>AD57-AD54</f>
        <v>-6.6449747618985006E-2</v>
      </c>
    </row>
    <row r="57" spans="2:30" ht="18" thickBot="1" x14ac:dyDescent="0.25">
      <c r="B57" s="82" t="s">
        <v>153</v>
      </c>
      <c r="C57" s="17"/>
      <c r="D57" s="17" t="s">
        <v>5</v>
      </c>
      <c r="E57" s="17"/>
      <c r="F57" s="17">
        <f>MATCH($D57,FAC_TOTALS_APTA!$A$2:$BX$2,)</f>
        <v>6</v>
      </c>
      <c r="G57" s="83">
        <f>VLOOKUP(G40,FAC_TOTALS_APTA!$A$4:$BX$142,$F57,FALSE)</f>
        <v>83351590.231399998</v>
      </c>
      <c r="H57" s="83">
        <f>VLOOKUP(H40,FAC_TOTALS_APTA!$A$4:$BX$142,$F57,FALSE)</f>
        <v>83454995.483399898</v>
      </c>
      <c r="I57" s="41">
        <f t="shared" ref="I57" si="16">H57/G57-1</f>
        <v>1.2405912318269596E-3</v>
      </c>
      <c r="J57" s="64"/>
      <c r="K57" s="64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85">
        <f>H57-G57</f>
        <v>103405.25199989974</v>
      </c>
      <c r="AD57" s="41">
        <f>I57</f>
        <v>1.2405912318269596E-3</v>
      </c>
    </row>
    <row r="58" spans="2:30" ht="17" thickTop="1" x14ac:dyDescent="0.2"/>
    <row r="61" spans="2:30" x14ac:dyDescent="0.2">
      <c r="B61" s="71" t="s">
        <v>71</v>
      </c>
      <c r="C61" s="61"/>
      <c r="D61" s="61"/>
      <c r="E61" s="62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</row>
    <row r="62" spans="2:30" ht="17" x14ac:dyDescent="0.2">
      <c r="B62" s="6" t="s">
        <v>30</v>
      </c>
      <c r="C62" s="52" t="s">
        <v>31</v>
      </c>
      <c r="D62" s="20"/>
      <c r="E62" s="21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</row>
    <row r="63" spans="2:30" x14ac:dyDescent="0.2">
      <c r="B63" s="6"/>
      <c r="C63" s="52"/>
      <c r="D63" s="20"/>
      <c r="E63" s="21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</row>
    <row r="64" spans="2:30" ht="17" x14ac:dyDescent="0.2">
      <c r="B64" s="72" t="s">
        <v>29</v>
      </c>
      <c r="C64" s="14">
        <v>1</v>
      </c>
      <c r="D64" s="20"/>
      <c r="E64" s="21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</row>
    <row r="65" spans="2:30" ht="18" thickBot="1" x14ac:dyDescent="0.25">
      <c r="B65" s="73" t="s">
        <v>121</v>
      </c>
      <c r="C65" s="15">
        <v>3</v>
      </c>
      <c r="D65" s="16"/>
      <c r="E65" s="17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</row>
    <row r="66" spans="2:30" ht="17" thickTop="1" x14ac:dyDescent="0.2">
      <c r="B66" s="74"/>
      <c r="C66" s="21"/>
      <c r="D66" s="21"/>
      <c r="E66" s="21"/>
      <c r="F66" s="21"/>
      <c r="G66" s="95" t="s">
        <v>67</v>
      </c>
      <c r="H66" s="95"/>
      <c r="I66" s="95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95" t="s">
        <v>32</v>
      </c>
      <c r="AD66" s="95"/>
    </row>
    <row r="67" spans="2:30" ht="17" x14ac:dyDescent="0.2">
      <c r="B67" s="75" t="s">
        <v>33</v>
      </c>
      <c r="C67" s="24" t="s">
        <v>34</v>
      </c>
      <c r="D67" s="18" t="s">
        <v>35</v>
      </c>
      <c r="E67" s="18" t="s">
        <v>72</v>
      </c>
      <c r="F67" s="18"/>
      <c r="G67" s="18">
        <f>$C$1</f>
        <v>2012</v>
      </c>
      <c r="H67" s="18">
        <f>$C$2</f>
        <v>2018</v>
      </c>
      <c r="I67" s="18" t="s">
        <v>68</v>
      </c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 t="s">
        <v>70</v>
      </c>
      <c r="AD67" s="18" t="s">
        <v>68</v>
      </c>
    </row>
    <row r="68" spans="2:30" hidden="1" x14ac:dyDescent="0.2">
      <c r="B68" s="74"/>
      <c r="C68" s="35"/>
      <c r="D68" s="21"/>
      <c r="E68" s="21"/>
      <c r="F68" s="21"/>
      <c r="G68" s="21"/>
      <c r="H68" s="21"/>
      <c r="I68" s="21"/>
      <c r="J68" s="21"/>
      <c r="K68" s="21"/>
      <c r="L68" s="21"/>
      <c r="M68" s="21">
        <v>1</v>
      </c>
      <c r="N68" s="21">
        <v>2</v>
      </c>
      <c r="O68" s="21">
        <v>3</v>
      </c>
      <c r="P68" s="21">
        <v>4</v>
      </c>
      <c r="Q68" s="21">
        <v>5</v>
      </c>
      <c r="R68" s="21">
        <v>6</v>
      </c>
      <c r="S68" s="21">
        <v>7</v>
      </c>
      <c r="T68" s="21">
        <v>8</v>
      </c>
      <c r="U68" s="21">
        <v>9</v>
      </c>
      <c r="V68" s="21">
        <v>10</v>
      </c>
      <c r="W68" s="21">
        <v>11</v>
      </c>
      <c r="X68" s="21">
        <v>12</v>
      </c>
      <c r="Y68" s="21">
        <v>13</v>
      </c>
      <c r="Z68" s="21">
        <v>14</v>
      </c>
      <c r="AA68" s="21">
        <v>15</v>
      </c>
      <c r="AB68" s="21">
        <v>16</v>
      </c>
      <c r="AC68" s="21"/>
      <c r="AD68" s="21"/>
    </row>
    <row r="69" spans="2:30" hidden="1" x14ac:dyDescent="0.2">
      <c r="B69" s="74"/>
      <c r="C69" s="35"/>
      <c r="D69" s="21"/>
      <c r="E69" s="21"/>
      <c r="F69" s="21"/>
      <c r="G69" s="21" t="str">
        <f>CONCATENATE($C64,"_",$C65,"_",G67)</f>
        <v>1_3_2012</v>
      </c>
      <c r="H69" s="21" t="str">
        <f>CONCATENATE($C64,"_",$C65,"_",H67)</f>
        <v>1_3_2018</v>
      </c>
      <c r="I69" s="21"/>
      <c r="J69" s="21"/>
      <c r="K69" s="21"/>
      <c r="L69" s="21"/>
      <c r="M69" s="21" t="str">
        <f>IF($G67+M68&gt;$H67,0,CONCATENATE($C64,"_",$C65,"_",$G67+M68))</f>
        <v>1_3_2013</v>
      </c>
      <c r="N69" s="21" t="str">
        <f t="shared" ref="N69:AB69" si="17">IF($G67+N68&gt;$H67,0,CONCATENATE($C64,"_",$C65,"_",$G67+N68))</f>
        <v>1_3_2014</v>
      </c>
      <c r="O69" s="21" t="str">
        <f t="shared" si="17"/>
        <v>1_3_2015</v>
      </c>
      <c r="P69" s="21" t="str">
        <f t="shared" si="17"/>
        <v>1_3_2016</v>
      </c>
      <c r="Q69" s="21" t="str">
        <f t="shared" si="17"/>
        <v>1_3_2017</v>
      </c>
      <c r="R69" s="21" t="str">
        <f t="shared" si="17"/>
        <v>1_3_2018</v>
      </c>
      <c r="S69" s="21">
        <f t="shared" si="17"/>
        <v>0</v>
      </c>
      <c r="T69" s="21">
        <f t="shared" si="17"/>
        <v>0</v>
      </c>
      <c r="U69" s="21">
        <f t="shared" si="17"/>
        <v>0</v>
      </c>
      <c r="V69" s="21">
        <f t="shared" si="17"/>
        <v>0</v>
      </c>
      <c r="W69" s="21">
        <f t="shared" si="17"/>
        <v>0</v>
      </c>
      <c r="X69" s="21">
        <f t="shared" si="17"/>
        <v>0</v>
      </c>
      <c r="Y69" s="21">
        <f t="shared" si="17"/>
        <v>0</v>
      </c>
      <c r="Z69" s="21">
        <f t="shared" si="17"/>
        <v>0</v>
      </c>
      <c r="AA69" s="21">
        <f t="shared" si="17"/>
        <v>0</v>
      </c>
      <c r="AB69" s="21">
        <f t="shared" si="17"/>
        <v>0</v>
      </c>
      <c r="AC69" s="21"/>
      <c r="AD69" s="21"/>
    </row>
    <row r="70" spans="2:30" hidden="1" x14ac:dyDescent="0.2">
      <c r="B70" s="74"/>
      <c r="C70" s="35"/>
      <c r="D70" s="21"/>
      <c r="E70" s="21"/>
      <c r="F70" s="21" t="s">
        <v>69</v>
      </c>
      <c r="G70" s="53"/>
      <c r="H70" s="53"/>
      <c r="I70" s="21"/>
      <c r="J70" s="21"/>
      <c r="K70" s="21"/>
      <c r="L70" s="21" t="s">
        <v>69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</row>
    <row r="71" spans="2:30" ht="17" x14ac:dyDescent="0.2">
      <c r="B71" s="74" t="s">
        <v>116</v>
      </c>
      <c r="C71" s="35" t="s">
        <v>36</v>
      </c>
      <c r="D71" s="46" t="s">
        <v>9</v>
      </c>
      <c r="E71" s="47">
        <v>0.60799999999999998</v>
      </c>
      <c r="F71" s="21">
        <f>MATCH($D71,FAC_TOTALS_APTA!$A$2:$BZ$2,)</f>
        <v>10</v>
      </c>
      <c r="G71" s="53">
        <f>VLOOKUP(G69,FAC_TOTALS_APTA!$A$4:$BZ$142,$F71,FALSE)</f>
        <v>31982.974917080799</v>
      </c>
      <c r="H71" s="53">
        <f>VLOOKUP(H69,FAC_TOTALS_APTA!$A$4:$BZ$142,$F71,FALSE)</f>
        <v>33986.270743274697</v>
      </c>
      <c r="I71" s="30">
        <f>IFERROR(H71/G71-1,"-")</f>
        <v>6.2636319210068958E-2</v>
      </c>
      <c r="J71" s="49" t="str">
        <f>IF(C71="Log","_log","")</f>
        <v>_log</v>
      </c>
      <c r="K71" s="49" t="str">
        <f>CONCATENATE(D71,J71,"_FAC")</f>
        <v>VRM_ADJ_log_FAC</v>
      </c>
      <c r="L71" s="21">
        <f>MATCH($K71,FAC_TOTALS_APTA!$A$2:$BX$2,)</f>
        <v>24</v>
      </c>
      <c r="M71" s="53">
        <f>IF(M69=0,0,VLOOKUP(M69,FAC_TOTALS_APTA!$A$4:$BZ$142,$L71,FALSE))</f>
        <v>-9007.9880361831492</v>
      </c>
      <c r="N71" s="53">
        <f>IF(N69=0,0,VLOOKUP(N69,FAC_TOTALS_APTA!$A$4:$BZ$142,$L71,FALSE))</f>
        <v>-2875.6544810636201</v>
      </c>
      <c r="O71" s="53">
        <f>IF(O69=0,0,VLOOKUP(O69,FAC_TOTALS_APTA!$A$4:$BZ$142,$L71,FALSE))</f>
        <v>-9684.7958339717206</v>
      </c>
      <c r="P71" s="53">
        <f>IF(P69=0,0,VLOOKUP(P69,FAC_TOTALS_APTA!$A$4:$BZ$142,$L71,FALSE))</f>
        <v>1169.80716359281</v>
      </c>
      <c r="Q71" s="53">
        <f>IF(Q69=0,0,VLOOKUP(Q69,FAC_TOTALS_APTA!$A$4:$BZ$142,$L71,FALSE))</f>
        <v>1548.0813535013999</v>
      </c>
      <c r="R71" s="53">
        <f>IF(R69=0,0,VLOOKUP(R69,FAC_TOTALS_APTA!$A$4:$BZ$142,$L71,FALSE))</f>
        <v>-2096.6776359660798</v>
      </c>
      <c r="S71" s="53">
        <f>IF(S69=0,0,VLOOKUP(S69,FAC_TOTALS_APTA!$A$4:$BZ$142,$L71,FALSE))</f>
        <v>0</v>
      </c>
      <c r="T71" s="53">
        <f>IF(T69=0,0,VLOOKUP(T69,FAC_TOTALS_APTA!$A$4:$BZ$142,$L71,FALSE))</f>
        <v>0</v>
      </c>
      <c r="U71" s="53">
        <f>IF(U69=0,0,VLOOKUP(U69,FAC_TOTALS_APTA!$A$4:$BZ$142,$L71,FALSE))</f>
        <v>0</v>
      </c>
      <c r="V71" s="53">
        <f>IF(V69=0,0,VLOOKUP(V69,FAC_TOTALS_APTA!$A$4:$BZ$142,$L71,FALSE))</f>
        <v>0</v>
      </c>
      <c r="W71" s="53">
        <f>IF(W69=0,0,VLOOKUP(W69,FAC_TOTALS_APTA!$A$4:$BZ$142,$L71,FALSE))</f>
        <v>0</v>
      </c>
      <c r="X71" s="53">
        <f>IF(X69=0,0,VLOOKUP(X69,FAC_TOTALS_APTA!$A$4:$BZ$142,$L71,FALSE))</f>
        <v>0</v>
      </c>
      <c r="Y71" s="53">
        <f>IF(Y69=0,0,VLOOKUP(Y69,FAC_TOTALS_APTA!$A$4:$BZ$142,$L71,FALSE))</f>
        <v>0</v>
      </c>
      <c r="Z71" s="53">
        <f>IF(Z69=0,0,VLOOKUP(Z69,FAC_TOTALS_APTA!$A$4:$BZ$142,$L71,FALSE))</f>
        <v>0</v>
      </c>
      <c r="AA71" s="53">
        <f>IF(AA69=0,0,VLOOKUP(AA69,FAC_TOTALS_APTA!$A$4:$BZ$142,$L71,FALSE))</f>
        <v>0</v>
      </c>
      <c r="AB71" s="53">
        <f>IF(AB69=0,0,VLOOKUP(AB69,FAC_TOTALS_APTA!$A$4:$BZ$142,$L71,FALSE))</f>
        <v>0</v>
      </c>
      <c r="AC71" s="54">
        <f>SUM(M71:AB71)</f>
        <v>-20947.227470090362</v>
      </c>
      <c r="AD71" s="30">
        <f>AC71/G84</f>
        <v>-0.10222562703741778</v>
      </c>
    </row>
    <row r="72" spans="2:30" ht="17" x14ac:dyDescent="0.2">
      <c r="B72" s="74" t="s">
        <v>37</v>
      </c>
      <c r="C72" s="35" t="s">
        <v>36</v>
      </c>
      <c r="D72" s="46" t="s">
        <v>10</v>
      </c>
      <c r="E72" s="47">
        <v>-0.2676</v>
      </c>
      <c r="F72" s="21">
        <f>MATCH($D72,FAC_TOTALS_APTA!$A$2:$BZ$2,)</f>
        <v>11</v>
      </c>
      <c r="G72" s="65">
        <f>VLOOKUP(G69,FAC_TOTALS_APTA!$A$4:$BZ$142,$F72,FALSE)</f>
        <v>4.8090897681397502</v>
      </c>
      <c r="H72" s="65">
        <f>VLOOKUP(H69,FAC_TOTALS_APTA!$A$4:$BZ$142,$F72,FALSE)</f>
        <v>3.6501237437271801</v>
      </c>
      <c r="I72" s="30">
        <f t="shared" ref="I72:I81" si="18">IFERROR(H72/G72-1,"-")</f>
        <v>-0.2409948826679692</v>
      </c>
      <c r="J72" s="49" t="str">
        <f t="shared" ref="J72:J80" si="19">IF(C72="Log","_log","")</f>
        <v>_log</v>
      </c>
      <c r="K72" s="49" t="str">
        <f t="shared" ref="K72:K80" si="20">CONCATENATE(D72,J72,"_FAC")</f>
        <v>FARE_per_UPT_log_FAC</v>
      </c>
      <c r="L72" s="21">
        <f>MATCH($K72,FAC_TOTALS_APTA!$A$2:$BX$2,)</f>
        <v>26</v>
      </c>
      <c r="M72" s="53">
        <f>IF(M69=0,0,VLOOKUP(M69,FAC_TOTALS_APTA!$A$4:$BZ$142,$L72,FALSE))</f>
        <v>-3903.5049410215402</v>
      </c>
      <c r="N72" s="53">
        <f>IF(N69=0,0,VLOOKUP(N69,FAC_TOTALS_APTA!$A$4:$BZ$142,$L72,FALSE))</f>
        <v>-604.83400938602699</v>
      </c>
      <c r="O72" s="53">
        <f>IF(O69=0,0,VLOOKUP(O69,FAC_TOTALS_APTA!$A$4:$BZ$142,$L72,FALSE))</f>
        <v>4079.53805715309</v>
      </c>
      <c r="P72" s="53">
        <f>IF(P69=0,0,VLOOKUP(P69,FAC_TOTALS_APTA!$A$4:$BZ$142,$L72,FALSE))</f>
        <v>-9262.7957940091601</v>
      </c>
      <c r="Q72" s="53">
        <f>IF(Q69=0,0,VLOOKUP(Q69,FAC_TOTALS_APTA!$A$4:$BZ$142,$L72,FALSE))</f>
        <v>19985.660905394601</v>
      </c>
      <c r="R72" s="53">
        <f>IF(R69=0,0,VLOOKUP(R69,FAC_TOTALS_APTA!$A$4:$BZ$142,$L72,FALSE))</f>
        <v>11127.846778635099</v>
      </c>
      <c r="S72" s="53">
        <f>IF(S69=0,0,VLOOKUP(S69,FAC_TOTALS_APTA!$A$4:$BZ$142,$L72,FALSE))</f>
        <v>0</v>
      </c>
      <c r="T72" s="53">
        <f>IF(T69=0,0,VLOOKUP(T69,FAC_TOTALS_APTA!$A$4:$BZ$142,$L72,FALSE))</f>
        <v>0</v>
      </c>
      <c r="U72" s="53">
        <f>IF(U69=0,0,VLOOKUP(U69,FAC_TOTALS_APTA!$A$4:$BZ$142,$L72,FALSE))</f>
        <v>0</v>
      </c>
      <c r="V72" s="53">
        <f>IF(V69=0,0,VLOOKUP(V69,FAC_TOTALS_APTA!$A$4:$BZ$142,$L72,FALSE))</f>
        <v>0</v>
      </c>
      <c r="W72" s="53">
        <f>IF(W69=0,0,VLOOKUP(W69,FAC_TOTALS_APTA!$A$4:$BZ$142,$L72,FALSE))</f>
        <v>0</v>
      </c>
      <c r="X72" s="53">
        <f>IF(X69=0,0,VLOOKUP(X69,FAC_TOTALS_APTA!$A$4:$BZ$142,$L72,FALSE))</f>
        <v>0</v>
      </c>
      <c r="Y72" s="53">
        <f>IF(Y69=0,0,VLOOKUP(Y69,FAC_TOTALS_APTA!$A$4:$BZ$142,$L72,FALSE))</f>
        <v>0</v>
      </c>
      <c r="Z72" s="53">
        <f>IF(Z69=0,0,VLOOKUP(Z69,FAC_TOTALS_APTA!$A$4:$BZ$142,$L72,FALSE))</f>
        <v>0</v>
      </c>
      <c r="AA72" s="53">
        <f>IF(AA69=0,0,VLOOKUP(AA69,FAC_TOTALS_APTA!$A$4:$BZ$142,$L72,FALSE))</f>
        <v>0</v>
      </c>
      <c r="AB72" s="53">
        <f>IF(AB69=0,0,VLOOKUP(AB69,FAC_TOTALS_APTA!$A$4:$BZ$142,$L72,FALSE))</f>
        <v>0</v>
      </c>
      <c r="AC72" s="54">
        <f t="shared" ref="AC72:AC80" si="21">SUM(M72:AB72)</f>
        <v>21421.910996766062</v>
      </c>
      <c r="AD72" s="30">
        <f>AC72/G84</f>
        <v>0.10454215418775512</v>
      </c>
    </row>
    <row r="73" spans="2:30" ht="17" x14ac:dyDescent="0.2">
      <c r="B73" s="74" t="s">
        <v>151</v>
      </c>
      <c r="C73" s="35" t="s">
        <v>36</v>
      </c>
      <c r="D73" s="46" t="s">
        <v>11</v>
      </c>
      <c r="E73" s="47">
        <v>0.50160000000000005</v>
      </c>
      <c r="F73" s="21">
        <f>MATCH($D73,FAC_TOTALS_APTA!$A$2:$BZ$2,)</f>
        <v>12</v>
      </c>
      <c r="G73" s="53">
        <f>VLOOKUP(G69,FAC_TOTALS_APTA!$A$4:$BZ$142,$F73,FALSE)</f>
        <v>671608.50507365004</v>
      </c>
      <c r="H73" s="53">
        <f>VLOOKUP(H69,FAC_TOTALS_APTA!$A$4:$BZ$142,$F73,FALSE)</f>
        <v>750447.930543756</v>
      </c>
      <c r="I73" s="30">
        <f t="shared" si="18"/>
        <v>0.11738896228161999</v>
      </c>
      <c r="J73" s="49" t="str">
        <f t="shared" si="19"/>
        <v>_log</v>
      </c>
      <c r="K73" s="49" t="str">
        <f t="shared" si="20"/>
        <v>POP_EMP_log_FAC</v>
      </c>
      <c r="L73" s="21">
        <f>MATCH($K73,FAC_TOTALS_APTA!$A$2:$BX$2,)</f>
        <v>28</v>
      </c>
      <c r="M73" s="53">
        <f>IF(M69=0,0,VLOOKUP(M69,FAC_TOTALS_APTA!$A$4:$BZ$142,$L73,FALSE))</f>
        <v>-106.292212448752</v>
      </c>
      <c r="N73" s="53">
        <f>IF(N69=0,0,VLOOKUP(N69,FAC_TOTALS_APTA!$A$4:$BZ$142,$L73,FALSE))</f>
        <v>-314.56364157874202</v>
      </c>
      <c r="O73" s="53">
        <f>IF(O69=0,0,VLOOKUP(O69,FAC_TOTALS_APTA!$A$4:$BZ$142,$L73,FALSE))</f>
        <v>204.57804301372801</v>
      </c>
      <c r="P73" s="53">
        <f>IF(P69=0,0,VLOOKUP(P69,FAC_TOTALS_APTA!$A$4:$BZ$142,$L73,FALSE))</f>
        <v>150.18273530101101</v>
      </c>
      <c r="Q73" s="53">
        <f>IF(Q69=0,0,VLOOKUP(Q69,FAC_TOTALS_APTA!$A$4:$BZ$142,$L73,FALSE))</f>
        <v>-106.97336918059101</v>
      </c>
      <c r="R73" s="53">
        <f>IF(R69=0,0,VLOOKUP(R69,FAC_TOTALS_APTA!$A$4:$BZ$142,$L73,FALSE))</f>
        <v>-85.810777774371005</v>
      </c>
      <c r="S73" s="53">
        <f>IF(S69=0,0,VLOOKUP(S69,FAC_TOTALS_APTA!$A$4:$BZ$142,$L73,FALSE))</f>
        <v>0</v>
      </c>
      <c r="T73" s="53">
        <f>IF(T69=0,0,VLOOKUP(T69,FAC_TOTALS_APTA!$A$4:$BZ$142,$L73,FALSE))</f>
        <v>0</v>
      </c>
      <c r="U73" s="53">
        <f>IF(U69=0,0,VLOOKUP(U69,FAC_TOTALS_APTA!$A$4:$BZ$142,$L73,FALSE))</f>
        <v>0</v>
      </c>
      <c r="V73" s="53">
        <f>IF(V69=0,0,VLOOKUP(V69,FAC_TOTALS_APTA!$A$4:$BZ$142,$L73,FALSE))</f>
        <v>0</v>
      </c>
      <c r="W73" s="53">
        <f>IF(W69=0,0,VLOOKUP(W69,FAC_TOTALS_APTA!$A$4:$BZ$142,$L73,FALSE))</f>
        <v>0</v>
      </c>
      <c r="X73" s="53">
        <f>IF(X69=0,0,VLOOKUP(X69,FAC_TOTALS_APTA!$A$4:$BZ$142,$L73,FALSE))</f>
        <v>0</v>
      </c>
      <c r="Y73" s="53">
        <f>IF(Y69=0,0,VLOOKUP(Y69,FAC_TOTALS_APTA!$A$4:$BZ$142,$L73,FALSE))</f>
        <v>0</v>
      </c>
      <c r="Z73" s="53">
        <f>IF(Z69=0,0,VLOOKUP(Z69,FAC_TOTALS_APTA!$A$4:$BZ$142,$L73,FALSE))</f>
        <v>0</v>
      </c>
      <c r="AA73" s="53">
        <f>IF(AA69=0,0,VLOOKUP(AA69,FAC_TOTALS_APTA!$A$4:$BZ$142,$L73,FALSE))</f>
        <v>0</v>
      </c>
      <c r="AB73" s="53">
        <f>IF(AB69=0,0,VLOOKUP(AB69,FAC_TOTALS_APTA!$A$4:$BZ$142,$L73,FALSE))</f>
        <v>0</v>
      </c>
      <c r="AC73" s="54">
        <f t="shared" si="21"/>
        <v>-258.87922266771704</v>
      </c>
      <c r="AD73" s="30">
        <f>AC73/G84</f>
        <v>-1.2633696226363896E-3</v>
      </c>
    </row>
    <row r="74" spans="2:30" ht="17" x14ac:dyDescent="0.2">
      <c r="B74" s="74" t="s">
        <v>152</v>
      </c>
      <c r="C74" s="35" t="s">
        <v>36</v>
      </c>
      <c r="D74" s="81" t="s">
        <v>27</v>
      </c>
      <c r="E74" s="47">
        <v>0.1734</v>
      </c>
      <c r="F74" s="21">
        <f>MATCH($D74,FAC_TOTALS_APTA!$A$2:$BZ$2,)</f>
        <v>13</v>
      </c>
      <c r="G74" s="65">
        <f>VLOOKUP(G69,FAC_TOTALS_APTA!$A$4:$BZ$142,$F74,FALSE)</f>
        <v>3.93832179256249</v>
      </c>
      <c r="H74" s="65">
        <f>VLOOKUP(H69,FAC_TOTALS_APTA!$A$4:$BZ$142,$F74,FALSE)</f>
        <v>2.7069517776229</v>
      </c>
      <c r="I74" s="30">
        <f t="shared" si="18"/>
        <v>-0.312663636898597</v>
      </c>
      <c r="J74" s="49" t="str">
        <f t="shared" si="19"/>
        <v>_log</v>
      </c>
      <c r="K74" s="49" t="str">
        <f t="shared" si="20"/>
        <v>GAS_PRICE_2018_log_FAC</v>
      </c>
      <c r="L74" s="21">
        <f>MATCH($K74,FAC_TOTALS_APTA!$A$2:$BX$2,)</f>
        <v>30</v>
      </c>
      <c r="M74" s="53">
        <f>IF(M69=0,0,VLOOKUP(M69,FAC_TOTALS_APTA!$A$4:$BZ$142,$L74,FALSE))</f>
        <v>-1121.85954189375</v>
      </c>
      <c r="N74" s="53">
        <f>IF(N69=0,0,VLOOKUP(N69,FAC_TOTALS_APTA!$A$4:$BZ$142,$L74,FALSE))</f>
        <v>-1245.7102447667201</v>
      </c>
      <c r="O74" s="53">
        <f>IF(O69=0,0,VLOOKUP(O69,FAC_TOTALS_APTA!$A$4:$BZ$142,$L74,FALSE))</f>
        <v>-6841.2194259451599</v>
      </c>
      <c r="P74" s="53">
        <f>IF(P69=0,0,VLOOKUP(P69,FAC_TOTALS_APTA!$A$4:$BZ$142,$L74,FALSE))</f>
        <v>-1933.13792279779</v>
      </c>
      <c r="Q74" s="53">
        <f>IF(Q69=0,0,VLOOKUP(Q69,FAC_TOTALS_APTA!$A$4:$BZ$142,$L74,FALSE))</f>
        <v>1429.17943791377</v>
      </c>
      <c r="R74" s="53">
        <f>IF(R69=0,0,VLOOKUP(R69,FAC_TOTALS_APTA!$A$4:$BZ$142,$L74,FALSE))</f>
        <v>1711.74945510877</v>
      </c>
      <c r="S74" s="53">
        <f>IF(S69=0,0,VLOOKUP(S69,FAC_TOTALS_APTA!$A$4:$BZ$142,$L74,FALSE))</f>
        <v>0</v>
      </c>
      <c r="T74" s="53">
        <f>IF(T69=0,0,VLOOKUP(T69,FAC_TOTALS_APTA!$A$4:$BZ$142,$L74,FALSE))</f>
        <v>0</v>
      </c>
      <c r="U74" s="53">
        <f>IF(U69=0,0,VLOOKUP(U69,FAC_TOTALS_APTA!$A$4:$BZ$142,$L74,FALSE))</f>
        <v>0</v>
      </c>
      <c r="V74" s="53">
        <f>IF(V69=0,0,VLOOKUP(V69,FAC_TOTALS_APTA!$A$4:$BZ$142,$L74,FALSE))</f>
        <v>0</v>
      </c>
      <c r="W74" s="53">
        <f>IF(W69=0,0,VLOOKUP(W69,FAC_TOTALS_APTA!$A$4:$BZ$142,$L74,FALSE))</f>
        <v>0</v>
      </c>
      <c r="X74" s="53">
        <f>IF(X69=0,0,VLOOKUP(X69,FAC_TOTALS_APTA!$A$4:$BZ$142,$L74,FALSE))</f>
        <v>0</v>
      </c>
      <c r="Y74" s="53">
        <f>IF(Y69=0,0,VLOOKUP(Y69,FAC_TOTALS_APTA!$A$4:$BZ$142,$L74,FALSE))</f>
        <v>0</v>
      </c>
      <c r="Z74" s="53">
        <f>IF(Z69=0,0,VLOOKUP(Z69,FAC_TOTALS_APTA!$A$4:$BZ$142,$L74,FALSE))</f>
        <v>0</v>
      </c>
      <c r="AA74" s="53">
        <f>IF(AA69=0,0,VLOOKUP(AA69,FAC_TOTALS_APTA!$A$4:$BZ$142,$L74,FALSE))</f>
        <v>0</v>
      </c>
      <c r="AB74" s="53">
        <f>IF(AB69=0,0,VLOOKUP(AB69,FAC_TOTALS_APTA!$A$4:$BZ$142,$L74,FALSE))</f>
        <v>0</v>
      </c>
      <c r="AC74" s="54">
        <f t="shared" si="21"/>
        <v>-8000.9982423808806</v>
      </c>
      <c r="AD74" s="30">
        <f>AC74/G84</f>
        <v>-3.9046077263471604E-2</v>
      </c>
    </row>
    <row r="75" spans="2:30" ht="17" x14ac:dyDescent="0.2">
      <c r="B75" s="74" t="s">
        <v>38</v>
      </c>
      <c r="C75" s="35"/>
      <c r="D75" s="46" t="s">
        <v>12</v>
      </c>
      <c r="E75" s="47">
        <v>7.3000000000000001E-3</v>
      </c>
      <c r="F75" s="21">
        <f>MATCH($D75,FAC_TOTALS_APTA!$A$2:$BZ$2,)</f>
        <v>14</v>
      </c>
      <c r="G75" s="53">
        <f>VLOOKUP(G69,FAC_TOTALS_APTA!$A$4:$BZ$142,$F75,FALSE)</f>
        <v>8.1120689414666405</v>
      </c>
      <c r="H75" s="53">
        <f>VLOOKUP(H69,FAC_TOTALS_APTA!$A$4:$BZ$142,$F75,FALSE)</f>
        <v>6.3618803451708299</v>
      </c>
      <c r="I75" s="30">
        <f t="shared" si="18"/>
        <v>-0.21575119848271174</v>
      </c>
      <c r="J75" s="49" t="str">
        <f t="shared" si="19"/>
        <v/>
      </c>
      <c r="K75" s="49" t="str">
        <f t="shared" si="20"/>
        <v>PCT_HH_NO_VEH_FAC</v>
      </c>
      <c r="L75" s="21">
        <f>MATCH($K75,FAC_TOTALS_APTA!$A$2:$BX$2,)</f>
        <v>32</v>
      </c>
      <c r="M75" s="53">
        <f>IF(M69=0,0,VLOOKUP(M69,FAC_TOTALS_APTA!$A$4:$BZ$142,$L75,FALSE))</f>
        <v>-265.41392755043597</v>
      </c>
      <c r="N75" s="53">
        <f>IF(N69=0,0,VLOOKUP(N69,FAC_TOTALS_APTA!$A$4:$BZ$142,$L75,FALSE))</f>
        <v>-261.64628978709402</v>
      </c>
      <c r="O75" s="53">
        <f>IF(O69=0,0,VLOOKUP(O69,FAC_TOTALS_APTA!$A$4:$BZ$142,$L75,FALSE))</f>
        <v>479.37732586884999</v>
      </c>
      <c r="P75" s="53">
        <f>IF(P69=0,0,VLOOKUP(P69,FAC_TOTALS_APTA!$A$4:$BZ$142,$L75,FALSE))</f>
        <v>-196.34519459423001</v>
      </c>
      <c r="Q75" s="53">
        <f>IF(Q69=0,0,VLOOKUP(Q69,FAC_TOTALS_APTA!$A$4:$BZ$142,$L75,FALSE))</f>
        <v>-516.59038783979497</v>
      </c>
      <c r="R75" s="53">
        <f>IF(R69=0,0,VLOOKUP(R69,FAC_TOTALS_APTA!$A$4:$BZ$142,$L75,FALSE))</f>
        <v>-612.71415883958696</v>
      </c>
      <c r="S75" s="53">
        <f>IF(S69=0,0,VLOOKUP(S69,FAC_TOTALS_APTA!$A$4:$BZ$142,$L75,FALSE))</f>
        <v>0</v>
      </c>
      <c r="T75" s="53">
        <f>IF(T69=0,0,VLOOKUP(T69,FAC_TOTALS_APTA!$A$4:$BZ$142,$L75,FALSE))</f>
        <v>0</v>
      </c>
      <c r="U75" s="53">
        <f>IF(U69=0,0,VLOOKUP(U69,FAC_TOTALS_APTA!$A$4:$BZ$142,$L75,FALSE))</f>
        <v>0</v>
      </c>
      <c r="V75" s="53">
        <f>IF(V69=0,0,VLOOKUP(V69,FAC_TOTALS_APTA!$A$4:$BZ$142,$L75,FALSE))</f>
        <v>0</v>
      </c>
      <c r="W75" s="53">
        <f>IF(W69=0,0,VLOOKUP(W69,FAC_TOTALS_APTA!$A$4:$BZ$142,$L75,FALSE))</f>
        <v>0</v>
      </c>
      <c r="X75" s="53">
        <f>IF(X69=0,0,VLOOKUP(X69,FAC_TOTALS_APTA!$A$4:$BZ$142,$L75,FALSE))</f>
        <v>0</v>
      </c>
      <c r="Y75" s="53">
        <f>IF(Y69=0,0,VLOOKUP(Y69,FAC_TOTALS_APTA!$A$4:$BZ$142,$L75,FALSE))</f>
        <v>0</v>
      </c>
      <c r="Z75" s="53">
        <f>IF(Z69=0,0,VLOOKUP(Z69,FAC_TOTALS_APTA!$A$4:$BZ$142,$L75,FALSE))</f>
        <v>0</v>
      </c>
      <c r="AA75" s="53">
        <f>IF(AA69=0,0,VLOOKUP(AA69,FAC_TOTALS_APTA!$A$4:$BZ$142,$L75,FALSE))</f>
        <v>0</v>
      </c>
      <c r="AB75" s="53">
        <f>IF(AB69=0,0,VLOOKUP(AB69,FAC_TOTALS_APTA!$A$4:$BZ$142,$L75,FALSE))</f>
        <v>0</v>
      </c>
      <c r="AC75" s="54">
        <f t="shared" si="21"/>
        <v>-1373.3326327422919</v>
      </c>
      <c r="AD75" s="30">
        <f>AC75/G84</f>
        <v>-6.7020702244955837E-3</v>
      </c>
    </row>
    <row r="76" spans="2:30" ht="17" x14ac:dyDescent="0.2">
      <c r="B76" s="74" t="s">
        <v>150</v>
      </c>
      <c r="C76" s="35"/>
      <c r="D76" s="46" t="s">
        <v>13</v>
      </c>
      <c r="E76" s="47">
        <v>0.36330000000000001</v>
      </c>
      <c r="F76" s="21">
        <f>MATCH($D76,FAC_TOTALS_APTA!$A$2:$BZ$2,)</f>
        <v>15</v>
      </c>
      <c r="G76" s="65">
        <f>VLOOKUP(G69,FAC_TOTALS_APTA!$A$4:$BZ$142,$F76,FALSE)</f>
        <v>5.9295532140676399E-2</v>
      </c>
      <c r="H76" s="65">
        <f>VLOOKUP(H69,FAC_TOTALS_APTA!$A$4:$BZ$142,$F76,FALSE)</f>
        <v>5.558193875399E-2</v>
      </c>
      <c r="I76" s="30">
        <f t="shared" si="18"/>
        <v>-6.2628553157698996E-2</v>
      </c>
      <c r="J76" s="49" t="str">
        <f t="shared" si="19"/>
        <v/>
      </c>
      <c r="K76" s="49" t="str">
        <f t="shared" si="20"/>
        <v>TSD_POP_PCT_FAC</v>
      </c>
      <c r="L76" s="21">
        <f>MATCH($K76,FAC_TOTALS_APTA!$A$2:$BX$2,)</f>
        <v>34</v>
      </c>
      <c r="M76" s="53">
        <f>IF(M69=0,0,VLOOKUP(M69,FAC_TOTALS_APTA!$A$4:$BZ$142,$L76,FALSE))</f>
        <v>44.8402864838162</v>
      </c>
      <c r="N76" s="53">
        <f>IF(N69=0,0,VLOOKUP(N69,FAC_TOTALS_APTA!$A$4:$BZ$142,$L76,FALSE))</f>
        <v>0.14982323542898199</v>
      </c>
      <c r="O76" s="53">
        <f>IF(O69=0,0,VLOOKUP(O69,FAC_TOTALS_APTA!$A$4:$BZ$142,$L76,FALSE))</f>
        <v>9.9029374954498604</v>
      </c>
      <c r="P76" s="53">
        <f>IF(P69=0,0,VLOOKUP(P69,FAC_TOTALS_APTA!$A$4:$BZ$142,$L76,FALSE))</f>
        <v>-10.7921048749969</v>
      </c>
      <c r="Q76" s="53">
        <f>IF(Q69=0,0,VLOOKUP(Q69,FAC_TOTALS_APTA!$A$4:$BZ$142,$L76,FALSE))</f>
        <v>-49.922835620131401</v>
      </c>
      <c r="R76" s="53">
        <f>IF(R69=0,0,VLOOKUP(R69,FAC_TOTALS_APTA!$A$4:$BZ$142,$L76,FALSE))</f>
        <v>-52.200011082155598</v>
      </c>
      <c r="S76" s="53">
        <f>IF(S69=0,0,VLOOKUP(S69,FAC_TOTALS_APTA!$A$4:$BZ$142,$L76,FALSE))</f>
        <v>0</v>
      </c>
      <c r="T76" s="53">
        <f>IF(T69=0,0,VLOOKUP(T69,FAC_TOTALS_APTA!$A$4:$BZ$142,$L76,FALSE))</f>
        <v>0</v>
      </c>
      <c r="U76" s="53">
        <f>IF(U69=0,0,VLOOKUP(U69,FAC_TOTALS_APTA!$A$4:$BZ$142,$L76,FALSE))</f>
        <v>0</v>
      </c>
      <c r="V76" s="53">
        <f>IF(V69=0,0,VLOOKUP(V69,FAC_TOTALS_APTA!$A$4:$BZ$142,$L76,FALSE))</f>
        <v>0</v>
      </c>
      <c r="W76" s="53">
        <f>IF(W69=0,0,VLOOKUP(W69,FAC_TOTALS_APTA!$A$4:$BZ$142,$L76,FALSE))</f>
        <v>0</v>
      </c>
      <c r="X76" s="53">
        <f>IF(X69=0,0,VLOOKUP(X69,FAC_TOTALS_APTA!$A$4:$BZ$142,$L76,FALSE))</f>
        <v>0</v>
      </c>
      <c r="Y76" s="53">
        <f>IF(Y69=0,0,VLOOKUP(Y69,FAC_TOTALS_APTA!$A$4:$BZ$142,$L76,FALSE))</f>
        <v>0</v>
      </c>
      <c r="Z76" s="53">
        <f>IF(Z69=0,0,VLOOKUP(Z69,FAC_TOTALS_APTA!$A$4:$BZ$142,$L76,FALSE))</f>
        <v>0</v>
      </c>
      <c r="AA76" s="53">
        <f>IF(AA69=0,0,VLOOKUP(AA69,FAC_TOTALS_APTA!$A$4:$BZ$142,$L76,FALSE))</f>
        <v>0</v>
      </c>
      <c r="AB76" s="53">
        <f>IF(AB69=0,0,VLOOKUP(AB69,FAC_TOTALS_APTA!$A$4:$BZ$142,$L76,FALSE))</f>
        <v>0</v>
      </c>
      <c r="AC76" s="54">
        <f t="shared" si="21"/>
        <v>-58.021904362588856</v>
      </c>
      <c r="AD76" s="30">
        <f>AC76/G84</f>
        <v>-2.8315563784466532E-4</v>
      </c>
    </row>
    <row r="77" spans="2:30" ht="17" x14ac:dyDescent="0.2">
      <c r="B77" s="74" t="s">
        <v>145</v>
      </c>
      <c r="C77" s="35" t="s">
        <v>36</v>
      </c>
      <c r="D77" s="46" t="s">
        <v>26</v>
      </c>
      <c r="E77" s="47">
        <v>-0.34449999999999997</v>
      </c>
      <c r="F77" s="21">
        <f>MATCH($D77,FAC_TOTALS_APTA!$A$2:$BZ$2,)</f>
        <v>16</v>
      </c>
      <c r="G77" s="65">
        <f>VLOOKUP(G69,FAC_TOTALS_APTA!$A$4:$BZ$142,$F77,FALSE)</f>
        <v>26407.895234404201</v>
      </c>
      <c r="H77" s="65">
        <f>VLOOKUP(H69,FAC_TOTALS_APTA!$A$4:$BZ$142,$F77,FALSE)</f>
        <v>28635.989910400702</v>
      </c>
      <c r="I77" s="30">
        <f t="shared" si="18"/>
        <v>8.437229306687577E-2</v>
      </c>
      <c r="J77" s="49" t="str">
        <f t="shared" si="19"/>
        <v>_log</v>
      </c>
      <c r="K77" s="49" t="str">
        <f t="shared" si="20"/>
        <v>TOTAL_MED_INC_INDIV_2018_log_FAC</v>
      </c>
      <c r="L77" s="21">
        <f>MATCH($K77,FAC_TOTALS_APTA!$A$2:$BX$2,)</f>
        <v>36</v>
      </c>
      <c r="M77" s="53">
        <f>IF(M69=0,0,VLOOKUP(M69,FAC_TOTALS_APTA!$A$4:$BZ$142,$L77,FALSE))</f>
        <v>878.86208919744399</v>
      </c>
      <c r="N77" s="53">
        <f>IF(N69=0,0,VLOOKUP(N69,FAC_TOTALS_APTA!$A$4:$BZ$142,$L77,FALSE))</f>
        <v>114.77819370188401</v>
      </c>
      <c r="O77" s="53">
        <f>IF(O69=0,0,VLOOKUP(O69,FAC_TOTALS_APTA!$A$4:$BZ$142,$L77,FALSE))</f>
        <v>-1554.50743938235</v>
      </c>
      <c r="P77" s="53">
        <f>IF(P69=0,0,VLOOKUP(P69,FAC_TOTALS_APTA!$A$4:$BZ$142,$L77,FALSE))</f>
        <v>-2008.6299244859599</v>
      </c>
      <c r="Q77" s="53">
        <f>IF(Q69=0,0,VLOOKUP(Q69,FAC_TOTALS_APTA!$A$4:$BZ$142,$L77,FALSE))</f>
        <v>-194.48765449761601</v>
      </c>
      <c r="R77" s="53">
        <f>IF(R69=0,0,VLOOKUP(R69,FAC_TOTALS_APTA!$A$4:$BZ$142,$L77,FALSE))</f>
        <v>-845.96715895537398</v>
      </c>
      <c r="S77" s="53">
        <f>IF(S69=0,0,VLOOKUP(S69,FAC_TOTALS_APTA!$A$4:$BZ$142,$L77,FALSE))</f>
        <v>0</v>
      </c>
      <c r="T77" s="53">
        <f>IF(T69=0,0,VLOOKUP(T69,FAC_TOTALS_APTA!$A$4:$BZ$142,$L77,FALSE))</f>
        <v>0</v>
      </c>
      <c r="U77" s="53">
        <f>IF(U69=0,0,VLOOKUP(U69,FAC_TOTALS_APTA!$A$4:$BZ$142,$L77,FALSE))</f>
        <v>0</v>
      </c>
      <c r="V77" s="53">
        <f>IF(V69=0,0,VLOOKUP(V69,FAC_TOTALS_APTA!$A$4:$BZ$142,$L77,FALSE))</f>
        <v>0</v>
      </c>
      <c r="W77" s="53">
        <f>IF(W69=0,0,VLOOKUP(W69,FAC_TOTALS_APTA!$A$4:$BZ$142,$L77,FALSE))</f>
        <v>0</v>
      </c>
      <c r="X77" s="53">
        <f>IF(X69=0,0,VLOOKUP(X69,FAC_TOTALS_APTA!$A$4:$BZ$142,$L77,FALSE))</f>
        <v>0</v>
      </c>
      <c r="Y77" s="53">
        <f>IF(Y69=0,0,VLOOKUP(Y69,FAC_TOTALS_APTA!$A$4:$BZ$142,$L77,FALSE))</f>
        <v>0</v>
      </c>
      <c r="Z77" s="53">
        <f>IF(Z69=0,0,VLOOKUP(Z69,FAC_TOTALS_APTA!$A$4:$BZ$142,$L77,FALSE))</f>
        <v>0</v>
      </c>
      <c r="AA77" s="53">
        <f>IF(AA69=0,0,VLOOKUP(AA69,FAC_TOTALS_APTA!$A$4:$BZ$142,$L77,FALSE))</f>
        <v>0</v>
      </c>
      <c r="AB77" s="53">
        <f>IF(AB69=0,0,VLOOKUP(AB69,FAC_TOTALS_APTA!$A$4:$BZ$142,$L77,FALSE))</f>
        <v>0</v>
      </c>
      <c r="AC77" s="54">
        <f t="shared" si="21"/>
        <v>-3609.9518944219722</v>
      </c>
      <c r="AD77" s="30">
        <f>AC77/G84</f>
        <v>-1.7617109305234864E-2</v>
      </c>
    </row>
    <row r="78" spans="2:30" ht="17" x14ac:dyDescent="0.2">
      <c r="B78" s="74" t="s">
        <v>146</v>
      </c>
      <c r="C78" s="35"/>
      <c r="D78" s="46" t="s">
        <v>85</v>
      </c>
      <c r="E78" s="47">
        <v>-7.7999999999999996E-3</v>
      </c>
      <c r="F78" s="21">
        <f>MATCH($D78,FAC_TOTALS_APTA!$A$2:$BZ$2,)</f>
        <v>17</v>
      </c>
      <c r="G78" s="65">
        <f>VLOOKUP(G69,FAC_TOTALS_APTA!$A$4:$BZ$142,$F78,FALSE)</f>
        <v>2.4801084656577599</v>
      </c>
      <c r="H78" s="65">
        <f>VLOOKUP(H69,FAC_TOTALS_APTA!$A$4:$BZ$142,$F78,FALSE)</f>
        <v>4.7223184151579396</v>
      </c>
      <c r="I78" s="30">
        <f t="shared" si="18"/>
        <v>0.90407737425528834</v>
      </c>
      <c r="J78" s="49" t="str">
        <f t="shared" si="19"/>
        <v/>
      </c>
      <c r="K78" s="49" t="str">
        <f t="shared" si="20"/>
        <v>JTW_HOME_PCT_FAC</v>
      </c>
      <c r="L78" s="21">
        <f>MATCH($K78,FAC_TOTALS_APTA!$A$2:$BX$2,)</f>
        <v>38</v>
      </c>
      <c r="M78" s="53">
        <f>IF(M69=0,0,VLOOKUP(M69,FAC_TOTALS_APTA!$A$4:$BZ$142,$L78,FALSE))</f>
        <v>-412.86553203147298</v>
      </c>
      <c r="N78" s="53">
        <f>IF(N69=0,0,VLOOKUP(N69,FAC_TOTALS_APTA!$A$4:$BZ$142,$L78,FALSE))</f>
        <v>-50.647812877455401</v>
      </c>
      <c r="O78" s="53">
        <f>IF(O69=0,0,VLOOKUP(O69,FAC_TOTALS_APTA!$A$4:$BZ$142,$L78,FALSE))</f>
        <v>67.135439910099095</v>
      </c>
      <c r="P78" s="53">
        <f>IF(P69=0,0,VLOOKUP(P69,FAC_TOTALS_APTA!$A$4:$BZ$142,$L78,FALSE))</f>
        <v>-362.62587116532802</v>
      </c>
      <c r="Q78" s="53">
        <f>IF(Q69=0,0,VLOOKUP(Q69,FAC_TOTALS_APTA!$A$4:$BZ$142,$L78,FALSE))</f>
        <v>-835.89405160472097</v>
      </c>
      <c r="R78" s="53">
        <f>IF(R69=0,0,VLOOKUP(R69,FAC_TOTALS_APTA!$A$4:$BZ$142,$L78,FALSE))</f>
        <v>-866.22800122445403</v>
      </c>
      <c r="S78" s="53">
        <f>IF(S69=0,0,VLOOKUP(S69,FAC_TOTALS_APTA!$A$4:$BZ$142,$L78,FALSE))</f>
        <v>0</v>
      </c>
      <c r="T78" s="53">
        <f>IF(T69=0,0,VLOOKUP(T69,FAC_TOTALS_APTA!$A$4:$BZ$142,$L78,FALSE))</f>
        <v>0</v>
      </c>
      <c r="U78" s="53">
        <f>IF(U69=0,0,VLOOKUP(U69,FAC_TOTALS_APTA!$A$4:$BZ$142,$L78,FALSE))</f>
        <v>0</v>
      </c>
      <c r="V78" s="53">
        <f>IF(V69=0,0,VLOOKUP(V69,FAC_TOTALS_APTA!$A$4:$BZ$142,$L78,FALSE))</f>
        <v>0</v>
      </c>
      <c r="W78" s="53">
        <f>IF(W69=0,0,VLOOKUP(W69,FAC_TOTALS_APTA!$A$4:$BZ$142,$L78,FALSE))</f>
        <v>0</v>
      </c>
      <c r="X78" s="53">
        <f>IF(X69=0,0,VLOOKUP(X69,FAC_TOTALS_APTA!$A$4:$BZ$142,$L78,FALSE))</f>
        <v>0</v>
      </c>
      <c r="Y78" s="53">
        <f>IF(Y69=0,0,VLOOKUP(Y69,FAC_TOTALS_APTA!$A$4:$BZ$142,$L78,FALSE))</f>
        <v>0</v>
      </c>
      <c r="Z78" s="53">
        <f>IF(Z69=0,0,VLOOKUP(Z69,FAC_TOTALS_APTA!$A$4:$BZ$142,$L78,FALSE))</f>
        <v>0</v>
      </c>
      <c r="AA78" s="53">
        <f>IF(AA69=0,0,VLOOKUP(AA69,FAC_TOTALS_APTA!$A$4:$BZ$142,$L78,FALSE))</f>
        <v>0</v>
      </c>
      <c r="AB78" s="53">
        <f>IF(AB69=0,0,VLOOKUP(AB69,FAC_TOTALS_APTA!$A$4:$BZ$142,$L78,FALSE))</f>
        <v>0</v>
      </c>
      <c r="AC78" s="54">
        <f t="shared" si="21"/>
        <v>-2461.1258289933326</v>
      </c>
      <c r="AD78" s="30">
        <f>AC78/G84</f>
        <v>-1.2010664964901092E-2</v>
      </c>
    </row>
    <row r="79" spans="2:30" ht="17" x14ac:dyDescent="0.2">
      <c r="B79" s="74" t="s">
        <v>147</v>
      </c>
      <c r="C79" s="35"/>
      <c r="D79" s="46" t="s">
        <v>87</v>
      </c>
      <c r="E79" s="47">
        <v>-4.3E-3</v>
      </c>
      <c r="F79" s="21">
        <f>MATCH($D79,FAC_TOTALS_APTA!$A$2:$BZ$2,)</f>
        <v>19</v>
      </c>
      <c r="G79" s="65">
        <f>VLOOKUP(G69,FAC_TOTALS_APTA!$A$4:$BZ$142,$F79,FALSE)</f>
        <v>0</v>
      </c>
      <c r="H79" s="65">
        <f>VLOOKUP(H69,FAC_TOTALS_APTA!$A$4:$BZ$142,$F79,FALSE)</f>
        <v>3.2532248375122998</v>
      </c>
      <c r="I79" s="30" t="str">
        <f t="shared" si="18"/>
        <v>-</v>
      </c>
      <c r="J79" s="49" t="str">
        <f t="shared" si="19"/>
        <v/>
      </c>
      <c r="K79" s="49" t="str">
        <f t="shared" si="20"/>
        <v>YEARS_SINCE_TNC_RAIL_FAC</v>
      </c>
      <c r="L79" s="21">
        <f>MATCH($K79,FAC_TOTALS_APTA!$A$2:$BX$2,)</f>
        <v>42</v>
      </c>
      <c r="M79" s="53">
        <f>IF(M69=0,0,VLOOKUP(M69,FAC_TOTALS_APTA!$A$4:$BZ$142,$L79,FALSE))</f>
        <v>0</v>
      </c>
      <c r="N79" s="53">
        <f>IF(N69=0,0,VLOOKUP(N69,FAC_TOTALS_APTA!$A$4:$BZ$142,$L79,FALSE))</f>
        <v>0</v>
      </c>
      <c r="O79" s="53">
        <f>IF(O69=0,0,VLOOKUP(O69,FAC_TOTALS_APTA!$A$4:$BZ$142,$L79,FALSE))</f>
        <v>-422.99910249348301</v>
      </c>
      <c r="P79" s="53">
        <f>IF(P69=0,0,VLOOKUP(P69,FAC_TOTALS_APTA!$A$4:$BZ$142,$L79,FALSE))</f>
        <v>-404.80376421537102</v>
      </c>
      <c r="Q79" s="53">
        <f>IF(Q69=0,0,VLOOKUP(Q69,FAC_TOTALS_APTA!$A$4:$BZ$142,$L79,FALSE))</f>
        <v>-495.83155984925702</v>
      </c>
      <c r="R79" s="53">
        <f>IF(R69=0,0,VLOOKUP(R69,FAC_TOTALS_APTA!$A$4:$BZ$142,$L79,FALSE))</f>
        <v>-645.32735849285496</v>
      </c>
      <c r="S79" s="53">
        <f>IF(S69=0,0,VLOOKUP(S69,FAC_TOTALS_APTA!$A$4:$BZ$142,$L79,FALSE))</f>
        <v>0</v>
      </c>
      <c r="T79" s="53">
        <f>IF(T69=0,0,VLOOKUP(T69,FAC_TOTALS_APTA!$A$4:$BZ$142,$L79,FALSE))</f>
        <v>0</v>
      </c>
      <c r="U79" s="53">
        <f>IF(U69=0,0,VLOOKUP(U69,FAC_TOTALS_APTA!$A$4:$BZ$142,$L79,FALSE))</f>
        <v>0</v>
      </c>
      <c r="V79" s="53">
        <f>IF(V69=0,0,VLOOKUP(V69,FAC_TOTALS_APTA!$A$4:$BZ$142,$L79,FALSE))</f>
        <v>0</v>
      </c>
      <c r="W79" s="53">
        <f>IF(W69=0,0,VLOOKUP(W69,FAC_TOTALS_APTA!$A$4:$BZ$142,$L79,FALSE))</f>
        <v>0</v>
      </c>
      <c r="X79" s="53">
        <f>IF(X69=0,0,VLOOKUP(X69,FAC_TOTALS_APTA!$A$4:$BZ$142,$L79,FALSE))</f>
        <v>0</v>
      </c>
      <c r="Y79" s="53">
        <f>IF(Y69=0,0,VLOOKUP(Y69,FAC_TOTALS_APTA!$A$4:$BZ$142,$L79,FALSE))</f>
        <v>0</v>
      </c>
      <c r="Z79" s="53">
        <f>IF(Z69=0,0,VLOOKUP(Z69,FAC_TOTALS_APTA!$A$4:$BZ$142,$L79,FALSE))</f>
        <v>0</v>
      </c>
      <c r="AA79" s="53">
        <f>IF(AA69=0,0,VLOOKUP(AA69,FAC_TOTALS_APTA!$A$4:$BZ$142,$L79,FALSE))</f>
        <v>0</v>
      </c>
      <c r="AB79" s="53">
        <f>IF(AB69=0,0,VLOOKUP(AB69,FAC_TOTALS_APTA!$A$4:$BZ$142,$L79,FALSE))</f>
        <v>0</v>
      </c>
      <c r="AC79" s="54">
        <f t="shared" si="21"/>
        <v>-1968.961785050966</v>
      </c>
      <c r="AD79" s="30">
        <f>AC79/G84</f>
        <v>-9.6088302557913712E-3</v>
      </c>
    </row>
    <row r="80" spans="2:30" ht="17" x14ac:dyDescent="0.2">
      <c r="B80" s="74" t="s">
        <v>148</v>
      </c>
      <c r="C80" s="35"/>
      <c r="D80" s="46" t="s">
        <v>90</v>
      </c>
      <c r="E80" s="47">
        <v>1.8100000000000002E-2</v>
      </c>
      <c r="F80" s="21">
        <f>MATCH($D80,FAC_TOTALS_APTA!$A$2:$BZ$2,)</f>
        <v>22</v>
      </c>
      <c r="G80" s="65">
        <f>VLOOKUP(G69,FAC_TOTALS_APTA!$A$4:$BZ$142,$F80,FALSE)</f>
        <v>0</v>
      </c>
      <c r="H80" s="65">
        <f>VLOOKUP(H69,FAC_TOTALS_APTA!$A$4:$BZ$142,$F80,FALSE)</f>
        <v>0</v>
      </c>
      <c r="I80" s="30" t="str">
        <f t="shared" si="18"/>
        <v>-</v>
      </c>
      <c r="J80" s="49" t="str">
        <f t="shared" si="19"/>
        <v/>
      </c>
      <c r="K80" s="49" t="str">
        <f t="shared" si="20"/>
        <v>BIKE_SHARE_RAIL_FAC</v>
      </c>
      <c r="L80" s="21">
        <f>MATCH($K80,FAC_TOTALS_APTA!$A$2:$BX$2,)</f>
        <v>48</v>
      </c>
      <c r="M80" s="53">
        <f>IF(M69=0,0,VLOOKUP(M69,FAC_TOTALS_APTA!$A$4:$BZ$142,$L80,FALSE))</f>
        <v>0</v>
      </c>
      <c r="N80" s="53">
        <f>IF(N69=0,0,VLOOKUP(N69,FAC_TOTALS_APTA!$A$4:$BZ$142,$L80,FALSE))</f>
        <v>0</v>
      </c>
      <c r="O80" s="53">
        <f>IF(O69=0,0,VLOOKUP(O69,FAC_TOTALS_APTA!$A$4:$BZ$142,$L80,FALSE))</f>
        <v>0</v>
      </c>
      <c r="P80" s="53">
        <f>IF(P69=0,0,VLOOKUP(P69,FAC_TOTALS_APTA!$A$4:$BZ$142,$L80,FALSE))</f>
        <v>0</v>
      </c>
      <c r="Q80" s="53">
        <f>IF(Q69=0,0,VLOOKUP(Q69,FAC_TOTALS_APTA!$A$4:$BZ$142,$L80,FALSE))</f>
        <v>0</v>
      </c>
      <c r="R80" s="53">
        <f>IF(R69=0,0,VLOOKUP(R69,FAC_TOTALS_APTA!$A$4:$BZ$142,$L80,FALSE))</f>
        <v>0</v>
      </c>
      <c r="S80" s="53">
        <f>IF(S69=0,0,VLOOKUP(S69,FAC_TOTALS_APTA!$A$4:$BZ$142,$L80,FALSE))</f>
        <v>0</v>
      </c>
      <c r="T80" s="53">
        <f>IF(T69=0,0,VLOOKUP(T69,FAC_TOTALS_APTA!$A$4:$BZ$142,$L80,FALSE))</f>
        <v>0</v>
      </c>
      <c r="U80" s="53">
        <f>IF(U69=0,0,VLOOKUP(U69,FAC_TOTALS_APTA!$A$4:$BZ$142,$L80,FALSE))</f>
        <v>0</v>
      </c>
      <c r="V80" s="53">
        <f>IF(V69=0,0,VLOOKUP(V69,FAC_TOTALS_APTA!$A$4:$BZ$142,$L80,FALSE))</f>
        <v>0</v>
      </c>
      <c r="W80" s="53">
        <f>IF(W69=0,0,VLOOKUP(W69,FAC_TOTALS_APTA!$A$4:$BZ$142,$L80,FALSE))</f>
        <v>0</v>
      </c>
      <c r="X80" s="53">
        <f>IF(X69=0,0,VLOOKUP(X69,FAC_TOTALS_APTA!$A$4:$BZ$142,$L80,FALSE))</f>
        <v>0</v>
      </c>
      <c r="Y80" s="53">
        <f>IF(Y69=0,0,VLOOKUP(Y69,FAC_TOTALS_APTA!$A$4:$BZ$142,$L80,FALSE))</f>
        <v>0</v>
      </c>
      <c r="Z80" s="53">
        <f>IF(Z69=0,0,VLOOKUP(Z69,FAC_TOTALS_APTA!$A$4:$BZ$142,$L80,FALSE))</f>
        <v>0</v>
      </c>
      <c r="AA80" s="53">
        <f>IF(AA69=0,0,VLOOKUP(AA69,FAC_TOTALS_APTA!$A$4:$BZ$142,$L80,FALSE))</f>
        <v>0</v>
      </c>
      <c r="AB80" s="53">
        <f>IF(AB69=0,0,VLOOKUP(AB69,FAC_TOTALS_APTA!$A$4:$BZ$142,$L80,FALSE))</f>
        <v>0</v>
      </c>
      <c r="AC80" s="54">
        <f t="shared" si="21"/>
        <v>0</v>
      </c>
      <c r="AD80" s="30">
        <f>AC80/G84</f>
        <v>0</v>
      </c>
    </row>
    <row r="81" spans="2:30" ht="17" x14ac:dyDescent="0.2">
      <c r="B81" s="75" t="s">
        <v>149</v>
      </c>
      <c r="C81" s="24"/>
      <c r="D81" s="10" t="s">
        <v>91</v>
      </c>
      <c r="E81" s="25">
        <v>-8.7099999999999997E-2</v>
      </c>
      <c r="F81" s="18">
        <f>MATCH($D81,FAC_TOTALS_APTA!$A$2:$BZ$2,)</f>
        <v>23</v>
      </c>
      <c r="G81" s="66">
        <f>VLOOKUP(G69,FAC_TOTALS_APTA!$A$4:$BZ$142,$F81,FALSE)</f>
        <v>0</v>
      </c>
      <c r="H81" s="66">
        <f>VLOOKUP(H69,FAC_TOTALS_APTA!$A$4:$BZ$142,$F81,FALSE)</f>
        <v>0.62661241875615004</v>
      </c>
      <c r="I81" s="51" t="str">
        <f t="shared" si="18"/>
        <v>-</v>
      </c>
      <c r="J81" s="27" t="str">
        <f>IF(C81="Log","_log","")</f>
        <v/>
      </c>
      <c r="K81" s="27" t="str">
        <f>CONCATENATE(D81,J81,"_FAC")</f>
        <v>scooter_flag_RAIL_FAC</v>
      </c>
      <c r="L81" s="18">
        <f>MATCH($K81,FAC_TOTALS_APTA!$A$2:$BX$2,)</f>
        <v>50</v>
      </c>
      <c r="M81" s="28">
        <f>IF(M69=0,0,VLOOKUP(M69,FAC_TOTALS_APTA!$A$4:$BZ$142,$L81,FALSE))</f>
        <v>0</v>
      </c>
      <c r="N81" s="28">
        <f>IF(N69=0,0,VLOOKUP(N69,FAC_TOTALS_APTA!$A$4:$BZ$142,$L81,FALSE))</f>
        <v>0</v>
      </c>
      <c r="O81" s="28">
        <f>IF(O69=0,0,VLOOKUP(O69,FAC_TOTALS_APTA!$A$4:$BZ$142,$L81,FALSE))</f>
        <v>0</v>
      </c>
      <c r="P81" s="28">
        <f>IF(P69=0,0,VLOOKUP(P69,FAC_TOTALS_APTA!$A$4:$BZ$142,$L81,FALSE))</f>
        <v>0</v>
      </c>
      <c r="Q81" s="28">
        <f>IF(Q69=0,0,VLOOKUP(Q69,FAC_TOTALS_APTA!$A$4:$BZ$142,$L81,FALSE))</f>
        <v>0</v>
      </c>
      <c r="R81" s="28">
        <f>IF(R69=0,0,VLOOKUP(R69,FAC_TOTALS_APTA!$A$4:$BZ$142,$L81,FALSE))</f>
        <v>-7937.9282636026801</v>
      </c>
      <c r="S81" s="28">
        <f>IF(S69=0,0,VLOOKUP(S69,FAC_TOTALS_APTA!$A$4:$BZ$142,$L81,FALSE))</f>
        <v>0</v>
      </c>
      <c r="T81" s="28">
        <f>IF(T69=0,0,VLOOKUP(T69,FAC_TOTALS_APTA!$A$4:$BZ$142,$L81,FALSE))</f>
        <v>0</v>
      </c>
      <c r="U81" s="28">
        <f>IF(U69=0,0,VLOOKUP(U69,FAC_TOTALS_APTA!$A$4:$BZ$142,$L81,FALSE))</f>
        <v>0</v>
      </c>
      <c r="V81" s="28">
        <f>IF(V69=0,0,VLOOKUP(V69,FAC_TOTALS_APTA!$A$4:$BZ$142,$L81,FALSE))</f>
        <v>0</v>
      </c>
      <c r="W81" s="28">
        <f>IF(W69=0,0,VLOOKUP(W69,FAC_TOTALS_APTA!$A$4:$BZ$142,$L81,FALSE))</f>
        <v>0</v>
      </c>
      <c r="X81" s="28">
        <f>IF(X69=0,0,VLOOKUP(X69,FAC_TOTALS_APTA!$A$4:$BZ$142,$L81,FALSE))</f>
        <v>0</v>
      </c>
      <c r="Y81" s="28">
        <f>IF(Y69=0,0,VLOOKUP(Y69,FAC_TOTALS_APTA!$A$4:$BZ$142,$L81,FALSE))</f>
        <v>0</v>
      </c>
      <c r="Z81" s="28">
        <f>IF(Z69=0,0,VLOOKUP(Z69,FAC_TOTALS_APTA!$A$4:$BZ$142,$L81,FALSE))</f>
        <v>0</v>
      </c>
      <c r="AA81" s="28">
        <f>IF(AA69=0,0,VLOOKUP(AA69,FAC_TOTALS_APTA!$A$4:$BZ$142,$L81,FALSE))</f>
        <v>0</v>
      </c>
      <c r="AB81" s="28">
        <f>IF(AB69=0,0,VLOOKUP(AB69,FAC_TOTALS_APTA!$A$4:$BZ$142,$L81,FALSE))</f>
        <v>0</v>
      </c>
      <c r="AC81" s="29">
        <f>SUM(M81:AB81)</f>
        <v>-7937.9282636026801</v>
      </c>
      <c r="AD81" s="26">
        <f>AC81/G84</f>
        <v>-3.8738286261677017E-2</v>
      </c>
    </row>
    <row r="82" spans="2:30" ht="17" x14ac:dyDescent="0.2">
      <c r="B82" s="86" t="s">
        <v>144</v>
      </c>
      <c r="C82" s="87"/>
      <c r="D82" s="86" t="s">
        <v>143</v>
      </c>
      <c r="E82" s="88"/>
      <c r="F82" s="89" t="e">
        <f>MATCH($D82,FAC_TOTALS_APTA!$A$2:$BZ$2,)</f>
        <v>#N/A</v>
      </c>
      <c r="G82" s="90"/>
      <c r="H82" s="90"/>
      <c r="I82" s="94"/>
      <c r="J82" s="92"/>
      <c r="K82" s="92" t="str">
        <f t="shared" ref="K82" si="22">CONCATENATE(D82,J82,"_FAC")</f>
        <v>New_Reporter_FAC</v>
      </c>
      <c r="L82" s="89">
        <f>MATCH($K82,FAC_TOTALS_APTA!$A$2:$BX$2,)</f>
        <v>57</v>
      </c>
      <c r="M82" s="90">
        <f>IF(M69=0,0,VLOOKUP(M69,FAC_TOTALS_APTA!$A$4:$BZ$142,$L82,FALSE))</f>
        <v>0</v>
      </c>
      <c r="N82" s="90">
        <f>IF(N69=0,0,VLOOKUP(N69,FAC_TOTALS_APTA!$A$4:$BZ$142,$L82,FALSE))</f>
        <v>0</v>
      </c>
      <c r="O82" s="90">
        <f>IF(O69=0,0,VLOOKUP(O69,FAC_TOTALS_APTA!$A$4:$BZ$142,$L82,FALSE))</f>
        <v>0</v>
      </c>
      <c r="P82" s="90">
        <f>IF(P69=0,0,VLOOKUP(P69,FAC_TOTALS_APTA!$A$4:$BZ$142,$L82,FALSE))</f>
        <v>0</v>
      </c>
      <c r="Q82" s="90">
        <f>IF(Q69=0,0,VLOOKUP(Q69,FAC_TOTALS_APTA!$A$4:$BZ$142,$L82,FALSE))</f>
        <v>0</v>
      </c>
      <c r="R82" s="90">
        <f>IF(R69=0,0,VLOOKUP(R69,FAC_TOTALS_APTA!$A$4:$BZ$142,$L82,FALSE))</f>
        <v>0</v>
      </c>
      <c r="S82" s="90">
        <f>IF(S69=0,0,VLOOKUP(S69,FAC_TOTALS_APTA!$A$4:$BZ$142,$L82,FALSE))</f>
        <v>0</v>
      </c>
      <c r="T82" s="90">
        <f>IF(T69=0,0,VLOOKUP(T69,FAC_TOTALS_APTA!$A$4:$BZ$142,$L82,FALSE))</f>
        <v>0</v>
      </c>
      <c r="U82" s="90">
        <f>IF(U69=0,0,VLOOKUP(U69,FAC_TOTALS_APTA!$A$4:$BZ$142,$L82,FALSE))</f>
        <v>0</v>
      </c>
      <c r="V82" s="90">
        <f>IF(V69=0,0,VLOOKUP(V69,FAC_TOTALS_APTA!$A$4:$BZ$142,$L82,FALSE))</f>
        <v>0</v>
      </c>
      <c r="W82" s="90">
        <f>IF(W69=0,0,VLOOKUP(W69,FAC_TOTALS_APTA!$A$4:$BZ$142,$L82,FALSE))</f>
        <v>0</v>
      </c>
      <c r="X82" s="90">
        <f>IF(X69=0,0,VLOOKUP(X69,FAC_TOTALS_APTA!$A$4:$BZ$142,$L82,FALSE))</f>
        <v>0</v>
      </c>
      <c r="Y82" s="90">
        <f>IF(Y69=0,0,VLOOKUP(Y69,FAC_TOTALS_APTA!$A$4:$BZ$142,$L82,FALSE))</f>
        <v>0</v>
      </c>
      <c r="Z82" s="90">
        <f>IF(Z69=0,0,VLOOKUP(Z69,FAC_TOTALS_APTA!$A$4:$BZ$142,$L82,FALSE))</f>
        <v>0</v>
      </c>
      <c r="AA82" s="90">
        <f>IF(AA69=0,0,VLOOKUP(AA69,FAC_TOTALS_APTA!$A$4:$BZ$142,$L82,FALSE))</f>
        <v>0</v>
      </c>
      <c r="AB82" s="90">
        <f>IF(AB69=0,0,VLOOKUP(AB69,FAC_TOTALS_APTA!$A$4:$BZ$142,$L82,FALSE))</f>
        <v>0</v>
      </c>
      <c r="AC82" s="93">
        <f t="shared" ref="AC82" si="23">SUM(M82:AB82)</f>
        <v>0</v>
      </c>
      <c r="AD82" s="94">
        <f>AC82/G84</f>
        <v>0</v>
      </c>
    </row>
    <row r="83" spans="2:30" ht="17" x14ac:dyDescent="0.2">
      <c r="B83" s="74" t="s">
        <v>73</v>
      </c>
      <c r="C83" s="35"/>
      <c r="D83" s="46"/>
      <c r="E83" s="47"/>
      <c r="F83" s="21"/>
      <c r="G83" s="53"/>
      <c r="H83" s="53"/>
      <c r="I83" s="30"/>
      <c r="J83" s="49"/>
      <c r="K83" s="49"/>
      <c r="L83" s="21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4">
        <f>SUM(AC71:AC82)</f>
        <v>-25194.51624754673</v>
      </c>
      <c r="AD83" s="30">
        <f>AC83/G86</f>
        <v>-0.13261434248439621</v>
      </c>
    </row>
    <row r="84" spans="2:30" hidden="1" x14ac:dyDescent="0.2">
      <c r="B84" s="74"/>
      <c r="C84" s="55"/>
      <c r="D84" s="56" t="s">
        <v>7</v>
      </c>
      <c r="E84" s="57"/>
      <c r="F84" s="31">
        <f>MATCH($D84,FAC_TOTALS_APTA!$A$2:$BX$2,)</f>
        <v>8</v>
      </c>
      <c r="G84" s="58">
        <f>VLOOKUP(G69,FAC_TOTALS_APTA!$A$4:$BZ$142,$F84,FALSE)</f>
        <v>204911.704404836</v>
      </c>
      <c r="H84" s="58">
        <f>VLOOKUP(H69,FAC_TOTALS_APTA!$A$4:$BX$142,$F84,FALSE)</f>
        <v>179605.855062118</v>
      </c>
      <c r="I84" s="59">
        <f t="shared" ref="I84" si="24">H84/G84-1</f>
        <v>-0.12349635866930386</v>
      </c>
      <c r="J84" s="59"/>
      <c r="K84" s="49"/>
      <c r="L84" s="21"/>
      <c r="M84" s="60">
        <f t="shared" ref="M84:AB84" si="25">SUM(M71:M76)</f>
        <v>-14360.218372613812</v>
      </c>
      <c r="N84" s="60">
        <f t="shared" si="25"/>
        <v>-5302.2588433467745</v>
      </c>
      <c r="O84" s="60">
        <f t="shared" si="25"/>
        <v>-11752.618896385762</v>
      </c>
      <c r="P84" s="60">
        <f t="shared" si="25"/>
        <v>-10083.081117382357</v>
      </c>
      <c r="Q84" s="60">
        <f t="shared" si="25"/>
        <v>22289.435104169253</v>
      </c>
      <c r="R84" s="60">
        <f t="shared" si="25"/>
        <v>9992.1936500816755</v>
      </c>
      <c r="S84" s="60">
        <f t="shared" si="25"/>
        <v>0</v>
      </c>
      <c r="T84" s="60">
        <f t="shared" si="25"/>
        <v>0</v>
      </c>
      <c r="U84" s="60">
        <f t="shared" si="25"/>
        <v>0</v>
      </c>
      <c r="V84" s="60">
        <f t="shared" si="25"/>
        <v>0</v>
      </c>
      <c r="W84" s="60">
        <f t="shared" si="25"/>
        <v>0</v>
      </c>
      <c r="X84" s="60">
        <f t="shared" si="25"/>
        <v>0</v>
      </c>
      <c r="Y84" s="60">
        <f t="shared" si="25"/>
        <v>0</v>
      </c>
      <c r="Z84" s="60">
        <f t="shared" si="25"/>
        <v>0</v>
      </c>
      <c r="AA84" s="60">
        <f t="shared" si="25"/>
        <v>0</v>
      </c>
      <c r="AB84" s="60">
        <f t="shared" si="25"/>
        <v>0</v>
      </c>
      <c r="AC84" s="32"/>
      <c r="AD84" s="70"/>
    </row>
    <row r="85" spans="2:30" ht="17" x14ac:dyDescent="0.2">
      <c r="B85" s="79" t="s">
        <v>74</v>
      </c>
      <c r="C85" s="24"/>
      <c r="D85" s="10"/>
      <c r="E85" s="25"/>
      <c r="F85" s="18"/>
      <c r="G85" s="28"/>
      <c r="H85" s="28"/>
      <c r="I85" s="26"/>
      <c r="J85" s="27"/>
      <c r="K85" s="27"/>
      <c r="L85" s="18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29">
        <f>AC86-AC83</f>
        <v>-74632.443752452265</v>
      </c>
      <c r="AD85" s="26">
        <f>AD86-AD83</f>
        <v>-0.39283677285126983</v>
      </c>
    </row>
    <row r="86" spans="2:30" ht="18" thickBot="1" x14ac:dyDescent="0.25">
      <c r="B86" s="82" t="s">
        <v>153</v>
      </c>
      <c r="C86" s="17"/>
      <c r="D86" s="17" t="s">
        <v>5</v>
      </c>
      <c r="E86" s="17"/>
      <c r="F86" s="17">
        <f>MATCH($D86,FAC_TOTALS_APTA!$A$2:$BX$2,)</f>
        <v>6</v>
      </c>
      <c r="G86" s="83">
        <f>VLOOKUP(G69,FAC_TOTALS_APTA!$A$4:$BX$142,$F86,FALSE)</f>
        <v>189983.34399999899</v>
      </c>
      <c r="H86" s="83">
        <f>VLOOKUP(H69,FAC_TOTALS_APTA!$A$4:$BX$142,$F86,FALSE)</f>
        <v>90156.384000000005</v>
      </c>
      <c r="I86" s="41">
        <f t="shared" ref="I86" si="26">H86/G86-1</f>
        <v>-0.52545111533566602</v>
      </c>
      <c r="J86" s="64"/>
      <c r="K86" s="64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85">
        <f>H86-G86</f>
        <v>-99826.959999998988</v>
      </c>
      <c r="AD86" s="41">
        <f>I86</f>
        <v>-0.52545111533566602</v>
      </c>
    </row>
    <row r="87" spans="2:30" ht="17" thickTop="1" x14ac:dyDescent="0.2"/>
    <row r="90" spans="2:30" x14ac:dyDescent="0.2">
      <c r="B90" s="71" t="s">
        <v>71</v>
      </c>
      <c r="C90" s="61"/>
      <c r="D90" s="61"/>
      <c r="E90" s="62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</row>
    <row r="91" spans="2:30" ht="17" x14ac:dyDescent="0.2">
      <c r="B91" s="6" t="s">
        <v>30</v>
      </c>
      <c r="C91" s="52" t="s">
        <v>31</v>
      </c>
      <c r="D91" s="20"/>
      <c r="E91" s="21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</row>
    <row r="92" spans="2:30" x14ac:dyDescent="0.2">
      <c r="B92" s="6"/>
      <c r="C92" s="52"/>
      <c r="D92" s="20"/>
      <c r="E92" s="21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</row>
    <row r="93" spans="2:30" ht="17" x14ac:dyDescent="0.2">
      <c r="B93" s="72" t="s">
        <v>29</v>
      </c>
      <c r="C93" s="14">
        <v>1</v>
      </c>
      <c r="D93" s="20"/>
      <c r="E93" s="21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</row>
    <row r="94" spans="2:30" ht="18" thickBot="1" x14ac:dyDescent="0.25">
      <c r="B94" s="73" t="s">
        <v>122</v>
      </c>
      <c r="C94" s="15">
        <v>10</v>
      </c>
      <c r="D94" s="16"/>
      <c r="E94" s="17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2:30" ht="17" thickTop="1" x14ac:dyDescent="0.2">
      <c r="B95" s="74"/>
      <c r="C95" s="21"/>
      <c r="D95" s="21"/>
      <c r="E95" s="21"/>
      <c r="F95" s="21"/>
      <c r="G95" s="95" t="s">
        <v>67</v>
      </c>
      <c r="H95" s="95"/>
      <c r="I95" s="95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95" t="s">
        <v>32</v>
      </c>
      <c r="AD95" s="95"/>
    </row>
    <row r="96" spans="2:30" ht="17" x14ac:dyDescent="0.2">
      <c r="B96" s="75" t="s">
        <v>33</v>
      </c>
      <c r="C96" s="24" t="s">
        <v>34</v>
      </c>
      <c r="D96" s="18" t="s">
        <v>35</v>
      </c>
      <c r="E96" s="18" t="s">
        <v>72</v>
      </c>
      <c r="F96" s="18"/>
      <c r="G96" s="18">
        <f>$C$1</f>
        <v>2012</v>
      </c>
      <c r="H96" s="18">
        <f>$C$2</f>
        <v>2018</v>
      </c>
      <c r="I96" s="18" t="s">
        <v>68</v>
      </c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 t="s">
        <v>70</v>
      </c>
      <c r="AD96" s="18" t="s">
        <v>68</v>
      </c>
    </row>
    <row r="97" spans="2:30" hidden="1" x14ac:dyDescent="0.2">
      <c r="B97" s="74"/>
      <c r="C97" s="35"/>
      <c r="D97" s="21"/>
      <c r="E97" s="21"/>
      <c r="F97" s="21"/>
      <c r="G97" s="21"/>
      <c r="H97" s="21"/>
      <c r="I97" s="21"/>
      <c r="J97" s="21"/>
      <c r="K97" s="21"/>
      <c r="L97" s="21"/>
      <c r="M97" s="21">
        <v>1</v>
      </c>
      <c r="N97" s="21">
        <v>2</v>
      </c>
      <c r="O97" s="21">
        <v>3</v>
      </c>
      <c r="P97" s="21">
        <v>4</v>
      </c>
      <c r="Q97" s="21">
        <v>5</v>
      </c>
      <c r="R97" s="21">
        <v>6</v>
      </c>
      <c r="S97" s="21">
        <v>7</v>
      </c>
      <c r="T97" s="21">
        <v>8</v>
      </c>
      <c r="U97" s="21">
        <v>9</v>
      </c>
      <c r="V97" s="21">
        <v>10</v>
      </c>
      <c r="W97" s="21">
        <v>11</v>
      </c>
      <c r="X97" s="21">
        <v>12</v>
      </c>
      <c r="Y97" s="21">
        <v>13</v>
      </c>
      <c r="Z97" s="21">
        <v>14</v>
      </c>
      <c r="AA97" s="21">
        <v>15</v>
      </c>
      <c r="AB97" s="21">
        <v>16</v>
      </c>
      <c r="AC97" s="21"/>
      <c r="AD97" s="21"/>
    </row>
    <row r="98" spans="2:30" hidden="1" x14ac:dyDescent="0.2">
      <c r="B98" s="74"/>
      <c r="C98" s="35"/>
      <c r="D98" s="21"/>
      <c r="E98" s="21"/>
      <c r="F98" s="21"/>
      <c r="G98" s="21" t="str">
        <f>CONCATENATE($C93,"_",$C94,"_",G96)</f>
        <v>1_10_2012</v>
      </c>
      <c r="H98" s="21" t="str">
        <f>CONCATENATE($C93,"_",$C94,"_",H96)</f>
        <v>1_10_2018</v>
      </c>
      <c r="I98" s="21"/>
      <c r="J98" s="21"/>
      <c r="K98" s="21"/>
      <c r="L98" s="21"/>
      <c r="M98" s="21" t="str">
        <f>IF($G96+M97&gt;$H96,0,CONCATENATE($C93,"_",$C94,"_",$G96+M97))</f>
        <v>1_10_2013</v>
      </c>
      <c r="N98" s="21" t="str">
        <f t="shared" ref="N98:AB98" si="27">IF($G96+N97&gt;$H96,0,CONCATENATE($C93,"_",$C94,"_",$G96+N97))</f>
        <v>1_10_2014</v>
      </c>
      <c r="O98" s="21" t="str">
        <f t="shared" si="27"/>
        <v>1_10_2015</v>
      </c>
      <c r="P98" s="21" t="str">
        <f t="shared" si="27"/>
        <v>1_10_2016</v>
      </c>
      <c r="Q98" s="21" t="str">
        <f t="shared" si="27"/>
        <v>1_10_2017</v>
      </c>
      <c r="R98" s="21" t="str">
        <f t="shared" si="27"/>
        <v>1_10_2018</v>
      </c>
      <c r="S98" s="21">
        <f t="shared" si="27"/>
        <v>0</v>
      </c>
      <c r="T98" s="21">
        <f t="shared" si="27"/>
        <v>0</v>
      </c>
      <c r="U98" s="21">
        <f t="shared" si="27"/>
        <v>0</v>
      </c>
      <c r="V98" s="21">
        <f t="shared" si="27"/>
        <v>0</v>
      </c>
      <c r="W98" s="21">
        <f t="shared" si="27"/>
        <v>0</v>
      </c>
      <c r="X98" s="21">
        <f t="shared" si="27"/>
        <v>0</v>
      </c>
      <c r="Y98" s="21">
        <f t="shared" si="27"/>
        <v>0</v>
      </c>
      <c r="Z98" s="21">
        <f t="shared" si="27"/>
        <v>0</v>
      </c>
      <c r="AA98" s="21">
        <f t="shared" si="27"/>
        <v>0</v>
      </c>
      <c r="AB98" s="21">
        <f t="shared" si="27"/>
        <v>0</v>
      </c>
      <c r="AC98" s="21"/>
      <c r="AD98" s="21"/>
    </row>
    <row r="99" spans="2:30" hidden="1" x14ac:dyDescent="0.2">
      <c r="B99" s="74"/>
      <c r="C99" s="35"/>
      <c r="D99" s="21"/>
      <c r="E99" s="21"/>
      <c r="F99" s="21" t="s">
        <v>69</v>
      </c>
      <c r="G99" s="53"/>
      <c r="H99" s="53"/>
      <c r="I99" s="21"/>
      <c r="J99" s="21"/>
      <c r="K99" s="21"/>
      <c r="L99" s="21" t="s">
        <v>69</v>
      </c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</row>
    <row r="100" spans="2:30" ht="17" x14ac:dyDescent="0.2">
      <c r="B100" s="74" t="s">
        <v>116</v>
      </c>
      <c r="C100" s="35" t="s">
        <v>36</v>
      </c>
      <c r="D100" s="46" t="s">
        <v>9</v>
      </c>
      <c r="E100" s="47">
        <v>0.60799999999999998</v>
      </c>
      <c r="F100" s="21">
        <f>MATCH($D100,FAC_TOTALS_APTA!$A$2:$BZ$2,)</f>
        <v>10</v>
      </c>
      <c r="G100" s="53">
        <f>VLOOKUP(G98,FAC_TOTALS_APTA!$A$4:$BZ$142,$F100,FALSE)</f>
        <v>541132314.10000002</v>
      </c>
      <c r="H100" s="53">
        <f>VLOOKUP(H98,FAC_TOTALS_APTA!$A$4:$BZ$142,$F100,FALSE)</f>
        <v>559394026.10000002</v>
      </c>
      <c r="I100" s="30">
        <f>H100/G100-1</f>
        <v>3.3747221380361569E-2</v>
      </c>
      <c r="J100" s="49" t="str">
        <f>IF(C100="Log","_log","")</f>
        <v>_log</v>
      </c>
      <c r="K100" s="49" t="str">
        <f>CONCATENATE(D100,J100,"_FAC")</f>
        <v>VRM_ADJ_log_FAC</v>
      </c>
      <c r="L100" s="21">
        <f>MATCH($K100,FAC_TOTALS_APTA!$A$2:$BX$2,)</f>
        <v>24</v>
      </c>
      <c r="M100" s="53">
        <f>IF(M98=0,0,VLOOKUP(M98,FAC_TOTALS_APTA!$A$4:$BZ$142,$L100,FALSE))</f>
        <v>39415133.245581999</v>
      </c>
      <c r="N100" s="53">
        <f>IF(N98=0,0,VLOOKUP(N98,FAC_TOTALS_APTA!$A$4:$BZ$142,$L100,FALSE))</f>
        <v>22823458.686031301</v>
      </c>
      <c r="O100" s="53">
        <f>IF(O98=0,0,VLOOKUP(O98,FAC_TOTALS_APTA!$A$4:$BZ$142,$L100,FALSE))</f>
        <v>4069475.6732224701</v>
      </c>
      <c r="P100" s="53">
        <f>IF(P98=0,0,VLOOKUP(P98,FAC_TOTALS_APTA!$A$4:$BZ$142,$L100,FALSE))</f>
        <v>-1683139.5298921</v>
      </c>
      <c r="Q100" s="53">
        <f>IF(Q98=0,0,VLOOKUP(Q98,FAC_TOTALS_APTA!$A$4:$BZ$142,$L100,FALSE))</f>
        <v>10827371.0405332</v>
      </c>
      <c r="R100" s="53">
        <f>IF(R98=0,0,VLOOKUP(R98,FAC_TOTALS_APTA!$A$4:$BZ$142,$L100,FALSE))</f>
        <v>-15350309.403239699</v>
      </c>
      <c r="S100" s="53">
        <f>IF(S98=0,0,VLOOKUP(S98,FAC_TOTALS_APTA!$A$4:$BZ$142,$L100,FALSE))</f>
        <v>0</v>
      </c>
      <c r="T100" s="53">
        <f>IF(T98=0,0,VLOOKUP(T98,FAC_TOTALS_APTA!$A$4:$BZ$142,$L100,FALSE))</f>
        <v>0</v>
      </c>
      <c r="U100" s="53">
        <f>IF(U98=0,0,VLOOKUP(U98,FAC_TOTALS_APTA!$A$4:$BZ$142,$L100,FALSE))</f>
        <v>0</v>
      </c>
      <c r="V100" s="53">
        <f>IF(V98=0,0,VLOOKUP(V98,FAC_TOTALS_APTA!$A$4:$BZ$142,$L100,FALSE))</f>
        <v>0</v>
      </c>
      <c r="W100" s="53">
        <f>IF(W98=0,0,VLOOKUP(W98,FAC_TOTALS_APTA!$A$4:$BZ$142,$L100,FALSE))</f>
        <v>0</v>
      </c>
      <c r="X100" s="53">
        <f>IF(X98=0,0,VLOOKUP(X98,FAC_TOTALS_APTA!$A$4:$BZ$142,$L100,FALSE))</f>
        <v>0</v>
      </c>
      <c r="Y100" s="53">
        <f>IF(Y98=0,0,VLOOKUP(Y98,FAC_TOTALS_APTA!$A$4:$BZ$142,$L100,FALSE))</f>
        <v>0</v>
      </c>
      <c r="Z100" s="53">
        <f>IF(Z98=0,0,VLOOKUP(Z98,FAC_TOTALS_APTA!$A$4:$BZ$142,$L100,FALSE))</f>
        <v>0</v>
      </c>
      <c r="AA100" s="53">
        <f>IF(AA98=0,0,VLOOKUP(AA98,FAC_TOTALS_APTA!$A$4:$BZ$142,$L100,FALSE))</f>
        <v>0</v>
      </c>
      <c r="AB100" s="53">
        <f>IF(AB98=0,0,VLOOKUP(AB98,FAC_TOTALS_APTA!$A$4:$BZ$142,$L100,FALSE))</f>
        <v>0</v>
      </c>
      <c r="AC100" s="54">
        <f>SUM(M100:AB100)</f>
        <v>60101989.712237164</v>
      </c>
      <c r="AD100" s="30">
        <f>AC100/G113</f>
        <v>2.0494878758175506E-2</v>
      </c>
    </row>
    <row r="101" spans="2:30" ht="17" x14ac:dyDescent="0.2">
      <c r="B101" s="74" t="s">
        <v>37</v>
      </c>
      <c r="C101" s="35" t="s">
        <v>36</v>
      </c>
      <c r="D101" s="46" t="s">
        <v>10</v>
      </c>
      <c r="E101" s="47">
        <v>-0.2676</v>
      </c>
      <c r="F101" s="21">
        <f>MATCH($D101,FAC_TOTALS_APTA!$A$2:$BZ$2,)</f>
        <v>11</v>
      </c>
      <c r="G101" s="65">
        <f>VLOOKUP(G98,FAC_TOTALS_APTA!$A$4:$BZ$142,$F101,FALSE)</f>
        <v>7.8171530000000002</v>
      </c>
      <c r="H101" s="65">
        <f>VLOOKUP(H98,FAC_TOTALS_APTA!$A$4:$BZ$142,$F101,FALSE)</f>
        <v>8.8958999999999993</v>
      </c>
      <c r="I101" s="30">
        <f t="shared" ref="I101:I109" si="28">H101/G101-1</f>
        <v>0.1379974269404729</v>
      </c>
      <c r="J101" s="49" t="str">
        <f t="shared" ref="J101:J109" si="29">IF(C101="Log","_log","")</f>
        <v>_log</v>
      </c>
      <c r="K101" s="49" t="str">
        <f t="shared" ref="K101:K109" si="30">CONCATENATE(D101,J101,"_FAC")</f>
        <v>FARE_per_UPT_log_FAC</v>
      </c>
      <c r="L101" s="21">
        <f>MATCH($K101,FAC_TOTALS_APTA!$A$2:$BX$2,)</f>
        <v>26</v>
      </c>
      <c r="M101" s="53">
        <f>IF(M98=0,0,VLOOKUP(M98,FAC_TOTALS_APTA!$A$4:$BZ$142,$L101,FALSE))</f>
        <v>-17627907.868518699</v>
      </c>
      <c r="N101" s="53">
        <f>IF(N98=0,0,VLOOKUP(N98,FAC_TOTALS_APTA!$A$4:$BZ$142,$L101,FALSE))</f>
        <v>3807488.30808863</v>
      </c>
      <c r="O101" s="53">
        <f>IF(O98=0,0,VLOOKUP(O98,FAC_TOTALS_APTA!$A$4:$BZ$142,$L101,FALSE))</f>
        <v>-53094406.746918</v>
      </c>
      <c r="P101" s="53">
        <f>IF(P98=0,0,VLOOKUP(P98,FAC_TOTALS_APTA!$A$4:$BZ$142,$L101,FALSE))</f>
        <v>-6758697.3344957503</v>
      </c>
      <c r="Q101" s="53">
        <f>IF(Q98=0,0,VLOOKUP(Q98,FAC_TOTALS_APTA!$A$4:$BZ$142,$L101,FALSE))</f>
        <v>1332781.8656955201</v>
      </c>
      <c r="R101" s="53">
        <f>IF(R98=0,0,VLOOKUP(R98,FAC_TOTALS_APTA!$A$4:$BZ$142,$L101,FALSE))</f>
        <v>-22280209.275298301</v>
      </c>
      <c r="S101" s="53">
        <f>IF(S98=0,0,VLOOKUP(S98,FAC_TOTALS_APTA!$A$4:$BZ$142,$L101,FALSE))</f>
        <v>0</v>
      </c>
      <c r="T101" s="53">
        <f>IF(T98=0,0,VLOOKUP(T98,FAC_TOTALS_APTA!$A$4:$BZ$142,$L101,FALSE))</f>
        <v>0</v>
      </c>
      <c r="U101" s="53">
        <f>IF(U98=0,0,VLOOKUP(U98,FAC_TOTALS_APTA!$A$4:$BZ$142,$L101,FALSE))</f>
        <v>0</v>
      </c>
      <c r="V101" s="53">
        <f>IF(V98=0,0,VLOOKUP(V98,FAC_TOTALS_APTA!$A$4:$BZ$142,$L101,FALSE))</f>
        <v>0</v>
      </c>
      <c r="W101" s="53">
        <f>IF(W98=0,0,VLOOKUP(W98,FAC_TOTALS_APTA!$A$4:$BZ$142,$L101,FALSE))</f>
        <v>0</v>
      </c>
      <c r="X101" s="53">
        <f>IF(X98=0,0,VLOOKUP(X98,FAC_TOTALS_APTA!$A$4:$BZ$142,$L101,FALSE))</f>
        <v>0</v>
      </c>
      <c r="Y101" s="53">
        <f>IF(Y98=0,0,VLOOKUP(Y98,FAC_TOTALS_APTA!$A$4:$BZ$142,$L101,FALSE))</f>
        <v>0</v>
      </c>
      <c r="Z101" s="53">
        <f>IF(Z98=0,0,VLOOKUP(Z98,FAC_TOTALS_APTA!$A$4:$BZ$142,$L101,FALSE))</f>
        <v>0</v>
      </c>
      <c r="AA101" s="53">
        <f>IF(AA98=0,0,VLOOKUP(AA98,FAC_TOTALS_APTA!$A$4:$BZ$142,$L101,FALSE))</f>
        <v>0</v>
      </c>
      <c r="AB101" s="53">
        <f>IF(AB98=0,0,VLOOKUP(AB98,FAC_TOTALS_APTA!$A$4:$BZ$142,$L101,FALSE))</f>
        <v>0</v>
      </c>
      <c r="AC101" s="54">
        <f t="shared" ref="AC101:AC109" si="31">SUM(M101:AB101)</f>
        <v>-94620951.051446602</v>
      </c>
      <c r="AD101" s="30">
        <f>AC101/G113</f>
        <v>-3.2265902161768431E-2</v>
      </c>
    </row>
    <row r="102" spans="2:30" ht="17" x14ac:dyDescent="0.2">
      <c r="B102" s="74" t="s">
        <v>151</v>
      </c>
      <c r="C102" s="35" t="s">
        <v>36</v>
      </c>
      <c r="D102" s="46" t="s">
        <v>11</v>
      </c>
      <c r="E102" s="47">
        <v>0.50160000000000005</v>
      </c>
      <c r="F102" s="21">
        <f>MATCH($D102,FAC_TOTALS_APTA!$A$2:$BZ$2,)</f>
        <v>12</v>
      </c>
      <c r="G102" s="53">
        <f>VLOOKUP(G98,FAC_TOTALS_APTA!$A$4:$BZ$142,$F102,FALSE)</f>
        <v>27909105.420000002</v>
      </c>
      <c r="H102" s="53">
        <f>VLOOKUP(H98,FAC_TOTALS_APTA!$A$4:$BZ$142,$F102,FALSE)</f>
        <v>29807700.839999899</v>
      </c>
      <c r="I102" s="30">
        <f t="shared" si="28"/>
        <v>6.8027813555046501E-2</v>
      </c>
      <c r="J102" s="49" t="str">
        <f t="shared" si="29"/>
        <v>_log</v>
      </c>
      <c r="K102" s="49" t="str">
        <f t="shared" si="30"/>
        <v>POP_EMP_log_FAC</v>
      </c>
      <c r="L102" s="21">
        <f>MATCH($K102,FAC_TOTALS_APTA!$A$2:$BX$2,)</f>
        <v>28</v>
      </c>
      <c r="M102" s="53">
        <f>IF(M98=0,0,VLOOKUP(M98,FAC_TOTALS_APTA!$A$4:$BZ$142,$L102,FALSE))</f>
        <v>47430125.345440298</v>
      </c>
      <c r="N102" s="53">
        <f>IF(N98=0,0,VLOOKUP(N98,FAC_TOTALS_APTA!$A$4:$BZ$142,$L102,FALSE))</f>
        <v>15370097.143660299</v>
      </c>
      <c r="O102" s="53">
        <f>IF(O98=0,0,VLOOKUP(O98,FAC_TOTALS_APTA!$A$4:$BZ$142,$L102,FALSE))</f>
        <v>14426207.9257161</v>
      </c>
      <c r="P102" s="53">
        <f>IF(P98=0,0,VLOOKUP(P98,FAC_TOTALS_APTA!$A$4:$BZ$142,$L102,FALSE))</f>
        <v>3087899.12489786</v>
      </c>
      <c r="Q102" s="53">
        <f>IF(Q98=0,0,VLOOKUP(Q98,FAC_TOTALS_APTA!$A$4:$BZ$142,$L102,FALSE))</f>
        <v>12043465.1819865</v>
      </c>
      <c r="R102" s="53">
        <f>IF(R98=0,0,VLOOKUP(R98,FAC_TOTALS_APTA!$A$4:$BZ$142,$L102,FALSE))</f>
        <v>7271001.7950612502</v>
      </c>
      <c r="S102" s="53">
        <f>IF(S98=0,0,VLOOKUP(S98,FAC_TOTALS_APTA!$A$4:$BZ$142,$L102,FALSE))</f>
        <v>0</v>
      </c>
      <c r="T102" s="53">
        <f>IF(T98=0,0,VLOOKUP(T98,FAC_TOTALS_APTA!$A$4:$BZ$142,$L102,FALSE))</f>
        <v>0</v>
      </c>
      <c r="U102" s="53">
        <f>IF(U98=0,0,VLOOKUP(U98,FAC_TOTALS_APTA!$A$4:$BZ$142,$L102,FALSE))</f>
        <v>0</v>
      </c>
      <c r="V102" s="53">
        <f>IF(V98=0,0,VLOOKUP(V98,FAC_TOTALS_APTA!$A$4:$BZ$142,$L102,FALSE))</f>
        <v>0</v>
      </c>
      <c r="W102" s="53">
        <f>IF(W98=0,0,VLOOKUP(W98,FAC_TOTALS_APTA!$A$4:$BZ$142,$L102,FALSE))</f>
        <v>0</v>
      </c>
      <c r="X102" s="53">
        <f>IF(X98=0,0,VLOOKUP(X98,FAC_TOTALS_APTA!$A$4:$BZ$142,$L102,FALSE))</f>
        <v>0</v>
      </c>
      <c r="Y102" s="53">
        <f>IF(Y98=0,0,VLOOKUP(Y98,FAC_TOTALS_APTA!$A$4:$BZ$142,$L102,FALSE))</f>
        <v>0</v>
      </c>
      <c r="Z102" s="53">
        <f>IF(Z98=0,0,VLOOKUP(Z98,FAC_TOTALS_APTA!$A$4:$BZ$142,$L102,FALSE))</f>
        <v>0</v>
      </c>
      <c r="AA102" s="53">
        <f>IF(AA98=0,0,VLOOKUP(AA98,FAC_TOTALS_APTA!$A$4:$BZ$142,$L102,FALSE))</f>
        <v>0</v>
      </c>
      <c r="AB102" s="53">
        <f>IF(AB98=0,0,VLOOKUP(AB98,FAC_TOTALS_APTA!$A$4:$BZ$142,$L102,FALSE))</f>
        <v>0</v>
      </c>
      <c r="AC102" s="54">
        <f t="shared" si="31"/>
        <v>99628796.516762286</v>
      </c>
      <c r="AD102" s="30">
        <f>AC102/G113</f>
        <v>3.3973585819875793E-2</v>
      </c>
    </row>
    <row r="103" spans="2:30" ht="17" x14ac:dyDescent="0.2">
      <c r="B103" s="74" t="s">
        <v>152</v>
      </c>
      <c r="C103" s="35" t="s">
        <v>36</v>
      </c>
      <c r="D103" s="81" t="s">
        <v>27</v>
      </c>
      <c r="E103" s="47">
        <v>0.1734</v>
      </c>
      <c r="F103" s="21">
        <f>MATCH($D103,FAC_TOTALS_APTA!$A$2:$BZ$2,)</f>
        <v>13</v>
      </c>
      <c r="G103" s="65">
        <f>VLOOKUP(G98,FAC_TOTALS_APTA!$A$4:$BZ$142,$F103,FALSE)</f>
        <v>4.1093000000000002</v>
      </c>
      <c r="H103" s="65">
        <f>VLOOKUP(H98,FAC_TOTALS_APTA!$A$4:$BZ$142,$F103,FALSE)</f>
        <v>2.9199999999999902</v>
      </c>
      <c r="I103" s="30">
        <f t="shared" si="28"/>
        <v>-0.28941668897379358</v>
      </c>
      <c r="J103" s="49" t="str">
        <f t="shared" si="29"/>
        <v>_log</v>
      </c>
      <c r="K103" s="49" t="str">
        <f t="shared" si="30"/>
        <v>GAS_PRICE_2018_log_FAC</v>
      </c>
      <c r="L103" s="21">
        <f>MATCH($K103,FAC_TOTALS_APTA!$A$2:$BX$2,)</f>
        <v>30</v>
      </c>
      <c r="M103" s="53">
        <f>IF(M98=0,0,VLOOKUP(M98,FAC_TOTALS_APTA!$A$4:$BZ$142,$L103,FALSE))</f>
        <v>-16850848.950254198</v>
      </c>
      <c r="N103" s="53">
        <f>IF(N98=0,0,VLOOKUP(N98,FAC_TOTALS_APTA!$A$4:$BZ$142,$L103,FALSE))</f>
        <v>-20461253.447280001</v>
      </c>
      <c r="O103" s="53">
        <f>IF(O98=0,0,VLOOKUP(O98,FAC_TOTALS_APTA!$A$4:$BZ$142,$L103,FALSE))</f>
        <v>-132752265.178543</v>
      </c>
      <c r="P103" s="53">
        <f>IF(P98=0,0,VLOOKUP(P98,FAC_TOTALS_APTA!$A$4:$BZ$142,$L103,FALSE))</f>
        <v>-40892192.931398503</v>
      </c>
      <c r="Q103" s="53">
        <f>IF(Q98=0,0,VLOOKUP(Q98,FAC_TOTALS_APTA!$A$4:$BZ$142,$L103,FALSE))</f>
        <v>40265604.386827298</v>
      </c>
      <c r="R103" s="53">
        <f>IF(R98=0,0,VLOOKUP(R98,FAC_TOTALS_APTA!$A$4:$BZ$142,$L103,FALSE))</f>
        <v>32172471.9336842</v>
      </c>
      <c r="S103" s="53">
        <f>IF(S98=0,0,VLOOKUP(S98,FAC_TOTALS_APTA!$A$4:$BZ$142,$L103,FALSE))</f>
        <v>0</v>
      </c>
      <c r="T103" s="53">
        <f>IF(T98=0,0,VLOOKUP(T98,FAC_TOTALS_APTA!$A$4:$BZ$142,$L103,FALSE))</f>
        <v>0</v>
      </c>
      <c r="U103" s="53">
        <f>IF(U98=0,0,VLOOKUP(U98,FAC_TOTALS_APTA!$A$4:$BZ$142,$L103,FALSE))</f>
        <v>0</v>
      </c>
      <c r="V103" s="53">
        <f>IF(V98=0,0,VLOOKUP(V98,FAC_TOTALS_APTA!$A$4:$BZ$142,$L103,FALSE))</f>
        <v>0</v>
      </c>
      <c r="W103" s="53">
        <f>IF(W98=0,0,VLOOKUP(W98,FAC_TOTALS_APTA!$A$4:$BZ$142,$L103,FALSE))</f>
        <v>0</v>
      </c>
      <c r="X103" s="53">
        <f>IF(X98=0,0,VLOOKUP(X98,FAC_TOTALS_APTA!$A$4:$BZ$142,$L103,FALSE))</f>
        <v>0</v>
      </c>
      <c r="Y103" s="53">
        <f>IF(Y98=0,0,VLOOKUP(Y98,FAC_TOTALS_APTA!$A$4:$BZ$142,$L103,FALSE))</f>
        <v>0</v>
      </c>
      <c r="Z103" s="53">
        <f>IF(Z98=0,0,VLOOKUP(Z98,FAC_TOTALS_APTA!$A$4:$BZ$142,$L103,FALSE))</f>
        <v>0</v>
      </c>
      <c r="AA103" s="53">
        <f>IF(AA98=0,0,VLOOKUP(AA98,FAC_TOTALS_APTA!$A$4:$BZ$142,$L103,FALSE))</f>
        <v>0</v>
      </c>
      <c r="AB103" s="53">
        <f>IF(AB98=0,0,VLOOKUP(AB98,FAC_TOTALS_APTA!$A$4:$BZ$142,$L103,FALSE))</f>
        <v>0</v>
      </c>
      <c r="AC103" s="54">
        <f t="shared" si="31"/>
        <v>-138518484.18696421</v>
      </c>
      <c r="AD103" s="30">
        <f>AC103/G113</f>
        <v>-4.723503419388559E-2</v>
      </c>
    </row>
    <row r="104" spans="2:30" ht="17" x14ac:dyDescent="0.2">
      <c r="B104" s="74" t="s">
        <v>38</v>
      </c>
      <c r="C104" s="35"/>
      <c r="D104" s="46" t="s">
        <v>12</v>
      </c>
      <c r="E104" s="47">
        <v>7.3000000000000001E-3</v>
      </c>
      <c r="F104" s="21">
        <f>MATCH($D104,FAC_TOTALS_APTA!$A$2:$BZ$2,)</f>
        <v>14</v>
      </c>
      <c r="G104" s="53">
        <f>VLOOKUP(G98,FAC_TOTALS_APTA!$A$4:$BZ$142,$F104,FALSE)</f>
        <v>31.509999999999899</v>
      </c>
      <c r="H104" s="53">
        <f>VLOOKUP(H98,FAC_TOTALS_APTA!$A$4:$BZ$142,$F104,FALSE)</f>
        <v>30.01</v>
      </c>
      <c r="I104" s="30">
        <f t="shared" si="28"/>
        <v>-4.7603935258644925E-2</v>
      </c>
      <c r="J104" s="49" t="str">
        <f t="shared" si="29"/>
        <v/>
      </c>
      <c r="K104" s="49" t="str">
        <f t="shared" si="30"/>
        <v>PCT_HH_NO_VEH_FAC</v>
      </c>
      <c r="L104" s="21">
        <f>MATCH($K104,FAC_TOTALS_APTA!$A$2:$BX$2,)</f>
        <v>32</v>
      </c>
      <c r="M104" s="53">
        <f>IF(M98=0,0,VLOOKUP(M98,FAC_TOTALS_APTA!$A$4:$BZ$142,$L104,FALSE))</f>
        <v>-33690069.574555703</v>
      </c>
      <c r="N104" s="53">
        <f>IF(N98=0,0,VLOOKUP(N98,FAC_TOTALS_APTA!$A$4:$BZ$142,$L104,FALSE))</f>
        <v>5992675.7116147196</v>
      </c>
      <c r="O104" s="53">
        <f>IF(O98=0,0,VLOOKUP(O98,FAC_TOTALS_APTA!$A$4:$BZ$142,$L104,FALSE))</f>
        <v>-689004.65223118104</v>
      </c>
      <c r="P104" s="53">
        <f>IF(P98=0,0,VLOOKUP(P98,FAC_TOTALS_APTA!$A$4:$BZ$142,$L104,FALSE))</f>
        <v>-6468721.20416102</v>
      </c>
      <c r="Q104" s="53">
        <f>IF(Q98=0,0,VLOOKUP(Q98,FAC_TOTALS_APTA!$A$4:$BZ$142,$L104,FALSE))</f>
        <v>2700485.6281332402</v>
      </c>
      <c r="R104" s="53">
        <f>IF(R98=0,0,VLOOKUP(R98,FAC_TOTALS_APTA!$A$4:$BZ$142,$L104,FALSE))</f>
        <v>226491.60562372699</v>
      </c>
      <c r="S104" s="53">
        <f>IF(S98=0,0,VLOOKUP(S98,FAC_TOTALS_APTA!$A$4:$BZ$142,$L104,FALSE))</f>
        <v>0</v>
      </c>
      <c r="T104" s="53">
        <f>IF(T98=0,0,VLOOKUP(T98,FAC_TOTALS_APTA!$A$4:$BZ$142,$L104,FALSE))</f>
        <v>0</v>
      </c>
      <c r="U104" s="53">
        <f>IF(U98=0,0,VLOOKUP(U98,FAC_TOTALS_APTA!$A$4:$BZ$142,$L104,FALSE))</f>
        <v>0</v>
      </c>
      <c r="V104" s="53">
        <f>IF(V98=0,0,VLOOKUP(V98,FAC_TOTALS_APTA!$A$4:$BZ$142,$L104,FALSE))</f>
        <v>0</v>
      </c>
      <c r="W104" s="53">
        <f>IF(W98=0,0,VLOOKUP(W98,FAC_TOTALS_APTA!$A$4:$BZ$142,$L104,FALSE))</f>
        <v>0</v>
      </c>
      <c r="X104" s="53">
        <f>IF(X98=0,0,VLOOKUP(X98,FAC_TOTALS_APTA!$A$4:$BZ$142,$L104,FALSE))</f>
        <v>0</v>
      </c>
      <c r="Y104" s="53">
        <f>IF(Y98=0,0,VLOOKUP(Y98,FAC_TOTALS_APTA!$A$4:$BZ$142,$L104,FALSE))</f>
        <v>0</v>
      </c>
      <c r="Z104" s="53">
        <f>IF(Z98=0,0,VLOOKUP(Z98,FAC_TOTALS_APTA!$A$4:$BZ$142,$L104,FALSE))</f>
        <v>0</v>
      </c>
      <c r="AA104" s="53">
        <f>IF(AA98=0,0,VLOOKUP(AA98,FAC_TOTALS_APTA!$A$4:$BZ$142,$L104,FALSE))</f>
        <v>0</v>
      </c>
      <c r="AB104" s="53">
        <f>IF(AB98=0,0,VLOOKUP(AB98,FAC_TOTALS_APTA!$A$4:$BZ$142,$L104,FALSE))</f>
        <v>0</v>
      </c>
      <c r="AC104" s="54">
        <f t="shared" si="31"/>
        <v>-31928142.485576212</v>
      </c>
      <c r="AD104" s="30">
        <f>AC104/G113</f>
        <v>-1.0887549852320514E-2</v>
      </c>
    </row>
    <row r="105" spans="2:30" ht="17" x14ac:dyDescent="0.2">
      <c r="B105" s="74" t="s">
        <v>150</v>
      </c>
      <c r="C105" s="35"/>
      <c r="D105" s="46" t="s">
        <v>13</v>
      </c>
      <c r="E105" s="47">
        <v>0.36330000000000001</v>
      </c>
      <c r="F105" s="21">
        <f>MATCH($D105,FAC_TOTALS_APTA!$A$2:$BZ$2,)</f>
        <v>15</v>
      </c>
      <c r="G105" s="65">
        <f>VLOOKUP(G98,FAC_TOTALS_APTA!$A$4:$BZ$142,$F105,FALSE)</f>
        <v>0.68630248062319699</v>
      </c>
      <c r="H105" s="65">
        <f>VLOOKUP(H98,FAC_TOTALS_APTA!$A$4:$BZ$142,$F105,FALSE)</f>
        <v>0.674687690806556</v>
      </c>
      <c r="I105" s="30">
        <f t="shared" si="28"/>
        <v>-1.692371825043415E-2</v>
      </c>
      <c r="J105" s="49" t="str">
        <f t="shared" si="29"/>
        <v/>
      </c>
      <c r="K105" s="49" t="str">
        <f t="shared" si="30"/>
        <v>TSD_POP_PCT_FAC</v>
      </c>
      <c r="L105" s="21">
        <f>MATCH($K105,FAC_TOTALS_APTA!$A$2:$BX$2,)</f>
        <v>34</v>
      </c>
      <c r="M105" s="53">
        <f>IF(M98=0,0,VLOOKUP(M98,FAC_TOTALS_APTA!$A$4:$BZ$142,$L105,FALSE))</f>
        <v>-23305884.917005699</v>
      </c>
      <c r="N105" s="53">
        <f>IF(N98=0,0,VLOOKUP(N98,FAC_TOTALS_APTA!$A$4:$BZ$142,$L105,FALSE))</f>
        <v>1771668.8746307199</v>
      </c>
      <c r="O105" s="53">
        <f>IF(O98=0,0,VLOOKUP(O98,FAC_TOTALS_APTA!$A$4:$BZ$142,$L105,FALSE))</f>
        <v>2440481.1975821001</v>
      </c>
      <c r="P105" s="53">
        <f>IF(P98=0,0,VLOOKUP(P98,FAC_TOTALS_APTA!$A$4:$BZ$142,$L105,FALSE))</f>
        <v>3718199.09722486</v>
      </c>
      <c r="Q105" s="53">
        <f>IF(Q98=0,0,VLOOKUP(Q98,FAC_TOTALS_APTA!$A$4:$BZ$142,$L105,FALSE))</f>
        <v>1573618.46943533</v>
      </c>
      <c r="R105" s="53">
        <f>IF(R98=0,0,VLOOKUP(R98,FAC_TOTALS_APTA!$A$4:$BZ$142,$L105,FALSE))</f>
        <v>2103076.0972458501</v>
      </c>
      <c r="S105" s="53">
        <f>IF(S98=0,0,VLOOKUP(S98,FAC_TOTALS_APTA!$A$4:$BZ$142,$L105,FALSE))</f>
        <v>0</v>
      </c>
      <c r="T105" s="53">
        <f>IF(T98=0,0,VLOOKUP(T98,FAC_TOTALS_APTA!$A$4:$BZ$142,$L105,FALSE))</f>
        <v>0</v>
      </c>
      <c r="U105" s="53">
        <f>IF(U98=0,0,VLOOKUP(U98,FAC_TOTALS_APTA!$A$4:$BZ$142,$L105,FALSE))</f>
        <v>0</v>
      </c>
      <c r="V105" s="53">
        <f>IF(V98=0,0,VLOOKUP(V98,FAC_TOTALS_APTA!$A$4:$BZ$142,$L105,FALSE))</f>
        <v>0</v>
      </c>
      <c r="W105" s="53">
        <f>IF(W98=0,0,VLOOKUP(W98,FAC_TOTALS_APTA!$A$4:$BZ$142,$L105,FALSE))</f>
        <v>0</v>
      </c>
      <c r="X105" s="53">
        <f>IF(X98=0,0,VLOOKUP(X98,FAC_TOTALS_APTA!$A$4:$BZ$142,$L105,FALSE))</f>
        <v>0</v>
      </c>
      <c r="Y105" s="53">
        <f>IF(Y98=0,0,VLOOKUP(Y98,FAC_TOTALS_APTA!$A$4:$BZ$142,$L105,FALSE))</f>
        <v>0</v>
      </c>
      <c r="Z105" s="53">
        <f>IF(Z98=0,0,VLOOKUP(Z98,FAC_TOTALS_APTA!$A$4:$BZ$142,$L105,FALSE))</f>
        <v>0</v>
      </c>
      <c r="AA105" s="53">
        <f>IF(AA98=0,0,VLOOKUP(AA98,FAC_TOTALS_APTA!$A$4:$BZ$142,$L105,FALSE))</f>
        <v>0</v>
      </c>
      <c r="AB105" s="53">
        <f>IF(AB98=0,0,VLOOKUP(AB98,FAC_TOTALS_APTA!$A$4:$BZ$142,$L105,FALSE))</f>
        <v>0</v>
      </c>
      <c r="AC105" s="54">
        <f t="shared" si="31"/>
        <v>-11698841.18088684</v>
      </c>
      <c r="AD105" s="30">
        <f>AC105/G113</f>
        <v>-3.9893243594996746E-3</v>
      </c>
    </row>
    <row r="106" spans="2:30" ht="17" x14ac:dyDescent="0.2">
      <c r="B106" s="74" t="s">
        <v>145</v>
      </c>
      <c r="C106" s="35" t="s">
        <v>36</v>
      </c>
      <c r="D106" s="46" t="s">
        <v>26</v>
      </c>
      <c r="E106" s="47">
        <v>-0.34449999999999997</v>
      </c>
      <c r="F106" s="21">
        <f>MATCH($D106,FAC_TOTALS_APTA!$A$2:$BZ$2,)</f>
        <v>16</v>
      </c>
      <c r="G106" s="65">
        <f>VLOOKUP(G98,FAC_TOTALS_APTA!$A$4:$BZ$142,$F106,FALSE)</f>
        <v>33963.31</v>
      </c>
      <c r="H106" s="65">
        <f>VLOOKUP(H98,FAC_TOTALS_APTA!$A$4:$BZ$142,$F106,FALSE)</f>
        <v>36801.5</v>
      </c>
      <c r="I106" s="30">
        <f t="shared" si="28"/>
        <v>8.3566354398319831E-2</v>
      </c>
      <c r="J106" s="49" t="str">
        <f t="shared" si="29"/>
        <v>_log</v>
      </c>
      <c r="K106" s="49" t="str">
        <f t="shared" si="30"/>
        <v>TOTAL_MED_INC_INDIV_2018_log_FAC</v>
      </c>
      <c r="L106" s="21">
        <f>MATCH($K106,FAC_TOTALS_APTA!$A$2:$BX$2,)</f>
        <v>36</v>
      </c>
      <c r="M106" s="53">
        <f>IF(M98=0,0,VLOOKUP(M98,FAC_TOTALS_APTA!$A$4:$BZ$142,$L106,FALSE))</f>
        <v>7847509.0147563601</v>
      </c>
      <c r="N106" s="53">
        <f>IF(N98=0,0,VLOOKUP(N98,FAC_TOTALS_APTA!$A$4:$BZ$142,$L106,FALSE))</f>
        <v>3705513.4279892901</v>
      </c>
      <c r="O106" s="53">
        <f>IF(O98=0,0,VLOOKUP(O98,FAC_TOTALS_APTA!$A$4:$BZ$142,$L106,FALSE))</f>
        <v>-18829612.054484501</v>
      </c>
      <c r="P106" s="53">
        <f>IF(P98=0,0,VLOOKUP(P98,FAC_TOTALS_APTA!$A$4:$BZ$142,$L106,FALSE))</f>
        <v>-33919609.094311699</v>
      </c>
      <c r="Q106" s="53">
        <f>IF(Q98=0,0,VLOOKUP(Q98,FAC_TOTALS_APTA!$A$4:$BZ$142,$L106,FALSE))</f>
        <v>-19050106.657460898</v>
      </c>
      <c r="R106" s="53">
        <f>IF(R98=0,0,VLOOKUP(R98,FAC_TOTALS_APTA!$A$4:$BZ$142,$L106,FALSE))</f>
        <v>-24945973.471490402</v>
      </c>
      <c r="S106" s="53">
        <f>IF(S98=0,0,VLOOKUP(S98,FAC_TOTALS_APTA!$A$4:$BZ$142,$L106,FALSE))</f>
        <v>0</v>
      </c>
      <c r="T106" s="53">
        <f>IF(T98=0,0,VLOOKUP(T98,FAC_TOTALS_APTA!$A$4:$BZ$142,$L106,FALSE))</f>
        <v>0</v>
      </c>
      <c r="U106" s="53">
        <f>IF(U98=0,0,VLOOKUP(U98,FAC_TOTALS_APTA!$A$4:$BZ$142,$L106,FALSE))</f>
        <v>0</v>
      </c>
      <c r="V106" s="53">
        <f>IF(V98=0,0,VLOOKUP(V98,FAC_TOTALS_APTA!$A$4:$BZ$142,$L106,FALSE))</f>
        <v>0</v>
      </c>
      <c r="W106" s="53">
        <f>IF(W98=0,0,VLOOKUP(W98,FAC_TOTALS_APTA!$A$4:$BZ$142,$L106,FALSE))</f>
        <v>0</v>
      </c>
      <c r="X106" s="53">
        <f>IF(X98=0,0,VLOOKUP(X98,FAC_TOTALS_APTA!$A$4:$BZ$142,$L106,FALSE))</f>
        <v>0</v>
      </c>
      <c r="Y106" s="53">
        <f>IF(Y98=0,0,VLOOKUP(Y98,FAC_TOTALS_APTA!$A$4:$BZ$142,$L106,FALSE))</f>
        <v>0</v>
      </c>
      <c r="Z106" s="53">
        <f>IF(Z98=0,0,VLOOKUP(Z98,FAC_TOTALS_APTA!$A$4:$BZ$142,$L106,FALSE))</f>
        <v>0</v>
      </c>
      <c r="AA106" s="53">
        <f>IF(AA98=0,0,VLOOKUP(AA98,FAC_TOTALS_APTA!$A$4:$BZ$142,$L106,FALSE))</f>
        <v>0</v>
      </c>
      <c r="AB106" s="53">
        <f>IF(AB98=0,0,VLOOKUP(AB98,FAC_TOTALS_APTA!$A$4:$BZ$142,$L106,FALSE))</f>
        <v>0</v>
      </c>
      <c r="AC106" s="54">
        <f t="shared" si="31"/>
        <v>-85192278.835001856</v>
      </c>
      <c r="AD106" s="30">
        <f>AC106/G113</f>
        <v>-2.9050709206396637E-2</v>
      </c>
    </row>
    <row r="107" spans="2:30" ht="17" x14ac:dyDescent="0.2">
      <c r="B107" s="74" t="s">
        <v>146</v>
      </c>
      <c r="C107" s="35"/>
      <c r="D107" s="46" t="s">
        <v>85</v>
      </c>
      <c r="E107" s="47">
        <v>-7.7999999999999996E-3</v>
      </c>
      <c r="F107" s="21">
        <f>MATCH($D107,FAC_TOTALS_APTA!$A$2:$BZ$2,)</f>
        <v>17</v>
      </c>
      <c r="G107" s="65">
        <f>VLOOKUP(G98,FAC_TOTALS_APTA!$A$4:$BZ$142,$F107,FALSE)</f>
        <v>4.0999999999999996</v>
      </c>
      <c r="H107" s="65">
        <f>VLOOKUP(H98,FAC_TOTALS_APTA!$A$4:$BZ$142,$F107,FALSE)</f>
        <v>4.5999999999999996</v>
      </c>
      <c r="I107" s="30">
        <f t="shared" si="28"/>
        <v>0.12195121951219523</v>
      </c>
      <c r="J107" s="49" t="str">
        <f t="shared" si="29"/>
        <v/>
      </c>
      <c r="K107" s="49" t="str">
        <f t="shared" si="30"/>
        <v>JTW_HOME_PCT_FAC</v>
      </c>
      <c r="L107" s="21">
        <f>MATCH($K107,FAC_TOTALS_APTA!$A$2:$BX$2,)</f>
        <v>38</v>
      </c>
      <c r="M107" s="53">
        <f>IF(M98=0,0,VLOOKUP(M98,FAC_TOTALS_APTA!$A$4:$BZ$142,$L107,FALSE))</f>
        <v>-2279939.1277048602</v>
      </c>
      <c r="N107" s="53">
        <f>IF(N98=0,0,VLOOKUP(N98,FAC_TOTALS_APTA!$A$4:$BZ$142,$L107,FALSE))</f>
        <v>0</v>
      </c>
      <c r="O107" s="53">
        <f>IF(O98=0,0,VLOOKUP(O98,FAC_TOTALS_APTA!$A$4:$BZ$142,$L107,FALSE))</f>
        <v>2443733.2100711102</v>
      </c>
      <c r="P107" s="53">
        <f>IF(P98=0,0,VLOOKUP(P98,FAC_TOTALS_APTA!$A$4:$BZ$142,$L107,FALSE))</f>
        <v>-9484206.1778193694</v>
      </c>
      <c r="Q107" s="53">
        <f>IF(Q98=0,0,VLOOKUP(Q98,FAC_TOTALS_APTA!$A$4:$BZ$142,$L107,FALSE))</f>
        <v>0</v>
      </c>
      <c r="R107" s="53">
        <f>IF(R98=0,0,VLOOKUP(R98,FAC_TOTALS_APTA!$A$4:$BZ$142,$L107,FALSE))</f>
        <v>-2407702.9110643002</v>
      </c>
      <c r="S107" s="53">
        <f>IF(S98=0,0,VLOOKUP(S98,FAC_TOTALS_APTA!$A$4:$BZ$142,$L107,FALSE))</f>
        <v>0</v>
      </c>
      <c r="T107" s="53">
        <f>IF(T98=0,0,VLOOKUP(T98,FAC_TOTALS_APTA!$A$4:$BZ$142,$L107,FALSE))</f>
        <v>0</v>
      </c>
      <c r="U107" s="53">
        <f>IF(U98=0,0,VLOOKUP(U98,FAC_TOTALS_APTA!$A$4:$BZ$142,$L107,FALSE))</f>
        <v>0</v>
      </c>
      <c r="V107" s="53">
        <f>IF(V98=0,0,VLOOKUP(V98,FAC_TOTALS_APTA!$A$4:$BZ$142,$L107,FALSE))</f>
        <v>0</v>
      </c>
      <c r="W107" s="53">
        <f>IF(W98=0,0,VLOOKUP(W98,FAC_TOTALS_APTA!$A$4:$BZ$142,$L107,FALSE))</f>
        <v>0</v>
      </c>
      <c r="X107" s="53">
        <f>IF(X98=0,0,VLOOKUP(X98,FAC_TOTALS_APTA!$A$4:$BZ$142,$L107,FALSE))</f>
        <v>0</v>
      </c>
      <c r="Y107" s="53">
        <f>IF(Y98=0,0,VLOOKUP(Y98,FAC_TOTALS_APTA!$A$4:$BZ$142,$L107,FALSE))</f>
        <v>0</v>
      </c>
      <c r="Z107" s="53">
        <f>IF(Z98=0,0,VLOOKUP(Z98,FAC_TOTALS_APTA!$A$4:$BZ$142,$L107,FALSE))</f>
        <v>0</v>
      </c>
      <c r="AA107" s="53">
        <f>IF(AA98=0,0,VLOOKUP(AA98,FAC_TOTALS_APTA!$A$4:$BZ$142,$L107,FALSE))</f>
        <v>0</v>
      </c>
      <c r="AB107" s="53">
        <f>IF(AB98=0,0,VLOOKUP(AB98,FAC_TOTALS_APTA!$A$4:$BZ$142,$L107,FALSE))</f>
        <v>0</v>
      </c>
      <c r="AC107" s="54">
        <f t="shared" si="31"/>
        <v>-11728115.00651742</v>
      </c>
      <c r="AD107" s="30">
        <f>AC107/G113</f>
        <v>-3.9993067828763256E-3</v>
      </c>
    </row>
    <row r="108" spans="2:30" ht="17" x14ac:dyDescent="0.2">
      <c r="B108" s="74" t="s">
        <v>147</v>
      </c>
      <c r="C108" s="35"/>
      <c r="D108" s="46" t="s">
        <v>87</v>
      </c>
      <c r="E108" s="47">
        <v>-4.3E-3</v>
      </c>
      <c r="F108" s="21">
        <f>MATCH($D108,FAC_TOTALS_APTA!$A$2:$BZ$2,)</f>
        <v>19</v>
      </c>
      <c r="G108" s="65">
        <f>VLOOKUP(G98,FAC_TOTALS_APTA!$A$4:$BZ$142,$F108,FALSE)</f>
        <v>1</v>
      </c>
      <c r="H108" s="65">
        <f>VLOOKUP(H98,FAC_TOTALS_APTA!$A$4:$BZ$142,$F108,FALSE)</f>
        <v>7</v>
      </c>
      <c r="I108" s="30">
        <f t="shared" si="28"/>
        <v>6</v>
      </c>
      <c r="J108" s="49" t="str">
        <f t="shared" si="29"/>
        <v/>
      </c>
      <c r="K108" s="49" t="str">
        <f t="shared" si="30"/>
        <v>YEARS_SINCE_TNC_RAIL_FAC</v>
      </c>
      <c r="L108" s="21">
        <f>MATCH($K108,FAC_TOTALS_APTA!$A$2:$BX$2,)</f>
        <v>42</v>
      </c>
      <c r="M108" s="53">
        <f>IF(M98=0,0,VLOOKUP(M98,FAC_TOTALS_APTA!$A$4:$BZ$142,$L108,FALSE))</f>
        <v>-12442049.6915241</v>
      </c>
      <c r="N108" s="53">
        <f>IF(N98=0,0,VLOOKUP(N98,FAC_TOTALS_APTA!$A$4:$BZ$142,$L108,FALSE))</f>
        <v>-12863604.734599199</v>
      </c>
      <c r="O108" s="53">
        <f>IF(O98=0,0,VLOOKUP(O98,FAC_TOTALS_APTA!$A$4:$BZ$142,$L108,FALSE))</f>
        <v>-13325515.3927423</v>
      </c>
      <c r="P108" s="53">
        <f>IF(P98=0,0,VLOOKUP(P98,FAC_TOTALS_APTA!$A$4:$BZ$142,$L108,FALSE))</f>
        <v>-12954396.717798701</v>
      </c>
      <c r="Q108" s="53">
        <f>IF(Q98=0,0,VLOOKUP(Q98,FAC_TOTALS_APTA!$A$4:$BZ$142,$L108,FALSE))</f>
        <v>-13049835.6160933</v>
      </c>
      <c r="R108" s="53">
        <f>IF(R98=0,0,VLOOKUP(R98,FAC_TOTALS_APTA!$A$4:$BZ$142,$L108,FALSE))</f>
        <v>-13139280.298262101</v>
      </c>
      <c r="S108" s="53">
        <f>IF(S98=0,0,VLOOKUP(S98,FAC_TOTALS_APTA!$A$4:$BZ$142,$L108,FALSE))</f>
        <v>0</v>
      </c>
      <c r="T108" s="53">
        <f>IF(T98=0,0,VLOOKUP(T98,FAC_TOTALS_APTA!$A$4:$BZ$142,$L108,FALSE))</f>
        <v>0</v>
      </c>
      <c r="U108" s="53">
        <f>IF(U98=0,0,VLOOKUP(U98,FAC_TOTALS_APTA!$A$4:$BZ$142,$L108,FALSE))</f>
        <v>0</v>
      </c>
      <c r="V108" s="53">
        <f>IF(V98=0,0,VLOOKUP(V98,FAC_TOTALS_APTA!$A$4:$BZ$142,$L108,FALSE))</f>
        <v>0</v>
      </c>
      <c r="W108" s="53">
        <f>IF(W98=0,0,VLOOKUP(W98,FAC_TOTALS_APTA!$A$4:$BZ$142,$L108,FALSE))</f>
        <v>0</v>
      </c>
      <c r="X108" s="53">
        <f>IF(X98=0,0,VLOOKUP(X98,FAC_TOTALS_APTA!$A$4:$BZ$142,$L108,FALSE))</f>
        <v>0</v>
      </c>
      <c r="Y108" s="53">
        <f>IF(Y98=0,0,VLOOKUP(Y98,FAC_TOTALS_APTA!$A$4:$BZ$142,$L108,FALSE))</f>
        <v>0</v>
      </c>
      <c r="Z108" s="53">
        <f>IF(Z98=0,0,VLOOKUP(Z98,FAC_TOTALS_APTA!$A$4:$BZ$142,$L108,FALSE))</f>
        <v>0</v>
      </c>
      <c r="AA108" s="53">
        <f>IF(AA98=0,0,VLOOKUP(AA98,FAC_TOTALS_APTA!$A$4:$BZ$142,$L108,FALSE))</f>
        <v>0</v>
      </c>
      <c r="AB108" s="53">
        <f>IF(AB98=0,0,VLOOKUP(AB98,FAC_TOTALS_APTA!$A$4:$BZ$142,$L108,FALSE))</f>
        <v>0</v>
      </c>
      <c r="AC108" s="54">
        <f t="shared" si="31"/>
        <v>-77774682.451019704</v>
      </c>
      <c r="AD108" s="30">
        <f>AC108/G113</f>
        <v>-2.6521296464910603E-2</v>
      </c>
    </row>
    <row r="109" spans="2:30" ht="17" x14ac:dyDescent="0.2">
      <c r="B109" s="74" t="s">
        <v>148</v>
      </c>
      <c r="C109" s="35"/>
      <c r="D109" s="46" t="s">
        <v>90</v>
      </c>
      <c r="E109" s="47">
        <v>1.8100000000000002E-2</v>
      </c>
      <c r="F109" s="21">
        <f>MATCH($D109,FAC_TOTALS_APTA!$A$2:$BZ$2,)</f>
        <v>22</v>
      </c>
      <c r="G109" s="65">
        <f>VLOOKUP(G98,FAC_TOTALS_APTA!$A$4:$BZ$142,$F109,FALSE)</f>
        <v>1</v>
      </c>
      <c r="H109" s="65">
        <f>VLOOKUP(H98,FAC_TOTALS_APTA!$A$4:$BZ$142,$F109,FALSE)</f>
        <v>1</v>
      </c>
      <c r="I109" s="30">
        <f t="shared" si="28"/>
        <v>0</v>
      </c>
      <c r="J109" s="49" t="str">
        <f t="shared" si="29"/>
        <v/>
      </c>
      <c r="K109" s="49" t="str">
        <f t="shared" si="30"/>
        <v>BIKE_SHARE_RAIL_FAC</v>
      </c>
      <c r="L109" s="21">
        <f>MATCH($K109,FAC_TOTALS_APTA!$A$2:$BX$2,)</f>
        <v>48</v>
      </c>
      <c r="M109" s="53">
        <f>IF(M98=0,0,VLOOKUP(M98,FAC_TOTALS_APTA!$A$4:$BZ$142,$L109,FALSE))</f>
        <v>0</v>
      </c>
      <c r="N109" s="53">
        <f>IF(N98=0,0,VLOOKUP(N98,FAC_TOTALS_APTA!$A$4:$BZ$142,$L109,FALSE))</f>
        <v>0</v>
      </c>
      <c r="O109" s="53">
        <f>IF(O98=0,0,VLOOKUP(O98,FAC_TOTALS_APTA!$A$4:$BZ$142,$L109,FALSE))</f>
        <v>0</v>
      </c>
      <c r="P109" s="53">
        <f>IF(P98=0,0,VLOOKUP(P98,FAC_TOTALS_APTA!$A$4:$BZ$142,$L109,FALSE))</f>
        <v>0</v>
      </c>
      <c r="Q109" s="53">
        <f>IF(Q98=0,0,VLOOKUP(Q98,FAC_TOTALS_APTA!$A$4:$BZ$142,$L109,FALSE))</f>
        <v>0</v>
      </c>
      <c r="R109" s="53">
        <f>IF(R98=0,0,VLOOKUP(R98,FAC_TOTALS_APTA!$A$4:$BZ$142,$L109,FALSE))</f>
        <v>0</v>
      </c>
      <c r="S109" s="53">
        <f>IF(S98=0,0,VLOOKUP(S98,FAC_TOTALS_APTA!$A$4:$BZ$142,$L109,FALSE))</f>
        <v>0</v>
      </c>
      <c r="T109" s="53">
        <f>IF(T98=0,0,VLOOKUP(T98,FAC_TOTALS_APTA!$A$4:$BZ$142,$L109,FALSE))</f>
        <v>0</v>
      </c>
      <c r="U109" s="53">
        <f>IF(U98=0,0,VLOOKUP(U98,FAC_TOTALS_APTA!$A$4:$BZ$142,$L109,FALSE))</f>
        <v>0</v>
      </c>
      <c r="V109" s="53">
        <f>IF(V98=0,0,VLOOKUP(V98,FAC_TOTALS_APTA!$A$4:$BZ$142,$L109,FALSE))</f>
        <v>0</v>
      </c>
      <c r="W109" s="53">
        <f>IF(W98=0,0,VLOOKUP(W98,FAC_TOTALS_APTA!$A$4:$BZ$142,$L109,FALSE))</f>
        <v>0</v>
      </c>
      <c r="X109" s="53">
        <f>IF(X98=0,0,VLOOKUP(X98,FAC_TOTALS_APTA!$A$4:$BZ$142,$L109,FALSE))</f>
        <v>0</v>
      </c>
      <c r="Y109" s="53">
        <f>IF(Y98=0,0,VLOOKUP(Y98,FAC_TOTALS_APTA!$A$4:$BZ$142,$L109,FALSE))</f>
        <v>0</v>
      </c>
      <c r="Z109" s="53">
        <f>IF(Z98=0,0,VLOOKUP(Z98,FAC_TOTALS_APTA!$A$4:$BZ$142,$L109,FALSE))</f>
        <v>0</v>
      </c>
      <c r="AA109" s="53">
        <f>IF(AA98=0,0,VLOOKUP(AA98,FAC_TOTALS_APTA!$A$4:$BZ$142,$L109,FALSE))</f>
        <v>0</v>
      </c>
      <c r="AB109" s="53">
        <f>IF(AB98=0,0,VLOOKUP(AB98,FAC_TOTALS_APTA!$A$4:$BZ$142,$L109,FALSE))</f>
        <v>0</v>
      </c>
      <c r="AC109" s="54">
        <f t="shared" si="31"/>
        <v>0</v>
      </c>
      <c r="AD109" s="30">
        <f>AC109/G113</f>
        <v>0</v>
      </c>
    </row>
    <row r="110" spans="2:30" ht="17" x14ac:dyDescent="0.2">
      <c r="B110" s="75" t="s">
        <v>149</v>
      </c>
      <c r="C110" s="24"/>
      <c r="D110" s="10" t="s">
        <v>91</v>
      </c>
      <c r="E110" s="25">
        <v>-8.7099999999999997E-2</v>
      </c>
      <c r="F110" s="18">
        <f>MATCH($D110,FAC_TOTALS_APTA!$A$2:$BZ$2,)</f>
        <v>23</v>
      </c>
      <c r="G110" s="66">
        <f>VLOOKUP(G98,FAC_TOTALS_APTA!$A$4:$BZ$142,$F110,FALSE)</f>
        <v>0</v>
      </c>
      <c r="H110" s="66">
        <f>VLOOKUP(H98,FAC_TOTALS_APTA!$A$4:$BZ$142,$F110,FALSE)</f>
        <v>1</v>
      </c>
      <c r="I110" s="51"/>
      <c r="J110" s="27" t="str">
        <f>IF(C110="Log","_log","")</f>
        <v/>
      </c>
      <c r="K110" s="27" t="str">
        <f>CONCATENATE(D110,J110,"_FAC")</f>
        <v>scooter_flag_RAIL_FAC</v>
      </c>
      <c r="L110" s="18">
        <f>MATCH($K110,FAC_TOTALS_APTA!$A$2:$BX$2,)</f>
        <v>50</v>
      </c>
      <c r="M110" s="28">
        <f>IF(M98=0,0,VLOOKUP(M98,FAC_TOTALS_APTA!$A$4:$BZ$142,$L110,FALSE))</f>
        <v>0</v>
      </c>
      <c r="N110" s="28">
        <f>IF(N98=0,0,VLOOKUP(N98,FAC_TOTALS_APTA!$A$4:$BZ$142,$L110,FALSE))</f>
        <v>0</v>
      </c>
      <c r="O110" s="28">
        <f>IF(O98=0,0,VLOOKUP(O98,FAC_TOTALS_APTA!$A$4:$BZ$142,$L110,FALSE))</f>
        <v>0</v>
      </c>
      <c r="P110" s="28">
        <f>IF(P98=0,0,VLOOKUP(P98,FAC_TOTALS_APTA!$A$4:$BZ$142,$L110,FALSE))</f>
        <v>0</v>
      </c>
      <c r="Q110" s="28">
        <f>IF(Q98=0,0,VLOOKUP(Q98,FAC_TOTALS_APTA!$A$4:$BZ$142,$L110,FALSE))</f>
        <v>0</v>
      </c>
      <c r="R110" s="28">
        <f>IF(R98=0,0,VLOOKUP(R98,FAC_TOTALS_APTA!$A$4:$BZ$142,$L110,FALSE))</f>
        <v>-257928701.704135</v>
      </c>
      <c r="S110" s="28">
        <f>IF(S98=0,0,VLOOKUP(S98,FAC_TOTALS_APTA!$A$4:$BZ$142,$L110,FALSE))</f>
        <v>0</v>
      </c>
      <c r="T110" s="28">
        <f>IF(T98=0,0,VLOOKUP(T98,FAC_TOTALS_APTA!$A$4:$BZ$142,$L110,FALSE))</f>
        <v>0</v>
      </c>
      <c r="U110" s="28">
        <f>IF(U98=0,0,VLOOKUP(U98,FAC_TOTALS_APTA!$A$4:$BZ$142,$L110,FALSE))</f>
        <v>0</v>
      </c>
      <c r="V110" s="28">
        <f>IF(V98=0,0,VLOOKUP(V98,FAC_TOTALS_APTA!$A$4:$BZ$142,$L110,FALSE))</f>
        <v>0</v>
      </c>
      <c r="W110" s="28">
        <f>IF(W98=0,0,VLOOKUP(W98,FAC_TOTALS_APTA!$A$4:$BZ$142,$L110,FALSE))</f>
        <v>0</v>
      </c>
      <c r="X110" s="28">
        <f>IF(X98=0,0,VLOOKUP(X98,FAC_TOTALS_APTA!$A$4:$BZ$142,$L110,FALSE))</f>
        <v>0</v>
      </c>
      <c r="Y110" s="28">
        <f>IF(Y98=0,0,VLOOKUP(Y98,FAC_TOTALS_APTA!$A$4:$BZ$142,$L110,FALSE))</f>
        <v>0</v>
      </c>
      <c r="Z110" s="28">
        <f>IF(Z98=0,0,VLOOKUP(Z98,FAC_TOTALS_APTA!$A$4:$BZ$142,$L110,FALSE))</f>
        <v>0</v>
      </c>
      <c r="AA110" s="28">
        <f>IF(AA98=0,0,VLOOKUP(AA98,FAC_TOTALS_APTA!$A$4:$BZ$142,$L110,FALSE))</f>
        <v>0</v>
      </c>
      <c r="AB110" s="28">
        <f>IF(AB98=0,0,VLOOKUP(AB98,FAC_TOTALS_APTA!$A$4:$BZ$142,$L110,FALSE))</f>
        <v>0</v>
      </c>
      <c r="AC110" s="29">
        <f>SUM(M110:AB110)</f>
        <v>-257928701.704135</v>
      </c>
      <c r="AD110" s="26">
        <f>AC110/G113</f>
        <v>-8.7954117575637494E-2</v>
      </c>
    </row>
    <row r="111" spans="2:30" ht="17" x14ac:dyDescent="0.2">
      <c r="B111" s="86" t="s">
        <v>144</v>
      </c>
      <c r="C111" s="87"/>
      <c r="D111" s="86" t="s">
        <v>143</v>
      </c>
      <c r="E111" s="88"/>
      <c r="F111" s="89"/>
      <c r="G111" s="90"/>
      <c r="H111" s="90"/>
      <c r="I111" s="94"/>
      <c r="J111" s="92"/>
      <c r="K111" s="92" t="str">
        <f t="shared" ref="K111" si="32">CONCATENATE(D111,J111,"_FAC")</f>
        <v>New_Reporter_FAC</v>
      </c>
      <c r="L111" s="89">
        <f>MATCH($K111,FAC_TOTALS_APTA!$A$2:$BX$2,)</f>
        <v>57</v>
      </c>
      <c r="M111" s="90">
        <f>IF(M98=0,0,VLOOKUP(M98,FAC_TOTALS_APTA!$A$4:$BZ$142,$L111,FALSE))</f>
        <v>0</v>
      </c>
      <c r="N111" s="90">
        <f>IF(N98=0,0,VLOOKUP(N98,FAC_TOTALS_APTA!$A$4:$BZ$142,$L111,FALSE))</f>
        <v>0</v>
      </c>
      <c r="O111" s="90">
        <f>IF(O98=0,0,VLOOKUP(O98,FAC_TOTALS_APTA!$A$4:$BZ$142,$L111,FALSE))</f>
        <v>0</v>
      </c>
      <c r="P111" s="90">
        <f>IF(P98=0,0,VLOOKUP(P98,FAC_TOTALS_APTA!$A$4:$BZ$142,$L111,FALSE))</f>
        <v>0</v>
      </c>
      <c r="Q111" s="90">
        <f>IF(Q98=0,0,VLOOKUP(Q98,FAC_TOTALS_APTA!$A$4:$BZ$142,$L111,FALSE))</f>
        <v>0</v>
      </c>
      <c r="R111" s="90">
        <f>IF(R98=0,0,VLOOKUP(R98,FAC_TOTALS_APTA!$A$4:$BZ$142,$L111,FALSE))</f>
        <v>0</v>
      </c>
      <c r="S111" s="90">
        <f>IF(S98=0,0,VLOOKUP(S98,FAC_TOTALS_APTA!$A$4:$BZ$142,$L111,FALSE))</f>
        <v>0</v>
      </c>
      <c r="T111" s="90">
        <f>IF(T98=0,0,VLOOKUP(T98,FAC_TOTALS_APTA!$A$4:$BZ$142,$L111,FALSE))</f>
        <v>0</v>
      </c>
      <c r="U111" s="90">
        <f>IF(U98=0,0,VLOOKUP(U98,FAC_TOTALS_APTA!$A$4:$BZ$142,$L111,FALSE))</f>
        <v>0</v>
      </c>
      <c r="V111" s="90">
        <f>IF(V98=0,0,VLOOKUP(V98,FAC_TOTALS_APTA!$A$4:$BZ$142,$L111,FALSE))</f>
        <v>0</v>
      </c>
      <c r="W111" s="90">
        <f>IF(W98=0,0,VLOOKUP(W98,FAC_TOTALS_APTA!$A$4:$BZ$142,$L111,FALSE))</f>
        <v>0</v>
      </c>
      <c r="X111" s="90">
        <f>IF(X98=0,0,VLOOKUP(X98,FAC_TOTALS_APTA!$A$4:$BZ$142,$L111,FALSE))</f>
        <v>0</v>
      </c>
      <c r="Y111" s="90">
        <f>IF(Y98=0,0,VLOOKUP(Y98,FAC_TOTALS_APTA!$A$4:$BZ$142,$L111,FALSE))</f>
        <v>0</v>
      </c>
      <c r="Z111" s="90">
        <f>IF(Z98=0,0,VLOOKUP(Z98,FAC_TOTALS_APTA!$A$4:$BZ$142,$L111,FALSE))</f>
        <v>0</v>
      </c>
      <c r="AA111" s="90">
        <f>IF(AA98=0,0,VLOOKUP(AA98,FAC_TOTALS_APTA!$A$4:$BZ$142,$L111,FALSE))</f>
        <v>0</v>
      </c>
      <c r="AB111" s="90">
        <f>IF(AB98=0,0,VLOOKUP(AB98,FAC_TOTALS_APTA!$A$4:$BZ$142,$L111,FALSE))</f>
        <v>0</v>
      </c>
      <c r="AC111" s="93">
        <f t="shared" ref="AC111" si="33">SUM(M111:AB111)</f>
        <v>0</v>
      </c>
      <c r="AD111" s="94">
        <f>AC111/G113</f>
        <v>0</v>
      </c>
    </row>
    <row r="112" spans="2:30" ht="17" x14ac:dyDescent="0.2">
      <c r="B112" s="74" t="s">
        <v>73</v>
      </c>
      <c r="C112" s="35"/>
      <c r="D112" s="46"/>
      <c r="E112" s="47"/>
      <c r="F112" s="21"/>
      <c r="G112" s="53"/>
      <c r="H112" s="53"/>
      <c r="I112" s="30"/>
      <c r="J112" s="49"/>
      <c r="K112" s="49"/>
      <c r="L112" s="21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4">
        <f>SUM(AC100:AC111)</f>
        <v>-549659410.67254829</v>
      </c>
      <c r="AD112" s="30">
        <f>AC112/G115</f>
        <v>-0.1878097357084888</v>
      </c>
    </row>
    <row r="113" spans="2:30" hidden="1" x14ac:dyDescent="0.2">
      <c r="B113" s="74"/>
      <c r="C113" s="55"/>
      <c r="D113" s="56" t="s">
        <v>7</v>
      </c>
      <c r="E113" s="57"/>
      <c r="F113" s="31">
        <f>MATCH($D113,FAC_TOTALS_APTA!$A$2:$BX$2,)</f>
        <v>8</v>
      </c>
      <c r="G113" s="58">
        <f>VLOOKUP(G98,FAC_TOTALS_APTA!$A$4:$BZ$142,$F113,FALSE)</f>
        <v>2932536972.8407001</v>
      </c>
      <c r="H113" s="58">
        <f>VLOOKUP(H98,FAC_TOTALS_APTA!$A$4:$BX$142,$F113,FALSE)</f>
        <v>2441847619.9801698</v>
      </c>
      <c r="I113" s="59">
        <f t="shared" ref="I113" si="34">H113/G113-1</f>
        <v>-0.16732588792741043</v>
      </c>
      <c r="J113" s="59"/>
      <c r="K113" s="49"/>
      <c r="L113" s="21"/>
      <c r="M113" s="60">
        <f>SUM(M100:M105)</f>
        <v>-4629452.719312001</v>
      </c>
      <c r="N113" s="60">
        <f>SUM(N100:N105)</f>
        <v>29304135.276745673</v>
      </c>
      <c r="O113" s="60">
        <f>SUM(O100:O105)</f>
        <v>-165599511.78117153</v>
      </c>
      <c r="P113" s="60">
        <f>SUM(P100:P105)</f>
        <v>-48996652.777824655</v>
      </c>
      <c r="Q113" s="60">
        <f>SUM(Q100:Q105)</f>
        <v>68743326.572611094</v>
      </c>
      <c r="R113" s="60">
        <f>SUM(R100:R105)</f>
        <v>4142522.7530770246</v>
      </c>
      <c r="S113" s="60">
        <f>SUM(S100:S105)</f>
        <v>0</v>
      </c>
      <c r="T113" s="60">
        <f>SUM(T100:T105)</f>
        <v>0</v>
      </c>
      <c r="U113" s="60">
        <f>SUM(U100:U105)</f>
        <v>0</v>
      </c>
      <c r="V113" s="60">
        <f>SUM(V100:V105)</f>
        <v>0</v>
      </c>
      <c r="W113" s="60">
        <f>SUM(W100:W105)</f>
        <v>0</v>
      </c>
      <c r="X113" s="60">
        <f>SUM(X100:X105)</f>
        <v>0</v>
      </c>
      <c r="Y113" s="60">
        <f>SUM(Y100:Y105)</f>
        <v>0</v>
      </c>
      <c r="Z113" s="60">
        <f>SUM(Z100:Z105)</f>
        <v>0</v>
      </c>
      <c r="AA113" s="60">
        <f>SUM(AA100:AA105)</f>
        <v>0</v>
      </c>
      <c r="AB113" s="60">
        <f>SUM(AB100:AB105)</f>
        <v>0</v>
      </c>
      <c r="AC113" s="32"/>
      <c r="AD113" s="70"/>
    </row>
    <row r="114" spans="2:30" ht="17" x14ac:dyDescent="0.2">
      <c r="B114" s="79" t="s">
        <v>74</v>
      </c>
      <c r="C114" s="24"/>
      <c r="D114" s="10"/>
      <c r="E114" s="25"/>
      <c r="F114" s="18"/>
      <c r="G114" s="28"/>
      <c r="H114" s="28"/>
      <c r="I114" s="26"/>
      <c r="J114" s="27"/>
      <c r="K114" s="27"/>
      <c r="L114" s="18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29">
        <f>AC115-AC112</f>
        <v>648876338.67253828</v>
      </c>
      <c r="AD114" s="26">
        <f>AD115-AD112</f>
        <v>0.22171055622329872</v>
      </c>
    </row>
    <row r="115" spans="2:30" ht="18" thickBot="1" x14ac:dyDescent="0.25">
      <c r="B115" s="82" t="s">
        <v>153</v>
      </c>
      <c r="C115" s="17"/>
      <c r="D115" s="17" t="s">
        <v>5</v>
      </c>
      <c r="E115" s="17"/>
      <c r="F115" s="17">
        <f>MATCH($D115,FAC_TOTALS_APTA!$A$2:$BX$2,)</f>
        <v>6</v>
      </c>
      <c r="G115" s="83">
        <f>VLOOKUP(G98,FAC_TOTALS_APTA!$A$4:$BX$142,$F115,FALSE)</f>
        <v>2926682201</v>
      </c>
      <c r="H115" s="83">
        <f>VLOOKUP(H98,FAC_TOTALS_APTA!$A$4:$BX$142,$F115,FALSE)</f>
        <v>3025899128.99999</v>
      </c>
      <c r="I115" s="41">
        <f t="shared" ref="I115" si="35">H115/G115-1</f>
        <v>3.3900820514809915E-2</v>
      </c>
      <c r="J115" s="64"/>
      <c r="K115" s="64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85">
        <f>H115-G115</f>
        <v>99216927.999989986</v>
      </c>
      <c r="AD115" s="41">
        <f>I115</f>
        <v>3.3900820514809915E-2</v>
      </c>
    </row>
    <row r="116" spans="2:30" ht="17" thickTop="1" x14ac:dyDescent="0.2"/>
  </sheetData>
  <mergeCells count="8">
    <mergeCell ref="G95:I95"/>
    <mergeCell ref="AC95:AD95"/>
    <mergeCell ref="G8:I8"/>
    <mergeCell ref="AC8:AD8"/>
    <mergeCell ref="G37:I37"/>
    <mergeCell ref="AC37:AD37"/>
    <mergeCell ref="G66:I66"/>
    <mergeCell ref="AC66:AD6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24"/>
  <sheetViews>
    <sheetView workbookViewId="0">
      <selection activeCell="B6" sqref="B6"/>
    </sheetView>
  </sheetViews>
  <sheetFormatPr baseColWidth="10" defaultColWidth="8.83203125" defaultRowHeight="16" x14ac:dyDescent="0.2"/>
  <cols>
    <col min="1" max="1" width="24.33203125" customWidth="1"/>
  </cols>
  <sheetData>
    <row r="2" spans="1:7" x14ac:dyDescent="0.2">
      <c r="A2" s="37" t="s">
        <v>83</v>
      </c>
    </row>
    <row r="3" spans="1:7" ht="17" thickBot="1" x14ac:dyDescent="0.25">
      <c r="A3" s="4"/>
      <c r="B3" s="4"/>
      <c r="C3" s="4"/>
      <c r="D3" s="4"/>
      <c r="E3" s="4"/>
      <c r="F3" s="4"/>
      <c r="G3" s="4"/>
    </row>
    <row r="4" spans="1:7" ht="17" thickTop="1" x14ac:dyDescent="0.2">
      <c r="B4" s="96" t="s">
        <v>81</v>
      </c>
      <c r="C4" s="96"/>
      <c r="D4" s="96"/>
      <c r="E4" s="97" t="s">
        <v>82</v>
      </c>
      <c r="F4" s="97"/>
      <c r="G4" s="97"/>
    </row>
    <row r="5" spans="1:7" ht="34" x14ac:dyDescent="0.2">
      <c r="A5" s="39" t="s">
        <v>77</v>
      </c>
      <c r="B5" s="42" t="s">
        <v>78</v>
      </c>
      <c r="C5" s="42" t="s">
        <v>79</v>
      </c>
      <c r="D5" s="42" t="s">
        <v>80</v>
      </c>
      <c r="E5" s="42" t="s">
        <v>78</v>
      </c>
      <c r="F5" s="42" t="s">
        <v>79</v>
      </c>
      <c r="G5" s="42" t="s">
        <v>80</v>
      </c>
    </row>
    <row r="6" spans="1:7" ht="17" x14ac:dyDescent="0.2">
      <c r="A6" s="36" t="s">
        <v>119</v>
      </c>
      <c r="B6" s="23" t="e">
        <f>#REF!</f>
        <v>#REF!</v>
      </c>
      <c r="C6" s="23" t="e">
        <f t="shared" ref="C6:C9" si="0">D6-B6</f>
        <v>#REF!</v>
      </c>
      <c r="D6" s="23" t="e">
        <f>#REF!</f>
        <v>#REF!</v>
      </c>
      <c r="E6" s="23" t="e">
        <f>#REF!</f>
        <v>#REF!</v>
      </c>
      <c r="F6" s="23" t="e">
        <f t="shared" ref="F6:F9" si="1">G6-E6</f>
        <v>#REF!</v>
      </c>
      <c r="G6" s="23" t="e">
        <f>#REF!</f>
        <v>#REF!</v>
      </c>
    </row>
    <row r="7" spans="1:7" ht="17" x14ac:dyDescent="0.2">
      <c r="A7" s="36" t="s">
        <v>120</v>
      </c>
      <c r="B7" s="23" t="e">
        <f>#REF!</f>
        <v>#REF!</v>
      </c>
      <c r="C7" s="23" t="e">
        <f t="shared" si="0"/>
        <v>#REF!</v>
      </c>
      <c r="D7" s="23" t="e">
        <f>#REF!</f>
        <v>#REF!</v>
      </c>
      <c r="E7" s="23" t="e">
        <f>#REF!</f>
        <v>#REF!</v>
      </c>
      <c r="F7" s="23" t="e">
        <f t="shared" si="1"/>
        <v>#REF!</v>
      </c>
      <c r="G7" s="23" t="e">
        <f>#REF!</f>
        <v>#REF!</v>
      </c>
    </row>
    <row r="8" spans="1:7" ht="17" x14ac:dyDescent="0.2">
      <c r="A8" s="36" t="s">
        <v>121</v>
      </c>
      <c r="B8" s="23" t="e">
        <f>#REF!</f>
        <v>#REF!</v>
      </c>
      <c r="C8" s="23" t="e">
        <f t="shared" si="0"/>
        <v>#REF!</v>
      </c>
      <c r="D8" s="23" t="e">
        <f>#REF!</f>
        <v>#REF!</v>
      </c>
      <c r="E8" s="23" t="e">
        <f>#REF!</f>
        <v>#REF!</v>
      </c>
      <c r="F8" s="23" t="e">
        <f t="shared" si="1"/>
        <v>#REF!</v>
      </c>
      <c r="G8" s="23" t="e">
        <f>#REF!</f>
        <v>#REF!</v>
      </c>
    </row>
    <row r="9" spans="1:7" ht="18" thickBot="1" x14ac:dyDescent="0.25">
      <c r="A9" s="40" t="s">
        <v>76</v>
      </c>
      <c r="B9" s="41" t="e">
        <f>#REF!</f>
        <v>#REF!</v>
      </c>
      <c r="C9" s="41" t="e">
        <f t="shared" si="0"/>
        <v>#REF!</v>
      </c>
      <c r="D9" s="41" t="e">
        <f>#REF!</f>
        <v>#REF!</v>
      </c>
      <c r="E9" s="41" t="e">
        <f>#REF!</f>
        <v>#REF!</v>
      </c>
      <c r="F9" s="41" t="e">
        <f t="shared" si="1"/>
        <v>#REF!</v>
      </c>
      <c r="G9" s="41" t="e">
        <f>#REF!</f>
        <v>#REF!</v>
      </c>
    </row>
    <row r="10" spans="1:7" ht="17" thickTop="1" x14ac:dyDescent="0.2">
      <c r="A10" s="36"/>
      <c r="B10" s="30"/>
      <c r="C10" s="30"/>
      <c r="D10" s="30"/>
      <c r="E10" s="30"/>
      <c r="F10" s="30"/>
      <c r="G10" s="30"/>
    </row>
    <row r="12" spans="1:7" x14ac:dyDescent="0.2">
      <c r="A12" s="37" t="s">
        <v>125</v>
      </c>
    </row>
    <row r="13" spans="1:7" ht="17" thickBot="1" x14ac:dyDescent="0.25">
      <c r="A13" s="4"/>
      <c r="B13" s="4"/>
      <c r="C13" s="4"/>
      <c r="D13" s="4"/>
      <c r="E13" s="4"/>
      <c r="F13" s="4"/>
      <c r="G13" s="4"/>
    </row>
    <row r="14" spans="1:7" ht="17" thickTop="1" x14ac:dyDescent="0.2">
      <c r="B14" s="96" t="s">
        <v>81</v>
      </c>
      <c r="C14" s="96"/>
      <c r="D14" s="96"/>
      <c r="E14" s="97" t="s">
        <v>82</v>
      </c>
      <c r="F14" s="97"/>
      <c r="G14" s="97"/>
    </row>
    <row r="15" spans="1:7" s="38" customFormat="1" ht="34" x14ac:dyDescent="0.2">
      <c r="A15" s="39" t="s">
        <v>77</v>
      </c>
      <c r="B15" s="42" t="s">
        <v>78</v>
      </c>
      <c r="C15" s="42" t="s">
        <v>79</v>
      </c>
      <c r="D15" s="42" t="s">
        <v>80</v>
      </c>
      <c r="E15" s="42" t="s">
        <v>78</v>
      </c>
      <c r="F15" s="42" t="s">
        <v>79</v>
      </c>
      <c r="G15" s="42" t="s">
        <v>80</v>
      </c>
    </row>
    <row r="16" spans="1:7" ht="17" x14ac:dyDescent="0.2">
      <c r="A16" s="36" t="s">
        <v>119</v>
      </c>
      <c r="B16" s="23">
        <f>'FAC 2012-2018 BUS'!$AD$29</f>
        <v>-0.15095641779211394</v>
      </c>
      <c r="C16" s="23">
        <f t="shared" ref="C16:C19" si="2">D16-B16</f>
        <v>3.1566013037394536E-2</v>
      </c>
      <c r="D16" s="23">
        <f>'FAC 2012-2018 BUS'!$AD$32</f>
        <v>-0.1193904047547194</v>
      </c>
      <c r="E16" s="23" t="e">
        <f>'FAC 2012-2018 BUS'!#REF!</f>
        <v>#REF!</v>
      </c>
      <c r="F16" s="23" t="e">
        <f t="shared" ref="F16:F19" si="3">G16-E16</f>
        <v>#REF!</v>
      </c>
      <c r="G16" s="23" t="e">
        <f>'FAC 2012-2018 BUS'!#REF!</f>
        <v>#REF!</v>
      </c>
    </row>
    <row r="17" spans="1:7" ht="17" x14ac:dyDescent="0.2">
      <c r="A17" s="36" t="s">
        <v>120</v>
      </c>
      <c r="B17" s="23" t="e">
        <f>'FAC 2012-2018 BUS'!#REF!</f>
        <v>#REF!</v>
      </c>
      <c r="C17" s="23" t="e">
        <f t="shared" si="2"/>
        <v>#REF!</v>
      </c>
      <c r="D17" s="23" t="e">
        <f>'FAC 2012-2018 BUS'!#REF!</f>
        <v>#REF!</v>
      </c>
      <c r="E17" s="23" t="e">
        <f>'FAC 2012-2018 BUS'!#REF!</f>
        <v>#REF!</v>
      </c>
      <c r="F17" s="23" t="e">
        <f t="shared" si="3"/>
        <v>#REF!</v>
      </c>
      <c r="G17" s="23" t="e">
        <f>'FAC 2012-2018 BUS'!#REF!</f>
        <v>#REF!</v>
      </c>
    </row>
    <row r="18" spans="1:7" ht="17" x14ac:dyDescent="0.2">
      <c r="A18" s="36" t="s">
        <v>121</v>
      </c>
      <c r="B18" s="23" t="e">
        <f>'FAC 2012-2018 BUS'!#REF!</f>
        <v>#REF!</v>
      </c>
      <c r="C18" s="23" t="e">
        <f t="shared" si="2"/>
        <v>#REF!</v>
      </c>
      <c r="D18" s="23" t="e">
        <f>'FAC 2012-2018 BUS'!#REF!</f>
        <v>#REF!</v>
      </c>
      <c r="E18" s="23" t="e">
        <f>'FAC 2012-2018 BUS'!#REF!</f>
        <v>#REF!</v>
      </c>
      <c r="F18" s="23" t="e">
        <f t="shared" si="3"/>
        <v>#REF!</v>
      </c>
      <c r="G18" s="23" t="e">
        <f>'FAC 2012-2018 BUS'!#REF!</f>
        <v>#REF!</v>
      </c>
    </row>
    <row r="19" spans="1:7" ht="18" thickBot="1" x14ac:dyDescent="0.25">
      <c r="A19" s="40" t="s">
        <v>76</v>
      </c>
      <c r="B19" s="41" t="e">
        <f>'FAC 2012-2018 BUS'!#REF!</f>
        <v>#REF!</v>
      </c>
      <c r="C19" s="41" t="e">
        <f t="shared" si="2"/>
        <v>#REF!</v>
      </c>
      <c r="D19" s="41" t="e">
        <f>'FAC 2012-2018 BUS'!#REF!</f>
        <v>#REF!</v>
      </c>
      <c r="E19" s="41" t="e">
        <f>'FAC 2012-2018 BUS'!#REF!</f>
        <v>#REF!</v>
      </c>
      <c r="F19" s="41" t="e">
        <f t="shared" si="3"/>
        <v>#REF!</v>
      </c>
      <c r="G19" s="41" t="e">
        <f>'FAC 2012-2018 BUS'!#REF!</f>
        <v>#REF!</v>
      </c>
    </row>
    <row r="20" spans="1:7" ht="17" thickTop="1" x14ac:dyDescent="0.2">
      <c r="A20" s="36"/>
      <c r="B20" s="23"/>
      <c r="C20" s="23"/>
      <c r="D20" s="23"/>
      <c r="E20" s="23"/>
      <c r="F20" s="23"/>
      <c r="G20" s="23"/>
    </row>
    <row r="21" spans="1:7" ht="17" thickBot="1" x14ac:dyDescent="0.25">
      <c r="A21" s="40"/>
      <c r="B21" s="41"/>
      <c r="C21" s="41"/>
      <c r="D21" s="41"/>
      <c r="E21" s="41"/>
      <c r="F21" s="41"/>
      <c r="G21" s="41"/>
    </row>
    <row r="22" spans="1:7" ht="17" thickTop="1" x14ac:dyDescent="0.2">
      <c r="A22" s="36"/>
      <c r="B22" s="23"/>
      <c r="C22" s="23"/>
      <c r="D22" s="23"/>
      <c r="E22" s="23"/>
      <c r="F22" s="23"/>
      <c r="G22" s="23"/>
    </row>
    <row r="23" spans="1:7" ht="17" thickBot="1" x14ac:dyDescent="0.25">
      <c r="A23" s="40"/>
      <c r="B23" s="41"/>
      <c r="C23" s="41"/>
      <c r="D23" s="41"/>
      <c r="E23" s="41"/>
      <c r="F23" s="41"/>
      <c r="G23" s="41"/>
    </row>
    <row r="24" spans="1:7" ht="17" thickTop="1" x14ac:dyDescent="0.2"/>
  </sheetData>
  <mergeCells count="4">
    <mergeCell ref="B4:D4"/>
    <mergeCell ref="E4:G4"/>
    <mergeCell ref="B14:D14"/>
    <mergeCell ref="E14:G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140"/>
  <sheetViews>
    <sheetView topLeftCell="AA1" zoomScaleNormal="100" workbookViewId="0">
      <selection activeCell="E1" sqref="E1:AV1"/>
    </sheetView>
  </sheetViews>
  <sheetFormatPr baseColWidth="10" defaultColWidth="11" defaultRowHeight="16" x14ac:dyDescent="0.2"/>
  <cols>
    <col min="1" max="1" width="10.83203125" customWidth="1"/>
    <col min="39" max="39" width="21" customWidth="1"/>
  </cols>
  <sheetData>
    <row r="1" spans="1:48" s="13" customFormat="1" ht="68" x14ac:dyDescent="0.2">
      <c r="A1" s="13" t="s">
        <v>84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28</v>
      </c>
      <c r="L1" s="13" t="s">
        <v>11</v>
      </c>
      <c r="M1" s="13" t="s">
        <v>27</v>
      </c>
      <c r="N1" s="13" t="s">
        <v>26</v>
      </c>
      <c r="O1" s="13" t="s">
        <v>12</v>
      </c>
      <c r="P1" s="13" t="s">
        <v>13</v>
      </c>
      <c r="Q1" s="13" t="s">
        <v>85</v>
      </c>
      <c r="R1" s="13" t="s">
        <v>86</v>
      </c>
      <c r="S1" s="13" t="s">
        <v>87</v>
      </c>
      <c r="T1" s="13" t="s">
        <v>88</v>
      </c>
      <c r="U1" s="13" t="s">
        <v>89</v>
      </c>
      <c r="V1" s="13" t="s">
        <v>90</v>
      </c>
      <c r="W1" s="13" t="s">
        <v>91</v>
      </c>
      <c r="X1" s="13" t="s">
        <v>14</v>
      </c>
      <c r="Y1" s="13" t="s">
        <v>92</v>
      </c>
      <c r="Z1" s="13" t="s">
        <v>16</v>
      </c>
      <c r="AA1" s="13" t="s">
        <v>93</v>
      </c>
      <c r="AB1" s="13" t="s">
        <v>94</v>
      </c>
      <c r="AC1" s="13" t="s">
        <v>17</v>
      </c>
      <c r="AD1" s="13" t="s">
        <v>18</v>
      </c>
      <c r="AE1" s="13" t="s">
        <v>95</v>
      </c>
      <c r="AF1" s="13" t="s">
        <v>96</v>
      </c>
      <c r="AG1" s="13" t="s">
        <v>97</v>
      </c>
      <c r="AH1" s="13" t="s">
        <v>98</v>
      </c>
      <c r="AI1" s="13" t="s">
        <v>99</v>
      </c>
      <c r="AJ1" s="13" t="s">
        <v>100</v>
      </c>
      <c r="AK1" s="13" t="s">
        <v>101</v>
      </c>
      <c r="AL1" s="13" t="s">
        <v>126</v>
      </c>
      <c r="AM1" s="13" t="s">
        <v>127</v>
      </c>
      <c r="AN1" s="13" t="s">
        <v>128</v>
      </c>
      <c r="AO1" s="13" t="s">
        <v>129</v>
      </c>
      <c r="AP1" s="13" t="s">
        <v>130</v>
      </c>
      <c r="AQ1" s="22" t="s">
        <v>131</v>
      </c>
      <c r="AR1" s="22" t="s">
        <v>132</v>
      </c>
      <c r="AS1" s="22" t="s">
        <v>133</v>
      </c>
      <c r="AT1" s="22" t="s">
        <v>134</v>
      </c>
      <c r="AU1" s="22" t="s">
        <v>135</v>
      </c>
      <c r="AV1" s="22" t="s">
        <v>136</v>
      </c>
    </row>
    <row r="2" spans="1:48" x14ac:dyDescent="0.2">
      <c r="A2">
        <v>1</v>
      </c>
      <c r="B2">
        <v>0</v>
      </c>
      <c r="C2">
        <v>2002</v>
      </c>
      <c r="D2">
        <v>190</v>
      </c>
      <c r="E2">
        <v>0</v>
      </c>
      <c r="F2">
        <v>2013178760.8599999</v>
      </c>
      <c r="G2">
        <v>0</v>
      </c>
      <c r="H2">
        <v>1842524060.3222499</v>
      </c>
      <c r="I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2013178760.8599999</v>
      </c>
      <c r="AP2">
        <v>2013178760.8599999</v>
      </c>
      <c r="AT2">
        <v>0</v>
      </c>
      <c r="AU2">
        <v>0</v>
      </c>
      <c r="AV2">
        <v>0</v>
      </c>
    </row>
    <row r="3" spans="1:48" x14ac:dyDescent="0.2">
      <c r="A3">
        <v>1</v>
      </c>
      <c r="B3">
        <v>0</v>
      </c>
      <c r="C3">
        <v>2003</v>
      </c>
      <c r="D3">
        <v>190</v>
      </c>
      <c r="E3">
        <v>2013178760.8599999</v>
      </c>
      <c r="F3">
        <v>2013821311.8699901</v>
      </c>
      <c r="G3">
        <v>642551.00999963202</v>
      </c>
      <c r="H3">
        <v>1966961266.8010499</v>
      </c>
      <c r="I3">
        <v>124437206.4788</v>
      </c>
      <c r="J3">
        <v>52483905.454952903</v>
      </c>
      <c r="K3">
        <v>5.3506678518638804</v>
      </c>
      <c r="L3">
        <v>7061254.2713727402</v>
      </c>
      <c r="M3">
        <v>2.2559256276446602</v>
      </c>
      <c r="N3">
        <v>40665.699536056702</v>
      </c>
      <c r="O3">
        <v>10.087487836964</v>
      </c>
      <c r="P3">
        <v>0.50022407539335301</v>
      </c>
      <c r="Q3">
        <v>3.9540579445063799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53637230.612112097</v>
      </c>
      <c r="Y3">
        <v>38654747.660896502</v>
      </c>
      <c r="Z3">
        <v>20352686.271304999</v>
      </c>
      <c r="AA3">
        <v>32196868.107738301</v>
      </c>
      <c r="AB3">
        <v>13296213.9775804</v>
      </c>
      <c r="AC3">
        <v>-1734066.7114176501</v>
      </c>
      <c r="AD3">
        <v>-14252316.569707099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142151363.34850699</v>
      </c>
      <c r="AM3">
        <v>151040006.61860499</v>
      </c>
      <c r="AN3">
        <v>-150397455.608605</v>
      </c>
      <c r="AO3">
        <v>0</v>
      </c>
      <c r="AP3">
        <v>642551.00999963202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</row>
    <row r="4" spans="1:48" x14ac:dyDescent="0.2">
      <c r="A4">
        <v>1</v>
      </c>
      <c r="B4">
        <v>0</v>
      </c>
      <c r="C4">
        <v>2004</v>
      </c>
      <c r="D4">
        <v>190</v>
      </c>
      <c r="E4">
        <v>2013821311.8699901</v>
      </c>
      <c r="F4">
        <v>2041332579.5799999</v>
      </c>
      <c r="G4">
        <v>27511267.710000101</v>
      </c>
      <c r="H4">
        <v>2029857670.40044</v>
      </c>
      <c r="I4">
        <v>62896403.599391997</v>
      </c>
      <c r="J4">
        <v>53263464.802971803</v>
      </c>
      <c r="K4">
        <v>5.46633762363762</v>
      </c>
      <c r="L4">
        <v>7213576.94398857</v>
      </c>
      <c r="M4">
        <v>2.5732992772594598</v>
      </c>
      <c r="N4">
        <v>39654.800335222397</v>
      </c>
      <c r="O4">
        <v>10.029921523471</v>
      </c>
      <c r="P4">
        <v>0.48008679570551699</v>
      </c>
      <c r="Q4">
        <v>3.9597465862948198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16897251.803352501</v>
      </c>
      <c r="Y4">
        <v>-12787253.4291266</v>
      </c>
      <c r="Z4">
        <v>24375827.712142501</v>
      </c>
      <c r="AA4">
        <v>33063828.5523929</v>
      </c>
      <c r="AB4">
        <v>19402583.354652502</v>
      </c>
      <c r="AC4">
        <v>-1745208.26285672</v>
      </c>
      <c r="AD4">
        <v>-13426279.5858893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65780750.144667797</v>
      </c>
      <c r="AM4">
        <v>66532251.804366201</v>
      </c>
      <c r="AN4">
        <v>-39020984.094366103</v>
      </c>
      <c r="AO4">
        <v>0</v>
      </c>
      <c r="AP4">
        <v>27511267.710000101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</row>
    <row r="5" spans="1:48" x14ac:dyDescent="0.2">
      <c r="A5">
        <v>1</v>
      </c>
      <c r="B5">
        <v>0</v>
      </c>
      <c r="C5">
        <v>2005</v>
      </c>
      <c r="D5">
        <v>190</v>
      </c>
      <c r="E5">
        <v>2041332579.5799999</v>
      </c>
      <c r="F5">
        <v>2063004732.4300001</v>
      </c>
      <c r="G5">
        <v>21672152.850000899</v>
      </c>
      <c r="H5">
        <v>2073392297.9992499</v>
      </c>
      <c r="I5">
        <v>43534627.598814003</v>
      </c>
      <c r="J5">
        <v>51970829.054695398</v>
      </c>
      <c r="K5">
        <v>5.52889733256358</v>
      </c>
      <c r="L5">
        <v>7409766.0482000904</v>
      </c>
      <c r="M5">
        <v>3.03019747370625</v>
      </c>
      <c r="N5">
        <v>38477.033981770197</v>
      </c>
      <c r="O5">
        <v>9.9480340058096495</v>
      </c>
      <c r="P5">
        <v>0.46127840571565198</v>
      </c>
      <c r="Q5">
        <v>3.94809813007942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-25663212.993269</v>
      </c>
      <c r="Y5">
        <v>-1576903.2739835901</v>
      </c>
      <c r="Z5">
        <v>25120503.106709</v>
      </c>
      <c r="AA5">
        <v>43172950.885863297</v>
      </c>
      <c r="AB5">
        <v>17820581.918649599</v>
      </c>
      <c r="AC5">
        <v>-1978113.4949586401</v>
      </c>
      <c r="AD5">
        <v>-12128363.1512319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44767442.997778803</v>
      </c>
      <c r="AM5">
        <v>44253469.792535797</v>
      </c>
      <c r="AN5">
        <v>-22581316.942534901</v>
      </c>
      <c r="AO5">
        <v>0</v>
      </c>
      <c r="AP5">
        <v>21672152.850000899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</row>
    <row r="6" spans="1:48" x14ac:dyDescent="0.2">
      <c r="A6">
        <v>1</v>
      </c>
      <c r="B6">
        <v>0</v>
      </c>
      <c r="C6">
        <v>2006</v>
      </c>
      <c r="D6">
        <v>190</v>
      </c>
      <c r="E6">
        <v>2063004732.4300001</v>
      </c>
      <c r="F6">
        <v>2071799487.96999</v>
      </c>
      <c r="G6">
        <v>8794755.5399993993</v>
      </c>
      <c r="H6">
        <v>2140524286.7134199</v>
      </c>
      <c r="I6">
        <v>67131988.714162007</v>
      </c>
      <c r="J6">
        <v>52066320.0332058</v>
      </c>
      <c r="K6">
        <v>5.4850577180417499</v>
      </c>
      <c r="L6">
        <v>7653103.3177130697</v>
      </c>
      <c r="M6">
        <v>3.3198099765951499</v>
      </c>
      <c r="N6">
        <v>36885.569247209802</v>
      </c>
      <c r="O6">
        <v>9.79489193832765</v>
      </c>
      <c r="P6">
        <v>0.44109492696673902</v>
      </c>
      <c r="Q6">
        <v>4.3170151410533304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4084012.99977748</v>
      </c>
      <c r="Y6">
        <v>900463.441158097</v>
      </c>
      <c r="Z6">
        <v>31888067.118760899</v>
      </c>
      <c r="AA6">
        <v>25106382.639706802</v>
      </c>
      <c r="AB6">
        <v>29047323.280588102</v>
      </c>
      <c r="AC6">
        <v>-1620132.2231755799</v>
      </c>
      <c r="AD6">
        <v>-13565687.7352161</v>
      </c>
      <c r="AE6">
        <v>-5916548.17232503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69923881.349274799</v>
      </c>
      <c r="AM6">
        <v>70215284.995318994</v>
      </c>
      <c r="AN6">
        <v>-61420529.455319598</v>
      </c>
      <c r="AO6">
        <v>0</v>
      </c>
      <c r="AP6">
        <v>8794755.5399993993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</row>
    <row r="7" spans="1:48" x14ac:dyDescent="0.2">
      <c r="A7">
        <v>1</v>
      </c>
      <c r="B7">
        <v>0</v>
      </c>
      <c r="C7">
        <v>2007</v>
      </c>
      <c r="D7">
        <v>190</v>
      </c>
      <c r="E7">
        <v>2071799487.96999</v>
      </c>
      <c r="F7">
        <v>2090532280.4199901</v>
      </c>
      <c r="G7">
        <v>18732792.4499989</v>
      </c>
      <c r="H7">
        <v>2166104519.1375799</v>
      </c>
      <c r="I7">
        <v>25580232.4241606</v>
      </c>
      <c r="J7">
        <v>53406452.6283006</v>
      </c>
      <c r="K7">
        <v>5.5779750778845498</v>
      </c>
      <c r="L7">
        <v>7706491.4383513499</v>
      </c>
      <c r="M7">
        <v>3.4904130201135799</v>
      </c>
      <c r="N7">
        <v>37448.3157079023</v>
      </c>
      <c r="O7">
        <v>9.5461505346929503</v>
      </c>
      <c r="P7">
        <v>0.43727182622896199</v>
      </c>
      <c r="Q7">
        <v>4.44457353672989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28490379.838344201</v>
      </c>
      <c r="Y7">
        <v>-7437733.5646824902</v>
      </c>
      <c r="Z7">
        <v>10625220.2567838</v>
      </c>
      <c r="AA7">
        <v>13978210.7086465</v>
      </c>
      <c r="AB7">
        <v>-10341655.7013408</v>
      </c>
      <c r="AC7">
        <v>-2654856.0227110698</v>
      </c>
      <c r="AD7">
        <v>-4874204.5807594601</v>
      </c>
      <c r="AE7">
        <v>-1875327.97060013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25910032.963680599</v>
      </c>
      <c r="AM7">
        <v>25824345.979078598</v>
      </c>
      <c r="AN7">
        <v>-7091553.52907963</v>
      </c>
      <c r="AO7">
        <v>0</v>
      </c>
      <c r="AP7">
        <v>18732792.4499989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</row>
    <row r="8" spans="1:48" x14ac:dyDescent="0.2">
      <c r="A8">
        <v>1</v>
      </c>
      <c r="B8">
        <v>0</v>
      </c>
      <c r="C8">
        <v>2008</v>
      </c>
      <c r="D8">
        <v>190</v>
      </c>
      <c r="E8">
        <v>2090532280.4199901</v>
      </c>
      <c r="F8">
        <v>2172421239.8199902</v>
      </c>
      <c r="G8">
        <v>81888959.400000796</v>
      </c>
      <c r="H8">
        <v>2242865651.30159</v>
      </c>
      <c r="I8">
        <v>76761132.164010793</v>
      </c>
      <c r="J8">
        <v>54111882.801654898</v>
      </c>
      <c r="K8">
        <v>5.4459401447961202</v>
      </c>
      <c r="L8">
        <v>7762978.81906725</v>
      </c>
      <c r="M8">
        <v>3.9171743553592799</v>
      </c>
      <c r="N8">
        <v>37456.144937826997</v>
      </c>
      <c r="O8">
        <v>9.6686621121446397</v>
      </c>
      <c r="P8">
        <v>0.42928639137074798</v>
      </c>
      <c r="Q8">
        <v>4.5207968965488803</v>
      </c>
      <c r="R8">
        <v>0</v>
      </c>
      <c r="S8">
        <v>0</v>
      </c>
      <c r="T8">
        <v>8.8644373414204794E-2</v>
      </c>
      <c r="U8">
        <v>0</v>
      </c>
      <c r="V8">
        <v>0</v>
      </c>
      <c r="W8">
        <v>0</v>
      </c>
      <c r="X8">
        <v>18975511.398444001</v>
      </c>
      <c r="Y8">
        <v>16119954.014897799</v>
      </c>
      <c r="Z8">
        <v>7725910.2288652398</v>
      </c>
      <c r="AA8">
        <v>33240713.372534499</v>
      </c>
      <c r="AB8">
        <v>-587896.62428811903</v>
      </c>
      <c r="AC8">
        <v>2528219.3333910499</v>
      </c>
      <c r="AD8">
        <v>-5917577.9845515303</v>
      </c>
      <c r="AE8">
        <v>-1264879.25496252</v>
      </c>
      <c r="AF8">
        <v>0</v>
      </c>
      <c r="AG8">
        <v>0</v>
      </c>
      <c r="AH8">
        <v>1405982.7569447099</v>
      </c>
      <c r="AI8">
        <v>0</v>
      </c>
      <c r="AJ8">
        <v>0</v>
      </c>
      <c r="AK8">
        <v>0</v>
      </c>
      <c r="AL8">
        <v>72225937.241275296</v>
      </c>
      <c r="AM8">
        <v>73165042.962120593</v>
      </c>
      <c r="AN8">
        <v>8723916.4378801808</v>
      </c>
      <c r="AO8">
        <v>0</v>
      </c>
      <c r="AP8">
        <v>81888959.400000796</v>
      </c>
      <c r="AQ8">
        <v>0</v>
      </c>
      <c r="AR8">
        <v>8.8644373414204794E-2</v>
      </c>
      <c r="AS8">
        <v>0</v>
      </c>
      <c r="AT8">
        <v>0</v>
      </c>
      <c r="AU8">
        <v>1405982.7569447099</v>
      </c>
      <c r="AV8">
        <v>0</v>
      </c>
    </row>
    <row r="9" spans="1:48" x14ac:dyDescent="0.2">
      <c r="A9">
        <v>1</v>
      </c>
      <c r="B9">
        <v>0</v>
      </c>
      <c r="C9">
        <v>2009</v>
      </c>
      <c r="D9">
        <v>190</v>
      </c>
      <c r="E9">
        <v>2172421239.8199902</v>
      </c>
      <c r="F9">
        <v>2087736682.3599999</v>
      </c>
      <c r="G9">
        <v>-84684557.459999099</v>
      </c>
      <c r="H9">
        <v>2127743287.4488101</v>
      </c>
      <c r="I9">
        <v>-115122363.852777</v>
      </c>
      <c r="J9">
        <v>54108013.706133798</v>
      </c>
      <c r="K9">
        <v>6.0447202906766897</v>
      </c>
      <c r="L9">
        <v>7728320.6195171</v>
      </c>
      <c r="M9">
        <v>2.86357312398912</v>
      </c>
      <c r="N9">
        <v>35764.969006346299</v>
      </c>
      <c r="O9">
        <v>9.8155468303517406</v>
      </c>
      <c r="P9">
        <v>0.418830699145324</v>
      </c>
      <c r="Q9">
        <v>4.72232417975163</v>
      </c>
      <c r="R9">
        <v>0</v>
      </c>
      <c r="S9">
        <v>0</v>
      </c>
      <c r="T9">
        <v>8.8629577252684902E-2</v>
      </c>
      <c r="U9">
        <v>0</v>
      </c>
      <c r="V9">
        <v>0</v>
      </c>
      <c r="W9">
        <v>0</v>
      </c>
      <c r="X9">
        <v>-1547750.28261048</v>
      </c>
      <c r="Y9">
        <v>-48808024.255985297</v>
      </c>
      <c r="Z9">
        <v>-1969350.34606646</v>
      </c>
      <c r="AA9">
        <v>-89290614.103731498</v>
      </c>
      <c r="AB9">
        <v>36921862.121396303</v>
      </c>
      <c r="AC9">
        <v>2439086.9356841301</v>
      </c>
      <c r="AD9">
        <v>-7542001.7639571801</v>
      </c>
      <c r="AE9">
        <v>-3149556.39877448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-112946348.094045</v>
      </c>
      <c r="AM9">
        <v>-112770766.889852</v>
      </c>
      <c r="AN9">
        <v>28086209.429853201</v>
      </c>
      <c r="AO9">
        <v>0</v>
      </c>
      <c r="AP9">
        <v>-84684557.459999099</v>
      </c>
      <c r="AQ9">
        <v>0</v>
      </c>
      <c r="AR9">
        <v>8.8629577252684902E-2</v>
      </c>
      <c r="AS9">
        <v>0</v>
      </c>
      <c r="AT9">
        <v>0</v>
      </c>
      <c r="AU9">
        <v>0</v>
      </c>
      <c r="AV9">
        <v>0</v>
      </c>
    </row>
    <row r="10" spans="1:48" x14ac:dyDescent="0.2">
      <c r="A10">
        <v>1</v>
      </c>
      <c r="B10">
        <v>0</v>
      </c>
      <c r="C10">
        <v>2010</v>
      </c>
      <c r="D10">
        <v>190</v>
      </c>
      <c r="E10">
        <v>2087736682.3599999</v>
      </c>
      <c r="F10">
        <v>2019401363.6500001</v>
      </c>
      <c r="G10">
        <v>-68335318.710000098</v>
      </c>
      <c r="H10">
        <v>2118460650.10537</v>
      </c>
      <c r="I10">
        <v>-9282637.3434381802</v>
      </c>
      <c r="J10">
        <v>51447519.452844501</v>
      </c>
      <c r="K10">
        <v>6.2255490551252102</v>
      </c>
      <c r="L10">
        <v>7710907.63174948</v>
      </c>
      <c r="M10">
        <v>3.32016097496669</v>
      </c>
      <c r="N10">
        <v>34928.740123785501</v>
      </c>
      <c r="O10">
        <v>10.0776488728585</v>
      </c>
      <c r="P10">
        <v>0.41427665232979999</v>
      </c>
      <c r="Q10">
        <v>4.9647597199375504</v>
      </c>
      <c r="R10">
        <v>0</v>
      </c>
      <c r="S10">
        <v>0</v>
      </c>
      <c r="T10">
        <v>0.163510827392329</v>
      </c>
      <c r="U10">
        <v>0</v>
      </c>
      <c r="V10">
        <v>0</v>
      </c>
      <c r="W10">
        <v>0</v>
      </c>
      <c r="X10">
        <v>-51855962.2185193</v>
      </c>
      <c r="Y10">
        <v>-15585292.2192156</v>
      </c>
      <c r="Z10">
        <v>2503640.8885094398</v>
      </c>
      <c r="AA10">
        <v>40751800.108285099</v>
      </c>
      <c r="AB10">
        <v>19619270.869528301</v>
      </c>
      <c r="AC10">
        <v>3126961.1072222199</v>
      </c>
      <c r="AD10">
        <v>-3664782.57177551</v>
      </c>
      <c r="AE10">
        <v>-3824152.0408372902</v>
      </c>
      <c r="AF10">
        <v>0</v>
      </c>
      <c r="AG10">
        <v>0</v>
      </c>
      <c r="AH10">
        <v>1171498.27786255</v>
      </c>
      <c r="AI10">
        <v>0</v>
      </c>
      <c r="AJ10">
        <v>0</v>
      </c>
      <c r="AK10">
        <v>0</v>
      </c>
      <c r="AL10">
        <v>-7757017.7989399796</v>
      </c>
      <c r="AM10">
        <v>-8334549.2451729998</v>
      </c>
      <c r="AN10">
        <v>-60000769.464827098</v>
      </c>
      <c r="AO10">
        <v>0</v>
      </c>
      <c r="AP10">
        <v>-68335318.710000098</v>
      </c>
      <c r="AQ10">
        <v>0</v>
      </c>
      <c r="AR10">
        <v>0.163510827392329</v>
      </c>
      <c r="AS10">
        <v>0</v>
      </c>
      <c r="AT10">
        <v>0</v>
      </c>
      <c r="AU10">
        <v>1171498.27786255</v>
      </c>
      <c r="AV10">
        <v>0</v>
      </c>
    </row>
    <row r="11" spans="1:48" x14ac:dyDescent="0.2">
      <c r="A11">
        <v>1</v>
      </c>
      <c r="B11">
        <v>0</v>
      </c>
      <c r="C11">
        <v>2011</v>
      </c>
      <c r="D11">
        <v>190</v>
      </c>
      <c r="E11">
        <v>2019401363.6500001</v>
      </c>
      <c r="F11">
        <v>2050937950.3099899</v>
      </c>
      <c r="G11">
        <v>31536586.659997899</v>
      </c>
      <c r="H11">
        <v>2152820503.78302</v>
      </c>
      <c r="I11">
        <v>34359853.677649297</v>
      </c>
      <c r="J11">
        <v>50249004.968918003</v>
      </c>
      <c r="K11">
        <v>6.4347412253487102</v>
      </c>
      <c r="L11">
        <v>7791753.4032112304</v>
      </c>
      <c r="M11">
        <v>4.0564630031908004</v>
      </c>
      <c r="N11">
        <v>34360.295960595096</v>
      </c>
      <c r="O11">
        <v>10.3804254087232</v>
      </c>
      <c r="P11">
        <v>0.40373649845109499</v>
      </c>
      <c r="Q11">
        <v>4.8733534847670201</v>
      </c>
      <c r="R11">
        <v>0.135812414667426</v>
      </c>
      <c r="S11">
        <v>0</v>
      </c>
      <c r="T11">
        <v>0.222997760428396</v>
      </c>
      <c r="U11">
        <v>0</v>
      </c>
      <c r="V11">
        <v>0</v>
      </c>
      <c r="W11">
        <v>0</v>
      </c>
      <c r="X11">
        <v>-29031758.8538226</v>
      </c>
      <c r="Y11">
        <v>-9061757.2366922796</v>
      </c>
      <c r="Z11">
        <v>11385527.7750485</v>
      </c>
      <c r="AA11">
        <v>56175901.045219801</v>
      </c>
      <c r="AB11">
        <v>10876523.008334801</v>
      </c>
      <c r="AC11">
        <v>4125388.2338016201</v>
      </c>
      <c r="AD11">
        <v>-5597370.5797881801</v>
      </c>
      <c r="AE11">
        <v>1095842.05976768</v>
      </c>
      <c r="AF11">
        <v>-6224107.8571551302</v>
      </c>
      <c r="AG11">
        <v>0</v>
      </c>
      <c r="AH11">
        <v>881517.01121804595</v>
      </c>
      <c r="AI11">
        <v>0</v>
      </c>
      <c r="AJ11">
        <v>0</v>
      </c>
      <c r="AK11">
        <v>0</v>
      </c>
      <c r="AL11">
        <v>34625704.605932198</v>
      </c>
      <c r="AM11">
        <v>33719784.615548499</v>
      </c>
      <c r="AN11">
        <v>-2183197.9555506101</v>
      </c>
      <c r="AO11">
        <v>0</v>
      </c>
      <c r="AP11">
        <v>31536586.659997899</v>
      </c>
      <c r="AQ11">
        <v>0.135812414667426</v>
      </c>
      <c r="AR11">
        <v>0.222997760428396</v>
      </c>
      <c r="AS11">
        <v>0</v>
      </c>
      <c r="AT11">
        <v>-6224107.8571551302</v>
      </c>
      <c r="AU11">
        <v>881517.01121804595</v>
      </c>
      <c r="AV11">
        <v>0</v>
      </c>
    </row>
    <row r="12" spans="1:48" x14ac:dyDescent="0.2">
      <c r="A12">
        <v>1</v>
      </c>
      <c r="B12">
        <v>0</v>
      </c>
      <c r="C12">
        <v>2012</v>
      </c>
      <c r="D12">
        <v>190</v>
      </c>
      <c r="E12">
        <v>2050937950.3099899</v>
      </c>
      <c r="F12">
        <v>2080704081.95999</v>
      </c>
      <c r="G12">
        <v>29766131.650001001</v>
      </c>
      <c r="H12">
        <v>2122608247.78546</v>
      </c>
      <c r="I12">
        <v>-30212255.997564599</v>
      </c>
      <c r="J12">
        <v>49478187.990014903</v>
      </c>
      <c r="K12">
        <v>6.4683419183071802</v>
      </c>
      <c r="L12">
        <v>7908357.1460957704</v>
      </c>
      <c r="M12">
        <v>4.0894780053354403</v>
      </c>
      <c r="N12">
        <v>34214.690373051097</v>
      </c>
      <c r="O12">
        <v>10.279850774933999</v>
      </c>
      <c r="P12">
        <v>0.40441768209323098</v>
      </c>
      <c r="Q12">
        <v>4.9781850098067304</v>
      </c>
      <c r="R12">
        <v>0.60289200266302601</v>
      </c>
      <c r="S12">
        <v>0</v>
      </c>
      <c r="T12">
        <v>0.26097737777932101</v>
      </c>
      <c r="U12">
        <v>0</v>
      </c>
      <c r="V12">
        <v>0</v>
      </c>
      <c r="W12">
        <v>0</v>
      </c>
      <c r="X12">
        <v>-23121490.3860116</v>
      </c>
      <c r="Y12">
        <v>-1442659.53193233</v>
      </c>
      <c r="Z12">
        <v>14197496.415647401</v>
      </c>
      <c r="AA12">
        <v>2213301.5742011601</v>
      </c>
      <c r="AB12">
        <v>3675085.0425453801</v>
      </c>
      <c r="AC12">
        <v>-1508434.45378049</v>
      </c>
      <c r="AD12">
        <v>-240026.36828631599</v>
      </c>
      <c r="AE12">
        <v>-1662348.4769540301</v>
      </c>
      <c r="AF12">
        <v>-21775657.297205601</v>
      </c>
      <c r="AG12">
        <v>0</v>
      </c>
      <c r="AH12">
        <v>509061.50238647597</v>
      </c>
      <c r="AI12">
        <v>0</v>
      </c>
      <c r="AJ12">
        <v>0</v>
      </c>
      <c r="AK12">
        <v>0</v>
      </c>
      <c r="AL12">
        <v>-29155671.979389898</v>
      </c>
      <c r="AM12">
        <v>-29049494.184281498</v>
      </c>
      <c r="AN12">
        <v>58815625.834282503</v>
      </c>
      <c r="AO12">
        <v>0</v>
      </c>
      <c r="AP12">
        <v>29766131.650001001</v>
      </c>
      <c r="AQ12">
        <v>0.60289200266302601</v>
      </c>
      <c r="AR12">
        <v>0.26097737777932101</v>
      </c>
      <c r="AS12">
        <v>0</v>
      </c>
      <c r="AT12">
        <v>-21775657.297205601</v>
      </c>
      <c r="AU12">
        <v>509061.50238647597</v>
      </c>
      <c r="AV12">
        <v>0</v>
      </c>
    </row>
    <row r="13" spans="1:48" x14ac:dyDescent="0.2">
      <c r="A13">
        <v>1</v>
      </c>
      <c r="B13">
        <v>0</v>
      </c>
      <c r="C13">
        <v>2013</v>
      </c>
      <c r="D13">
        <v>190</v>
      </c>
      <c r="E13">
        <v>2080704081.95999</v>
      </c>
      <c r="F13">
        <v>2076740891.8499899</v>
      </c>
      <c r="G13">
        <v>-3963190.1099995999</v>
      </c>
      <c r="H13">
        <v>2080298559.4033401</v>
      </c>
      <c r="I13">
        <v>-42309688.382116303</v>
      </c>
      <c r="J13">
        <v>50324420.293295003</v>
      </c>
      <c r="K13">
        <v>6.6077179847184198</v>
      </c>
      <c r="L13">
        <v>8026528.2789863404</v>
      </c>
      <c r="M13">
        <v>3.9254704402059799</v>
      </c>
      <c r="N13">
        <v>34453.716796843903</v>
      </c>
      <c r="O13">
        <v>10.039571886962699</v>
      </c>
      <c r="P13">
        <v>0.40475050067968599</v>
      </c>
      <c r="Q13">
        <v>4.9806884995005296</v>
      </c>
      <c r="R13">
        <v>1.3755336853782401</v>
      </c>
      <c r="S13">
        <v>0</v>
      </c>
      <c r="T13">
        <v>0.26021471342045799</v>
      </c>
      <c r="U13">
        <v>0</v>
      </c>
      <c r="V13">
        <v>0</v>
      </c>
      <c r="W13">
        <v>0</v>
      </c>
      <c r="X13">
        <v>17167578.039281901</v>
      </c>
      <c r="Y13">
        <v>-12917033.470695499</v>
      </c>
      <c r="Z13">
        <v>12926611.012920801</v>
      </c>
      <c r="AA13">
        <v>-11748056.313513501</v>
      </c>
      <c r="AB13">
        <v>-6011923.5394515097</v>
      </c>
      <c r="AC13">
        <v>-3826664.5405172501</v>
      </c>
      <c r="AD13">
        <v>-205050.17156781699</v>
      </c>
      <c r="AE13">
        <v>-38600.841679637902</v>
      </c>
      <c r="AF13">
        <v>-36528513.186673202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-41181653.011895701</v>
      </c>
      <c r="AM13">
        <v>-41044233.622822098</v>
      </c>
      <c r="AN13">
        <v>37081043.512822501</v>
      </c>
      <c r="AO13">
        <v>0</v>
      </c>
      <c r="AP13">
        <v>-3963190.1099995999</v>
      </c>
      <c r="AQ13">
        <v>1.3755336853782401</v>
      </c>
      <c r="AR13">
        <v>0.26021471342045799</v>
      </c>
      <c r="AS13">
        <v>0</v>
      </c>
      <c r="AT13">
        <v>-36528513.186673202</v>
      </c>
      <c r="AU13">
        <v>0</v>
      </c>
      <c r="AV13">
        <v>0</v>
      </c>
    </row>
    <row r="14" spans="1:48" x14ac:dyDescent="0.2">
      <c r="A14">
        <v>1</v>
      </c>
      <c r="B14">
        <v>0</v>
      </c>
      <c r="C14">
        <v>2014</v>
      </c>
      <c r="D14">
        <v>190</v>
      </c>
      <c r="E14">
        <v>2076740891.8499899</v>
      </c>
      <c r="F14">
        <v>2061718570.8299999</v>
      </c>
      <c r="G14">
        <v>-15022321.019999299</v>
      </c>
      <c r="H14">
        <v>2039956654.9241199</v>
      </c>
      <c r="I14">
        <v>-40341904.479216598</v>
      </c>
      <c r="J14">
        <v>50223570.183348201</v>
      </c>
      <c r="K14">
        <v>6.5823132429883398</v>
      </c>
      <c r="L14">
        <v>8095352.84846255</v>
      </c>
      <c r="M14">
        <v>3.7180032724560901</v>
      </c>
      <c r="N14">
        <v>34787.065348707401</v>
      </c>
      <c r="O14">
        <v>9.9940758157475997</v>
      </c>
      <c r="P14">
        <v>0.40462460412216</v>
      </c>
      <c r="Q14">
        <v>5.1794722519504903</v>
      </c>
      <c r="R14">
        <v>2.2157307670341502</v>
      </c>
      <c r="S14">
        <v>0</v>
      </c>
      <c r="T14">
        <v>0.61294387238942105</v>
      </c>
      <c r="U14">
        <v>0</v>
      </c>
      <c r="V14">
        <v>0</v>
      </c>
      <c r="W14">
        <v>0</v>
      </c>
      <c r="X14">
        <v>2658494.9740097802</v>
      </c>
      <c r="Y14">
        <v>1645210.20753102</v>
      </c>
      <c r="Z14">
        <v>15105519.7908027</v>
      </c>
      <c r="AA14">
        <v>-15527899.0180103</v>
      </c>
      <c r="AB14">
        <v>-6199944.6144489096</v>
      </c>
      <c r="AC14">
        <v>-679116.54218818503</v>
      </c>
      <c r="AD14">
        <v>130381.391624774</v>
      </c>
      <c r="AE14">
        <v>-3267274.5514174202</v>
      </c>
      <c r="AF14">
        <v>-39832022.955958299</v>
      </c>
      <c r="AG14">
        <v>0</v>
      </c>
      <c r="AH14">
        <v>5522742.0300899604</v>
      </c>
      <c r="AI14">
        <v>0</v>
      </c>
      <c r="AJ14">
        <v>0</v>
      </c>
      <c r="AK14">
        <v>0</v>
      </c>
      <c r="AL14">
        <v>-40443909.287965</v>
      </c>
      <c r="AM14">
        <v>-40563439.797756299</v>
      </c>
      <c r="AN14">
        <v>25541118.777757</v>
      </c>
      <c r="AO14">
        <v>0</v>
      </c>
      <c r="AP14">
        <v>-15022321.019999299</v>
      </c>
      <c r="AQ14">
        <v>2.2157307670341502</v>
      </c>
      <c r="AR14">
        <v>0.61294387238942105</v>
      </c>
      <c r="AS14">
        <v>0</v>
      </c>
      <c r="AT14">
        <v>-39832022.955958299</v>
      </c>
      <c r="AU14">
        <v>5522742.0300899604</v>
      </c>
      <c r="AV14">
        <v>0</v>
      </c>
    </row>
    <row r="15" spans="1:48" x14ac:dyDescent="0.2">
      <c r="A15">
        <v>1</v>
      </c>
      <c r="B15">
        <v>0</v>
      </c>
      <c r="C15">
        <v>2015</v>
      </c>
      <c r="D15">
        <v>190</v>
      </c>
      <c r="E15">
        <v>2061718570.8299999</v>
      </c>
      <c r="F15">
        <v>2028750453.3499999</v>
      </c>
      <c r="G15">
        <v>-32968117.480000202</v>
      </c>
      <c r="H15">
        <v>1926062483.4703</v>
      </c>
      <c r="I15">
        <v>-113894171.453821</v>
      </c>
      <c r="J15">
        <v>50424224.675829701</v>
      </c>
      <c r="K15">
        <v>6.7526825952554503</v>
      </c>
      <c r="L15">
        <v>8082812.7851644</v>
      </c>
      <c r="M15">
        <v>2.7759125093228199</v>
      </c>
      <c r="N15">
        <v>35991.688226362399</v>
      </c>
      <c r="O15">
        <v>9.8948592527743795</v>
      </c>
      <c r="P15">
        <v>0.402012773152915</v>
      </c>
      <c r="Q15">
        <v>5.2887043631955901</v>
      </c>
      <c r="R15">
        <v>3.2043274856521302</v>
      </c>
      <c r="S15">
        <v>0</v>
      </c>
      <c r="T15">
        <v>0.91177901262887795</v>
      </c>
      <c r="U15">
        <v>0</v>
      </c>
      <c r="V15">
        <v>0</v>
      </c>
      <c r="W15">
        <v>0</v>
      </c>
      <c r="X15">
        <v>22644519.123505801</v>
      </c>
      <c r="Y15">
        <v>-6560344.0043378202</v>
      </c>
      <c r="Z15">
        <v>13617792.282451</v>
      </c>
      <c r="AA15">
        <v>-79149036.541889295</v>
      </c>
      <c r="AB15">
        <v>-22615419.256672598</v>
      </c>
      <c r="AC15">
        <v>-1130588.0470211101</v>
      </c>
      <c r="AD15">
        <v>289244.55244826799</v>
      </c>
      <c r="AE15">
        <v>-1516904.77648183</v>
      </c>
      <c r="AF15">
        <v>-46789066.089497797</v>
      </c>
      <c r="AG15">
        <v>0</v>
      </c>
      <c r="AH15">
        <v>4737491.8939744197</v>
      </c>
      <c r="AI15">
        <v>0</v>
      </c>
      <c r="AJ15">
        <v>0</v>
      </c>
      <c r="AK15">
        <v>0</v>
      </c>
      <c r="AL15">
        <v>-116472310.86352099</v>
      </c>
      <c r="AM15">
        <v>-115439315.177596</v>
      </c>
      <c r="AN15">
        <v>82471197.697596595</v>
      </c>
      <c r="AO15">
        <v>0</v>
      </c>
      <c r="AP15">
        <v>-32968117.480000202</v>
      </c>
      <c r="AQ15">
        <v>3.2043274856521302</v>
      </c>
      <c r="AR15">
        <v>0.91177901262887795</v>
      </c>
      <c r="AS15">
        <v>0</v>
      </c>
      <c r="AT15">
        <v>-46789066.089497797</v>
      </c>
      <c r="AU15">
        <v>4737491.8939744197</v>
      </c>
      <c r="AV15">
        <v>0</v>
      </c>
    </row>
    <row r="16" spans="1:48" x14ac:dyDescent="0.2">
      <c r="A16">
        <v>1</v>
      </c>
      <c r="B16">
        <v>0</v>
      </c>
      <c r="C16">
        <v>2016</v>
      </c>
      <c r="D16">
        <v>190</v>
      </c>
      <c r="E16">
        <v>2028750453.3499999</v>
      </c>
      <c r="F16">
        <v>1944704725.54</v>
      </c>
      <c r="G16">
        <v>-84045727.810000002</v>
      </c>
      <c r="H16">
        <v>1850888575.32109</v>
      </c>
      <c r="I16">
        <v>-75173908.149209395</v>
      </c>
      <c r="J16">
        <v>51123819.1968887</v>
      </c>
      <c r="K16">
        <v>6.91191162162231</v>
      </c>
      <c r="L16">
        <v>8157897.8282696698</v>
      </c>
      <c r="M16">
        <v>2.4603651347188502</v>
      </c>
      <c r="N16">
        <v>36829.108442807301</v>
      </c>
      <c r="O16">
        <v>9.8022468744038296</v>
      </c>
      <c r="P16">
        <v>0.40223915309673203</v>
      </c>
      <c r="Q16">
        <v>5.7948004456947402</v>
      </c>
      <c r="R16">
        <v>4.2131774222432599</v>
      </c>
      <c r="S16">
        <v>0</v>
      </c>
      <c r="T16">
        <v>0.98340047144073695</v>
      </c>
      <c r="U16">
        <v>0</v>
      </c>
      <c r="V16">
        <v>0</v>
      </c>
      <c r="W16">
        <v>0</v>
      </c>
      <c r="X16">
        <v>15653935.5901682</v>
      </c>
      <c r="Y16">
        <v>-7657987.6746341297</v>
      </c>
      <c r="Z16">
        <v>10843782.6531797</v>
      </c>
      <c r="AA16">
        <v>-30280335.327932399</v>
      </c>
      <c r="AB16">
        <v>-14919682.980994901</v>
      </c>
      <c r="AC16">
        <v>-1803340.6093524101</v>
      </c>
      <c r="AD16">
        <v>684450.81515512394</v>
      </c>
      <c r="AE16">
        <v>-8043724.0433725296</v>
      </c>
      <c r="AF16">
        <v>-46040880.837910801</v>
      </c>
      <c r="AG16">
        <v>0</v>
      </c>
      <c r="AH16">
        <v>1129580.8308689301</v>
      </c>
      <c r="AI16">
        <v>0</v>
      </c>
      <c r="AJ16">
        <v>0</v>
      </c>
      <c r="AK16">
        <v>0</v>
      </c>
      <c r="AL16">
        <v>-80434201.584825203</v>
      </c>
      <c r="AM16">
        <v>-79703199.168063194</v>
      </c>
      <c r="AN16">
        <v>-4342528.64193682</v>
      </c>
      <c r="AO16">
        <v>0</v>
      </c>
      <c r="AP16">
        <v>-84045727.810000002</v>
      </c>
      <c r="AQ16">
        <v>4.2131774222432599</v>
      </c>
      <c r="AR16">
        <v>0.98340047144073695</v>
      </c>
      <c r="AS16">
        <v>0</v>
      </c>
      <c r="AT16">
        <v>-46040880.837910801</v>
      </c>
      <c r="AU16">
        <v>1129580.8308689301</v>
      </c>
      <c r="AV16">
        <v>0</v>
      </c>
    </row>
    <row r="17" spans="1:48" x14ac:dyDescent="0.2">
      <c r="A17">
        <v>1</v>
      </c>
      <c r="B17">
        <v>0</v>
      </c>
      <c r="C17">
        <v>2017</v>
      </c>
      <c r="D17">
        <v>190</v>
      </c>
      <c r="E17">
        <v>1944704725.54</v>
      </c>
      <c r="F17">
        <v>1875434228.55</v>
      </c>
      <c r="G17">
        <v>-69270496.989999995</v>
      </c>
      <c r="H17">
        <v>1851578498.4653599</v>
      </c>
      <c r="I17">
        <v>689923.14426761796</v>
      </c>
      <c r="J17">
        <v>51778554.772771299</v>
      </c>
      <c r="K17">
        <v>6.7803597543257403</v>
      </c>
      <c r="L17">
        <v>8222438.7297861902</v>
      </c>
      <c r="M17">
        <v>2.6834358854590299</v>
      </c>
      <c r="N17">
        <v>37568.399239084698</v>
      </c>
      <c r="O17">
        <v>9.6562557815047292</v>
      </c>
      <c r="P17">
        <v>0.40290066685273002</v>
      </c>
      <c r="Q17">
        <v>5.9621834404266201</v>
      </c>
      <c r="R17">
        <v>5.2276926767363303</v>
      </c>
      <c r="S17">
        <v>0</v>
      </c>
      <c r="T17">
        <v>0.98415089862475502</v>
      </c>
      <c r="U17">
        <v>0</v>
      </c>
      <c r="V17">
        <v>0</v>
      </c>
      <c r="W17">
        <v>0</v>
      </c>
      <c r="X17">
        <v>13700270.796587201</v>
      </c>
      <c r="Y17">
        <v>13112793.1677552</v>
      </c>
      <c r="Z17">
        <v>12354176.4477455</v>
      </c>
      <c r="AA17">
        <v>20895784.854489401</v>
      </c>
      <c r="AB17">
        <v>-11323784.9167169</v>
      </c>
      <c r="AC17">
        <v>-2272946.15759781</v>
      </c>
      <c r="AD17">
        <v>248944.97498578299</v>
      </c>
      <c r="AE17">
        <v>-2460580.3571935701</v>
      </c>
      <c r="AF17">
        <v>-44133529.772309698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121129.03774534</v>
      </c>
      <c r="AM17">
        <v>-498721.17479667597</v>
      </c>
      <c r="AN17">
        <v>-68771775.815203294</v>
      </c>
      <c r="AO17">
        <v>0</v>
      </c>
      <c r="AP17">
        <v>-69270496.989999995</v>
      </c>
      <c r="AQ17">
        <v>5.2276926767363303</v>
      </c>
      <c r="AR17">
        <v>0.98415089862475502</v>
      </c>
      <c r="AS17">
        <v>0</v>
      </c>
      <c r="AT17">
        <v>-44133529.772309698</v>
      </c>
      <c r="AU17">
        <v>0</v>
      </c>
      <c r="AV17">
        <v>0</v>
      </c>
    </row>
    <row r="18" spans="1:48" x14ac:dyDescent="0.2">
      <c r="A18">
        <v>1</v>
      </c>
      <c r="B18">
        <v>0</v>
      </c>
      <c r="C18">
        <v>2018</v>
      </c>
      <c r="D18">
        <v>190</v>
      </c>
      <c r="E18">
        <v>1875434228.55</v>
      </c>
      <c r="F18">
        <v>1832287979.43999</v>
      </c>
      <c r="G18">
        <v>-43146249.110000603</v>
      </c>
      <c r="H18">
        <v>1816093385.1303999</v>
      </c>
      <c r="I18">
        <v>-35485113.334963702</v>
      </c>
      <c r="J18">
        <v>52161249.587081999</v>
      </c>
      <c r="K18">
        <v>6.6419838440300296</v>
      </c>
      <c r="L18">
        <v>8307363.7827434596</v>
      </c>
      <c r="M18">
        <v>2.9745570549562301</v>
      </c>
      <c r="N18">
        <v>38392.409918227597</v>
      </c>
      <c r="O18">
        <v>9.5060184113762904</v>
      </c>
      <c r="P18">
        <v>0.40192820483532299</v>
      </c>
      <c r="Q18">
        <v>6.2104085093765597</v>
      </c>
      <c r="R18">
        <v>6.2395920392033197</v>
      </c>
      <c r="S18">
        <v>0</v>
      </c>
      <c r="T18">
        <v>1</v>
      </c>
      <c r="U18">
        <v>0.69125210232102596</v>
      </c>
      <c r="V18">
        <v>0</v>
      </c>
      <c r="W18">
        <v>0</v>
      </c>
      <c r="X18">
        <v>8791623.3528862502</v>
      </c>
      <c r="Y18">
        <v>10921198.6773938</v>
      </c>
      <c r="Z18">
        <v>10257400.500701001</v>
      </c>
      <c r="AA18">
        <v>24405406.768796701</v>
      </c>
      <c r="AB18">
        <v>-13080750.7107902</v>
      </c>
      <c r="AC18">
        <v>-2013390.9667438399</v>
      </c>
      <c r="AD18">
        <v>333806.84886383399</v>
      </c>
      <c r="AE18">
        <v>-3639601.5915200999</v>
      </c>
      <c r="AF18">
        <v>-42561490.839560203</v>
      </c>
      <c r="AG18">
        <v>0</v>
      </c>
      <c r="AH18">
        <v>218652.70411101601</v>
      </c>
      <c r="AI18">
        <v>-29317543.7317858</v>
      </c>
      <c r="AJ18">
        <v>0</v>
      </c>
      <c r="AK18">
        <v>0</v>
      </c>
      <c r="AL18">
        <v>-35684688.987647504</v>
      </c>
      <c r="AM18">
        <v>-36367211.415195398</v>
      </c>
      <c r="AN18">
        <v>-6779037.6948051397</v>
      </c>
      <c r="AO18">
        <v>0</v>
      </c>
      <c r="AP18">
        <v>-43146249.110000603</v>
      </c>
      <c r="AQ18">
        <v>6.2395920392033197</v>
      </c>
      <c r="AR18">
        <v>1</v>
      </c>
      <c r="AS18">
        <v>0.69125210232102596</v>
      </c>
      <c r="AT18">
        <v>-42561490.839560203</v>
      </c>
      <c r="AU18">
        <v>218652.70411101601</v>
      </c>
      <c r="AV18">
        <v>-29317543.7317858</v>
      </c>
    </row>
    <row r="19" spans="1:48" x14ac:dyDescent="0.2">
      <c r="A19">
        <v>2</v>
      </c>
      <c r="B19">
        <v>0</v>
      </c>
      <c r="C19">
        <v>2002</v>
      </c>
      <c r="D19">
        <v>1276</v>
      </c>
      <c r="E19">
        <v>0</v>
      </c>
      <c r="F19">
        <v>778178956.74150002</v>
      </c>
      <c r="G19">
        <v>0</v>
      </c>
      <c r="H19">
        <v>712365298.65484595</v>
      </c>
      <c r="I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778178956.74150002</v>
      </c>
      <c r="AP19">
        <v>778178956.74150002</v>
      </c>
      <c r="AT19">
        <v>0</v>
      </c>
      <c r="AU19">
        <v>0</v>
      </c>
      <c r="AV19">
        <v>0</v>
      </c>
    </row>
    <row r="20" spans="1:48" x14ac:dyDescent="0.2">
      <c r="A20">
        <v>2</v>
      </c>
      <c r="B20">
        <v>0</v>
      </c>
      <c r="C20">
        <v>2003</v>
      </c>
      <c r="D20">
        <v>1300</v>
      </c>
      <c r="E20">
        <v>778178956.74150002</v>
      </c>
      <c r="F20">
        <v>775775981.48999906</v>
      </c>
      <c r="G20">
        <v>-7304362.2514999304</v>
      </c>
      <c r="H20">
        <v>747752977.96713603</v>
      </c>
      <c r="I20">
        <v>30764789.032770202</v>
      </c>
      <c r="J20">
        <v>12908835.608403999</v>
      </c>
      <c r="K20">
        <v>4.1869356659843904</v>
      </c>
      <c r="L20">
        <v>2403008.0727950102</v>
      </c>
      <c r="M20">
        <v>2.1950551632158199</v>
      </c>
      <c r="N20">
        <v>34755.1297337781</v>
      </c>
      <c r="O20">
        <v>7.9979836073008101</v>
      </c>
      <c r="P20">
        <v>0.32170115584020298</v>
      </c>
      <c r="Q20">
        <v>3.4324315209080201</v>
      </c>
      <c r="R20">
        <v>0</v>
      </c>
      <c r="S20">
        <v>0</v>
      </c>
      <c r="T20">
        <v>4.2199727601871601E-2</v>
      </c>
      <c r="U20">
        <v>0</v>
      </c>
      <c r="V20">
        <v>0</v>
      </c>
      <c r="W20">
        <v>0</v>
      </c>
      <c r="X20">
        <v>49363606.392662697</v>
      </c>
      <c r="Y20">
        <v>-3291134.1740095899</v>
      </c>
      <c r="Z20">
        <v>8465595.3339155</v>
      </c>
      <c r="AA20">
        <v>11451347.4257083</v>
      </c>
      <c r="AB20">
        <v>5054827.4329911303</v>
      </c>
      <c r="AC20">
        <v>-744006.17798744095</v>
      </c>
      <c r="AD20">
        <v>-3996797.6496581198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66303438.5836225</v>
      </c>
      <c r="AM20">
        <v>65651180.990148999</v>
      </c>
      <c r="AN20">
        <v>-72955543.241648898</v>
      </c>
      <c r="AO20">
        <v>4901387</v>
      </c>
      <c r="AP20">
        <v>-2402975.25149995</v>
      </c>
      <c r="AQ20">
        <v>0</v>
      </c>
      <c r="AR20">
        <v>4.2199727601871601E-2</v>
      </c>
      <c r="AS20">
        <v>0</v>
      </c>
      <c r="AT20">
        <v>0</v>
      </c>
      <c r="AU20">
        <v>0</v>
      </c>
      <c r="AV20">
        <v>0</v>
      </c>
    </row>
    <row r="21" spans="1:48" x14ac:dyDescent="0.2">
      <c r="A21">
        <v>2</v>
      </c>
      <c r="B21">
        <v>0</v>
      </c>
      <c r="C21">
        <v>2004</v>
      </c>
      <c r="D21">
        <v>1369</v>
      </c>
      <c r="E21">
        <v>775775981.48999906</v>
      </c>
      <c r="F21">
        <v>806099666.79199898</v>
      </c>
      <c r="G21">
        <v>13796022.941999599</v>
      </c>
      <c r="H21">
        <v>780380726.98548603</v>
      </c>
      <c r="I21">
        <v>17601352.653796598</v>
      </c>
      <c r="J21">
        <v>12461016.1662133</v>
      </c>
      <c r="K21">
        <v>4.1315455466146203</v>
      </c>
      <c r="L21">
        <v>2454875.0737574901</v>
      </c>
      <c r="M21">
        <v>2.5194365369455598</v>
      </c>
      <c r="N21">
        <v>33581.613850308</v>
      </c>
      <c r="O21">
        <v>7.8117274776058201</v>
      </c>
      <c r="P21">
        <v>0.31239198011135999</v>
      </c>
      <c r="Q21">
        <v>3.3918079825102398</v>
      </c>
      <c r="R21">
        <v>0</v>
      </c>
      <c r="S21">
        <v>0</v>
      </c>
      <c r="T21">
        <v>4.1368121423869697E-2</v>
      </c>
      <c r="U21">
        <v>0</v>
      </c>
      <c r="V21">
        <v>0</v>
      </c>
      <c r="W21">
        <v>0</v>
      </c>
      <c r="X21">
        <v>-11817341.7029068</v>
      </c>
      <c r="Y21">
        <v>3719454.0075499499</v>
      </c>
      <c r="Z21">
        <v>8985388.2818111293</v>
      </c>
      <c r="AA21">
        <v>12865373.732906099</v>
      </c>
      <c r="AB21">
        <v>7569313.7716898499</v>
      </c>
      <c r="AC21">
        <v>-725571.97847671004</v>
      </c>
      <c r="AD21">
        <v>-3477577.00077928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17119039.1117942</v>
      </c>
      <c r="AM21">
        <v>17244940.149772</v>
      </c>
      <c r="AN21">
        <v>-3448917.2077723802</v>
      </c>
      <c r="AO21">
        <v>16527662.359999999</v>
      </c>
      <c r="AP21">
        <v>30323685.301999599</v>
      </c>
      <c r="AQ21">
        <v>0</v>
      </c>
      <c r="AR21">
        <v>4.1368121423869697E-2</v>
      </c>
      <c r="AS21">
        <v>0</v>
      </c>
      <c r="AT21">
        <v>0</v>
      </c>
      <c r="AU21">
        <v>0</v>
      </c>
      <c r="AV21">
        <v>0</v>
      </c>
    </row>
    <row r="22" spans="1:48" x14ac:dyDescent="0.2">
      <c r="A22">
        <v>2</v>
      </c>
      <c r="B22">
        <v>0</v>
      </c>
      <c r="C22">
        <v>2005</v>
      </c>
      <c r="D22">
        <v>1416</v>
      </c>
      <c r="E22">
        <v>806099666.79199898</v>
      </c>
      <c r="F22">
        <v>823961656.74499905</v>
      </c>
      <c r="G22">
        <v>4980140.8500003004</v>
      </c>
      <c r="H22">
        <v>833373622.82828796</v>
      </c>
      <c r="I22">
        <v>39291342.628986701</v>
      </c>
      <c r="J22">
        <v>12069229.5376813</v>
      </c>
      <c r="K22">
        <v>4.2699889177983597</v>
      </c>
      <c r="L22">
        <v>2453902.9372829301</v>
      </c>
      <c r="M22">
        <v>2.9792773704913902</v>
      </c>
      <c r="N22">
        <v>32747.785887571299</v>
      </c>
      <c r="O22">
        <v>7.5982454431379498</v>
      </c>
      <c r="P22">
        <v>0.30157588470056601</v>
      </c>
      <c r="Q22">
        <v>3.4024327990114398</v>
      </c>
      <c r="R22">
        <v>0</v>
      </c>
      <c r="S22">
        <v>0</v>
      </c>
      <c r="T22">
        <v>3.9573290145313002E-2</v>
      </c>
      <c r="U22">
        <v>0</v>
      </c>
      <c r="V22">
        <v>0</v>
      </c>
      <c r="W22">
        <v>0</v>
      </c>
      <c r="X22">
        <v>45691193.953546703</v>
      </c>
      <c r="Y22">
        <v>-2993029.7587860799</v>
      </c>
      <c r="Z22">
        <v>9561757.0691521298</v>
      </c>
      <c r="AA22">
        <v>17179220.234894101</v>
      </c>
      <c r="AB22">
        <v>7345982.4586960897</v>
      </c>
      <c r="AC22">
        <v>-775439.96230638295</v>
      </c>
      <c r="AD22">
        <v>-3133851.7553508398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72875832.239845693</v>
      </c>
      <c r="AM22">
        <v>75985019.521166593</v>
      </c>
      <c r="AN22">
        <v>-71004878.671166301</v>
      </c>
      <c r="AO22">
        <v>12881849.103</v>
      </c>
      <c r="AP22">
        <v>17861989.9530003</v>
      </c>
      <c r="AQ22">
        <v>0</v>
      </c>
      <c r="AR22">
        <v>3.9573290145313002E-2</v>
      </c>
      <c r="AS22">
        <v>0</v>
      </c>
      <c r="AT22">
        <v>0</v>
      </c>
      <c r="AU22">
        <v>0</v>
      </c>
      <c r="AV22">
        <v>0</v>
      </c>
    </row>
    <row r="23" spans="1:48" x14ac:dyDescent="0.2">
      <c r="A23">
        <v>2</v>
      </c>
      <c r="B23">
        <v>0</v>
      </c>
      <c r="C23">
        <v>2006</v>
      </c>
      <c r="D23">
        <v>1416</v>
      </c>
      <c r="E23">
        <v>823961656.74499905</v>
      </c>
      <c r="F23">
        <v>853419670.07099998</v>
      </c>
      <c r="G23">
        <v>29458013.326000199</v>
      </c>
      <c r="H23">
        <v>872174842.63368905</v>
      </c>
      <c r="I23">
        <v>38801219.805400603</v>
      </c>
      <c r="J23">
        <v>11909415.524083899</v>
      </c>
      <c r="K23">
        <v>3.9999609247888199</v>
      </c>
      <c r="L23">
        <v>2475672.8894384098</v>
      </c>
      <c r="M23">
        <v>3.27433977134215</v>
      </c>
      <c r="N23">
        <v>31409.315032437898</v>
      </c>
      <c r="O23">
        <v>7.3941622305410002</v>
      </c>
      <c r="P23">
        <v>0.28774822712551901</v>
      </c>
      <c r="Q23">
        <v>3.5839633756376399</v>
      </c>
      <c r="R23">
        <v>0</v>
      </c>
      <c r="S23">
        <v>0</v>
      </c>
      <c r="T23">
        <v>4.0264441589503999E-2</v>
      </c>
      <c r="U23">
        <v>0</v>
      </c>
      <c r="V23">
        <v>0</v>
      </c>
      <c r="W23">
        <v>0</v>
      </c>
      <c r="X23">
        <v>-6542145.9559005601</v>
      </c>
      <c r="Y23">
        <v>8791692.7316188496</v>
      </c>
      <c r="Z23">
        <v>11252100.724174401</v>
      </c>
      <c r="AA23">
        <v>10044788.447747599</v>
      </c>
      <c r="AB23">
        <v>12409042.541546701</v>
      </c>
      <c r="AC23">
        <v>-796350.62788954296</v>
      </c>
      <c r="AD23">
        <v>-3347832.1684226599</v>
      </c>
      <c r="AE23">
        <v>-1162479.1051920899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30648816.587682799</v>
      </c>
      <c r="AM23">
        <v>33730797.304793201</v>
      </c>
      <c r="AN23">
        <v>-4272783.9787929896</v>
      </c>
      <c r="AO23">
        <v>0</v>
      </c>
      <c r="AP23">
        <v>29458013.326000199</v>
      </c>
      <c r="AQ23">
        <v>0</v>
      </c>
      <c r="AR23">
        <v>4.0264441589503999E-2</v>
      </c>
      <c r="AS23">
        <v>0</v>
      </c>
      <c r="AT23">
        <v>0</v>
      </c>
      <c r="AU23">
        <v>0</v>
      </c>
      <c r="AV23">
        <v>0</v>
      </c>
    </row>
    <row r="24" spans="1:48" x14ac:dyDescent="0.2">
      <c r="A24">
        <v>2</v>
      </c>
      <c r="B24">
        <v>0</v>
      </c>
      <c r="C24">
        <v>2007</v>
      </c>
      <c r="D24">
        <v>1416</v>
      </c>
      <c r="E24">
        <v>853419670.07099998</v>
      </c>
      <c r="F24">
        <v>865948176.55399895</v>
      </c>
      <c r="G24">
        <v>12528506.4829996</v>
      </c>
      <c r="H24">
        <v>871107031.55314195</v>
      </c>
      <c r="I24">
        <v>-1067811.08054676</v>
      </c>
      <c r="J24">
        <v>12254976.275466099</v>
      </c>
      <c r="K24">
        <v>4.1629263142260804</v>
      </c>
      <c r="L24">
        <v>2524636.2135485299</v>
      </c>
      <c r="M24">
        <v>3.4618484483757999</v>
      </c>
      <c r="N24">
        <v>31958.1505302597</v>
      </c>
      <c r="O24">
        <v>7.2946895378472298</v>
      </c>
      <c r="P24">
        <v>0.27819304040433301</v>
      </c>
      <c r="Q24">
        <v>3.7987491606924002</v>
      </c>
      <c r="R24">
        <v>0</v>
      </c>
      <c r="S24">
        <v>0</v>
      </c>
      <c r="T24">
        <v>4.0499634836310403E-2</v>
      </c>
      <c r="U24">
        <v>0</v>
      </c>
      <c r="V24">
        <v>0</v>
      </c>
      <c r="W24">
        <v>0</v>
      </c>
      <c r="X24">
        <v>10627864.7419235</v>
      </c>
      <c r="Y24">
        <v>-13731979.3780366</v>
      </c>
      <c r="Z24">
        <v>5300311.1016206201</v>
      </c>
      <c r="AA24">
        <v>6194720.6173240598</v>
      </c>
      <c r="AB24">
        <v>-3515167.0419105901</v>
      </c>
      <c r="AC24">
        <v>-367626.17952437297</v>
      </c>
      <c r="AD24">
        <v>-1962894.7421456799</v>
      </c>
      <c r="AE24">
        <v>-1229859.1384914899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1315369.98075943</v>
      </c>
      <c r="AM24">
        <v>1038701.1815663</v>
      </c>
      <c r="AN24">
        <v>11489805.301433301</v>
      </c>
      <c r="AO24">
        <v>0</v>
      </c>
      <c r="AP24">
        <v>12528506.4829996</v>
      </c>
      <c r="AQ24">
        <v>0</v>
      </c>
      <c r="AR24">
        <v>4.0499634836310403E-2</v>
      </c>
      <c r="AS24">
        <v>0</v>
      </c>
      <c r="AT24">
        <v>0</v>
      </c>
      <c r="AU24">
        <v>0</v>
      </c>
      <c r="AV24">
        <v>0</v>
      </c>
    </row>
    <row r="25" spans="1:48" x14ac:dyDescent="0.2">
      <c r="A25">
        <v>2</v>
      </c>
      <c r="B25">
        <v>0</v>
      </c>
      <c r="C25">
        <v>2008</v>
      </c>
      <c r="D25">
        <v>1439</v>
      </c>
      <c r="E25">
        <v>865948176.55399895</v>
      </c>
      <c r="F25">
        <v>930198237.977</v>
      </c>
      <c r="G25">
        <v>64250061.423000202</v>
      </c>
      <c r="H25">
        <v>901743999.76190805</v>
      </c>
      <c r="I25">
        <v>30636968.208766401</v>
      </c>
      <c r="J25">
        <v>12271693.971152199</v>
      </c>
      <c r="K25">
        <v>4.1506963173973404</v>
      </c>
      <c r="L25">
        <v>2506005.6187389102</v>
      </c>
      <c r="M25">
        <v>3.87962638240323</v>
      </c>
      <c r="N25">
        <v>31744.018304357302</v>
      </c>
      <c r="O25">
        <v>7.4912593602025499</v>
      </c>
      <c r="P25">
        <v>0.274586272731351</v>
      </c>
      <c r="Q25">
        <v>3.84618795552253</v>
      </c>
      <c r="R25">
        <v>0</v>
      </c>
      <c r="S25">
        <v>0</v>
      </c>
      <c r="T25">
        <v>3.9542187312250503E-2</v>
      </c>
      <c r="U25">
        <v>0</v>
      </c>
      <c r="V25">
        <v>0</v>
      </c>
      <c r="W25">
        <v>0</v>
      </c>
      <c r="X25">
        <v>10444186.5591748</v>
      </c>
      <c r="Y25">
        <v>2150368.6832024702</v>
      </c>
      <c r="Z25">
        <v>2580173.7855386301</v>
      </c>
      <c r="AA25">
        <v>13555371.9848557</v>
      </c>
      <c r="AB25">
        <v>2113451.4982136399</v>
      </c>
      <c r="AC25">
        <v>1358558.36641054</v>
      </c>
      <c r="AD25">
        <v>-1640251.9851494499</v>
      </c>
      <c r="AE25">
        <v>-240797.80229691201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30321061.0899495</v>
      </c>
      <c r="AM25">
        <v>31025595.676714599</v>
      </c>
      <c r="AN25">
        <v>33224465.746285498</v>
      </c>
      <c r="AO25">
        <v>0</v>
      </c>
      <c r="AP25">
        <v>64250061.423000202</v>
      </c>
      <c r="AQ25">
        <v>0</v>
      </c>
      <c r="AR25">
        <v>3.9542187312250503E-2</v>
      </c>
      <c r="AS25">
        <v>0</v>
      </c>
      <c r="AT25">
        <v>0</v>
      </c>
      <c r="AU25">
        <v>0</v>
      </c>
      <c r="AV25">
        <v>0</v>
      </c>
    </row>
    <row r="26" spans="1:48" x14ac:dyDescent="0.2">
      <c r="A26">
        <v>2</v>
      </c>
      <c r="B26">
        <v>0</v>
      </c>
      <c r="C26">
        <v>2009</v>
      </c>
      <c r="D26">
        <v>1463</v>
      </c>
      <c r="E26">
        <v>930198237.977</v>
      </c>
      <c r="F26">
        <v>866054655.80299902</v>
      </c>
      <c r="G26">
        <v>-72100754.174000293</v>
      </c>
      <c r="H26">
        <v>855004278.68012905</v>
      </c>
      <c r="I26">
        <v>-56207119.054201797</v>
      </c>
      <c r="J26">
        <v>11925752.088055899</v>
      </c>
      <c r="K26">
        <v>4.7790509634194196</v>
      </c>
      <c r="L26">
        <v>2484324.7578545702</v>
      </c>
      <c r="M26">
        <v>2.8251574409652198</v>
      </c>
      <c r="N26">
        <v>30154.424567602699</v>
      </c>
      <c r="O26">
        <v>7.5393697401770901</v>
      </c>
      <c r="P26">
        <v>0.26904313714969502</v>
      </c>
      <c r="Q26">
        <v>4.0938377883048096</v>
      </c>
      <c r="R26">
        <v>0</v>
      </c>
      <c r="S26">
        <v>0</v>
      </c>
      <c r="T26">
        <v>4.0256253421247397E-2</v>
      </c>
      <c r="U26">
        <v>0</v>
      </c>
      <c r="V26">
        <v>0</v>
      </c>
      <c r="W26">
        <v>0</v>
      </c>
      <c r="X26">
        <v>-7165774.5179999499</v>
      </c>
      <c r="Y26">
        <v>-25063484.2945733</v>
      </c>
      <c r="Z26">
        <v>-2130076.4828792098</v>
      </c>
      <c r="AA26">
        <v>-38573959.846634902</v>
      </c>
      <c r="AB26">
        <v>16669478.7684948</v>
      </c>
      <c r="AC26">
        <v>456115.19597859099</v>
      </c>
      <c r="AD26">
        <v>-1833147.78940483</v>
      </c>
      <c r="AE26">
        <v>-1693740.86468149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-59334589.831700303</v>
      </c>
      <c r="AM26">
        <v>-58395645.404902399</v>
      </c>
      <c r="AN26">
        <v>-13705108.7690979</v>
      </c>
      <c r="AO26">
        <v>7957172</v>
      </c>
      <c r="AP26">
        <v>-64143582.1740003</v>
      </c>
      <c r="AQ26">
        <v>0</v>
      </c>
      <c r="AR26">
        <v>4.0256253421247397E-2</v>
      </c>
      <c r="AS26">
        <v>0</v>
      </c>
      <c r="AT26">
        <v>0</v>
      </c>
      <c r="AU26">
        <v>0</v>
      </c>
      <c r="AV26">
        <v>0</v>
      </c>
    </row>
    <row r="27" spans="1:48" x14ac:dyDescent="0.2">
      <c r="A27">
        <v>2</v>
      </c>
      <c r="B27">
        <v>0</v>
      </c>
      <c r="C27">
        <v>2010</v>
      </c>
      <c r="D27">
        <v>1487</v>
      </c>
      <c r="E27">
        <v>866054655.80299902</v>
      </c>
      <c r="F27">
        <v>860444859.15199995</v>
      </c>
      <c r="G27">
        <v>-8598535.8659997899</v>
      </c>
      <c r="H27">
        <v>877796142.76504695</v>
      </c>
      <c r="I27">
        <v>18890216.987040199</v>
      </c>
      <c r="J27">
        <v>11452138.223104101</v>
      </c>
      <c r="K27">
        <v>4.5979659209775603</v>
      </c>
      <c r="L27">
        <v>2481081.83459445</v>
      </c>
      <c r="M27">
        <v>3.2826546112320001</v>
      </c>
      <c r="N27">
        <v>29637.5248225955</v>
      </c>
      <c r="O27">
        <v>7.7455350716367102</v>
      </c>
      <c r="P27">
        <v>0.26101770857851903</v>
      </c>
      <c r="Q27">
        <v>4.1052766182204303</v>
      </c>
      <c r="R27">
        <v>0</v>
      </c>
      <c r="S27">
        <v>0</v>
      </c>
      <c r="T27">
        <v>3.5541343486526503E-2</v>
      </c>
      <c r="U27">
        <v>0</v>
      </c>
      <c r="V27">
        <v>0</v>
      </c>
      <c r="W27">
        <v>0</v>
      </c>
      <c r="X27">
        <v>-7959779.1549561704</v>
      </c>
      <c r="Y27">
        <v>533717.93739318498</v>
      </c>
      <c r="Z27">
        <v>4346336.2943245703</v>
      </c>
      <c r="AA27">
        <v>17171868.880440399</v>
      </c>
      <c r="AB27">
        <v>4696382.6049226904</v>
      </c>
      <c r="AC27">
        <v>1617464.7638062199</v>
      </c>
      <c r="AD27">
        <v>-1766134.29765846</v>
      </c>
      <c r="AE27">
        <v>57236.988211623298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18697094.016484</v>
      </c>
      <c r="AM27">
        <v>18957836.6421941</v>
      </c>
      <c r="AN27">
        <v>-27556372.508193899</v>
      </c>
      <c r="AO27">
        <v>2988739.2149999999</v>
      </c>
      <c r="AP27">
        <v>-5609796.6509997901</v>
      </c>
      <c r="AQ27">
        <v>0</v>
      </c>
      <c r="AR27">
        <v>3.5541343486526503E-2</v>
      </c>
      <c r="AS27">
        <v>0</v>
      </c>
      <c r="AT27">
        <v>0</v>
      </c>
      <c r="AU27">
        <v>0</v>
      </c>
      <c r="AV27">
        <v>0</v>
      </c>
    </row>
    <row r="28" spans="1:48" x14ac:dyDescent="0.2">
      <c r="A28">
        <v>2</v>
      </c>
      <c r="B28">
        <v>0</v>
      </c>
      <c r="C28">
        <v>2011</v>
      </c>
      <c r="D28">
        <v>1510</v>
      </c>
      <c r="E28">
        <v>860444859.15199995</v>
      </c>
      <c r="F28">
        <v>901436219.94999897</v>
      </c>
      <c r="G28">
        <v>38076958.797999904</v>
      </c>
      <c r="H28">
        <v>908204293.72233605</v>
      </c>
      <c r="I28">
        <v>27813204.130020902</v>
      </c>
      <c r="J28">
        <v>11110605.9009565</v>
      </c>
      <c r="K28">
        <v>4.5735016186761097</v>
      </c>
      <c r="L28">
        <v>2467762.0252874098</v>
      </c>
      <c r="M28">
        <v>4.0191628343106496</v>
      </c>
      <c r="N28">
        <v>29010.7273919783</v>
      </c>
      <c r="O28">
        <v>7.9526380386294999</v>
      </c>
      <c r="P28">
        <v>0.25448954635433602</v>
      </c>
      <c r="Q28">
        <v>4.21322391875443</v>
      </c>
      <c r="R28">
        <v>0</v>
      </c>
      <c r="S28">
        <v>0</v>
      </c>
      <c r="T28">
        <v>4.73992872015001E-2</v>
      </c>
      <c r="U28">
        <v>0</v>
      </c>
      <c r="V28">
        <v>0</v>
      </c>
      <c r="W28">
        <v>0</v>
      </c>
      <c r="X28">
        <v>-7747140.1496892702</v>
      </c>
      <c r="Y28">
        <v>1237112.2603635001</v>
      </c>
      <c r="Z28">
        <v>3505291.7230217201</v>
      </c>
      <c r="AA28">
        <v>24165045.5968762</v>
      </c>
      <c r="AB28">
        <v>6085750.9161483599</v>
      </c>
      <c r="AC28">
        <v>1423147.8716663499</v>
      </c>
      <c r="AD28">
        <v>-1344737.2772496</v>
      </c>
      <c r="AE28">
        <v>-660954.34018074896</v>
      </c>
      <c r="AF28">
        <v>0</v>
      </c>
      <c r="AG28">
        <v>0</v>
      </c>
      <c r="AH28">
        <v>103085.161738599</v>
      </c>
      <c r="AI28">
        <v>0</v>
      </c>
      <c r="AJ28">
        <v>0</v>
      </c>
      <c r="AK28">
        <v>0</v>
      </c>
      <c r="AL28">
        <v>26766601.762695201</v>
      </c>
      <c r="AM28">
        <v>26704471.027920399</v>
      </c>
      <c r="AN28">
        <v>11372487.7700794</v>
      </c>
      <c r="AO28">
        <v>2914402</v>
      </c>
      <c r="AP28">
        <v>40991360.797999904</v>
      </c>
      <c r="AQ28">
        <v>0</v>
      </c>
      <c r="AR28">
        <v>4.73992872015001E-2</v>
      </c>
      <c r="AS28">
        <v>0</v>
      </c>
      <c r="AT28">
        <v>0</v>
      </c>
      <c r="AU28">
        <v>103085.161738599</v>
      </c>
      <c r="AV28">
        <v>0</v>
      </c>
    </row>
    <row r="29" spans="1:48" x14ac:dyDescent="0.2">
      <c r="A29">
        <v>2</v>
      </c>
      <c r="B29">
        <v>0</v>
      </c>
      <c r="C29">
        <v>2012</v>
      </c>
      <c r="D29">
        <v>1510</v>
      </c>
      <c r="E29">
        <v>901436219.94999897</v>
      </c>
      <c r="F29">
        <v>920532215.40199995</v>
      </c>
      <c r="G29">
        <v>19095995.451999702</v>
      </c>
      <c r="H29">
        <v>905912035.17776</v>
      </c>
      <c r="I29">
        <v>-2292258.54457642</v>
      </c>
      <c r="J29">
        <v>10834762.4532602</v>
      </c>
      <c r="K29">
        <v>4.6227258737760399</v>
      </c>
      <c r="L29">
        <v>2486834.22364141</v>
      </c>
      <c r="M29">
        <v>4.0368224916282696</v>
      </c>
      <c r="N29">
        <v>28716.561123523799</v>
      </c>
      <c r="O29">
        <v>7.9720843697491297</v>
      </c>
      <c r="P29">
        <v>0.251321544004241</v>
      </c>
      <c r="Q29">
        <v>4.2508867883739399</v>
      </c>
      <c r="R29">
        <v>0</v>
      </c>
      <c r="S29">
        <v>0</v>
      </c>
      <c r="T29">
        <v>9.4142627123089295E-2</v>
      </c>
      <c r="U29">
        <v>0</v>
      </c>
      <c r="V29">
        <v>0</v>
      </c>
      <c r="W29">
        <v>0</v>
      </c>
      <c r="X29">
        <v>-9258502.6230074093</v>
      </c>
      <c r="Y29">
        <v>-2240506.7424199199</v>
      </c>
      <c r="Z29">
        <v>4867943.6125359302</v>
      </c>
      <c r="AA29">
        <v>530164.87651612202</v>
      </c>
      <c r="AB29">
        <v>3438765.3208584902</v>
      </c>
      <c r="AC29">
        <v>229894.04232019</v>
      </c>
      <c r="AD29">
        <v>-357308.93868184398</v>
      </c>
      <c r="AE29">
        <v>-129306.80576744099</v>
      </c>
      <c r="AF29">
        <v>0</v>
      </c>
      <c r="AG29">
        <v>0</v>
      </c>
      <c r="AH29">
        <v>303938.26472762402</v>
      </c>
      <c r="AI29">
        <v>0</v>
      </c>
      <c r="AJ29">
        <v>0</v>
      </c>
      <c r="AK29">
        <v>0</v>
      </c>
      <c r="AL29">
        <v>-2614918.9929182502</v>
      </c>
      <c r="AM29">
        <v>-2493100.4177126801</v>
      </c>
      <c r="AN29">
        <v>21589095.869712401</v>
      </c>
      <c r="AO29">
        <v>0</v>
      </c>
      <c r="AP29">
        <v>19095995.451999702</v>
      </c>
      <c r="AQ29">
        <v>0</v>
      </c>
      <c r="AR29">
        <v>9.4142627123089295E-2</v>
      </c>
      <c r="AS29">
        <v>0</v>
      </c>
      <c r="AT29">
        <v>0</v>
      </c>
      <c r="AU29">
        <v>303938.26472762402</v>
      </c>
      <c r="AV29">
        <v>0</v>
      </c>
    </row>
    <row r="30" spans="1:48" x14ac:dyDescent="0.2">
      <c r="A30">
        <v>2</v>
      </c>
      <c r="B30">
        <v>0</v>
      </c>
      <c r="C30">
        <v>2013</v>
      </c>
      <c r="D30">
        <v>1510</v>
      </c>
      <c r="E30">
        <v>920532215.40199995</v>
      </c>
      <c r="F30">
        <v>906815649.35699999</v>
      </c>
      <c r="G30">
        <v>-13716566.0449997</v>
      </c>
      <c r="H30">
        <v>905620727.34680295</v>
      </c>
      <c r="I30">
        <v>-291307.83095673902</v>
      </c>
      <c r="J30">
        <v>10884228.649971999</v>
      </c>
      <c r="K30">
        <v>4.7109442515536299</v>
      </c>
      <c r="L30">
        <v>2526826.2658186899</v>
      </c>
      <c r="M30">
        <v>3.87585581865818</v>
      </c>
      <c r="N30">
        <v>28840.241048714401</v>
      </c>
      <c r="O30">
        <v>7.8587092988092602</v>
      </c>
      <c r="P30">
        <v>0.24966509436123999</v>
      </c>
      <c r="Q30">
        <v>4.2945089555684897</v>
      </c>
      <c r="R30">
        <v>0</v>
      </c>
      <c r="S30">
        <v>0</v>
      </c>
      <c r="T30">
        <v>0.16016270314408701</v>
      </c>
      <c r="U30">
        <v>0</v>
      </c>
      <c r="V30">
        <v>0</v>
      </c>
      <c r="W30">
        <v>0</v>
      </c>
      <c r="X30">
        <v>4185875.94086358</v>
      </c>
      <c r="Y30">
        <v>-4756635.1906608604</v>
      </c>
      <c r="Z30">
        <v>8484552.5538950209</v>
      </c>
      <c r="AA30">
        <v>-5092023.2756541502</v>
      </c>
      <c r="AB30">
        <v>-1564281.2177595701</v>
      </c>
      <c r="AC30">
        <v>-920105.21542821801</v>
      </c>
      <c r="AD30">
        <v>-673062.67960887798</v>
      </c>
      <c r="AE30">
        <v>-412288.57998961199</v>
      </c>
      <c r="AF30">
        <v>0</v>
      </c>
      <c r="AG30">
        <v>0</v>
      </c>
      <c r="AH30">
        <v>457791.20539322798</v>
      </c>
      <c r="AI30">
        <v>0</v>
      </c>
      <c r="AJ30">
        <v>0</v>
      </c>
      <c r="AK30">
        <v>0</v>
      </c>
      <c r="AL30">
        <v>-290176.45894947601</v>
      </c>
      <c r="AM30">
        <v>-236777.36510283101</v>
      </c>
      <c r="AN30">
        <v>-13479788.6798968</v>
      </c>
      <c r="AO30">
        <v>0</v>
      </c>
      <c r="AP30">
        <v>-13716566.0449997</v>
      </c>
      <c r="AQ30">
        <v>0</v>
      </c>
      <c r="AR30">
        <v>0.16016270314408701</v>
      </c>
      <c r="AS30">
        <v>0</v>
      </c>
      <c r="AT30">
        <v>0</v>
      </c>
      <c r="AU30">
        <v>457791.20539322798</v>
      </c>
      <c r="AV30">
        <v>0</v>
      </c>
    </row>
    <row r="31" spans="1:48" x14ac:dyDescent="0.2">
      <c r="A31">
        <v>2</v>
      </c>
      <c r="B31">
        <v>0</v>
      </c>
      <c r="C31">
        <v>2014</v>
      </c>
      <c r="D31">
        <v>1510</v>
      </c>
      <c r="E31">
        <v>906815649.35699999</v>
      </c>
      <c r="F31">
        <v>904816190.38199997</v>
      </c>
      <c r="G31">
        <v>-1999458.97499976</v>
      </c>
      <c r="H31">
        <v>906671050.59722996</v>
      </c>
      <c r="I31">
        <v>1050323.2504267099</v>
      </c>
      <c r="J31">
        <v>11015310.6568058</v>
      </c>
      <c r="K31">
        <v>4.6998263678887398</v>
      </c>
      <c r="L31">
        <v>2550678.0858418099</v>
      </c>
      <c r="M31">
        <v>3.6617646219264</v>
      </c>
      <c r="N31">
        <v>28974.668758615899</v>
      </c>
      <c r="O31">
        <v>7.8516819754214602</v>
      </c>
      <c r="P31">
        <v>0.24694263642317599</v>
      </c>
      <c r="Q31">
        <v>4.3956049977404703</v>
      </c>
      <c r="R31">
        <v>0.15840709974718201</v>
      </c>
      <c r="S31">
        <v>0</v>
      </c>
      <c r="T31">
        <v>0.217268046608705</v>
      </c>
      <c r="U31">
        <v>0</v>
      </c>
      <c r="V31">
        <v>0</v>
      </c>
      <c r="W31">
        <v>0</v>
      </c>
      <c r="X31">
        <v>9536741.9036940895</v>
      </c>
      <c r="Y31">
        <v>-1143338.12374677</v>
      </c>
      <c r="Z31">
        <v>6183963.2538115904</v>
      </c>
      <c r="AA31">
        <v>-7128019.2247433104</v>
      </c>
      <c r="AB31">
        <v>-1059752.2409453599</v>
      </c>
      <c r="AC31">
        <v>12393.882560649499</v>
      </c>
      <c r="AD31">
        <v>-302644.41027783102</v>
      </c>
      <c r="AE31">
        <v>-602991.12437878002</v>
      </c>
      <c r="AF31">
        <v>-3259932.7642072299</v>
      </c>
      <c r="AG31">
        <v>0</v>
      </c>
      <c r="AH31">
        <v>383549.596209204</v>
      </c>
      <c r="AI31">
        <v>0</v>
      </c>
      <c r="AJ31">
        <v>0</v>
      </c>
      <c r="AK31">
        <v>0</v>
      </c>
      <c r="AL31">
        <v>2619970.74797623</v>
      </c>
      <c r="AM31">
        <v>2638848.45211815</v>
      </c>
      <c r="AN31">
        <v>-4638307.4271179195</v>
      </c>
      <c r="AO31">
        <v>0</v>
      </c>
      <c r="AP31">
        <v>-1999458.97499976</v>
      </c>
      <c r="AQ31">
        <v>0.15840709974718201</v>
      </c>
      <c r="AR31">
        <v>0.217268046608705</v>
      </c>
      <c r="AS31">
        <v>0</v>
      </c>
      <c r="AT31">
        <v>-3259932.7642072299</v>
      </c>
      <c r="AU31">
        <v>383549.596209204</v>
      </c>
      <c r="AV31">
        <v>0</v>
      </c>
    </row>
    <row r="32" spans="1:48" x14ac:dyDescent="0.2">
      <c r="A32">
        <v>2</v>
      </c>
      <c r="B32">
        <v>0</v>
      </c>
      <c r="C32">
        <v>2015</v>
      </c>
      <c r="D32">
        <v>1510</v>
      </c>
      <c r="E32">
        <v>904816190.38199997</v>
      </c>
      <c r="F32">
        <v>881763265.63800001</v>
      </c>
      <c r="G32">
        <v>-23052924.7440001</v>
      </c>
      <c r="H32">
        <v>859863974.46513498</v>
      </c>
      <c r="I32">
        <v>-46807076.132094502</v>
      </c>
      <c r="J32">
        <v>11313516.227424501</v>
      </c>
      <c r="K32">
        <v>4.7640682617626702</v>
      </c>
      <c r="L32">
        <v>2569316.4606020199</v>
      </c>
      <c r="M32">
        <v>2.6998939701449798</v>
      </c>
      <c r="N32">
        <v>30116.174003735199</v>
      </c>
      <c r="O32">
        <v>7.6596229632058304</v>
      </c>
      <c r="P32">
        <v>0.24724099825849599</v>
      </c>
      <c r="Q32">
        <v>4.57018921885326</v>
      </c>
      <c r="R32">
        <v>0.95579927855389601</v>
      </c>
      <c r="S32">
        <v>0</v>
      </c>
      <c r="T32">
        <v>0.43197751245475002</v>
      </c>
      <c r="U32">
        <v>0</v>
      </c>
      <c r="V32">
        <v>0</v>
      </c>
      <c r="W32">
        <v>0</v>
      </c>
      <c r="X32">
        <v>16182295.5041242</v>
      </c>
      <c r="Y32">
        <v>-3312122.5412338199</v>
      </c>
      <c r="Z32">
        <v>6109733.5188279301</v>
      </c>
      <c r="AA32">
        <v>-35972054.112799101</v>
      </c>
      <c r="AB32">
        <v>-11834328.4426727</v>
      </c>
      <c r="AC32">
        <v>-1277088.1341383799</v>
      </c>
      <c r="AD32">
        <v>-264271.39295521902</v>
      </c>
      <c r="AE32">
        <v>-1171429.6391197699</v>
      </c>
      <c r="AF32">
        <v>-16451209.5154712</v>
      </c>
      <c r="AG32">
        <v>0</v>
      </c>
      <c r="AH32">
        <v>1454632.4735043901</v>
      </c>
      <c r="AI32">
        <v>0</v>
      </c>
      <c r="AJ32">
        <v>0</v>
      </c>
      <c r="AK32">
        <v>0</v>
      </c>
      <c r="AL32">
        <v>-46535842.281933799</v>
      </c>
      <c r="AM32">
        <v>-46593024.372371599</v>
      </c>
      <c r="AN32">
        <v>23540099.628371399</v>
      </c>
      <c r="AO32">
        <v>0</v>
      </c>
      <c r="AP32">
        <v>-23052924.7440001</v>
      </c>
      <c r="AQ32">
        <v>0.95579927855389601</v>
      </c>
      <c r="AR32">
        <v>0.43197751245475002</v>
      </c>
      <c r="AS32">
        <v>0</v>
      </c>
      <c r="AT32">
        <v>-16451209.5154712</v>
      </c>
      <c r="AU32">
        <v>1454632.4735043901</v>
      </c>
      <c r="AV32">
        <v>0</v>
      </c>
    </row>
    <row r="33" spans="1:48" x14ac:dyDescent="0.2">
      <c r="A33">
        <v>2</v>
      </c>
      <c r="B33">
        <v>0</v>
      </c>
      <c r="C33">
        <v>2016</v>
      </c>
      <c r="D33">
        <v>1510</v>
      </c>
      <c r="E33">
        <v>881763265.63800001</v>
      </c>
      <c r="F33">
        <v>841567595.51400006</v>
      </c>
      <c r="G33">
        <v>-40195670.124000102</v>
      </c>
      <c r="H33">
        <v>837937627.41613996</v>
      </c>
      <c r="I33">
        <v>-21926347.048995599</v>
      </c>
      <c r="J33">
        <v>11733256.764996501</v>
      </c>
      <c r="K33">
        <v>4.9411903399610599</v>
      </c>
      <c r="L33">
        <v>2602533.5889586499</v>
      </c>
      <c r="M33">
        <v>2.3956500374083101</v>
      </c>
      <c r="N33">
        <v>30937.317520138</v>
      </c>
      <c r="O33">
        <v>7.5201640647872097</v>
      </c>
      <c r="P33">
        <v>0.24887644732522901</v>
      </c>
      <c r="Q33">
        <v>5.07760329177286</v>
      </c>
      <c r="R33">
        <v>1.8657594957878401</v>
      </c>
      <c r="S33">
        <v>0</v>
      </c>
      <c r="T33">
        <v>0.57532924380212203</v>
      </c>
      <c r="U33">
        <v>0</v>
      </c>
      <c r="V33">
        <v>0</v>
      </c>
      <c r="W33">
        <v>0</v>
      </c>
      <c r="X33">
        <v>17950818.892425001</v>
      </c>
      <c r="Y33">
        <v>-3499415.21063927</v>
      </c>
      <c r="Z33">
        <v>5742960.7000518302</v>
      </c>
      <c r="AA33">
        <v>-12969658.4342838</v>
      </c>
      <c r="AB33">
        <v>-7651410.7329520201</v>
      </c>
      <c r="AC33">
        <v>-952336.17331303703</v>
      </c>
      <c r="AD33">
        <v>-296329.857193915</v>
      </c>
      <c r="AE33">
        <v>-3483580.6329621901</v>
      </c>
      <c r="AF33">
        <v>-18374881.269439001</v>
      </c>
      <c r="AG33">
        <v>0</v>
      </c>
      <c r="AH33">
        <v>998309.81608624</v>
      </c>
      <c r="AI33">
        <v>0</v>
      </c>
      <c r="AJ33">
        <v>0</v>
      </c>
      <c r="AK33">
        <v>0</v>
      </c>
      <c r="AL33">
        <v>-22535522.9022201</v>
      </c>
      <c r="AM33">
        <v>-22593177.9782294</v>
      </c>
      <c r="AN33">
        <v>-17602492.145770598</v>
      </c>
      <c r="AO33">
        <v>0</v>
      </c>
      <c r="AP33">
        <v>-40195670.124000102</v>
      </c>
      <c r="AQ33">
        <v>1.8657594957878401</v>
      </c>
      <c r="AR33">
        <v>0.57532924380212203</v>
      </c>
      <c r="AS33">
        <v>0</v>
      </c>
      <c r="AT33">
        <v>-18374881.269439001</v>
      </c>
      <c r="AU33">
        <v>998309.81608624</v>
      </c>
      <c r="AV33">
        <v>0</v>
      </c>
    </row>
    <row r="34" spans="1:48" x14ac:dyDescent="0.2">
      <c r="A34">
        <v>2</v>
      </c>
      <c r="B34">
        <v>0</v>
      </c>
      <c r="C34">
        <v>2017</v>
      </c>
      <c r="D34">
        <v>1510</v>
      </c>
      <c r="E34">
        <v>841567595.51400006</v>
      </c>
      <c r="F34">
        <v>810138006.53499997</v>
      </c>
      <c r="G34">
        <v>-31429588.978999998</v>
      </c>
      <c r="H34">
        <v>839816632.26160002</v>
      </c>
      <c r="I34">
        <v>1879004.84546064</v>
      </c>
      <c r="J34">
        <v>11887597.9536594</v>
      </c>
      <c r="K34">
        <v>4.8598288788391404</v>
      </c>
      <c r="L34">
        <v>2634798.5283522401</v>
      </c>
      <c r="M34">
        <v>2.6080274899967102</v>
      </c>
      <c r="N34">
        <v>31096.289332861801</v>
      </c>
      <c r="O34">
        <v>7.2738930048334502</v>
      </c>
      <c r="P34">
        <v>0.247601928643056</v>
      </c>
      <c r="Q34">
        <v>5.2691247315514396</v>
      </c>
      <c r="R34">
        <v>2.7889508053782399</v>
      </c>
      <c r="S34">
        <v>0</v>
      </c>
      <c r="T34">
        <v>0.68960110654753104</v>
      </c>
      <c r="U34">
        <v>0</v>
      </c>
      <c r="V34">
        <v>0</v>
      </c>
      <c r="W34">
        <v>0</v>
      </c>
      <c r="X34">
        <v>6492189.4067663904</v>
      </c>
      <c r="Y34">
        <v>2830897.6863801898</v>
      </c>
      <c r="Z34">
        <v>5816545.0214695297</v>
      </c>
      <c r="AA34">
        <v>8924262.8357433397</v>
      </c>
      <c r="AB34">
        <v>-1509954.1579223301</v>
      </c>
      <c r="AC34">
        <v>-1645697.61326138</v>
      </c>
      <c r="AD34">
        <v>-403871.217418321</v>
      </c>
      <c r="AE34">
        <v>-1365088.9806262101</v>
      </c>
      <c r="AF34">
        <v>-17653051.238258399</v>
      </c>
      <c r="AG34">
        <v>0</v>
      </c>
      <c r="AH34">
        <v>737065.76317363302</v>
      </c>
      <c r="AI34">
        <v>0</v>
      </c>
      <c r="AJ34">
        <v>0</v>
      </c>
      <c r="AK34">
        <v>0</v>
      </c>
      <c r="AL34">
        <v>2223297.5060464102</v>
      </c>
      <c r="AM34">
        <v>1821416.8301375399</v>
      </c>
      <c r="AN34">
        <v>-33251005.809137601</v>
      </c>
      <c r="AO34">
        <v>0</v>
      </c>
      <c r="AP34">
        <v>-31429588.978999998</v>
      </c>
      <c r="AQ34">
        <v>2.7889508053782399</v>
      </c>
      <c r="AR34">
        <v>0.68960110654753104</v>
      </c>
      <c r="AS34">
        <v>0</v>
      </c>
      <c r="AT34">
        <v>-17653051.238258399</v>
      </c>
      <c r="AU34">
        <v>737065.76317363302</v>
      </c>
      <c r="AV34">
        <v>0</v>
      </c>
    </row>
    <row r="35" spans="1:48" x14ac:dyDescent="0.2">
      <c r="A35">
        <v>2</v>
      </c>
      <c r="B35">
        <v>0</v>
      </c>
      <c r="C35">
        <v>2018</v>
      </c>
      <c r="D35">
        <v>1510</v>
      </c>
      <c r="E35">
        <v>810138006.53499997</v>
      </c>
      <c r="F35">
        <v>791862410.91799998</v>
      </c>
      <c r="G35">
        <v>-18275595.616999801</v>
      </c>
      <c r="H35">
        <v>835870078.98757994</v>
      </c>
      <c r="I35">
        <v>-3946553.2740209401</v>
      </c>
      <c r="J35">
        <v>12145797.748958001</v>
      </c>
      <c r="K35">
        <v>4.86220097032946</v>
      </c>
      <c r="L35">
        <v>2647936.3114092201</v>
      </c>
      <c r="M35">
        <v>2.88725868801773</v>
      </c>
      <c r="N35">
        <v>31525.8458101629</v>
      </c>
      <c r="O35">
        <v>7.0315319071023401</v>
      </c>
      <c r="P35">
        <v>0.247089036662928</v>
      </c>
      <c r="Q35">
        <v>5.5597045506378002</v>
      </c>
      <c r="R35">
        <v>3.7657895985604402</v>
      </c>
      <c r="S35">
        <v>0</v>
      </c>
      <c r="T35">
        <v>0.80616291235533299</v>
      </c>
      <c r="U35">
        <v>0.40646436185162899</v>
      </c>
      <c r="V35">
        <v>0</v>
      </c>
      <c r="W35">
        <v>0</v>
      </c>
      <c r="X35">
        <v>9032704.0118758995</v>
      </c>
      <c r="Y35">
        <v>3382688.5326866298</v>
      </c>
      <c r="Z35">
        <v>5104859.9551043697</v>
      </c>
      <c r="AA35">
        <v>10418135.001623999</v>
      </c>
      <c r="AB35">
        <v>-3580397.1366463299</v>
      </c>
      <c r="AC35">
        <v>-1382252.01961271</v>
      </c>
      <c r="AD35">
        <v>-350729.02018772101</v>
      </c>
      <c r="AE35">
        <v>-1780400.4158668499</v>
      </c>
      <c r="AF35">
        <v>-18154466.1716584</v>
      </c>
      <c r="AG35">
        <v>0</v>
      </c>
      <c r="AH35">
        <v>701503.47841292503</v>
      </c>
      <c r="AI35">
        <v>-7446818.3250809899</v>
      </c>
      <c r="AJ35">
        <v>0</v>
      </c>
      <c r="AK35">
        <v>0</v>
      </c>
      <c r="AL35">
        <v>-4055172.1093492</v>
      </c>
      <c r="AM35">
        <v>-4419505.9759497698</v>
      </c>
      <c r="AN35">
        <v>-13856089.64105</v>
      </c>
      <c r="AO35">
        <v>0</v>
      </c>
      <c r="AP35">
        <v>-18275595.616999801</v>
      </c>
      <c r="AQ35">
        <v>3.7657895985604402</v>
      </c>
      <c r="AR35">
        <v>0.80616291235533299</v>
      </c>
      <c r="AS35">
        <v>0.40646436185162899</v>
      </c>
      <c r="AT35">
        <v>-18154466.1716584</v>
      </c>
      <c r="AU35">
        <v>701503.47841292503</v>
      </c>
      <c r="AV35">
        <v>-7446818.3250809899</v>
      </c>
    </row>
    <row r="36" spans="1:48" x14ac:dyDescent="0.2">
      <c r="A36">
        <v>3</v>
      </c>
      <c r="B36">
        <v>0</v>
      </c>
      <c r="C36">
        <v>2002</v>
      </c>
      <c r="D36">
        <v>2500</v>
      </c>
      <c r="E36">
        <v>0</v>
      </c>
      <c r="F36">
        <v>131868854.2626</v>
      </c>
      <c r="G36">
        <v>0</v>
      </c>
      <c r="H36">
        <v>120838343.64194401</v>
      </c>
      <c r="I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131868854.2626</v>
      </c>
      <c r="AP36">
        <v>131868854.2626</v>
      </c>
      <c r="AT36">
        <v>0</v>
      </c>
      <c r="AU36">
        <v>0</v>
      </c>
      <c r="AV36">
        <v>0</v>
      </c>
    </row>
    <row r="37" spans="1:48" x14ac:dyDescent="0.2">
      <c r="A37">
        <v>3</v>
      </c>
      <c r="B37">
        <v>0</v>
      </c>
      <c r="C37">
        <v>2003</v>
      </c>
      <c r="D37">
        <v>2985</v>
      </c>
      <c r="E37">
        <v>131868854.2626</v>
      </c>
      <c r="F37">
        <v>155958259.04890001</v>
      </c>
      <c r="G37">
        <v>6177531.8459000001</v>
      </c>
      <c r="H37">
        <v>149619030.550053</v>
      </c>
      <c r="I37">
        <v>11714515.903673699</v>
      </c>
      <c r="J37">
        <v>2174676.4527956699</v>
      </c>
      <c r="K37">
        <v>3.01931774311835</v>
      </c>
      <c r="L37">
        <v>610564.34880461695</v>
      </c>
      <c r="M37">
        <v>2.1890859276368899</v>
      </c>
      <c r="N37">
        <v>32897.984209361399</v>
      </c>
      <c r="O37">
        <v>6.548514019463</v>
      </c>
      <c r="P37">
        <v>0.20028885199163601</v>
      </c>
      <c r="Q37">
        <v>3.3701601969846902</v>
      </c>
      <c r="R37">
        <v>0</v>
      </c>
      <c r="S37">
        <v>0</v>
      </c>
      <c r="T37">
        <v>2.2092305262609999E-2</v>
      </c>
      <c r="U37">
        <v>0</v>
      </c>
      <c r="V37">
        <v>0</v>
      </c>
      <c r="W37">
        <v>0</v>
      </c>
      <c r="X37">
        <v>11356781.463334801</v>
      </c>
      <c r="Y37">
        <v>1770842.5216878201</v>
      </c>
      <c r="Z37">
        <v>2001417.18689674</v>
      </c>
      <c r="AA37">
        <v>1909489.0822835399</v>
      </c>
      <c r="AB37">
        <v>1336359.9922584</v>
      </c>
      <c r="AC37">
        <v>109933.52966846499</v>
      </c>
      <c r="AD37">
        <v>-564631.38906650804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17920192.387063202</v>
      </c>
      <c r="AM37">
        <v>19546331.405301802</v>
      </c>
      <c r="AN37">
        <v>-13368799.559401801</v>
      </c>
      <c r="AO37">
        <v>17911872.9403999</v>
      </c>
      <c r="AP37">
        <v>24089404.7863</v>
      </c>
      <c r="AQ37">
        <v>0</v>
      </c>
      <c r="AR37">
        <v>2.2092305262609999E-2</v>
      </c>
      <c r="AS37">
        <v>0</v>
      </c>
      <c r="AT37">
        <v>0</v>
      </c>
      <c r="AU37">
        <v>0</v>
      </c>
      <c r="AV37">
        <v>0</v>
      </c>
    </row>
    <row r="38" spans="1:48" x14ac:dyDescent="0.2">
      <c r="A38">
        <v>3</v>
      </c>
      <c r="B38">
        <v>0</v>
      </c>
      <c r="C38">
        <v>2004</v>
      </c>
      <c r="D38">
        <v>3509</v>
      </c>
      <c r="E38">
        <v>155958259.04890001</v>
      </c>
      <c r="F38">
        <v>183377253.29609901</v>
      </c>
      <c r="G38">
        <v>-9974690.8005000092</v>
      </c>
      <c r="H38">
        <v>184544870.13821301</v>
      </c>
      <c r="I38">
        <v>1009179.59997952</v>
      </c>
      <c r="J38">
        <v>2029653.82904582</v>
      </c>
      <c r="K38">
        <v>3.20459947552057</v>
      </c>
      <c r="L38">
        <v>597404.10507905402</v>
      </c>
      <c r="M38">
        <v>2.5064149533464199</v>
      </c>
      <c r="N38">
        <v>31337.1710735491</v>
      </c>
      <c r="O38">
        <v>6.4502921951353702</v>
      </c>
      <c r="P38">
        <v>0.193233921265413</v>
      </c>
      <c r="Q38">
        <v>3.33337009753172</v>
      </c>
      <c r="R38">
        <v>0</v>
      </c>
      <c r="S38">
        <v>0</v>
      </c>
      <c r="T38">
        <v>2.2280221715673901E-2</v>
      </c>
      <c r="U38">
        <v>0</v>
      </c>
      <c r="V38">
        <v>0</v>
      </c>
      <c r="W38">
        <v>0</v>
      </c>
      <c r="X38">
        <v>-3876229.9452232202</v>
      </c>
      <c r="Y38">
        <v>-3226552.0456199902</v>
      </c>
      <c r="Z38">
        <v>2735067.7824148899</v>
      </c>
      <c r="AA38">
        <v>2617145.2302536201</v>
      </c>
      <c r="AB38">
        <v>2111551.8076611902</v>
      </c>
      <c r="AC38">
        <v>109630.680357223</v>
      </c>
      <c r="AD38">
        <v>-590818.39990978502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-120204.890066074</v>
      </c>
      <c r="AM38">
        <v>707674.03322900995</v>
      </c>
      <c r="AN38">
        <v>-10682364.833729001</v>
      </c>
      <c r="AO38">
        <v>37393685.047699898</v>
      </c>
      <c r="AP38">
        <v>27418994.2471999</v>
      </c>
      <c r="AQ38">
        <v>0</v>
      </c>
      <c r="AR38">
        <v>2.2280221715673901E-2</v>
      </c>
      <c r="AS38">
        <v>0</v>
      </c>
      <c r="AT38">
        <v>0</v>
      </c>
      <c r="AU38">
        <v>0</v>
      </c>
      <c r="AV38">
        <v>0</v>
      </c>
    </row>
    <row r="39" spans="1:48" x14ac:dyDescent="0.2">
      <c r="A39">
        <v>3</v>
      </c>
      <c r="B39">
        <v>0</v>
      </c>
      <c r="C39">
        <v>2005</v>
      </c>
      <c r="D39">
        <v>3771</v>
      </c>
      <c r="E39">
        <v>183377253.29609901</v>
      </c>
      <c r="F39">
        <v>203845440.47749999</v>
      </c>
      <c r="G39">
        <v>12138039.202400001</v>
      </c>
      <c r="H39">
        <v>209854995.68999401</v>
      </c>
      <c r="I39">
        <v>16754149.7522543</v>
      </c>
      <c r="J39">
        <v>2103942.14933583</v>
      </c>
      <c r="K39">
        <v>2.7623276236298402</v>
      </c>
      <c r="L39">
        <v>616793.601856792</v>
      </c>
      <c r="M39">
        <v>2.9775369845743298</v>
      </c>
      <c r="N39">
        <v>29419.1275071448</v>
      </c>
      <c r="O39">
        <v>6.8976864241900699</v>
      </c>
      <c r="P39">
        <v>0.187004577083769</v>
      </c>
      <c r="Q39">
        <v>3.1785770154120101</v>
      </c>
      <c r="R39">
        <v>0</v>
      </c>
      <c r="S39">
        <v>0</v>
      </c>
      <c r="T39">
        <v>1.8455172842704801E-2</v>
      </c>
      <c r="U39">
        <v>0</v>
      </c>
      <c r="V39">
        <v>0</v>
      </c>
      <c r="W39">
        <v>0</v>
      </c>
      <c r="X39">
        <v>3453913.7386040101</v>
      </c>
      <c r="Y39">
        <v>1199184.86564778</v>
      </c>
      <c r="Z39">
        <v>3433816.4133311701</v>
      </c>
      <c r="AA39">
        <v>4055376.2179321698</v>
      </c>
      <c r="AB39">
        <v>2541070.0296515198</v>
      </c>
      <c r="AC39">
        <v>223318.01918571701</v>
      </c>
      <c r="AD39">
        <v>-618172.62903694005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14288506.655315399</v>
      </c>
      <c r="AM39">
        <v>15511155.957348101</v>
      </c>
      <c r="AN39">
        <v>-3373116.7549480898</v>
      </c>
      <c r="AO39">
        <v>8330147.97899999</v>
      </c>
      <c r="AP39">
        <v>20468187.181400001</v>
      </c>
      <c r="AQ39">
        <v>0</v>
      </c>
      <c r="AR39">
        <v>1.8455172842704801E-2</v>
      </c>
      <c r="AS39">
        <v>0</v>
      </c>
      <c r="AT39">
        <v>0</v>
      </c>
      <c r="AU39">
        <v>0</v>
      </c>
      <c r="AV39">
        <v>0</v>
      </c>
    </row>
    <row r="40" spans="1:48" x14ac:dyDescent="0.2">
      <c r="A40">
        <v>3</v>
      </c>
      <c r="B40">
        <v>0</v>
      </c>
      <c r="C40">
        <v>2006</v>
      </c>
      <c r="D40">
        <v>4293</v>
      </c>
      <c r="E40">
        <v>203845440.47749999</v>
      </c>
      <c r="F40">
        <v>237844128.64590001</v>
      </c>
      <c r="G40">
        <v>17388339.521699999</v>
      </c>
      <c r="H40">
        <v>247100198.65634099</v>
      </c>
      <c r="I40">
        <v>18701944.386165701</v>
      </c>
      <c r="J40">
        <v>2060262.4789815799</v>
      </c>
      <c r="K40">
        <v>2.74871468288603</v>
      </c>
      <c r="L40">
        <v>635125.17372613796</v>
      </c>
      <c r="M40">
        <v>3.2590225520352698</v>
      </c>
      <c r="N40">
        <v>27910.414674258798</v>
      </c>
      <c r="O40">
        <v>7.0438574177524798</v>
      </c>
      <c r="P40">
        <v>0.167148786034922</v>
      </c>
      <c r="Q40">
        <v>3.5347218173339501</v>
      </c>
      <c r="R40">
        <v>0</v>
      </c>
      <c r="S40">
        <v>0</v>
      </c>
      <c r="T40">
        <v>1.73970756407055E-2</v>
      </c>
      <c r="U40">
        <v>0</v>
      </c>
      <c r="V40">
        <v>0</v>
      </c>
      <c r="W40">
        <v>0</v>
      </c>
      <c r="X40">
        <v>6381972.2820624597</v>
      </c>
      <c r="Y40">
        <v>-396255.78193974099</v>
      </c>
      <c r="Z40">
        <v>4152464.0408902098</v>
      </c>
      <c r="AA40">
        <v>2456287.7745617302</v>
      </c>
      <c r="AB40">
        <v>4145917.08955782</v>
      </c>
      <c r="AC40">
        <v>233921.98212843799</v>
      </c>
      <c r="AD40">
        <v>-697088.70186662895</v>
      </c>
      <c r="AE40">
        <v>-524377.46675674699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15752841.2186375</v>
      </c>
      <c r="AM40">
        <v>17027925.4625898</v>
      </c>
      <c r="AN40">
        <v>360414.05911019398</v>
      </c>
      <c r="AO40">
        <v>16610348.6466999</v>
      </c>
      <c r="AP40">
        <v>33998688.168399997</v>
      </c>
      <c r="AQ40">
        <v>0</v>
      </c>
      <c r="AR40">
        <v>1.73970756407055E-2</v>
      </c>
      <c r="AS40">
        <v>0</v>
      </c>
      <c r="AT40">
        <v>0</v>
      </c>
      <c r="AU40">
        <v>0</v>
      </c>
      <c r="AV40">
        <v>0</v>
      </c>
    </row>
    <row r="41" spans="1:48" x14ac:dyDescent="0.2">
      <c r="A41">
        <v>3</v>
      </c>
      <c r="B41">
        <v>0</v>
      </c>
      <c r="C41">
        <v>2007</v>
      </c>
      <c r="D41">
        <v>4554</v>
      </c>
      <c r="E41">
        <v>237844128.64590001</v>
      </c>
      <c r="F41">
        <v>259236389.59209999</v>
      </c>
      <c r="G41">
        <v>10866052.3458999</v>
      </c>
      <c r="H41">
        <v>267959129.96783301</v>
      </c>
      <c r="I41">
        <v>9323418.0157526508</v>
      </c>
      <c r="J41">
        <v>2030638.1927095</v>
      </c>
      <c r="K41">
        <v>2.6651359573687601</v>
      </c>
      <c r="L41">
        <v>612258.43535092601</v>
      </c>
      <c r="M41">
        <v>3.4374164418642699</v>
      </c>
      <c r="N41">
        <v>28253.753865621198</v>
      </c>
      <c r="O41">
        <v>6.9922194936248401</v>
      </c>
      <c r="P41">
        <v>0.16084485919126401</v>
      </c>
      <c r="Q41">
        <v>3.6576054063712702</v>
      </c>
      <c r="R41">
        <v>0</v>
      </c>
      <c r="S41">
        <v>0</v>
      </c>
      <c r="T41">
        <v>1.6387578289993598E-2</v>
      </c>
      <c r="U41">
        <v>0</v>
      </c>
      <c r="V41">
        <v>0</v>
      </c>
      <c r="W41">
        <v>0</v>
      </c>
      <c r="X41">
        <v>6665848.7706358004</v>
      </c>
      <c r="Y41">
        <v>-342843.58714574901</v>
      </c>
      <c r="Z41">
        <v>1503315.8257679001</v>
      </c>
      <c r="AA41">
        <v>1711431.63944394</v>
      </c>
      <c r="AB41">
        <v>-842495.46107158402</v>
      </c>
      <c r="AC41">
        <v>85663.6786446521</v>
      </c>
      <c r="AD41">
        <v>-212816.45907822301</v>
      </c>
      <c r="AE41">
        <v>-115774.009996297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8452330.3972004503</v>
      </c>
      <c r="AM41">
        <v>8553187.6126190703</v>
      </c>
      <c r="AN41">
        <v>2312864.7332808902</v>
      </c>
      <c r="AO41">
        <v>10526208.600299999</v>
      </c>
      <c r="AP41">
        <v>21392260.946199901</v>
      </c>
      <c r="AQ41">
        <v>0</v>
      </c>
      <c r="AR41">
        <v>1.6387578289993598E-2</v>
      </c>
      <c r="AS41">
        <v>0</v>
      </c>
      <c r="AT41">
        <v>0</v>
      </c>
      <c r="AU41">
        <v>0</v>
      </c>
      <c r="AV41">
        <v>0</v>
      </c>
    </row>
    <row r="42" spans="1:48" x14ac:dyDescent="0.2">
      <c r="A42">
        <v>3</v>
      </c>
      <c r="B42">
        <v>0</v>
      </c>
      <c r="C42">
        <v>2008</v>
      </c>
      <c r="D42">
        <v>4554</v>
      </c>
      <c r="E42">
        <v>259236389.59209999</v>
      </c>
      <c r="F42">
        <v>277583870.45609897</v>
      </c>
      <c r="G42">
        <v>18347480.864</v>
      </c>
      <c r="H42">
        <v>275322186.19413501</v>
      </c>
      <c r="I42">
        <v>7363056.2263021804</v>
      </c>
      <c r="J42">
        <v>2037821.34253298</v>
      </c>
      <c r="K42">
        <v>2.5969192285374798</v>
      </c>
      <c r="L42">
        <v>610630.75610365102</v>
      </c>
      <c r="M42">
        <v>3.8590093041554598</v>
      </c>
      <c r="N42">
        <v>28310.783515516301</v>
      </c>
      <c r="O42">
        <v>7.0776442016340404</v>
      </c>
      <c r="P42">
        <v>0.15615708367269801</v>
      </c>
      <c r="Q42">
        <v>3.7226920023474102</v>
      </c>
      <c r="R42">
        <v>0</v>
      </c>
      <c r="S42">
        <v>0</v>
      </c>
      <c r="T42">
        <v>1.62241372926764E-2</v>
      </c>
      <c r="U42">
        <v>0</v>
      </c>
      <c r="V42">
        <v>0</v>
      </c>
      <c r="W42">
        <v>0</v>
      </c>
      <c r="X42">
        <v>1993554.21726789</v>
      </c>
      <c r="Y42">
        <v>698439.461850908</v>
      </c>
      <c r="Z42">
        <v>579985.11081074295</v>
      </c>
      <c r="AA42">
        <v>4106010.7591450498</v>
      </c>
      <c r="AB42">
        <v>-432631.52007529198</v>
      </c>
      <c r="AC42">
        <v>23743.717192366399</v>
      </c>
      <c r="AD42">
        <v>-118187.64550143</v>
      </c>
      <c r="AE42">
        <v>-96770.852293143995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6754143.2483970895</v>
      </c>
      <c r="AM42">
        <v>6866722.6340681799</v>
      </c>
      <c r="AN42">
        <v>11480758.2299318</v>
      </c>
      <c r="AO42">
        <v>0</v>
      </c>
      <c r="AP42">
        <v>18347480.864</v>
      </c>
      <c r="AQ42">
        <v>0</v>
      </c>
      <c r="AR42">
        <v>1.62241372926764E-2</v>
      </c>
      <c r="AS42">
        <v>0</v>
      </c>
      <c r="AT42">
        <v>0</v>
      </c>
      <c r="AU42">
        <v>0</v>
      </c>
      <c r="AV42">
        <v>0</v>
      </c>
    </row>
    <row r="43" spans="1:48" x14ac:dyDescent="0.2">
      <c r="A43">
        <v>3</v>
      </c>
      <c r="B43">
        <v>0</v>
      </c>
      <c r="C43">
        <v>2009</v>
      </c>
      <c r="D43">
        <v>4651</v>
      </c>
      <c r="E43">
        <v>277583870.45609897</v>
      </c>
      <c r="F43">
        <v>274774015.08329999</v>
      </c>
      <c r="G43">
        <v>-5842005.3728000196</v>
      </c>
      <c r="H43">
        <v>272440893.28006601</v>
      </c>
      <c r="I43">
        <v>-5509905.20036422</v>
      </c>
      <c r="J43">
        <v>2078026.4003778801</v>
      </c>
      <c r="K43">
        <v>2.7185524462926498</v>
      </c>
      <c r="L43">
        <v>605965.73793073802</v>
      </c>
      <c r="M43">
        <v>2.7954636252645102</v>
      </c>
      <c r="N43">
        <v>26949.466229882699</v>
      </c>
      <c r="O43">
        <v>7.2050961013869896</v>
      </c>
      <c r="P43">
        <v>0.153588741901755</v>
      </c>
      <c r="Q43">
        <v>3.7247189708272499</v>
      </c>
      <c r="R43">
        <v>0</v>
      </c>
      <c r="S43">
        <v>0</v>
      </c>
      <c r="T43">
        <v>1.6969681380478299E-2</v>
      </c>
      <c r="U43">
        <v>0</v>
      </c>
      <c r="V43">
        <v>0</v>
      </c>
      <c r="W43">
        <v>0</v>
      </c>
      <c r="X43">
        <v>5671506.5117527498</v>
      </c>
      <c r="Y43">
        <v>-3173683.68950949</v>
      </c>
      <c r="Z43">
        <v>-557505.17527038895</v>
      </c>
      <c r="AA43">
        <v>-11664514.183560601</v>
      </c>
      <c r="AB43">
        <v>4916276.9319280097</v>
      </c>
      <c r="AC43">
        <v>264901.16287054803</v>
      </c>
      <c r="AD43">
        <v>-179852.52730134901</v>
      </c>
      <c r="AE43">
        <v>43305.751347485297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-4679565.2177431202</v>
      </c>
      <c r="AM43">
        <v>-4883310.47596981</v>
      </c>
      <c r="AN43">
        <v>-958694.89683021395</v>
      </c>
      <c r="AO43">
        <v>3032149.9999999902</v>
      </c>
      <c r="AP43">
        <v>-2809855.37280002</v>
      </c>
      <c r="AQ43">
        <v>0</v>
      </c>
      <c r="AR43">
        <v>1.6969681380478299E-2</v>
      </c>
      <c r="AS43">
        <v>0</v>
      </c>
      <c r="AT43">
        <v>0</v>
      </c>
      <c r="AU43">
        <v>0</v>
      </c>
      <c r="AV43">
        <v>0</v>
      </c>
    </row>
    <row r="44" spans="1:48" x14ac:dyDescent="0.2">
      <c r="A44">
        <v>3</v>
      </c>
      <c r="B44">
        <v>0</v>
      </c>
      <c r="C44">
        <v>2010</v>
      </c>
      <c r="D44">
        <v>4651</v>
      </c>
      <c r="E44">
        <v>274774015.08329999</v>
      </c>
      <c r="F44">
        <v>278629975.00760001</v>
      </c>
      <c r="G44">
        <v>4678060.4779000096</v>
      </c>
      <c r="H44">
        <v>279463334.65319097</v>
      </c>
      <c r="I44">
        <v>7946133.3913458697</v>
      </c>
      <c r="J44">
        <v>2055097.8534877601</v>
      </c>
      <c r="K44">
        <v>2.6862971618019702</v>
      </c>
      <c r="L44">
        <v>606666.16850062599</v>
      </c>
      <c r="M44">
        <v>3.2430262392288198</v>
      </c>
      <c r="N44">
        <v>26723.397794714001</v>
      </c>
      <c r="O44">
        <v>7.3695150038213999</v>
      </c>
      <c r="P44">
        <v>0.15161621945426701</v>
      </c>
      <c r="Q44">
        <v>3.9015870407932698</v>
      </c>
      <c r="R44">
        <v>0</v>
      </c>
      <c r="S44">
        <v>0</v>
      </c>
      <c r="T44">
        <v>3.2418235288003999E-2</v>
      </c>
      <c r="U44">
        <v>0</v>
      </c>
      <c r="V44">
        <v>0</v>
      </c>
      <c r="W44">
        <v>0</v>
      </c>
      <c r="X44">
        <v>863441.63326103601</v>
      </c>
      <c r="Y44">
        <v>710536.41016556905</v>
      </c>
      <c r="Z44">
        <v>1447384.56572332</v>
      </c>
      <c r="AA44">
        <v>5469905.1004113499</v>
      </c>
      <c r="AB44">
        <v>41517.450406696596</v>
      </c>
      <c r="AC44">
        <v>410078.231232083</v>
      </c>
      <c r="AD44">
        <v>-308338.05214260099</v>
      </c>
      <c r="AE44">
        <v>-365979.38244650402</v>
      </c>
      <c r="AF44">
        <v>0</v>
      </c>
      <c r="AG44">
        <v>0</v>
      </c>
      <c r="AH44">
        <v>31957.202846999699</v>
      </c>
      <c r="AI44">
        <v>0</v>
      </c>
      <c r="AJ44">
        <v>0</v>
      </c>
      <c r="AK44">
        <v>0</v>
      </c>
      <c r="AL44">
        <v>8300503.1594579602</v>
      </c>
      <c r="AM44">
        <v>8292904.2397711203</v>
      </c>
      <c r="AN44">
        <v>-3614843.7618711102</v>
      </c>
      <c r="AO44">
        <v>0</v>
      </c>
      <c r="AP44">
        <v>4678060.4779000096</v>
      </c>
      <c r="AQ44">
        <v>0</v>
      </c>
      <c r="AR44">
        <v>3.2418235288003999E-2</v>
      </c>
      <c r="AS44">
        <v>0</v>
      </c>
      <c r="AT44">
        <v>0</v>
      </c>
      <c r="AU44">
        <v>31957.202846999699</v>
      </c>
      <c r="AV44">
        <v>0</v>
      </c>
    </row>
    <row r="45" spans="1:48" x14ac:dyDescent="0.2">
      <c r="A45">
        <v>3</v>
      </c>
      <c r="B45">
        <v>0</v>
      </c>
      <c r="C45">
        <v>2011</v>
      </c>
      <c r="D45">
        <v>4682</v>
      </c>
      <c r="E45">
        <v>278629975.00760001</v>
      </c>
      <c r="F45">
        <v>297115860.68660003</v>
      </c>
      <c r="G45">
        <v>16854344.679000001</v>
      </c>
      <c r="H45">
        <v>292168668.72383499</v>
      </c>
      <c r="I45">
        <v>10977119.291223301</v>
      </c>
      <c r="J45">
        <v>2038774.3403365801</v>
      </c>
      <c r="K45">
        <v>2.5971965536906101</v>
      </c>
      <c r="L45">
        <v>605138.01417636697</v>
      </c>
      <c r="M45">
        <v>3.9965014446963698</v>
      </c>
      <c r="N45">
        <v>26662.795365030699</v>
      </c>
      <c r="O45">
        <v>7.5014980322064098</v>
      </c>
      <c r="P45">
        <v>0.15082581473281401</v>
      </c>
      <c r="Q45">
        <v>3.9315548330498502</v>
      </c>
      <c r="R45">
        <v>0</v>
      </c>
      <c r="S45">
        <v>0</v>
      </c>
      <c r="T45">
        <v>3.1164172909835499E-2</v>
      </c>
      <c r="U45">
        <v>0</v>
      </c>
      <c r="V45">
        <v>0</v>
      </c>
      <c r="W45">
        <v>0</v>
      </c>
      <c r="X45">
        <v>-18604.036218255402</v>
      </c>
      <c r="Y45">
        <v>1235640.7288794599</v>
      </c>
      <c r="Z45">
        <v>859696.22171434399</v>
      </c>
      <c r="AA45">
        <v>7911416.5582126696</v>
      </c>
      <c r="AB45">
        <v>528032.00195736403</v>
      </c>
      <c r="AC45">
        <v>295633.31558033498</v>
      </c>
      <c r="AD45">
        <v>-104639.19366782501</v>
      </c>
      <c r="AE45">
        <v>-41457.6889469706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10665717.9075111</v>
      </c>
      <c r="AM45">
        <v>10769413.865440199</v>
      </c>
      <c r="AN45">
        <v>6084930.8135598004</v>
      </c>
      <c r="AO45">
        <v>642432.99999999895</v>
      </c>
      <c r="AP45">
        <v>17496777.679000001</v>
      </c>
      <c r="AQ45">
        <v>0</v>
      </c>
      <c r="AR45">
        <v>3.1164172909835499E-2</v>
      </c>
      <c r="AS45">
        <v>0</v>
      </c>
      <c r="AT45">
        <v>0</v>
      </c>
      <c r="AU45">
        <v>0</v>
      </c>
      <c r="AV45">
        <v>0</v>
      </c>
    </row>
    <row r="46" spans="1:48" x14ac:dyDescent="0.2">
      <c r="A46">
        <v>3</v>
      </c>
      <c r="B46">
        <v>0</v>
      </c>
      <c r="C46">
        <v>2012</v>
      </c>
      <c r="D46">
        <v>4781</v>
      </c>
      <c r="E46">
        <v>297115860.68660003</v>
      </c>
      <c r="F46">
        <v>301331489.638699</v>
      </c>
      <c r="G46">
        <v>1138128.42209989</v>
      </c>
      <c r="H46">
        <v>291240675.37601101</v>
      </c>
      <c r="I46">
        <v>-3939489.69005292</v>
      </c>
      <c r="J46">
        <v>2028692.5542788999</v>
      </c>
      <c r="K46">
        <v>2.7892334324222601</v>
      </c>
      <c r="L46">
        <v>615679.76400921994</v>
      </c>
      <c r="M46">
        <v>4.0099435083306396</v>
      </c>
      <c r="N46">
        <v>26326.121989236301</v>
      </c>
      <c r="O46">
        <v>7.3926186358612798</v>
      </c>
      <c r="P46">
        <v>0.15023293862336901</v>
      </c>
      <c r="Q46">
        <v>3.9404661264417702</v>
      </c>
      <c r="R46">
        <v>0</v>
      </c>
      <c r="S46">
        <v>0</v>
      </c>
      <c r="T46">
        <v>3.9726011387356097E-2</v>
      </c>
      <c r="U46">
        <v>0</v>
      </c>
      <c r="V46">
        <v>0</v>
      </c>
      <c r="W46">
        <v>0</v>
      </c>
      <c r="X46">
        <v>-2561981.3082648502</v>
      </c>
      <c r="Y46">
        <v>-4003921.5087709702</v>
      </c>
      <c r="Z46">
        <v>1174200.9316422499</v>
      </c>
      <c r="AA46">
        <v>102396.17904651001</v>
      </c>
      <c r="AB46">
        <v>1394735.6171279999</v>
      </c>
      <c r="AC46">
        <v>-268797.90427540801</v>
      </c>
      <c r="AD46">
        <v>-86511.865676013898</v>
      </c>
      <c r="AE46">
        <v>-12980.375333629499</v>
      </c>
      <c r="AF46">
        <v>0</v>
      </c>
      <c r="AG46">
        <v>0</v>
      </c>
      <c r="AH46">
        <v>20747.923831673899</v>
      </c>
      <c r="AI46">
        <v>0</v>
      </c>
      <c r="AJ46">
        <v>0</v>
      </c>
      <c r="AK46">
        <v>0</v>
      </c>
      <c r="AL46">
        <v>-4242112.3106724303</v>
      </c>
      <c r="AM46">
        <v>-3923888.7889708001</v>
      </c>
      <c r="AN46">
        <v>5062017.2110706903</v>
      </c>
      <c r="AO46">
        <v>3077500.52999999</v>
      </c>
      <c r="AP46">
        <v>4215628.9520998904</v>
      </c>
      <c r="AQ46">
        <v>0</v>
      </c>
      <c r="AR46">
        <v>3.9726011387356097E-2</v>
      </c>
      <c r="AS46">
        <v>0</v>
      </c>
      <c r="AT46">
        <v>0</v>
      </c>
      <c r="AU46">
        <v>20747.923831673899</v>
      </c>
      <c r="AV46">
        <v>0</v>
      </c>
    </row>
    <row r="47" spans="1:48" x14ac:dyDescent="0.2">
      <c r="A47">
        <v>3</v>
      </c>
      <c r="B47">
        <v>0</v>
      </c>
      <c r="C47">
        <v>2013</v>
      </c>
      <c r="D47">
        <v>4815</v>
      </c>
      <c r="E47">
        <v>301331489.638699</v>
      </c>
      <c r="F47">
        <v>298829110.74150002</v>
      </c>
      <c r="G47">
        <v>-2512436.6511999001</v>
      </c>
      <c r="H47">
        <v>287845845.43566197</v>
      </c>
      <c r="I47">
        <v>-3461599.2365813698</v>
      </c>
      <c r="J47">
        <v>2005800.7473064</v>
      </c>
      <c r="K47">
        <v>3.00290468846298</v>
      </c>
      <c r="L47">
        <v>620313.460778084</v>
      </c>
      <c r="M47">
        <v>3.8431710160004098</v>
      </c>
      <c r="N47">
        <v>26200.2863868735</v>
      </c>
      <c r="O47">
        <v>7.4872328567012296</v>
      </c>
      <c r="P47">
        <v>0.14705632708535099</v>
      </c>
      <c r="Q47">
        <v>3.8651805526674599</v>
      </c>
      <c r="R47">
        <v>0</v>
      </c>
      <c r="S47">
        <v>0</v>
      </c>
      <c r="T47">
        <v>4.0444146792001201E-2</v>
      </c>
      <c r="U47">
        <v>0</v>
      </c>
      <c r="V47">
        <v>0</v>
      </c>
      <c r="W47">
        <v>0</v>
      </c>
      <c r="X47">
        <v>51147.9083040935</v>
      </c>
      <c r="Y47">
        <v>-4340845.0860396596</v>
      </c>
      <c r="Z47">
        <v>1973943.97761307</v>
      </c>
      <c r="AA47">
        <v>-1595811.8161645499</v>
      </c>
      <c r="AB47">
        <v>-27395.359903926601</v>
      </c>
      <c r="AC47">
        <v>305179.265709011</v>
      </c>
      <c r="AD47">
        <v>-116386.84787187399</v>
      </c>
      <c r="AE47">
        <v>222794.012851715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-3527373.9455021201</v>
      </c>
      <c r="AM47">
        <v>-3510920.0104790102</v>
      </c>
      <c r="AN47">
        <v>998483.35927910998</v>
      </c>
      <c r="AO47">
        <v>1039329.7539999899</v>
      </c>
      <c r="AP47">
        <v>-1473106.8971998999</v>
      </c>
      <c r="AQ47">
        <v>0</v>
      </c>
      <c r="AR47">
        <v>4.0444146792001201E-2</v>
      </c>
      <c r="AS47">
        <v>0</v>
      </c>
      <c r="AT47">
        <v>0</v>
      </c>
      <c r="AU47">
        <v>0</v>
      </c>
      <c r="AV47">
        <v>0</v>
      </c>
    </row>
    <row r="48" spans="1:48" x14ac:dyDescent="0.2">
      <c r="A48">
        <v>3</v>
      </c>
      <c r="B48">
        <v>0</v>
      </c>
      <c r="C48">
        <v>2014</v>
      </c>
      <c r="D48">
        <v>4815</v>
      </c>
      <c r="E48">
        <v>298829110.74150002</v>
      </c>
      <c r="F48">
        <v>299270807.57059997</v>
      </c>
      <c r="G48">
        <v>-600513.17090006103</v>
      </c>
      <c r="H48">
        <v>291251545.54964298</v>
      </c>
      <c r="I48">
        <v>2359496.2337876102</v>
      </c>
      <c r="J48">
        <v>2001500.2708739799</v>
      </c>
      <c r="K48">
        <v>2.97992020859613</v>
      </c>
      <c r="L48">
        <v>613010.182802069</v>
      </c>
      <c r="M48">
        <v>3.6418357463703699</v>
      </c>
      <c r="N48">
        <v>26630.0832768615</v>
      </c>
      <c r="O48">
        <v>7.3868647888882704</v>
      </c>
      <c r="P48">
        <v>0.14608292605447501</v>
      </c>
      <c r="Q48">
        <v>3.9888666466944098</v>
      </c>
      <c r="R48">
        <v>0</v>
      </c>
      <c r="S48">
        <v>0</v>
      </c>
      <c r="T48">
        <v>6.1502140652884001E-2</v>
      </c>
      <c r="U48">
        <v>0</v>
      </c>
      <c r="V48">
        <v>0</v>
      </c>
      <c r="W48">
        <v>0</v>
      </c>
      <c r="X48">
        <v>4780441.1523995297</v>
      </c>
      <c r="Y48">
        <v>390482.09592061001</v>
      </c>
      <c r="Z48">
        <v>1305107.8696902101</v>
      </c>
      <c r="AA48">
        <v>-2331950.1921494901</v>
      </c>
      <c r="AB48">
        <v>-1391015.1106726499</v>
      </c>
      <c r="AC48">
        <v>-177989.23967785601</v>
      </c>
      <c r="AD48">
        <v>-98457.312119191498</v>
      </c>
      <c r="AE48">
        <v>-213682.771432298</v>
      </c>
      <c r="AF48">
        <v>0</v>
      </c>
      <c r="AG48">
        <v>0</v>
      </c>
      <c r="AH48">
        <v>47895.312278274701</v>
      </c>
      <c r="AI48">
        <v>0</v>
      </c>
      <c r="AJ48">
        <v>0</v>
      </c>
      <c r="AK48">
        <v>0</v>
      </c>
      <c r="AL48">
        <v>2310831.8042371399</v>
      </c>
      <c r="AM48">
        <v>2504172.5113572902</v>
      </c>
      <c r="AN48">
        <v>-3104685.6822573598</v>
      </c>
      <c r="AO48">
        <v>0</v>
      </c>
      <c r="AP48">
        <v>-600513.17090006103</v>
      </c>
      <c r="AQ48">
        <v>0</v>
      </c>
      <c r="AR48">
        <v>6.1502140652884001E-2</v>
      </c>
      <c r="AS48">
        <v>0</v>
      </c>
      <c r="AT48">
        <v>0</v>
      </c>
      <c r="AU48">
        <v>47895.312278274701</v>
      </c>
      <c r="AV48">
        <v>0</v>
      </c>
    </row>
    <row r="49" spans="1:48" x14ac:dyDescent="0.2">
      <c r="A49">
        <v>3</v>
      </c>
      <c r="B49">
        <v>0</v>
      </c>
      <c r="C49">
        <v>2015</v>
      </c>
      <c r="D49">
        <v>4847</v>
      </c>
      <c r="E49">
        <v>299270807.57059997</v>
      </c>
      <c r="F49">
        <v>288673104.84859997</v>
      </c>
      <c r="G49">
        <v>-11045340.7219999</v>
      </c>
      <c r="H49">
        <v>276484631.91285402</v>
      </c>
      <c r="I49">
        <v>-15219705.8008877</v>
      </c>
      <c r="J49">
        <v>2008919.70086118</v>
      </c>
      <c r="K49">
        <v>2.9938135581901002</v>
      </c>
      <c r="L49">
        <v>609618.712762087</v>
      </c>
      <c r="M49">
        <v>2.6484397071331598</v>
      </c>
      <c r="N49">
        <v>27447.604984461999</v>
      </c>
      <c r="O49">
        <v>7.13050006506014</v>
      </c>
      <c r="P49">
        <v>0.144456246247995</v>
      </c>
      <c r="Q49">
        <v>4.0386809853076899</v>
      </c>
      <c r="R49">
        <v>0.52060438734187298</v>
      </c>
      <c r="S49">
        <v>0</v>
      </c>
      <c r="T49">
        <v>0.115713580265695</v>
      </c>
      <c r="U49">
        <v>0</v>
      </c>
      <c r="V49">
        <v>0</v>
      </c>
      <c r="W49">
        <v>0</v>
      </c>
      <c r="X49">
        <v>3788847.9172807401</v>
      </c>
      <c r="Y49">
        <v>-1192718.6072881899</v>
      </c>
      <c r="Z49">
        <v>1253436.5024860699</v>
      </c>
      <c r="AA49">
        <v>-12304278.2626625</v>
      </c>
      <c r="AB49">
        <v>-3138734.9056068002</v>
      </c>
      <c r="AC49">
        <v>-499816.51171028498</v>
      </c>
      <c r="AD49">
        <v>-81961.752766118196</v>
      </c>
      <c r="AE49">
        <v>-73511.500581445303</v>
      </c>
      <c r="AF49">
        <v>-3535795.7808677498</v>
      </c>
      <c r="AG49">
        <v>0</v>
      </c>
      <c r="AH49">
        <v>122117.54837703099</v>
      </c>
      <c r="AI49">
        <v>0</v>
      </c>
      <c r="AJ49">
        <v>0</v>
      </c>
      <c r="AK49">
        <v>0</v>
      </c>
      <c r="AL49">
        <v>-15662415.353339201</v>
      </c>
      <c r="AM49">
        <v>-15539946.5189193</v>
      </c>
      <c r="AN49">
        <v>4494605.7969193701</v>
      </c>
      <c r="AO49">
        <v>447637.99999999901</v>
      </c>
      <c r="AP49">
        <v>-10597702.7219999</v>
      </c>
      <c r="AQ49">
        <v>0.52060438734187298</v>
      </c>
      <c r="AR49">
        <v>0.115713580265695</v>
      </c>
      <c r="AS49">
        <v>0</v>
      </c>
      <c r="AT49">
        <v>-3535795.7808677498</v>
      </c>
      <c r="AU49">
        <v>122117.54837703099</v>
      </c>
      <c r="AV49">
        <v>0</v>
      </c>
    </row>
    <row r="50" spans="1:48" x14ac:dyDescent="0.2">
      <c r="A50">
        <v>3</v>
      </c>
      <c r="B50">
        <v>0</v>
      </c>
      <c r="C50">
        <v>2016</v>
      </c>
      <c r="D50">
        <v>4879</v>
      </c>
      <c r="E50">
        <v>288673104.84859997</v>
      </c>
      <c r="F50">
        <v>275683616.11149901</v>
      </c>
      <c r="G50">
        <v>-12722764.5529</v>
      </c>
      <c r="H50">
        <v>267113730.38687801</v>
      </c>
      <c r="I50">
        <v>-9077597.4536632597</v>
      </c>
      <c r="J50">
        <v>2049131.0994198199</v>
      </c>
      <c r="K50">
        <v>3.07234621299787</v>
      </c>
      <c r="L50">
        <v>620853.17503846099</v>
      </c>
      <c r="M50">
        <v>2.3548735286973499</v>
      </c>
      <c r="N50">
        <v>27832.5416328557</v>
      </c>
      <c r="O50">
        <v>7.0741226635976799</v>
      </c>
      <c r="P50">
        <v>0.14372205804160401</v>
      </c>
      <c r="Q50">
        <v>4.5535099249193296</v>
      </c>
      <c r="R50">
        <v>1.2756508138655001</v>
      </c>
      <c r="S50">
        <v>0</v>
      </c>
      <c r="T50">
        <v>0.20177842024649001</v>
      </c>
      <c r="U50">
        <v>0</v>
      </c>
      <c r="V50">
        <v>0</v>
      </c>
      <c r="W50">
        <v>0</v>
      </c>
      <c r="X50">
        <v>2953220.59805822</v>
      </c>
      <c r="Y50">
        <v>-1779346.6327635299</v>
      </c>
      <c r="Z50">
        <v>1135152.2243389001</v>
      </c>
      <c r="AA50">
        <v>-4081151.9837652701</v>
      </c>
      <c r="AB50">
        <v>-1314694.8300492601</v>
      </c>
      <c r="AC50">
        <v>-62498.596896418901</v>
      </c>
      <c r="AD50">
        <v>-31936.868141786701</v>
      </c>
      <c r="AE50">
        <v>-1134898.0554608</v>
      </c>
      <c r="AF50">
        <v>-4935864.7398565803</v>
      </c>
      <c r="AG50">
        <v>0</v>
      </c>
      <c r="AH50">
        <v>181287.342513765</v>
      </c>
      <c r="AI50">
        <v>0</v>
      </c>
      <c r="AJ50">
        <v>0</v>
      </c>
      <c r="AK50">
        <v>0</v>
      </c>
      <c r="AL50">
        <v>-9070731.5420227703</v>
      </c>
      <c r="AM50">
        <v>-8917309.2646500897</v>
      </c>
      <c r="AN50">
        <v>-3805455.2882499201</v>
      </c>
      <c r="AO50">
        <v>145754.65739999901</v>
      </c>
      <c r="AP50">
        <v>-12577009.895500001</v>
      </c>
      <c r="AQ50">
        <v>1.2756508138655001</v>
      </c>
      <c r="AR50">
        <v>0.20177842024649001</v>
      </c>
      <c r="AS50">
        <v>0</v>
      </c>
      <c r="AT50">
        <v>-4935864.7398565803</v>
      </c>
      <c r="AU50">
        <v>181287.342513765</v>
      </c>
      <c r="AV50">
        <v>0</v>
      </c>
    </row>
    <row r="51" spans="1:48" x14ac:dyDescent="0.2">
      <c r="A51">
        <v>3</v>
      </c>
      <c r="B51">
        <v>0</v>
      </c>
      <c r="C51">
        <v>2017</v>
      </c>
      <c r="D51">
        <v>4879</v>
      </c>
      <c r="E51">
        <v>275683616.11149901</v>
      </c>
      <c r="F51">
        <v>267438985.852999</v>
      </c>
      <c r="G51">
        <v>-8608560.9304999802</v>
      </c>
      <c r="H51">
        <v>266068713.68882099</v>
      </c>
      <c r="I51">
        <v>-1477496.6275581999</v>
      </c>
      <c r="J51">
        <v>2059764.5994617499</v>
      </c>
      <c r="K51">
        <v>3.0903677858509302</v>
      </c>
      <c r="L51">
        <v>624294.920937952</v>
      </c>
      <c r="M51">
        <v>2.5715765913113202</v>
      </c>
      <c r="N51">
        <v>28212.680026350601</v>
      </c>
      <c r="O51">
        <v>6.9355114013638799</v>
      </c>
      <c r="P51">
        <v>0.14333715690128601</v>
      </c>
      <c r="Q51">
        <v>4.8565736625900602</v>
      </c>
      <c r="R51">
        <v>2.1778138224575199</v>
      </c>
      <c r="S51">
        <v>0</v>
      </c>
      <c r="T51">
        <v>0.37689401993869698</v>
      </c>
      <c r="U51">
        <v>0</v>
      </c>
      <c r="V51">
        <v>0</v>
      </c>
      <c r="W51">
        <v>0</v>
      </c>
      <c r="X51">
        <v>2012248.2614317299</v>
      </c>
      <c r="Y51">
        <v>-195666.06338123101</v>
      </c>
      <c r="Z51">
        <v>1059604.9513310001</v>
      </c>
      <c r="AA51">
        <v>2967994.4804346599</v>
      </c>
      <c r="AB51">
        <v>-1131383.7656075601</v>
      </c>
      <c r="AC51">
        <v>-218164.04405450699</v>
      </c>
      <c r="AD51">
        <v>-82160.957124290406</v>
      </c>
      <c r="AE51">
        <v>-569642.37654200895</v>
      </c>
      <c r="AF51">
        <v>-5627386.05896232</v>
      </c>
      <c r="AG51">
        <v>0</v>
      </c>
      <c r="AH51">
        <v>352938.23449735902</v>
      </c>
      <c r="AI51">
        <v>0</v>
      </c>
      <c r="AJ51">
        <v>0</v>
      </c>
      <c r="AK51">
        <v>0</v>
      </c>
      <c r="AL51">
        <v>-1431617.33797715</v>
      </c>
      <c r="AM51">
        <v>-1568151.27467981</v>
      </c>
      <c r="AN51">
        <v>-7040409.6558201704</v>
      </c>
      <c r="AO51">
        <v>0</v>
      </c>
      <c r="AP51">
        <v>-8608560.9304999802</v>
      </c>
      <c r="AQ51">
        <v>2.1778138224575199</v>
      </c>
      <c r="AR51">
        <v>0.37689401993869698</v>
      </c>
      <c r="AS51">
        <v>0</v>
      </c>
      <c r="AT51">
        <v>-5627386.05896232</v>
      </c>
      <c r="AU51">
        <v>352938.23449735902</v>
      </c>
      <c r="AV51">
        <v>0</v>
      </c>
    </row>
    <row r="52" spans="1:48" x14ac:dyDescent="0.2">
      <c r="A52">
        <v>3</v>
      </c>
      <c r="B52">
        <v>0</v>
      </c>
      <c r="C52">
        <v>2018</v>
      </c>
      <c r="D52">
        <v>4879</v>
      </c>
      <c r="E52">
        <v>267438985.852999</v>
      </c>
      <c r="F52">
        <v>262581465.02949899</v>
      </c>
      <c r="G52">
        <v>-4075915.3840000201</v>
      </c>
      <c r="H52">
        <v>263236870.468649</v>
      </c>
      <c r="I52">
        <v>-2070662.90497352</v>
      </c>
      <c r="J52">
        <v>2071579.80954872</v>
      </c>
      <c r="K52">
        <v>3.0916223120934001</v>
      </c>
      <c r="L52">
        <v>629413.44116778695</v>
      </c>
      <c r="M52">
        <v>2.8249623930836898</v>
      </c>
      <c r="N52">
        <v>28566.143607021499</v>
      </c>
      <c r="O52">
        <v>6.81797719282162</v>
      </c>
      <c r="P52">
        <v>0.14250596887957701</v>
      </c>
      <c r="Q52">
        <v>5.1971694976222897</v>
      </c>
      <c r="R52">
        <v>3.16191576329788</v>
      </c>
      <c r="S52">
        <v>0</v>
      </c>
      <c r="T52">
        <v>0.53645482601761996</v>
      </c>
      <c r="U52">
        <v>8.1004755205763807E-2</v>
      </c>
      <c r="V52">
        <v>0</v>
      </c>
      <c r="W52">
        <v>0</v>
      </c>
      <c r="X52">
        <v>1489679.8340981901</v>
      </c>
      <c r="Y52">
        <v>340297.246237277</v>
      </c>
      <c r="Z52">
        <v>1074066.0740860901</v>
      </c>
      <c r="AA52">
        <v>3268063.0573213301</v>
      </c>
      <c r="AB52">
        <v>-1310387.77168276</v>
      </c>
      <c r="AC52">
        <v>-168870.74806220899</v>
      </c>
      <c r="AD52">
        <v>-65206.428211470797</v>
      </c>
      <c r="AE52">
        <v>-699717.40453719697</v>
      </c>
      <c r="AF52">
        <v>-5977644.2412343696</v>
      </c>
      <c r="AG52">
        <v>0</v>
      </c>
      <c r="AH52">
        <v>331261.10949442798</v>
      </c>
      <c r="AI52">
        <v>-489919.25554438803</v>
      </c>
      <c r="AJ52">
        <v>0</v>
      </c>
      <c r="AK52">
        <v>0</v>
      </c>
      <c r="AL52">
        <v>-2208378.5280350698</v>
      </c>
      <c r="AM52">
        <v>-2254792.58559631</v>
      </c>
      <c r="AN52">
        <v>-1821122.7984037001</v>
      </c>
      <c r="AO52">
        <v>0</v>
      </c>
      <c r="AP52">
        <v>-4075915.3840000201</v>
      </c>
      <c r="AQ52">
        <v>3.16191576329788</v>
      </c>
      <c r="AR52">
        <v>0.53645482601761996</v>
      </c>
      <c r="AS52">
        <v>8.1004755205763807E-2</v>
      </c>
      <c r="AT52">
        <v>-5977644.2412343696</v>
      </c>
      <c r="AU52">
        <v>331261.10949442798</v>
      </c>
      <c r="AV52">
        <v>-489919.25554438803</v>
      </c>
    </row>
    <row r="53" spans="1:48" x14ac:dyDescent="0.2">
      <c r="A53">
        <v>10</v>
      </c>
      <c r="B53">
        <v>0</v>
      </c>
      <c r="C53">
        <v>2002</v>
      </c>
      <c r="D53">
        <v>100</v>
      </c>
      <c r="E53">
        <v>0</v>
      </c>
      <c r="F53">
        <v>1323822038</v>
      </c>
      <c r="G53">
        <v>0</v>
      </c>
      <c r="H53">
        <v>1200686998.0192101</v>
      </c>
      <c r="I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1323822038</v>
      </c>
      <c r="AP53">
        <v>1323822038</v>
      </c>
      <c r="AT53">
        <v>0</v>
      </c>
      <c r="AU53">
        <v>0</v>
      </c>
      <c r="AV53">
        <v>0</v>
      </c>
    </row>
    <row r="54" spans="1:48" x14ac:dyDescent="0.2">
      <c r="A54">
        <v>10</v>
      </c>
      <c r="B54">
        <v>0</v>
      </c>
      <c r="C54">
        <v>2003</v>
      </c>
      <c r="D54">
        <v>100</v>
      </c>
      <c r="E54">
        <v>1323822038</v>
      </c>
      <c r="F54">
        <v>1281862733</v>
      </c>
      <c r="G54">
        <v>-41959305.000000402</v>
      </c>
      <c r="H54">
        <v>1161290074.20805</v>
      </c>
      <c r="I54">
        <v>-39396923.811153799</v>
      </c>
      <c r="J54">
        <v>270698672.69999897</v>
      </c>
      <c r="K54">
        <v>6.9156230000000001</v>
      </c>
      <c r="L54">
        <v>26042245.269999899</v>
      </c>
      <c r="M54">
        <v>2.2467999999999901</v>
      </c>
      <c r="N54">
        <v>41148.635000000002</v>
      </c>
      <c r="O54">
        <v>31.36</v>
      </c>
      <c r="P54">
        <v>0.77880399100855902</v>
      </c>
      <c r="Q54">
        <v>3.5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-50284401.583704099</v>
      </c>
      <c r="Y54">
        <v>-21969582.240446601</v>
      </c>
      <c r="Z54">
        <v>8878436.1825863607</v>
      </c>
      <c r="AA54">
        <v>20304933.440803599</v>
      </c>
      <c r="AB54">
        <v>14156709.6116572</v>
      </c>
      <c r="AC54">
        <v>-3390953.4054860999</v>
      </c>
      <c r="AD54">
        <v>-10392439.192959201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-42697297.187548898</v>
      </c>
      <c r="AM54">
        <v>-43437228.900331497</v>
      </c>
      <c r="AN54">
        <v>1477923.9003310499</v>
      </c>
      <c r="AO54">
        <v>0</v>
      </c>
      <c r="AP54">
        <v>-41959305.000000402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</row>
    <row r="55" spans="1:48" x14ac:dyDescent="0.2">
      <c r="A55">
        <v>10</v>
      </c>
      <c r="B55">
        <v>0</v>
      </c>
      <c r="C55">
        <v>2004</v>
      </c>
      <c r="D55">
        <v>100</v>
      </c>
      <c r="E55">
        <v>1281862733</v>
      </c>
      <c r="F55">
        <v>1289530121.99999</v>
      </c>
      <c r="G55">
        <v>7667388.9999978496</v>
      </c>
      <c r="H55">
        <v>1231006010.68115</v>
      </c>
      <c r="I55">
        <v>69715936.473093703</v>
      </c>
      <c r="J55">
        <v>285674876.30000001</v>
      </c>
      <c r="K55">
        <v>7.0407539999999997</v>
      </c>
      <c r="L55">
        <v>26563773.749999899</v>
      </c>
      <c r="M55">
        <v>2.5669</v>
      </c>
      <c r="N55">
        <v>39531.589999999997</v>
      </c>
      <c r="O55">
        <v>31</v>
      </c>
      <c r="P55">
        <v>0.75769629990336795</v>
      </c>
      <c r="Q55">
        <v>3.5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42661072.612702303</v>
      </c>
      <c r="Y55">
        <v>-5369292.1937830001</v>
      </c>
      <c r="Z55">
        <v>12813268.069080099</v>
      </c>
      <c r="AA55">
        <v>21076368.1374951</v>
      </c>
      <c r="AB55">
        <v>17825741.673998401</v>
      </c>
      <c r="AC55">
        <v>-3377165.0662678401</v>
      </c>
      <c r="AD55">
        <v>-9791467.4638939295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75838525.769331202</v>
      </c>
      <c r="AM55">
        <v>76954296.644615397</v>
      </c>
      <c r="AN55">
        <v>-69286907.644617498</v>
      </c>
      <c r="AO55">
        <v>0</v>
      </c>
      <c r="AP55">
        <v>7667388.9999978496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">
      <c r="A56">
        <v>10</v>
      </c>
      <c r="B56">
        <v>0</v>
      </c>
      <c r="C56">
        <v>2005</v>
      </c>
      <c r="D56">
        <v>100</v>
      </c>
      <c r="E56">
        <v>1289530121.99999</v>
      </c>
      <c r="F56">
        <v>1349312532</v>
      </c>
      <c r="G56">
        <v>59782410.000001602</v>
      </c>
      <c r="H56">
        <v>1304735573.2732401</v>
      </c>
      <c r="I56">
        <v>73729562.592096299</v>
      </c>
      <c r="J56">
        <v>292395695.299999</v>
      </c>
      <c r="K56">
        <v>6.750699</v>
      </c>
      <c r="L56">
        <v>27081157.499999899</v>
      </c>
      <c r="M56">
        <v>3.0314999999999901</v>
      </c>
      <c r="N56">
        <v>38116.919999999896</v>
      </c>
      <c r="O56">
        <v>30.68</v>
      </c>
      <c r="P56">
        <v>0.738640230756752</v>
      </c>
      <c r="Q56">
        <v>3.5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18360628.831649501</v>
      </c>
      <c r="Y56">
        <v>12741558.1518634</v>
      </c>
      <c r="Z56">
        <v>12538103.7661673</v>
      </c>
      <c r="AA56">
        <v>27678079.289646398</v>
      </c>
      <c r="AB56">
        <v>16289978.910359399</v>
      </c>
      <c r="AC56">
        <v>-3020322.7816831199</v>
      </c>
      <c r="AD56">
        <v>-8895942.8904326297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75692083.277570397</v>
      </c>
      <c r="AM56">
        <v>77234790.910390407</v>
      </c>
      <c r="AN56">
        <v>-17452380.910388701</v>
      </c>
      <c r="AO56">
        <v>0</v>
      </c>
      <c r="AP56">
        <v>59782410.000001602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">
      <c r="A57">
        <v>10</v>
      </c>
      <c r="B57">
        <v>0</v>
      </c>
      <c r="C57">
        <v>2006</v>
      </c>
      <c r="D57">
        <v>100</v>
      </c>
      <c r="E57">
        <v>1349312532</v>
      </c>
      <c r="F57">
        <v>1305932854.99999</v>
      </c>
      <c r="G57">
        <v>-43379677.0000019</v>
      </c>
      <c r="H57">
        <v>1212402210.36901</v>
      </c>
      <c r="I57">
        <v>-92333362.904233694</v>
      </c>
      <c r="J57">
        <v>271397714.49999899</v>
      </c>
      <c r="K57">
        <v>8.6150000000000002</v>
      </c>
      <c r="L57">
        <v>27655014.75</v>
      </c>
      <c r="M57">
        <v>3.3499999999999899</v>
      </c>
      <c r="N57">
        <v>36028.75</v>
      </c>
      <c r="O57">
        <v>30.18</v>
      </c>
      <c r="P57">
        <v>0.71580004948312603</v>
      </c>
      <c r="Q57">
        <v>3.7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-59771078.3699269</v>
      </c>
      <c r="Y57">
        <v>-75630120.467775896</v>
      </c>
      <c r="Z57">
        <v>14267370.158718299</v>
      </c>
      <c r="AA57">
        <v>17912739.028600201</v>
      </c>
      <c r="AB57">
        <v>26443464.980169199</v>
      </c>
      <c r="AC57">
        <v>-4934784.2242791699</v>
      </c>
      <c r="AD57">
        <v>-11149134.4186038</v>
      </c>
      <c r="AE57">
        <v>-2101459.5772945099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-94963002.890392497</v>
      </c>
      <c r="AM57">
        <v>-95487979.511304796</v>
      </c>
      <c r="AN57">
        <v>52108302.511302903</v>
      </c>
      <c r="AO57">
        <v>0</v>
      </c>
      <c r="AP57">
        <v>-43379677.0000019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</row>
    <row r="58" spans="1:48" x14ac:dyDescent="0.2">
      <c r="A58">
        <v>10</v>
      </c>
      <c r="B58">
        <v>0</v>
      </c>
      <c r="C58">
        <v>2007</v>
      </c>
      <c r="D58">
        <v>100</v>
      </c>
      <c r="E58">
        <v>1305932854.99999</v>
      </c>
      <c r="F58">
        <v>1255878227</v>
      </c>
      <c r="G58">
        <v>-50054627.999998502</v>
      </c>
      <c r="H58">
        <v>1360770887.4196</v>
      </c>
      <c r="I58">
        <v>148368677.05059001</v>
      </c>
      <c r="J58">
        <v>302119347.69999897</v>
      </c>
      <c r="K58">
        <v>6.9758919999999902</v>
      </c>
      <c r="L58">
        <v>27714120</v>
      </c>
      <c r="M58">
        <v>3.4605999999999999</v>
      </c>
      <c r="N58">
        <v>36660.58</v>
      </c>
      <c r="O58">
        <v>30.4</v>
      </c>
      <c r="P58">
        <v>0.71140340863312601</v>
      </c>
      <c r="Q58">
        <v>3.6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87981382.703860506</v>
      </c>
      <c r="Y58">
        <v>66981666.290954001</v>
      </c>
      <c r="Z58">
        <v>1399303.42165267</v>
      </c>
      <c r="AA58">
        <v>5699344.7908056099</v>
      </c>
      <c r="AB58">
        <v>-7797421.3560896404</v>
      </c>
      <c r="AC58">
        <v>2107048.9943659101</v>
      </c>
      <c r="AD58">
        <v>-2084128.8887014501</v>
      </c>
      <c r="AE58">
        <v>1018138.80158993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155305334.75843701</v>
      </c>
      <c r="AM58">
        <v>159814563.480775</v>
      </c>
      <c r="AN58">
        <v>-209869191.480773</v>
      </c>
      <c r="AO58">
        <v>0</v>
      </c>
      <c r="AP58">
        <v>-50054627.999998502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">
      <c r="A59">
        <v>10</v>
      </c>
      <c r="B59">
        <v>0</v>
      </c>
      <c r="C59">
        <v>2008</v>
      </c>
      <c r="D59">
        <v>100</v>
      </c>
      <c r="E59">
        <v>1255878227</v>
      </c>
      <c r="F59">
        <v>1279870177</v>
      </c>
      <c r="G59">
        <v>23991950.000000902</v>
      </c>
      <c r="H59">
        <v>1394586807.83722</v>
      </c>
      <c r="I59">
        <v>33815920.417615101</v>
      </c>
      <c r="J59">
        <v>307251216</v>
      </c>
      <c r="K59">
        <v>7.026084</v>
      </c>
      <c r="L59">
        <v>27956797.669999901</v>
      </c>
      <c r="M59">
        <v>3.9195000000000002</v>
      </c>
      <c r="N59">
        <v>36716.94</v>
      </c>
      <c r="O59">
        <v>30.42</v>
      </c>
      <c r="P59">
        <v>0.69981314054055799</v>
      </c>
      <c r="Q59">
        <v>3.7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12927037.0830913</v>
      </c>
      <c r="Y59">
        <v>-2106650.4150523399</v>
      </c>
      <c r="Z59">
        <v>5504294.9268764397</v>
      </c>
      <c r="AA59">
        <v>21512154.765901599</v>
      </c>
      <c r="AB59">
        <v>-664400.87209747802</v>
      </c>
      <c r="AC59">
        <v>184073.104823676</v>
      </c>
      <c r="AD59">
        <v>-5276629.0824973099</v>
      </c>
      <c r="AE59">
        <v>-978352.17926687002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31101527.331778999</v>
      </c>
      <c r="AM59">
        <v>31209278.924962699</v>
      </c>
      <c r="AN59">
        <v>-7217328.9249618202</v>
      </c>
      <c r="AO59">
        <v>0</v>
      </c>
      <c r="AP59">
        <v>23991950.000000902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">
      <c r="A60">
        <v>10</v>
      </c>
      <c r="B60">
        <v>0</v>
      </c>
      <c r="C60">
        <v>2009</v>
      </c>
      <c r="D60">
        <v>100</v>
      </c>
      <c r="E60">
        <v>1279870177</v>
      </c>
      <c r="F60">
        <v>1245049720</v>
      </c>
      <c r="G60">
        <v>-34820456.9999988</v>
      </c>
      <c r="H60">
        <v>1343380842.6435499</v>
      </c>
      <c r="I60">
        <v>-51205965.1936609</v>
      </c>
      <c r="J60">
        <v>311985807.69999897</v>
      </c>
      <c r="K60">
        <v>7.2982259999999997</v>
      </c>
      <c r="L60">
        <v>27734538</v>
      </c>
      <c r="M60">
        <v>2.84309999999999</v>
      </c>
      <c r="N60">
        <v>35494.29</v>
      </c>
      <c r="O60">
        <v>30.61</v>
      </c>
      <c r="P60">
        <v>0.69306750843060905</v>
      </c>
      <c r="Q60">
        <v>3.9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11954791.020687001</v>
      </c>
      <c r="Y60">
        <v>-11370451.288859701</v>
      </c>
      <c r="Z60">
        <v>-5114134.1868051598</v>
      </c>
      <c r="AA60">
        <v>-53656759.038332701</v>
      </c>
      <c r="AB60">
        <v>15018615.7634126</v>
      </c>
      <c r="AC60">
        <v>1783211.5832934801</v>
      </c>
      <c r="AD60">
        <v>-3132463.88896325</v>
      </c>
      <c r="AE60">
        <v>-1993307.98266852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-46510498.018236302</v>
      </c>
      <c r="AM60">
        <v>-46993838.8686639</v>
      </c>
      <c r="AN60">
        <v>12173381.868665099</v>
      </c>
      <c r="AO60">
        <v>0</v>
      </c>
      <c r="AP60">
        <v>-34820456.9999988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</row>
    <row r="61" spans="1:48" x14ac:dyDescent="0.2">
      <c r="A61">
        <v>10</v>
      </c>
      <c r="B61">
        <v>0</v>
      </c>
      <c r="C61">
        <v>2010</v>
      </c>
      <c r="D61">
        <v>100</v>
      </c>
      <c r="E61">
        <v>1245049720</v>
      </c>
      <c r="F61">
        <v>1222463994.99999</v>
      </c>
      <c r="G61">
        <v>-22585725.000002299</v>
      </c>
      <c r="H61">
        <v>1301068411.1831</v>
      </c>
      <c r="I61">
        <v>-42312431.460454397</v>
      </c>
      <c r="J61">
        <v>284108756.30000001</v>
      </c>
      <c r="K61">
        <v>7.41899499999999</v>
      </c>
      <c r="L61">
        <v>27553600.749999899</v>
      </c>
      <c r="M61">
        <v>3.2889999999999899</v>
      </c>
      <c r="N61">
        <v>35213</v>
      </c>
      <c r="O61">
        <v>30.93</v>
      </c>
      <c r="P61">
        <v>0.69408651159993096</v>
      </c>
      <c r="Q61">
        <v>3.9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-68874443.705356807</v>
      </c>
      <c r="Y61">
        <v>-4804999.9664978599</v>
      </c>
      <c r="Z61">
        <v>-4081046.18946908</v>
      </c>
      <c r="AA61">
        <v>23932269.421158701</v>
      </c>
      <c r="AB61">
        <v>3417145.4434589702</v>
      </c>
      <c r="AC61">
        <v>2922987.4781591501</v>
      </c>
      <c r="AD61">
        <v>460969.42793056701</v>
      </c>
      <c r="AE61">
        <v>0</v>
      </c>
      <c r="AF61">
        <v>0</v>
      </c>
      <c r="AG61">
        <v>0</v>
      </c>
      <c r="AH61">
        <v>9446232.6366486493</v>
      </c>
      <c r="AI61">
        <v>0</v>
      </c>
      <c r="AJ61">
        <v>0</v>
      </c>
      <c r="AK61">
        <v>0</v>
      </c>
      <c r="AL61">
        <v>-37580885.453967601</v>
      </c>
      <c r="AM61">
        <v>-39215298.648066297</v>
      </c>
      <c r="AN61">
        <v>16629573.6480639</v>
      </c>
      <c r="AO61">
        <v>0</v>
      </c>
      <c r="AP61">
        <v>-22585725.000002299</v>
      </c>
      <c r="AQ61">
        <v>0</v>
      </c>
      <c r="AR61">
        <v>1</v>
      </c>
      <c r="AS61">
        <v>0</v>
      </c>
      <c r="AT61">
        <v>0</v>
      </c>
      <c r="AU61">
        <v>9446232.6366486493</v>
      </c>
      <c r="AV61">
        <v>0</v>
      </c>
    </row>
    <row r="62" spans="1:48" x14ac:dyDescent="0.2">
      <c r="A62">
        <v>10</v>
      </c>
      <c r="B62">
        <v>0</v>
      </c>
      <c r="C62">
        <v>2011</v>
      </c>
      <c r="D62">
        <v>100</v>
      </c>
      <c r="E62">
        <v>1222463994.99999</v>
      </c>
      <c r="F62">
        <v>1189791728</v>
      </c>
      <c r="G62">
        <v>-32672266.999998499</v>
      </c>
      <c r="H62">
        <v>1313428402.0712199</v>
      </c>
      <c r="I62">
        <v>12359990.888116101</v>
      </c>
      <c r="J62">
        <v>276891484.30000001</v>
      </c>
      <c r="K62">
        <v>7.9549120000000002</v>
      </c>
      <c r="L62">
        <v>27682634.670000002</v>
      </c>
      <c r="M62">
        <v>4.0655999999999999</v>
      </c>
      <c r="N62">
        <v>34147.68</v>
      </c>
      <c r="O62">
        <v>31.3</v>
      </c>
      <c r="P62">
        <v>0.68613917826660797</v>
      </c>
      <c r="Q62">
        <v>3.9</v>
      </c>
      <c r="R62">
        <v>0</v>
      </c>
      <c r="S62">
        <v>0</v>
      </c>
      <c r="T62">
        <v>1</v>
      </c>
      <c r="U62">
        <v>0</v>
      </c>
      <c r="V62">
        <v>0</v>
      </c>
      <c r="W62">
        <v>0</v>
      </c>
      <c r="X62">
        <v>-18975749.012346499</v>
      </c>
      <c r="Y62">
        <v>-20023488.728085399</v>
      </c>
      <c r="Z62">
        <v>2868307.3162638098</v>
      </c>
      <c r="AA62">
        <v>35799541.713026799</v>
      </c>
      <c r="AB62">
        <v>13005462.523496401</v>
      </c>
      <c r="AC62">
        <v>3319003.2518194402</v>
      </c>
      <c r="AD62">
        <v>-3524197.63611671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12468879.428057799</v>
      </c>
      <c r="AM62">
        <v>11613258.5415015</v>
      </c>
      <c r="AN62">
        <v>-44285525.541500002</v>
      </c>
      <c r="AO62">
        <v>0</v>
      </c>
      <c r="AP62">
        <v>-32672266.999998499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</row>
    <row r="63" spans="1:48" x14ac:dyDescent="0.2">
      <c r="A63">
        <v>10</v>
      </c>
      <c r="B63">
        <v>0</v>
      </c>
      <c r="C63">
        <v>2012</v>
      </c>
      <c r="D63">
        <v>100</v>
      </c>
      <c r="E63">
        <v>1189791728</v>
      </c>
      <c r="F63">
        <v>1198669782</v>
      </c>
      <c r="G63">
        <v>8878053.9999988005</v>
      </c>
      <c r="H63">
        <v>1295430808.2225399</v>
      </c>
      <c r="I63">
        <v>-17997593.848676201</v>
      </c>
      <c r="J63">
        <v>275254101.49999899</v>
      </c>
      <c r="K63">
        <v>7.7798749999999997</v>
      </c>
      <c r="L63">
        <v>27909105.420000002</v>
      </c>
      <c r="M63">
        <v>4.1093000000000002</v>
      </c>
      <c r="N63">
        <v>33963.31</v>
      </c>
      <c r="O63">
        <v>31.509999999999899</v>
      </c>
      <c r="P63">
        <v>0.68630248062319699</v>
      </c>
      <c r="Q63">
        <v>4.0999999999999996</v>
      </c>
      <c r="R63">
        <v>1</v>
      </c>
      <c r="S63">
        <v>0</v>
      </c>
      <c r="T63">
        <v>1</v>
      </c>
      <c r="U63">
        <v>0</v>
      </c>
      <c r="V63">
        <v>0</v>
      </c>
      <c r="W63">
        <v>0</v>
      </c>
      <c r="X63">
        <v>-4282600.8427329203</v>
      </c>
      <c r="Y63">
        <v>6302077.2236077897</v>
      </c>
      <c r="Z63">
        <v>4872624.8142659198</v>
      </c>
      <c r="AA63">
        <v>1773920.411725</v>
      </c>
      <c r="AB63">
        <v>2220949.6172518302</v>
      </c>
      <c r="AC63">
        <v>1832337.3261742799</v>
      </c>
      <c r="AD63">
        <v>70583.922299697704</v>
      </c>
      <c r="AE63">
        <v>-1853017.1198257201</v>
      </c>
      <c r="AF63">
        <v>-27001378.646804702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-16064503.294038801</v>
      </c>
      <c r="AM63">
        <v>-16303430.206999101</v>
      </c>
      <c r="AN63">
        <v>25181484.206997901</v>
      </c>
      <c r="AO63">
        <v>0</v>
      </c>
      <c r="AP63">
        <v>8878053.9999988005</v>
      </c>
      <c r="AQ63">
        <v>1</v>
      </c>
      <c r="AR63">
        <v>1</v>
      </c>
      <c r="AS63">
        <v>0</v>
      </c>
      <c r="AT63">
        <v>-27001378.646804702</v>
      </c>
      <c r="AU63">
        <v>0</v>
      </c>
      <c r="AV63">
        <v>0</v>
      </c>
    </row>
    <row r="64" spans="1:48" x14ac:dyDescent="0.2">
      <c r="A64">
        <v>10</v>
      </c>
      <c r="B64">
        <v>0</v>
      </c>
      <c r="C64">
        <v>2013</v>
      </c>
      <c r="D64">
        <v>100</v>
      </c>
      <c r="E64">
        <v>1198669782</v>
      </c>
      <c r="F64">
        <v>1202744794.99999</v>
      </c>
      <c r="G64">
        <v>4075012.9999988</v>
      </c>
      <c r="H64">
        <v>1257466808.9814501</v>
      </c>
      <c r="I64">
        <v>-37963999.241090499</v>
      </c>
      <c r="J64">
        <v>279698963.89999998</v>
      </c>
      <c r="K64">
        <v>8.0854199999999903</v>
      </c>
      <c r="L64">
        <v>28818049.079999998</v>
      </c>
      <c r="M64">
        <v>3.9420000000000002</v>
      </c>
      <c r="N64">
        <v>33700.32</v>
      </c>
      <c r="O64">
        <v>29.93</v>
      </c>
      <c r="P64">
        <v>0.66429372522682495</v>
      </c>
      <c r="Q64">
        <v>4.2</v>
      </c>
      <c r="R64">
        <v>2</v>
      </c>
      <c r="S64">
        <v>0</v>
      </c>
      <c r="T64">
        <v>1</v>
      </c>
      <c r="U64">
        <v>0</v>
      </c>
      <c r="V64">
        <v>0</v>
      </c>
      <c r="W64">
        <v>0</v>
      </c>
      <c r="X64">
        <v>11731378.874686399</v>
      </c>
      <c r="Y64">
        <v>-10923645.1301121</v>
      </c>
      <c r="Z64">
        <v>19425770.925393101</v>
      </c>
      <c r="AA64">
        <v>-6901536.2962246696</v>
      </c>
      <c r="AB64">
        <v>3214073.5733954799</v>
      </c>
      <c r="AC64">
        <v>-13798310.0244704</v>
      </c>
      <c r="AD64">
        <v>-9545300.1296960302</v>
      </c>
      <c r="AE64">
        <v>-933785.75106155104</v>
      </c>
      <c r="AF64">
        <v>-27202859.033715501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-34934212.991805203</v>
      </c>
      <c r="AM64">
        <v>-35128312.840270601</v>
      </c>
      <c r="AN64">
        <v>39203325.840269402</v>
      </c>
      <c r="AO64">
        <v>0</v>
      </c>
      <c r="AP64">
        <v>4075012.9999988</v>
      </c>
      <c r="AQ64">
        <v>2</v>
      </c>
      <c r="AR64">
        <v>1</v>
      </c>
      <c r="AS64">
        <v>0</v>
      </c>
      <c r="AT64">
        <v>-27202859.033715501</v>
      </c>
      <c r="AU64">
        <v>0</v>
      </c>
      <c r="AV64">
        <v>0</v>
      </c>
    </row>
    <row r="65" spans="1:48" x14ac:dyDescent="0.2">
      <c r="A65">
        <v>10</v>
      </c>
      <c r="B65">
        <v>0</v>
      </c>
      <c r="C65">
        <v>2014</v>
      </c>
      <c r="D65">
        <v>100</v>
      </c>
      <c r="E65">
        <v>1202744794.99999</v>
      </c>
      <c r="F65">
        <v>1192647739.99999</v>
      </c>
      <c r="G65">
        <v>-10097054.999999</v>
      </c>
      <c r="H65">
        <v>1239254283.8612499</v>
      </c>
      <c r="I65">
        <v>-18212525.1201992</v>
      </c>
      <c r="J65">
        <v>282626037.69999897</v>
      </c>
      <c r="K65">
        <v>8.0865279999999906</v>
      </c>
      <c r="L65">
        <v>29110612.079999998</v>
      </c>
      <c r="M65">
        <v>3.7524000000000002</v>
      </c>
      <c r="N65">
        <v>33580.799999999901</v>
      </c>
      <c r="O65">
        <v>30.2</v>
      </c>
      <c r="P65">
        <v>0.66590503712185001</v>
      </c>
      <c r="Q65">
        <v>4.2</v>
      </c>
      <c r="R65">
        <v>3</v>
      </c>
      <c r="S65">
        <v>0</v>
      </c>
      <c r="T65">
        <v>1</v>
      </c>
      <c r="U65">
        <v>0</v>
      </c>
      <c r="V65">
        <v>0</v>
      </c>
      <c r="W65">
        <v>0</v>
      </c>
      <c r="X65">
        <v>7636957.96862124</v>
      </c>
      <c r="Y65">
        <v>-39251.098063725003</v>
      </c>
      <c r="Z65">
        <v>6109473.37932273</v>
      </c>
      <c r="AA65">
        <v>-8133161.5587930596</v>
      </c>
      <c r="AB65">
        <v>1472907.7788790199</v>
      </c>
      <c r="AC65">
        <v>2382033.91877229</v>
      </c>
      <c r="AD65">
        <v>704222.21312996699</v>
      </c>
      <c r="AE65">
        <v>0</v>
      </c>
      <c r="AF65">
        <v>-27295338.2184452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-17162155.616576701</v>
      </c>
      <c r="AM65">
        <v>-17419958.630851898</v>
      </c>
      <c r="AN65">
        <v>7322903.6308528502</v>
      </c>
      <c r="AO65">
        <v>0</v>
      </c>
      <c r="AP65">
        <v>-10097054.999999</v>
      </c>
      <c r="AQ65">
        <v>3</v>
      </c>
      <c r="AR65">
        <v>1</v>
      </c>
      <c r="AS65">
        <v>0</v>
      </c>
      <c r="AT65">
        <v>-27295338.2184452</v>
      </c>
      <c r="AU65">
        <v>0</v>
      </c>
      <c r="AV65">
        <v>0</v>
      </c>
    </row>
    <row r="66" spans="1:48" x14ac:dyDescent="0.2">
      <c r="A66">
        <v>10</v>
      </c>
      <c r="B66">
        <v>0</v>
      </c>
      <c r="C66">
        <v>2015</v>
      </c>
      <c r="D66">
        <v>100</v>
      </c>
      <c r="E66">
        <v>1192647739.99999</v>
      </c>
      <c r="F66">
        <v>1160473735.99999</v>
      </c>
      <c r="G66">
        <v>-32174004.000001401</v>
      </c>
      <c r="H66">
        <v>1145426087.0281601</v>
      </c>
      <c r="I66">
        <v>-93828196.833089098</v>
      </c>
      <c r="J66">
        <v>280202617.09999901</v>
      </c>
      <c r="K66">
        <v>8.3332960000000007</v>
      </c>
      <c r="L66">
        <v>29378317.829999901</v>
      </c>
      <c r="M66">
        <v>2.7029999999999998</v>
      </c>
      <c r="N66">
        <v>34173.339999999902</v>
      </c>
      <c r="O66">
        <v>30.17</v>
      </c>
      <c r="P66">
        <v>0.66804748020605098</v>
      </c>
      <c r="Q66">
        <v>4.0999999999999996</v>
      </c>
      <c r="R66">
        <v>4</v>
      </c>
      <c r="S66">
        <v>0</v>
      </c>
      <c r="T66">
        <v>1</v>
      </c>
      <c r="U66">
        <v>0</v>
      </c>
      <c r="V66">
        <v>0</v>
      </c>
      <c r="W66">
        <v>0</v>
      </c>
      <c r="X66">
        <v>-6228057.1353253499</v>
      </c>
      <c r="Y66">
        <v>-8521821.8981665894</v>
      </c>
      <c r="Z66">
        <v>5489044.1863233102</v>
      </c>
      <c r="AA66">
        <v>-50511059.673594996</v>
      </c>
      <c r="AB66">
        <v>-7164500.4086034698</v>
      </c>
      <c r="AC66">
        <v>-262160.16018579202</v>
      </c>
      <c r="AD66">
        <v>928581.45386494102</v>
      </c>
      <c r="AE66">
        <v>929818.81577865896</v>
      </c>
      <c r="AF66">
        <v>-27066193.571649902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-92406348.391559198</v>
      </c>
      <c r="AM66">
        <v>-90299455.372943804</v>
      </c>
      <c r="AN66">
        <v>58125451.372942299</v>
      </c>
      <c r="AO66">
        <v>0</v>
      </c>
      <c r="AP66">
        <v>-32174004.000001401</v>
      </c>
      <c r="AQ66">
        <v>4</v>
      </c>
      <c r="AR66">
        <v>1</v>
      </c>
      <c r="AS66">
        <v>0</v>
      </c>
      <c r="AT66">
        <v>-27066193.571649902</v>
      </c>
      <c r="AU66">
        <v>0</v>
      </c>
      <c r="AV66">
        <v>0</v>
      </c>
    </row>
    <row r="67" spans="1:48" x14ac:dyDescent="0.2">
      <c r="A67">
        <v>10</v>
      </c>
      <c r="B67">
        <v>0</v>
      </c>
      <c r="C67">
        <v>2016</v>
      </c>
      <c r="D67">
        <v>100</v>
      </c>
      <c r="E67">
        <v>1160473735.99999</v>
      </c>
      <c r="F67">
        <v>1162084608.99999</v>
      </c>
      <c r="G67">
        <v>1610873.0000004701</v>
      </c>
      <c r="H67">
        <v>1082762189.6928201</v>
      </c>
      <c r="I67">
        <v>-62663897.335341401</v>
      </c>
      <c r="J67">
        <v>279086354.60000002</v>
      </c>
      <c r="K67">
        <v>8.4443099999999909</v>
      </c>
      <c r="L67">
        <v>29437697.499999899</v>
      </c>
      <c r="M67">
        <v>2.4255</v>
      </c>
      <c r="N67">
        <v>35302.049999999901</v>
      </c>
      <c r="O67">
        <v>29.8799999999999</v>
      </c>
      <c r="P67">
        <v>0.67140437302771305</v>
      </c>
      <c r="Q67">
        <v>4.5</v>
      </c>
      <c r="R67">
        <v>5</v>
      </c>
      <c r="S67">
        <v>0</v>
      </c>
      <c r="T67">
        <v>1</v>
      </c>
      <c r="U67">
        <v>0</v>
      </c>
      <c r="V67">
        <v>0</v>
      </c>
      <c r="W67">
        <v>0</v>
      </c>
      <c r="X67">
        <v>-2812941.0455538998</v>
      </c>
      <c r="Y67">
        <v>-3666385.13634778</v>
      </c>
      <c r="Z67">
        <v>1175973.65542562</v>
      </c>
      <c r="AA67">
        <v>-15573093.438244</v>
      </c>
      <c r="AB67">
        <v>-12917703.9416938</v>
      </c>
      <c r="AC67">
        <v>-2463502.0163225299</v>
      </c>
      <c r="AD67">
        <v>1416012.6374297901</v>
      </c>
      <c r="AE67">
        <v>-3611897.9787299298</v>
      </c>
      <c r="AF67">
        <v>-26336030.095015001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-64789567.359051697</v>
      </c>
      <c r="AM67">
        <v>-63487123.155835502</v>
      </c>
      <c r="AN67">
        <v>65097996.155836001</v>
      </c>
      <c r="AO67">
        <v>0</v>
      </c>
      <c r="AP67">
        <v>1610873.0000004701</v>
      </c>
      <c r="AQ67">
        <v>5</v>
      </c>
      <c r="AR67">
        <v>1</v>
      </c>
      <c r="AS67">
        <v>0</v>
      </c>
      <c r="AT67">
        <v>-26336030.095015001</v>
      </c>
      <c r="AU67">
        <v>0</v>
      </c>
      <c r="AV67">
        <v>0</v>
      </c>
    </row>
    <row r="68" spans="1:48" x14ac:dyDescent="0.2">
      <c r="A68">
        <v>10</v>
      </c>
      <c r="B68">
        <v>0</v>
      </c>
      <c r="C68">
        <v>2017</v>
      </c>
      <c r="D68">
        <v>100</v>
      </c>
      <c r="E68">
        <v>1162084608.99999</v>
      </c>
      <c r="F68">
        <v>1100306571</v>
      </c>
      <c r="G68">
        <v>-61778037.999998502</v>
      </c>
      <c r="H68">
        <v>1055314598.67787</v>
      </c>
      <c r="I68">
        <v>-27447591.0149501</v>
      </c>
      <c r="J68">
        <v>274821215.5</v>
      </c>
      <c r="K68">
        <v>8.6394000000000002</v>
      </c>
      <c r="L68">
        <v>29668394.669999901</v>
      </c>
      <c r="M68">
        <v>2.6928000000000001</v>
      </c>
      <c r="N68">
        <v>35945.819999999898</v>
      </c>
      <c r="O68">
        <v>29.999999999999901</v>
      </c>
      <c r="P68">
        <v>0.672815187691711</v>
      </c>
      <c r="Q68">
        <v>4.5</v>
      </c>
      <c r="R68">
        <v>6</v>
      </c>
      <c r="S68">
        <v>0</v>
      </c>
      <c r="T68">
        <v>1</v>
      </c>
      <c r="U68">
        <v>0</v>
      </c>
      <c r="V68">
        <v>0</v>
      </c>
      <c r="W68">
        <v>0</v>
      </c>
      <c r="X68">
        <v>-10830092.4444855</v>
      </c>
      <c r="Y68">
        <v>-6341391.3947034702</v>
      </c>
      <c r="Z68">
        <v>4559324.8311091503</v>
      </c>
      <c r="AA68">
        <v>15243450.879491599</v>
      </c>
      <c r="AB68">
        <v>-7211846.6742071696</v>
      </c>
      <c r="AC68">
        <v>1022329.61978558</v>
      </c>
      <c r="AD68">
        <v>595728.69219729502</v>
      </c>
      <c r="AE68">
        <v>0</v>
      </c>
      <c r="AF68">
        <v>-26372587.578817699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-29335084.069630299</v>
      </c>
      <c r="AM68">
        <v>-29458382.806707598</v>
      </c>
      <c r="AN68">
        <v>-32319655.1932908</v>
      </c>
      <c r="AO68">
        <v>0</v>
      </c>
      <c r="AP68">
        <v>-61778037.999998502</v>
      </c>
      <c r="AQ68">
        <v>6</v>
      </c>
      <c r="AR68">
        <v>1</v>
      </c>
      <c r="AS68">
        <v>0</v>
      </c>
      <c r="AT68">
        <v>-26372587.578817699</v>
      </c>
      <c r="AU68">
        <v>0</v>
      </c>
      <c r="AV68">
        <v>0</v>
      </c>
    </row>
    <row r="69" spans="1:48" x14ac:dyDescent="0.2">
      <c r="A69">
        <v>10</v>
      </c>
      <c r="B69">
        <v>0</v>
      </c>
      <c r="C69">
        <v>2018</v>
      </c>
      <c r="D69">
        <v>100</v>
      </c>
      <c r="E69">
        <v>1100306571</v>
      </c>
      <c r="F69">
        <v>1107464473.99999</v>
      </c>
      <c r="G69">
        <v>7157902.9999992801</v>
      </c>
      <c r="H69">
        <v>1014741802.75607</v>
      </c>
      <c r="I69">
        <v>-40572795.921796396</v>
      </c>
      <c r="J69">
        <v>274036302.39999998</v>
      </c>
      <c r="K69">
        <v>8.5038999999999998</v>
      </c>
      <c r="L69">
        <v>29807700.839999899</v>
      </c>
      <c r="M69">
        <v>2.9199999999999902</v>
      </c>
      <c r="N69">
        <v>36801.5</v>
      </c>
      <c r="O69">
        <v>30.01</v>
      </c>
      <c r="P69">
        <v>0.674687690806556</v>
      </c>
      <c r="Q69">
        <v>4.5999999999999996</v>
      </c>
      <c r="R69">
        <v>7</v>
      </c>
      <c r="S69">
        <v>0</v>
      </c>
      <c r="T69">
        <v>1</v>
      </c>
      <c r="U69">
        <v>1</v>
      </c>
      <c r="V69">
        <v>0</v>
      </c>
      <c r="W69">
        <v>0</v>
      </c>
      <c r="X69">
        <v>-1911700.96253525</v>
      </c>
      <c r="Y69">
        <v>4176509.9979253602</v>
      </c>
      <c r="Z69">
        <v>2588527.2789245299</v>
      </c>
      <c r="AA69">
        <v>11453624.077956</v>
      </c>
      <c r="AB69">
        <v>-8880940.2954818904</v>
      </c>
      <c r="AC69">
        <v>80632.589033695302</v>
      </c>
      <c r="AD69">
        <v>748709.73777956294</v>
      </c>
      <c r="AE69">
        <v>-857159.00511388294</v>
      </c>
      <c r="AF69">
        <v>-24970584.0543028</v>
      </c>
      <c r="AG69">
        <v>0</v>
      </c>
      <c r="AH69">
        <v>0</v>
      </c>
      <c r="AI69">
        <v>-24883014.063000798</v>
      </c>
      <c r="AJ69">
        <v>0</v>
      </c>
      <c r="AK69">
        <v>0</v>
      </c>
      <c r="AL69">
        <v>-42455394.698815502</v>
      </c>
      <c r="AM69">
        <v>-42302564.574131601</v>
      </c>
      <c r="AN69">
        <v>49460467.5741309</v>
      </c>
      <c r="AO69">
        <v>0</v>
      </c>
      <c r="AP69">
        <v>7157902.9999992801</v>
      </c>
      <c r="AQ69">
        <v>7</v>
      </c>
      <c r="AR69">
        <v>1</v>
      </c>
      <c r="AS69">
        <v>1</v>
      </c>
      <c r="AT69">
        <v>-24970584.0543028</v>
      </c>
      <c r="AU69">
        <v>0</v>
      </c>
      <c r="AV69">
        <v>-24883014.063000798</v>
      </c>
    </row>
    <row r="70" spans="1:48" x14ac:dyDescent="0.2">
      <c r="B70" t="s">
        <v>29</v>
      </c>
    </row>
    <row r="71" spans="1:48" x14ac:dyDescent="0.2">
      <c r="AL71" s="2"/>
      <c r="AM71" s="2"/>
      <c r="AN71" s="2"/>
      <c r="AO71" s="2"/>
      <c r="AP71" s="2"/>
      <c r="AQ71" s="2"/>
      <c r="AR71" s="2"/>
    </row>
    <row r="72" spans="1:48" x14ac:dyDescent="0.2">
      <c r="A72" t="s">
        <v>84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28</v>
      </c>
      <c r="L72" t="s">
        <v>11</v>
      </c>
      <c r="M72" t="s">
        <v>27</v>
      </c>
      <c r="N72" t="s">
        <v>26</v>
      </c>
      <c r="O72" t="s">
        <v>12</v>
      </c>
      <c r="P72" t="s">
        <v>13</v>
      </c>
      <c r="Q72" t="s">
        <v>85</v>
      </c>
      <c r="R72" t="s">
        <v>86</v>
      </c>
      <c r="S72" t="s">
        <v>87</v>
      </c>
      <c r="T72" t="s">
        <v>88</v>
      </c>
      <c r="U72" t="s">
        <v>89</v>
      </c>
      <c r="V72" t="s">
        <v>90</v>
      </c>
      <c r="W72" t="s">
        <v>91</v>
      </c>
      <c r="X72" t="s">
        <v>14</v>
      </c>
      <c r="Y72" t="s">
        <v>92</v>
      </c>
      <c r="Z72" t="s">
        <v>16</v>
      </c>
      <c r="AA72" t="s">
        <v>93</v>
      </c>
      <c r="AB72" t="s">
        <v>94</v>
      </c>
      <c r="AC72" t="s">
        <v>17</v>
      </c>
      <c r="AD72" t="s">
        <v>18</v>
      </c>
      <c r="AE72" t="s">
        <v>95</v>
      </c>
      <c r="AF72" t="s">
        <v>96</v>
      </c>
      <c r="AG72" t="s">
        <v>97</v>
      </c>
      <c r="AH72" t="s">
        <v>98</v>
      </c>
      <c r="AI72" t="s">
        <v>99</v>
      </c>
      <c r="AJ72" t="s">
        <v>100</v>
      </c>
      <c r="AK72" t="s">
        <v>101</v>
      </c>
      <c r="AL72" t="s">
        <v>19</v>
      </c>
      <c r="AM72" t="s">
        <v>20</v>
      </c>
      <c r="AN72" t="s">
        <v>102</v>
      </c>
      <c r="AO72" t="s">
        <v>21</v>
      </c>
      <c r="AP72" t="s">
        <v>103</v>
      </c>
      <c r="AQ72" t="s">
        <v>104</v>
      </c>
      <c r="AR72" t="s">
        <v>105</v>
      </c>
      <c r="AS72" t="s">
        <v>22</v>
      </c>
      <c r="AT72" t="s">
        <v>23</v>
      </c>
      <c r="AU72" t="s">
        <v>106</v>
      </c>
      <c r="AV72" t="s">
        <v>107</v>
      </c>
    </row>
    <row r="73" spans="1:48" x14ac:dyDescent="0.2">
      <c r="A73">
        <v>1</v>
      </c>
      <c r="B73">
        <v>1</v>
      </c>
      <c r="C73">
        <v>2002</v>
      </c>
      <c r="D73">
        <v>140</v>
      </c>
      <c r="E73">
        <v>0</v>
      </c>
      <c r="F73">
        <v>1217256111.0269899</v>
      </c>
      <c r="G73">
        <v>0</v>
      </c>
      <c r="H73">
        <v>1121700071.1542101</v>
      </c>
      <c r="I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1217256111.0269899</v>
      </c>
      <c r="AP73">
        <v>1217256111.0269899</v>
      </c>
      <c r="AT73">
        <v>0</v>
      </c>
      <c r="AU73">
        <v>0</v>
      </c>
      <c r="AV73">
        <v>0</v>
      </c>
    </row>
    <row r="74" spans="1:48" x14ac:dyDescent="0.2">
      <c r="A74">
        <v>1</v>
      </c>
      <c r="B74">
        <v>1</v>
      </c>
      <c r="C74">
        <v>2003</v>
      </c>
      <c r="D74">
        <v>140</v>
      </c>
      <c r="E74">
        <v>1217256111.0269899</v>
      </c>
      <c r="F74">
        <v>1210060392.4860001</v>
      </c>
      <c r="G74">
        <v>-7195718.5409992198</v>
      </c>
      <c r="H74">
        <v>1199376292.31987</v>
      </c>
      <c r="I74">
        <v>77676221.165658996</v>
      </c>
      <c r="J74">
        <v>55598614.7403014</v>
      </c>
      <c r="K74">
        <v>8.1758497482229497</v>
      </c>
      <c r="L74">
        <v>8024107.4338277401</v>
      </c>
      <c r="M74">
        <v>2.2185508441321899</v>
      </c>
      <c r="N74">
        <v>43194.727168249599</v>
      </c>
      <c r="O74">
        <v>11.1197474204352</v>
      </c>
      <c r="P74">
        <v>0.44649507431630098</v>
      </c>
      <c r="Q74">
        <v>3.8907260148106499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48498314.361544497</v>
      </c>
      <c r="Y74">
        <v>3970333.21501067</v>
      </c>
      <c r="Z74">
        <v>11447146.3166919</v>
      </c>
      <c r="AA74">
        <v>18591511.491119899</v>
      </c>
      <c r="AB74">
        <v>10133490.121615101</v>
      </c>
      <c r="AC74">
        <v>-727422.27269124705</v>
      </c>
      <c r="AD74">
        <v>-7271044.50858106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84642328.724709898</v>
      </c>
      <c r="AM74">
        <v>85928990.695749</v>
      </c>
      <c r="AN74">
        <v>-93124709.236748293</v>
      </c>
      <c r="AO74">
        <v>0</v>
      </c>
      <c r="AP74">
        <v>-7195718.5409992198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">
      <c r="A75">
        <v>1</v>
      </c>
      <c r="B75">
        <v>1</v>
      </c>
      <c r="C75">
        <v>2004</v>
      </c>
      <c r="D75">
        <v>160</v>
      </c>
      <c r="E75">
        <v>1210060392.4860001</v>
      </c>
      <c r="F75">
        <v>1282836170.9449999</v>
      </c>
      <c r="G75">
        <v>62141084.459000297</v>
      </c>
      <c r="H75">
        <v>1244841004.8681901</v>
      </c>
      <c r="I75">
        <v>33034716.365222901</v>
      </c>
      <c r="J75">
        <v>55835259.771449499</v>
      </c>
      <c r="K75">
        <v>7.9025819106314001</v>
      </c>
      <c r="L75">
        <v>8200442.4749998301</v>
      </c>
      <c r="M75">
        <v>2.5435590711768601</v>
      </c>
      <c r="N75">
        <v>41816.1434864892</v>
      </c>
      <c r="O75">
        <v>11.0664998585881</v>
      </c>
      <c r="P75">
        <v>0.43451185673748799</v>
      </c>
      <c r="Q75">
        <v>3.8903937839924501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-5734385.9227096001</v>
      </c>
      <c r="Y75">
        <v>5598238.2148395302</v>
      </c>
      <c r="Z75">
        <v>13709604.8501669</v>
      </c>
      <c r="AA75">
        <v>20391227.554143</v>
      </c>
      <c r="AB75">
        <v>13789156.234124299</v>
      </c>
      <c r="AC75">
        <v>-724644.82478382695</v>
      </c>
      <c r="AD75">
        <v>-6945210.5752998497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40083985.530480601</v>
      </c>
      <c r="AM75">
        <v>40742299.684781604</v>
      </c>
      <c r="AN75">
        <v>21398784.7742186</v>
      </c>
      <c r="AO75">
        <v>10634694</v>
      </c>
      <c r="AP75">
        <v>72775778.459000304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">
      <c r="A76">
        <v>1</v>
      </c>
      <c r="B76">
        <v>1</v>
      </c>
      <c r="C76">
        <v>2005</v>
      </c>
      <c r="D76">
        <v>160</v>
      </c>
      <c r="E76">
        <v>1282836170.9449999</v>
      </c>
      <c r="F76">
        <v>1322277913.8729899</v>
      </c>
      <c r="G76">
        <v>39441742.9279982</v>
      </c>
      <c r="H76">
        <v>1326345860.9003601</v>
      </c>
      <c r="I76">
        <v>81504856.032173693</v>
      </c>
      <c r="J76">
        <v>55135498.156942099</v>
      </c>
      <c r="K76">
        <v>8.2051056534424003</v>
      </c>
      <c r="L76">
        <v>8282119.3881940898</v>
      </c>
      <c r="M76">
        <v>3.00647342692469</v>
      </c>
      <c r="N76">
        <v>40495.7842714574</v>
      </c>
      <c r="O76">
        <v>10.9557196089487</v>
      </c>
      <c r="P76">
        <v>0.411020228605049</v>
      </c>
      <c r="Q76">
        <v>3.8792470956342799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81605084.716190606</v>
      </c>
      <c r="Y76">
        <v>-5411792.2581219096</v>
      </c>
      <c r="Z76">
        <v>14866242.303326899</v>
      </c>
      <c r="AA76">
        <v>27647945.382640999</v>
      </c>
      <c r="AB76">
        <v>13403217.7668745</v>
      </c>
      <c r="AC76">
        <v>-810785.95184104599</v>
      </c>
      <c r="AD76">
        <v>-6553559.0852017002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124746352.873868</v>
      </c>
      <c r="AM76">
        <v>128451517.75829799</v>
      </c>
      <c r="AN76">
        <v>-89009774.830300495</v>
      </c>
      <c r="AO76">
        <v>0</v>
      </c>
      <c r="AP76">
        <v>39441742.9279982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</row>
    <row r="77" spans="1:48" x14ac:dyDescent="0.2">
      <c r="A77">
        <v>1</v>
      </c>
      <c r="B77">
        <v>1</v>
      </c>
      <c r="C77">
        <v>2006</v>
      </c>
      <c r="D77">
        <v>160</v>
      </c>
      <c r="E77">
        <v>1322277913.8729899</v>
      </c>
      <c r="F77">
        <v>1377657405.0039999</v>
      </c>
      <c r="G77">
        <v>55379491.131001599</v>
      </c>
      <c r="H77">
        <v>1396702630.6275101</v>
      </c>
      <c r="I77">
        <v>70356769.727151498</v>
      </c>
      <c r="J77">
        <v>56638205.044353403</v>
      </c>
      <c r="K77">
        <v>8.2022585678023496</v>
      </c>
      <c r="L77">
        <v>8530098.3090204801</v>
      </c>
      <c r="M77">
        <v>3.2973563621656399</v>
      </c>
      <c r="N77">
        <v>38714.3587068981</v>
      </c>
      <c r="O77">
        <v>10.838959210300301</v>
      </c>
      <c r="P77">
        <v>0.39934226951603102</v>
      </c>
      <c r="Q77">
        <v>4.1598814224532203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33267600.294669099</v>
      </c>
      <c r="Y77">
        <v>-9011370.1350910999</v>
      </c>
      <c r="Z77">
        <v>19608419.358723398</v>
      </c>
      <c r="AA77">
        <v>16204338.9517632</v>
      </c>
      <c r="AB77">
        <v>21349787.084559899</v>
      </c>
      <c r="AC77">
        <v>-610101.671390626</v>
      </c>
      <c r="AD77">
        <v>-7732677.3648964204</v>
      </c>
      <c r="AE77">
        <v>-2864061.9436153802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70211934.574722201</v>
      </c>
      <c r="AM77">
        <v>70876355.300062895</v>
      </c>
      <c r="AN77">
        <v>-15496864.169061299</v>
      </c>
      <c r="AO77">
        <v>0</v>
      </c>
      <c r="AP77">
        <v>55379491.131001599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</row>
    <row r="78" spans="1:48" x14ac:dyDescent="0.2">
      <c r="A78">
        <v>1</v>
      </c>
      <c r="B78">
        <v>1</v>
      </c>
      <c r="C78">
        <v>2007</v>
      </c>
      <c r="D78">
        <v>170</v>
      </c>
      <c r="E78">
        <v>1377657405.0039999</v>
      </c>
      <c r="F78">
        <v>1428449159.21</v>
      </c>
      <c r="G78">
        <v>22915072.365999699</v>
      </c>
      <c r="H78">
        <v>1474331146.349</v>
      </c>
      <c r="I78">
        <v>49751833.881486602</v>
      </c>
      <c r="J78">
        <v>60284996.807962902</v>
      </c>
      <c r="K78">
        <v>8.5161000464623893</v>
      </c>
      <c r="L78">
        <v>8585458.4334870093</v>
      </c>
      <c r="M78">
        <v>3.4594876557524401</v>
      </c>
      <c r="N78">
        <v>39227.352628299697</v>
      </c>
      <c r="O78">
        <v>10.6771807679701</v>
      </c>
      <c r="P78">
        <v>0.392913483957538</v>
      </c>
      <c r="Q78">
        <v>4.3789447037704399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58406333.570166901</v>
      </c>
      <c r="Y78">
        <v>-6800238.0594989099</v>
      </c>
      <c r="Z78">
        <v>5901551.22930633</v>
      </c>
      <c r="AA78">
        <v>8894504.1782852001</v>
      </c>
      <c r="AB78">
        <v>-6373061.5664849402</v>
      </c>
      <c r="AC78">
        <v>-1380349.9421158901</v>
      </c>
      <c r="AD78">
        <v>-2736880.1105221901</v>
      </c>
      <c r="AE78">
        <v>-2339950.4584920201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53571908.840644397</v>
      </c>
      <c r="AM78">
        <v>53238692.193294697</v>
      </c>
      <c r="AN78">
        <v>-30323619.827295002</v>
      </c>
      <c r="AO78">
        <v>27876681.84</v>
      </c>
      <c r="AP78">
        <v>50791754.205999702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</row>
    <row r="79" spans="1:48" x14ac:dyDescent="0.2">
      <c r="A79">
        <v>1</v>
      </c>
      <c r="B79">
        <v>1</v>
      </c>
      <c r="C79">
        <v>2008</v>
      </c>
      <c r="D79">
        <v>160</v>
      </c>
      <c r="E79">
        <v>1400572477.3699999</v>
      </c>
      <c r="F79">
        <v>1467305277.1300001</v>
      </c>
      <c r="G79">
        <v>66732799.760000199</v>
      </c>
      <c r="H79">
        <v>1491947543.2912199</v>
      </c>
      <c r="I79">
        <v>45493078.782219097</v>
      </c>
      <c r="J79">
        <v>61208030.080683403</v>
      </c>
      <c r="K79">
        <v>8.8544799797316003</v>
      </c>
      <c r="L79">
        <v>8592559.3754808605</v>
      </c>
      <c r="M79">
        <v>3.89514276518622</v>
      </c>
      <c r="N79">
        <v>39205.391267072497</v>
      </c>
      <c r="O79">
        <v>10.7455536615317</v>
      </c>
      <c r="P79">
        <v>0.390536235615005</v>
      </c>
      <c r="Q79">
        <v>4.4886142100479098</v>
      </c>
      <c r="R79">
        <v>0</v>
      </c>
      <c r="S79">
        <v>0</v>
      </c>
      <c r="T79">
        <v>0</v>
      </c>
      <c r="U79">
        <v>0</v>
      </c>
      <c r="V79">
        <v>0.202949198197694</v>
      </c>
      <c r="W79">
        <v>0</v>
      </c>
      <c r="X79">
        <v>25002131.3148375</v>
      </c>
      <c r="Y79">
        <v>-10126265.678579099</v>
      </c>
      <c r="Z79">
        <v>5102642.0608882103</v>
      </c>
      <c r="AA79">
        <v>22789700.887869701</v>
      </c>
      <c r="AB79">
        <v>88674.532022029394</v>
      </c>
      <c r="AC79">
        <v>1488903.3532455401</v>
      </c>
      <c r="AD79">
        <v>-3786121.3543777401</v>
      </c>
      <c r="AE79">
        <v>-965865.53149163304</v>
      </c>
      <c r="AF79">
        <v>0</v>
      </c>
      <c r="AG79">
        <v>0</v>
      </c>
      <c r="AH79">
        <v>0</v>
      </c>
      <c r="AI79">
        <v>0</v>
      </c>
      <c r="AJ79">
        <v>5205851.08660895</v>
      </c>
      <c r="AK79">
        <v>0</v>
      </c>
      <c r="AL79">
        <v>44799650.671023503</v>
      </c>
      <c r="AM79">
        <v>45009792.594541699</v>
      </c>
      <c r="AN79">
        <v>21723007.1654584</v>
      </c>
      <c r="AO79">
        <v>0</v>
      </c>
      <c r="AP79">
        <v>66732799.760000199</v>
      </c>
      <c r="AQ79">
        <v>0</v>
      </c>
      <c r="AR79">
        <v>0.202949198197694</v>
      </c>
      <c r="AS79">
        <v>0</v>
      </c>
      <c r="AT79">
        <v>0</v>
      </c>
      <c r="AU79">
        <v>5205851.08660895</v>
      </c>
      <c r="AV79">
        <v>0</v>
      </c>
    </row>
    <row r="80" spans="1:48" x14ac:dyDescent="0.2">
      <c r="A80">
        <v>1</v>
      </c>
      <c r="B80">
        <v>1</v>
      </c>
      <c r="C80">
        <v>2009</v>
      </c>
      <c r="D80">
        <v>170</v>
      </c>
      <c r="E80">
        <v>1467305277.1300001</v>
      </c>
      <c r="F80">
        <v>1444866088.8599999</v>
      </c>
      <c r="G80">
        <v>-33787529.270000003</v>
      </c>
      <c r="H80">
        <v>1436044052.7999201</v>
      </c>
      <c r="I80">
        <v>-70648313.556142703</v>
      </c>
      <c r="J80">
        <v>61023023.214663297</v>
      </c>
      <c r="K80">
        <v>9.5437260540258393</v>
      </c>
      <c r="L80">
        <v>8550597.1732121892</v>
      </c>
      <c r="M80">
        <v>2.8315597166060802</v>
      </c>
      <c r="N80">
        <v>37594.708582028397</v>
      </c>
      <c r="O80">
        <v>10.876136549916099</v>
      </c>
      <c r="P80">
        <v>0.38105196121909102</v>
      </c>
      <c r="Q80">
        <v>4.6490875716080504</v>
      </c>
      <c r="R80">
        <v>0</v>
      </c>
      <c r="S80">
        <v>0</v>
      </c>
      <c r="T80">
        <v>0</v>
      </c>
      <c r="U80">
        <v>0</v>
      </c>
      <c r="V80">
        <v>0.20087069282303499</v>
      </c>
      <c r="W80">
        <v>0</v>
      </c>
      <c r="X80">
        <v>2940036.1297653699</v>
      </c>
      <c r="Y80">
        <v>-27451404.590436701</v>
      </c>
      <c r="Z80">
        <v>-851787.10205436102</v>
      </c>
      <c r="AA80">
        <v>-61132860.039120898</v>
      </c>
      <c r="AB80">
        <v>22231215.472151201</v>
      </c>
      <c r="AC80">
        <v>1438697.3494589699</v>
      </c>
      <c r="AD80">
        <v>-4836039.2706850702</v>
      </c>
      <c r="AE80">
        <v>-1802259.2336674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-69464401.284588799</v>
      </c>
      <c r="AM80">
        <v>-69563065.336179897</v>
      </c>
      <c r="AN80">
        <v>35775536.066179901</v>
      </c>
      <c r="AO80">
        <v>11348341</v>
      </c>
      <c r="AP80">
        <v>-22439188.27</v>
      </c>
      <c r="AQ80">
        <v>0</v>
      </c>
      <c r="AR80">
        <v>0.20087069282303499</v>
      </c>
      <c r="AS80">
        <v>0</v>
      </c>
      <c r="AT80">
        <v>0</v>
      </c>
      <c r="AU80">
        <v>0</v>
      </c>
      <c r="AV80">
        <v>0</v>
      </c>
    </row>
    <row r="81" spans="1:48" x14ac:dyDescent="0.2">
      <c r="A81">
        <v>1</v>
      </c>
      <c r="B81">
        <v>1</v>
      </c>
      <c r="C81">
        <v>2010</v>
      </c>
      <c r="D81">
        <v>170</v>
      </c>
      <c r="E81">
        <v>1444866088.8599999</v>
      </c>
      <c r="F81">
        <v>1441831082.9619999</v>
      </c>
      <c r="G81">
        <v>-3035005.8980002501</v>
      </c>
      <c r="H81">
        <v>1470937387.0819199</v>
      </c>
      <c r="I81">
        <v>34893334.282006398</v>
      </c>
      <c r="J81">
        <v>60958927.918602698</v>
      </c>
      <c r="K81">
        <v>9.4390509750385707</v>
      </c>
      <c r="L81">
        <v>8579363.8764565997</v>
      </c>
      <c r="M81">
        <v>3.2909476194158001</v>
      </c>
      <c r="N81">
        <v>36763.106049503098</v>
      </c>
      <c r="O81">
        <v>11.1537129218051</v>
      </c>
      <c r="P81">
        <v>0.37856921620006301</v>
      </c>
      <c r="Q81">
        <v>4.8818707243058901</v>
      </c>
      <c r="R81">
        <v>0</v>
      </c>
      <c r="S81">
        <v>0</v>
      </c>
      <c r="T81">
        <v>0</v>
      </c>
      <c r="U81">
        <v>0</v>
      </c>
      <c r="V81">
        <v>0.22592186437675399</v>
      </c>
      <c r="W81">
        <v>0</v>
      </c>
      <c r="X81">
        <v>-3770935.9129281398</v>
      </c>
      <c r="Y81">
        <v>-3130982.01816872</v>
      </c>
      <c r="Z81">
        <v>2496163.72704888</v>
      </c>
      <c r="AA81">
        <v>28574655.885404699</v>
      </c>
      <c r="AB81">
        <v>12426131.1257999</v>
      </c>
      <c r="AC81">
        <v>3027187.3205307401</v>
      </c>
      <c r="AD81">
        <v>-2841726.6256397301</v>
      </c>
      <c r="AE81">
        <v>-2622087.5727456198</v>
      </c>
      <c r="AF81">
        <v>0</v>
      </c>
      <c r="AG81">
        <v>0</v>
      </c>
      <c r="AH81">
        <v>0</v>
      </c>
      <c r="AI81">
        <v>0</v>
      </c>
      <c r="AJ81">
        <v>543814.546163199</v>
      </c>
      <c r="AK81">
        <v>0</v>
      </c>
      <c r="AL81">
        <v>34702220.475465298</v>
      </c>
      <c r="AM81">
        <v>34962203.072864003</v>
      </c>
      <c r="AN81">
        <v>-37997208.970864303</v>
      </c>
      <c r="AO81">
        <v>0</v>
      </c>
      <c r="AP81">
        <v>-3035005.8980002501</v>
      </c>
      <c r="AQ81">
        <v>0</v>
      </c>
      <c r="AR81">
        <v>0.22592186437675399</v>
      </c>
      <c r="AS81">
        <v>0</v>
      </c>
      <c r="AT81">
        <v>0</v>
      </c>
      <c r="AU81">
        <v>543814.546163199</v>
      </c>
      <c r="AV81">
        <v>0</v>
      </c>
    </row>
    <row r="82" spans="1:48" x14ac:dyDescent="0.2">
      <c r="A82">
        <v>1</v>
      </c>
      <c r="B82">
        <v>1</v>
      </c>
      <c r="C82">
        <v>2011</v>
      </c>
      <c r="D82">
        <v>160</v>
      </c>
      <c r="E82">
        <v>1204497030.56199</v>
      </c>
      <c r="F82">
        <v>1242931036.0999999</v>
      </c>
      <c r="G82">
        <v>38434005.538000897</v>
      </c>
      <c r="H82">
        <v>1246906682.3120301</v>
      </c>
      <c r="I82">
        <v>38365837.6179571</v>
      </c>
      <c r="J82">
        <v>62893251.180414997</v>
      </c>
      <c r="K82">
        <v>8.2877235376927505</v>
      </c>
      <c r="L82">
        <v>9031379.1745774392</v>
      </c>
      <c r="M82">
        <v>4.0322869755884003</v>
      </c>
      <c r="N82">
        <v>36105.908678632099</v>
      </c>
      <c r="O82">
        <v>11.0434648089535</v>
      </c>
      <c r="P82">
        <v>0.44597095530560399</v>
      </c>
      <c r="Q82">
        <v>4.87027576518018</v>
      </c>
      <c r="R82">
        <v>0</v>
      </c>
      <c r="S82">
        <v>0.15344799907539999</v>
      </c>
      <c r="T82">
        <v>0</v>
      </c>
      <c r="U82">
        <v>0</v>
      </c>
      <c r="V82">
        <v>0.26707245837700799</v>
      </c>
      <c r="W82">
        <v>0</v>
      </c>
      <c r="X82">
        <v>251941.01833584</v>
      </c>
      <c r="Y82">
        <v>-7757082.8502160497</v>
      </c>
      <c r="Z82">
        <v>6707009.1314830603</v>
      </c>
      <c r="AA82">
        <v>33777179.191299297</v>
      </c>
      <c r="AB82">
        <v>5159052.1273403196</v>
      </c>
      <c r="AC82">
        <v>3239909.99839507</v>
      </c>
      <c r="AD82">
        <v>-3800547.7339050099</v>
      </c>
      <c r="AE82">
        <v>983012.06285446999</v>
      </c>
      <c r="AF82">
        <v>0</v>
      </c>
      <c r="AG82">
        <v>-785748.08011163096</v>
      </c>
      <c r="AH82">
        <v>0</v>
      </c>
      <c r="AI82">
        <v>0</v>
      </c>
      <c r="AJ82">
        <v>0</v>
      </c>
      <c r="AK82">
        <v>0</v>
      </c>
      <c r="AL82">
        <v>37774724.865475401</v>
      </c>
      <c r="AM82">
        <v>37900433.5213935</v>
      </c>
      <c r="AN82">
        <v>533572.01660745998</v>
      </c>
      <c r="AO82">
        <v>0</v>
      </c>
      <c r="AP82">
        <v>38434005.538000897</v>
      </c>
      <c r="AQ82">
        <v>0.15344799907539999</v>
      </c>
      <c r="AR82">
        <v>0.26707245837700799</v>
      </c>
      <c r="AS82">
        <v>0</v>
      </c>
      <c r="AT82">
        <v>-785748.08011163096</v>
      </c>
      <c r="AU82">
        <v>0</v>
      </c>
      <c r="AV82">
        <v>0</v>
      </c>
    </row>
    <row r="83" spans="1:48" x14ac:dyDescent="0.2">
      <c r="A83">
        <v>1</v>
      </c>
      <c r="B83">
        <v>1</v>
      </c>
      <c r="C83">
        <v>2012</v>
      </c>
      <c r="D83">
        <v>160</v>
      </c>
      <c r="E83">
        <v>1242931036.0999999</v>
      </c>
      <c r="F83">
        <v>1251588185.6900001</v>
      </c>
      <c r="G83">
        <v>8657149.5899994299</v>
      </c>
      <c r="H83">
        <v>1270859715.2614</v>
      </c>
      <c r="I83">
        <v>23953032.949368302</v>
      </c>
      <c r="J83">
        <v>64861139.974055499</v>
      </c>
      <c r="K83">
        <v>8.3168229524110195</v>
      </c>
      <c r="L83">
        <v>9144685.9074929804</v>
      </c>
      <c r="M83">
        <v>4.0562597128260096</v>
      </c>
      <c r="N83">
        <v>35680.007815267301</v>
      </c>
      <c r="O83">
        <v>10.9656178097978</v>
      </c>
      <c r="P83">
        <v>0.448314862380152</v>
      </c>
      <c r="Q83">
        <v>5.0047028609248798</v>
      </c>
      <c r="R83">
        <v>0</v>
      </c>
      <c r="S83">
        <v>0.78854754532104598</v>
      </c>
      <c r="T83">
        <v>0</v>
      </c>
      <c r="U83">
        <v>0</v>
      </c>
      <c r="V83">
        <v>0.26900467327545202</v>
      </c>
      <c r="W83">
        <v>0</v>
      </c>
      <c r="X83">
        <v>20509580.177212</v>
      </c>
      <c r="Y83">
        <v>-3337378.0726346001</v>
      </c>
      <c r="Z83">
        <v>8079407.3872236004</v>
      </c>
      <c r="AA83">
        <v>927015.08427437197</v>
      </c>
      <c r="AB83">
        <v>3811115.4040968898</v>
      </c>
      <c r="AC83">
        <v>-678355.24872577796</v>
      </c>
      <c r="AD83">
        <v>15955.474743451599</v>
      </c>
      <c r="AE83">
        <v>-1237893.84453192</v>
      </c>
      <c r="AF83">
        <v>0</v>
      </c>
      <c r="AG83">
        <v>-3336235.6316708699</v>
      </c>
      <c r="AH83">
        <v>0</v>
      </c>
      <c r="AI83">
        <v>0</v>
      </c>
      <c r="AJ83">
        <v>197576.62580653001</v>
      </c>
      <c r="AK83">
        <v>0</v>
      </c>
      <c r="AL83">
        <v>24950787.3557937</v>
      </c>
      <c r="AM83">
        <v>25122000.016735699</v>
      </c>
      <c r="AN83">
        <v>-16464850.426736301</v>
      </c>
      <c r="AO83">
        <v>0</v>
      </c>
      <c r="AP83">
        <v>8657149.5899994299</v>
      </c>
      <c r="AQ83">
        <v>0.78854754532104598</v>
      </c>
      <c r="AR83">
        <v>0.26900467327545202</v>
      </c>
      <c r="AS83">
        <v>0</v>
      </c>
      <c r="AT83">
        <v>-3336235.6316708699</v>
      </c>
      <c r="AU83">
        <v>197576.62580653001</v>
      </c>
      <c r="AV83">
        <v>0</v>
      </c>
    </row>
    <row r="84" spans="1:48" x14ac:dyDescent="0.2">
      <c r="A84">
        <v>1</v>
      </c>
      <c r="B84">
        <v>1</v>
      </c>
      <c r="C84">
        <v>2013</v>
      </c>
      <c r="D84">
        <v>160</v>
      </c>
      <c r="E84">
        <v>1251588185.6900001</v>
      </c>
      <c r="F84">
        <v>1254206265.9300001</v>
      </c>
      <c r="G84">
        <v>2618080.2400007802</v>
      </c>
      <c r="H84">
        <v>1268325939.3795099</v>
      </c>
      <c r="I84">
        <v>-2533775.8818901302</v>
      </c>
      <c r="J84">
        <v>67077574.840955399</v>
      </c>
      <c r="K84">
        <v>8.7374887478153394</v>
      </c>
      <c r="L84">
        <v>9281042.5455155093</v>
      </c>
      <c r="M84">
        <v>3.89904378495239</v>
      </c>
      <c r="N84">
        <v>35808.626351237297</v>
      </c>
      <c r="O84">
        <v>10.6422967265108</v>
      </c>
      <c r="P84">
        <v>0.45084430518378399</v>
      </c>
      <c r="Q84">
        <v>4.97998462490904</v>
      </c>
      <c r="R84">
        <v>0</v>
      </c>
      <c r="S84">
        <v>1.7081717749927099</v>
      </c>
      <c r="T84">
        <v>0</v>
      </c>
      <c r="U84">
        <v>0</v>
      </c>
      <c r="V84">
        <v>0.26080860772909997</v>
      </c>
      <c r="W84">
        <v>0</v>
      </c>
      <c r="X84">
        <v>23773577.349608701</v>
      </c>
      <c r="Y84">
        <v>-15505625.9649707</v>
      </c>
      <c r="Z84">
        <v>7266538.9581800997</v>
      </c>
      <c r="AA84">
        <v>-6839938.9690137198</v>
      </c>
      <c r="AB84">
        <v>-2762958.2587634302</v>
      </c>
      <c r="AC84">
        <v>-3400144.8027900802</v>
      </c>
      <c r="AD84">
        <v>-79368.066778703607</v>
      </c>
      <c r="AE84">
        <v>152979.632533261</v>
      </c>
      <c r="AF84">
        <v>0</v>
      </c>
      <c r="AG84">
        <v>-4818513.4082764499</v>
      </c>
      <c r="AH84">
        <v>0</v>
      </c>
      <c r="AI84">
        <v>0</v>
      </c>
      <c r="AJ84">
        <v>0</v>
      </c>
      <c r="AK84">
        <v>0</v>
      </c>
      <c r="AL84">
        <v>-2213453.53027103</v>
      </c>
      <c r="AM84">
        <v>-2685155.34223308</v>
      </c>
      <c r="AN84">
        <v>5303235.5822338602</v>
      </c>
      <c r="AO84">
        <v>0</v>
      </c>
      <c r="AP84">
        <v>2618080.2400007802</v>
      </c>
      <c r="AQ84">
        <v>1.7081717749927099</v>
      </c>
      <c r="AR84">
        <v>0.26080860772909997</v>
      </c>
      <c r="AS84">
        <v>0</v>
      </c>
      <c r="AT84">
        <v>-4818513.4082764499</v>
      </c>
      <c r="AU84">
        <v>0</v>
      </c>
      <c r="AV84">
        <v>0</v>
      </c>
    </row>
    <row r="85" spans="1:48" x14ac:dyDescent="0.2">
      <c r="A85">
        <v>1</v>
      </c>
      <c r="B85">
        <v>1</v>
      </c>
      <c r="C85">
        <v>2014</v>
      </c>
      <c r="D85">
        <v>160</v>
      </c>
      <c r="E85">
        <v>1254206265.9300001</v>
      </c>
      <c r="F85">
        <v>1298539921.46</v>
      </c>
      <c r="G85">
        <v>44333655.529999703</v>
      </c>
      <c r="H85">
        <v>1309932671.93346</v>
      </c>
      <c r="I85">
        <v>41606732.553953797</v>
      </c>
      <c r="J85">
        <v>68885001.202972904</v>
      </c>
      <c r="K85">
        <v>8.5860600025900595</v>
      </c>
      <c r="L85">
        <v>9352516.9856803194</v>
      </c>
      <c r="M85">
        <v>3.6912250096637802</v>
      </c>
      <c r="N85">
        <v>35841.6203818785</v>
      </c>
      <c r="O85">
        <v>10.547412268503299</v>
      </c>
      <c r="P85">
        <v>0.45242929330139497</v>
      </c>
      <c r="Q85">
        <v>5.1873968245850799</v>
      </c>
      <c r="R85">
        <v>0</v>
      </c>
      <c r="S85">
        <v>2.6245114032891501</v>
      </c>
      <c r="T85">
        <v>0</v>
      </c>
      <c r="U85">
        <v>0</v>
      </c>
      <c r="V85">
        <v>0.56675111644648102</v>
      </c>
      <c r="W85">
        <v>0</v>
      </c>
      <c r="X85">
        <v>36887929.273187101</v>
      </c>
      <c r="Y85">
        <v>6880929.1097679604</v>
      </c>
      <c r="Z85">
        <v>8000809.5006821798</v>
      </c>
      <c r="AA85">
        <v>-9459124.8844108991</v>
      </c>
      <c r="AB85">
        <v>-1371341.9049167901</v>
      </c>
      <c r="AC85">
        <v>-700144.05300978501</v>
      </c>
      <c r="AD85">
        <v>143259.22525193301</v>
      </c>
      <c r="AE85">
        <v>-1932326.70271232</v>
      </c>
      <c r="AF85">
        <v>0</v>
      </c>
      <c r="AG85">
        <v>-4914945.2102387603</v>
      </c>
      <c r="AH85">
        <v>0</v>
      </c>
      <c r="AI85">
        <v>0</v>
      </c>
      <c r="AJ85">
        <v>7095730.96256088</v>
      </c>
      <c r="AK85">
        <v>0</v>
      </c>
      <c r="AL85">
        <v>40630775.316161498</v>
      </c>
      <c r="AM85">
        <v>40748039.071113899</v>
      </c>
      <c r="AN85">
        <v>3585616.4588858499</v>
      </c>
      <c r="AO85">
        <v>0</v>
      </c>
      <c r="AP85">
        <v>44333655.529999703</v>
      </c>
      <c r="AQ85">
        <v>2.6245114032891501</v>
      </c>
      <c r="AR85">
        <v>0.56675111644648102</v>
      </c>
      <c r="AS85">
        <v>0</v>
      </c>
      <c r="AT85">
        <v>-4914945.2102387603</v>
      </c>
      <c r="AU85">
        <v>7095730.96256088</v>
      </c>
      <c r="AV85">
        <v>0</v>
      </c>
    </row>
    <row r="86" spans="1:48" x14ac:dyDescent="0.2">
      <c r="A86">
        <v>1</v>
      </c>
      <c r="B86">
        <v>1</v>
      </c>
      <c r="C86">
        <v>2015</v>
      </c>
      <c r="D86">
        <v>160</v>
      </c>
      <c r="E86">
        <v>1298539921.46</v>
      </c>
      <c r="F86">
        <v>1302950550.3799901</v>
      </c>
      <c r="G86">
        <v>4410628.91999924</v>
      </c>
      <c r="H86">
        <v>1265862310.75578</v>
      </c>
      <c r="I86">
        <v>-44070361.177682199</v>
      </c>
      <c r="J86">
        <v>69649376.518639997</v>
      </c>
      <c r="K86">
        <v>8.9759521035643601</v>
      </c>
      <c r="L86">
        <v>9397275.9888953306</v>
      </c>
      <c r="M86">
        <v>2.7345037682140401</v>
      </c>
      <c r="N86">
        <v>36878.450036973198</v>
      </c>
      <c r="O86">
        <v>10.5181163439202</v>
      </c>
      <c r="P86">
        <v>0.455337982979517</v>
      </c>
      <c r="Q86">
        <v>5.2522133584285697</v>
      </c>
      <c r="R86">
        <v>0</v>
      </c>
      <c r="S86">
        <v>3.6343051791460601</v>
      </c>
      <c r="T86">
        <v>0</v>
      </c>
      <c r="U86">
        <v>0</v>
      </c>
      <c r="V86">
        <v>0.95833278239211395</v>
      </c>
      <c r="W86">
        <v>0</v>
      </c>
      <c r="X86">
        <v>23608718.0646846</v>
      </c>
      <c r="Y86">
        <v>-14864319.6893842</v>
      </c>
      <c r="Z86">
        <v>7777986.4198602401</v>
      </c>
      <c r="AA86">
        <v>-50926215.871686898</v>
      </c>
      <c r="AB86">
        <v>-12914567.2517584</v>
      </c>
      <c r="AC86">
        <v>-85240.664755232807</v>
      </c>
      <c r="AD86">
        <v>416242.948988527</v>
      </c>
      <c r="AE86">
        <v>-439366.23124728102</v>
      </c>
      <c r="AF86">
        <v>0</v>
      </c>
      <c r="AG86">
        <v>-5520414.2847189801</v>
      </c>
      <c r="AH86">
        <v>0</v>
      </c>
      <c r="AI86">
        <v>0</v>
      </c>
      <c r="AJ86">
        <v>9421906.7449935991</v>
      </c>
      <c r="AK86">
        <v>0</v>
      </c>
      <c r="AL86">
        <v>-43525269.815024003</v>
      </c>
      <c r="AM86">
        <v>-44064337.114583597</v>
      </c>
      <c r="AN86">
        <v>48474966.034582801</v>
      </c>
      <c r="AO86">
        <v>0</v>
      </c>
      <c r="AP86">
        <v>4410628.91999924</v>
      </c>
      <c r="AQ86">
        <v>3.6343051791460601</v>
      </c>
      <c r="AR86">
        <v>0.95833278239211395</v>
      </c>
      <c r="AS86">
        <v>0</v>
      </c>
      <c r="AT86">
        <v>-5520414.2847189801</v>
      </c>
      <c r="AU86">
        <v>9421906.7449935991</v>
      </c>
      <c r="AV86">
        <v>0</v>
      </c>
    </row>
    <row r="87" spans="1:48" x14ac:dyDescent="0.2">
      <c r="A87">
        <v>1</v>
      </c>
      <c r="B87">
        <v>1</v>
      </c>
      <c r="C87">
        <v>2016</v>
      </c>
      <c r="D87">
        <v>160</v>
      </c>
      <c r="E87">
        <v>1302950550.3799901</v>
      </c>
      <c r="F87">
        <v>1264766434.85499</v>
      </c>
      <c r="G87">
        <v>-38184115.525000602</v>
      </c>
      <c r="H87">
        <v>1239319035.2395301</v>
      </c>
      <c r="I87">
        <v>-26543275.5162494</v>
      </c>
      <c r="J87">
        <v>69199252.879450694</v>
      </c>
      <c r="K87">
        <v>9.0597870428701608</v>
      </c>
      <c r="L87">
        <v>9459180.6455823891</v>
      </c>
      <c r="M87">
        <v>2.4282547637418799</v>
      </c>
      <c r="N87">
        <v>37529.4648644181</v>
      </c>
      <c r="O87">
        <v>10.401089364029399</v>
      </c>
      <c r="P87">
        <v>0.454615968451554</v>
      </c>
      <c r="Q87">
        <v>5.82758837455152</v>
      </c>
      <c r="R87">
        <v>0</v>
      </c>
      <c r="S87">
        <v>4.6186910511184696</v>
      </c>
      <c r="T87">
        <v>0</v>
      </c>
      <c r="U87">
        <v>0</v>
      </c>
      <c r="V87">
        <v>0.99153916040268297</v>
      </c>
      <c r="W87">
        <v>0</v>
      </c>
      <c r="X87">
        <v>9929497.7835766897</v>
      </c>
      <c r="Y87">
        <v>-4001061.4320024299</v>
      </c>
      <c r="Z87">
        <v>6008061.0929978397</v>
      </c>
      <c r="AA87">
        <v>-18930903.927716199</v>
      </c>
      <c r="AB87">
        <v>-8656534.5272052493</v>
      </c>
      <c r="AC87">
        <v>-849971.04560263106</v>
      </c>
      <c r="AD87">
        <v>613791.76327373704</v>
      </c>
      <c r="AE87">
        <v>-5866845.3982225005</v>
      </c>
      <c r="AF87">
        <v>0</v>
      </c>
      <c r="AG87">
        <v>-5539164.9588354798</v>
      </c>
      <c r="AH87">
        <v>0</v>
      </c>
      <c r="AI87">
        <v>0</v>
      </c>
      <c r="AJ87">
        <v>781587.93885293102</v>
      </c>
      <c r="AK87">
        <v>0</v>
      </c>
      <c r="AL87">
        <v>-26511542.710883301</v>
      </c>
      <c r="AM87">
        <v>-26671269.7792628</v>
      </c>
      <c r="AN87">
        <v>-11512845.7457378</v>
      </c>
      <c r="AO87">
        <v>0</v>
      </c>
      <c r="AP87">
        <v>-38184115.525000602</v>
      </c>
      <c r="AQ87">
        <v>4.6186910511184696</v>
      </c>
      <c r="AR87">
        <v>0.99153916040268297</v>
      </c>
      <c r="AS87">
        <v>0</v>
      </c>
      <c r="AT87">
        <v>-5539164.9588354798</v>
      </c>
      <c r="AU87">
        <v>781587.93885293102</v>
      </c>
      <c r="AV87">
        <v>0</v>
      </c>
    </row>
    <row r="88" spans="1:48" x14ac:dyDescent="0.2">
      <c r="A88">
        <v>1</v>
      </c>
      <c r="B88">
        <v>1</v>
      </c>
      <c r="C88">
        <v>2017</v>
      </c>
      <c r="D88">
        <v>160</v>
      </c>
      <c r="E88">
        <v>1264766434.85499</v>
      </c>
      <c r="F88">
        <v>1238946473.1819999</v>
      </c>
      <c r="G88">
        <v>-25819961.672999099</v>
      </c>
      <c r="H88">
        <v>1278421763.5323801</v>
      </c>
      <c r="I88">
        <v>39102728.292844303</v>
      </c>
      <c r="J88">
        <v>71095430.862789005</v>
      </c>
      <c r="K88">
        <v>8.4920040178379104</v>
      </c>
      <c r="L88">
        <v>9538852.8327432293</v>
      </c>
      <c r="M88">
        <v>2.6455167103003201</v>
      </c>
      <c r="N88">
        <v>38104.9352597943</v>
      </c>
      <c r="O88">
        <v>10.2602817282679</v>
      </c>
      <c r="P88">
        <v>0.45607885455862002</v>
      </c>
      <c r="Q88">
        <v>5.9964685514590501</v>
      </c>
      <c r="R88">
        <v>0</v>
      </c>
      <c r="S88">
        <v>5.6035433285415301</v>
      </c>
      <c r="T88">
        <v>0</v>
      </c>
      <c r="U88">
        <v>0</v>
      </c>
      <c r="V88">
        <v>0.99215430932420501</v>
      </c>
      <c r="W88">
        <v>0</v>
      </c>
      <c r="X88">
        <v>21556312.074346799</v>
      </c>
      <c r="Y88">
        <v>13088176.5159095</v>
      </c>
      <c r="Z88">
        <v>7213140.1474344004</v>
      </c>
      <c r="AA88">
        <v>13389451.8132121</v>
      </c>
      <c r="AB88">
        <v>-7911478.9085761597</v>
      </c>
      <c r="AC88">
        <v>-1188712.8269161</v>
      </c>
      <c r="AD88">
        <v>213934.74261209599</v>
      </c>
      <c r="AE88">
        <v>-1554735.48150361</v>
      </c>
      <c r="AF88">
        <v>0</v>
      </c>
      <c r="AG88">
        <v>-5376834.8422869099</v>
      </c>
      <c r="AH88">
        <v>0</v>
      </c>
      <c r="AI88">
        <v>0</v>
      </c>
      <c r="AJ88">
        <v>0</v>
      </c>
      <c r="AK88">
        <v>0</v>
      </c>
      <c r="AL88">
        <v>39429253.234232202</v>
      </c>
      <c r="AM88">
        <v>39565864.599849798</v>
      </c>
      <c r="AN88">
        <v>-65385826.272849001</v>
      </c>
      <c r="AO88">
        <v>0</v>
      </c>
      <c r="AP88">
        <v>-25819961.672999099</v>
      </c>
      <c r="AQ88">
        <v>5.6035433285415301</v>
      </c>
      <c r="AR88">
        <v>0.99215430932420501</v>
      </c>
      <c r="AS88">
        <v>0</v>
      </c>
      <c r="AT88">
        <v>-5376834.8422869099</v>
      </c>
      <c r="AU88">
        <v>0</v>
      </c>
      <c r="AV88">
        <v>0</v>
      </c>
    </row>
    <row r="89" spans="1:48" x14ac:dyDescent="0.2">
      <c r="A89">
        <v>1</v>
      </c>
      <c r="B89">
        <v>1</v>
      </c>
      <c r="C89">
        <v>2018</v>
      </c>
      <c r="D89">
        <v>160</v>
      </c>
      <c r="E89">
        <v>1238946473.1819999</v>
      </c>
      <c r="F89">
        <v>1225133304.0680001</v>
      </c>
      <c r="G89">
        <v>-13813169.113999801</v>
      </c>
      <c r="H89">
        <v>1236991724.6828401</v>
      </c>
      <c r="I89">
        <v>-41430038.849534497</v>
      </c>
      <c r="J89">
        <v>71622795.066129997</v>
      </c>
      <c r="K89">
        <v>8.1735760865307903</v>
      </c>
      <c r="L89">
        <v>9592399.9509204291</v>
      </c>
      <c r="M89">
        <v>2.9186838426102799</v>
      </c>
      <c r="N89">
        <v>38955.969471103803</v>
      </c>
      <c r="O89">
        <v>10.1100868711502</v>
      </c>
      <c r="P89">
        <v>0.45515936156314102</v>
      </c>
      <c r="Q89">
        <v>6.2689487735783702</v>
      </c>
      <c r="R89">
        <v>0</v>
      </c>
      <c r="S89">
        <v>6.5973488613218496</v>
      </c>
      <c r="T89">
        <v>0</v>
      </c>
      <c r="U89">
        <v>0</v>
      </c>
      <c r="V89">
        <v>1</v>
      </c>
      <c r="W89">
        <v>0.60029698891821803</v>
      </c>
      <c r="X89">
        <v>8469677.2198326197</v>
      </c>
      <c r="Y89">
        <v>10727361.5857844</v>
      </c>
      <c r="Z89">
        <v>5489944.3252546201</v>
      </c>
      <c r="AA89">
        <v>15540949.6608107</v>
      </c>
      <c r="AB89">
        <v>-8795507.1603398193</v>
      </c>
      <c r="AC89">
        <v>-1074513.5798177</v>
      </c>
      <c r="AD89">
        <v>292812.87798425002</v>
      </c>
      <c r="AE89">
        <v>-2549846.9749800502</v>
      </c>
      <c r="AF89">
        <v>0</v>
      </c>
      <c r="AG89">
        <v>-5267067.80093922</v>
      </c>
      <c r="AH89">
        <v>0</v>
      </c>
      <c r="AI89">
        <v>0</v>
      </c>
      <c r="AJ89">
        <v>158537.76163789199</v>
      </c>
      <c r="AK89">
        <v>-62067345.017925002</v>
      </c>
      <c r="AL89">
        <v>-39074997.102697201</v>
      </c>
      <c r="AM89">
        <v>-40584377.515180603</v>
      </c>
      <c r="AN89">
        <v>26771208.401180699</v>
      </c>
      <c r="AO89">
        <v>0</v>
      </c>
      <c r="AP89">
        <v>-13813169.113999801</v>
      </c>
      <c r="AQ89">
        <v>6.5973488613218496</v>
      </c>
      <c r="AR89">
        <v>1</v>
      </c>
      <c r="AS89">
        <v>0.60029698891821803</v>
      </c>
      <c r="AT89">
        <v>-5267067.80093922</v>
      </c>
      <c r="AU89">
        <v>158537.76163789199</v>
      </c>
      <c r="AV89">
        <v>-62067345.017925002</v>
      </c>
    </row>
    <row r="90" spans="1:48" x14ac:dyDescent="0.2">
      <c r="A90">
        <v>2</v>
      </c>
      <c r="B90">
        <v>1</v>
      </c>
      <c r="C90">
        <v>2002</v>
      </c>
      <c r="D90">
        <v>153</v>
      </c>
      <c r="E90">
        <v>0</v>
      </c>
      <c r="F90">
        <v>47403324.626399897</v>
      </c>
      <c r="G90">
        <v>0</v>
      </c>
      <c r="H90">
        <v>42970708.0133451</v>
      </c>
      <c r="I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47403324.626399897</v>
      </c>
      <c r="AP90">
        <v>47403324.626399897</v>
      </c>
      <c r="AT90">
        <v>0</v>
      </c>
      <c r="AU90">
        <v>0</v>
      </c>
      <c r="AV90">
        <v>0</v>
      </c>
    </row>
    <row r="91" spans="1:48" x14ac:dyDescent="0.2">
      <c r="A91">
        <v>2</v>
      </c>
      <c r="B91">
        <v>1</v>
      </c>
      <c r="C91">
        <v>2003</v>
      </c>
      <c r="D91">
        <v>177</v>
      </c>
      <c r="E91">
        <v>47403324.626399897</v>
      </c>
      <c r="F91">
        <v>47770157.107599899</v>
      </c>
      <c r="G91">
        <v>-93131.518800020407</v>
      </c>
      <c r="H91">
        <v>46721564.076097302</v>
      </c>
      <c r="I91">
        <v>3356583.8562487899</v>
      </c>
      <c r="J91">
        <v>3078293.3122504498</v>
      </c>
      <c r="K91">
        <v>4.8984578163985502</v>
      </c>
      <c r="L91">
        <v>2815664.5769466502</v>
      </c>
      <c r="M91">
        <v>2.2254375534911701</v>
      </c>
      <c r="N91">
        <v>34846.5063327221</v>
      </c>
      <c r="O91">
        <v>7.7184628436830902</v>
      </c>
      <c r="P91">
        <v>0.35929601819639201</v>
      </c>
      <c r="Q91">
        <v>3.5447898418124302</v>
      </c>
      <c r="R91">
        <v>0</v>
      </c>
      <c r="S91">
        <v>0</v>
      </c>
      <c r="T91">
        <v>0</v>
      </c>
      <c r="U91">
        <v>0</v>
      </c>
      <c r="V91">
        <v>0.315237150933454</v>
      </c>
      <c r="W91">
        <v>0</v>
      </c>
      <c r="X91">
        <v>571837.02835287398</v>
      </c>
      <c r="Y91">
        <v>2254962.3817467201</v>
      </c>
      <c r="Z91">
        <v>433840.96301861003</v>
      </c>
      <c r="AA91">
        <v>711619.81857696699</v>
      </c>
      <c r="AB91">
        <v>316107.79850398598</v>
      </c>
      <c r="AC91">
        <v>15565.9556605611</v>
      </c>
      <c r="AD91">
        <v>-227222.18358306299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4076711.7622766602</v>
      </c>
      <c r="AM91">
        <v>4272315.2725181896</v>
      </c>
      <c r="AN91">
        <v>-4365446.7913182098</v>
      </c>
      <c r="AO91">
        <v>459964</v>
      </c>
      <c r="AP91">
        <v>366832.48119997903</v>
      </c>
      <c r="AQ91">
        <v>0</v>
      </c>
      <c r="AR91">
        <v>0.315237150933454</v>
      </c>
      <c r="AS91">
        <v>0</v>
      </c>
      <c r="AT91">
        <v>0</v>
      </c>
      <c r="AU91">
        <v>0</v>
      </c>
      <c r="AV91">
        <v>0</v>
      </c>
    </row>
    <row r="92" spans="1:48" x14ac:dyDescent="0.2">
      <c r="A92">
        <v>2</v>
      </c>
      <c r="B92">
        <v>1</v>
      </c>
      <c r="C92">
        <v>2004</v>
      </c>
      <c r="D92">
        <v>177</v>
      </c>
      <c r="E92">
        <v>47770157.107599899</v>
      </c>
      <c r="F92">
        <v>53224928.5578999</v>
      </c>
      <c r="G92">
        <v>5454771.4503000202</v>
      </c>
      <c r="H92">
        <v>50098873.773248903</v>
      </c>
      <c r="I92">
        <v>3377309.6971515999</v>
      </c>
      <c r="J92">
        <v>2956169.1555828601</v>
      </c>
      <c r="K92">
        <v>4.4402331438015796</v>
      </c>
      <c r="L92">
        <v>2839434.0596905798</v>
      </c>
      <c r="M92">
        <v>2.53728590861569</v>
      </c>
      <c r="N92">
        <v>33859.086399741398</v>
      </c>
      <c r="O92">
        <v>7.6620878262763297</v>
      </c>
      <c r="P92">
        <v>0.352209757609105</v>
      </c>
      <c r="Q92">
        <v>3.5956422339664602</v>
      </c>
      <c r="R92">
        <v>0</v>
      </c>
      <c r="S92">
        <v>0</v>
      </c>
      <c r="T92">
        <v>0</v>
      </c>
      <c r="U92">
        <v>0</v>
      </c>
      <c r="V92">
        <v>0.305904059873295</v>
      </c>
      <c r="W92">
        <v>0</v>
      </c>
      <c r="X92">
        <v>854716.98214196297</v>
      </c>
      <c r="Y92">
        <v>885168.57012755203</v>
      </c>
      <c r="Z92">
        <v>471498.594211574</v>
      </c>
      <c r="AA92">
        <v>758519.74641454604</v>
      </c>
      <c r="AB92">
        <v>455195.46835442598</v>
      </c>
      <c r="AC92">
        <v>16209.8567043</v>
      </c>
      <c r="AD92">
        <v>-222720.629189506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3218588.5887648501</v>
      </c>
      <c r="AM92">
        <v>3294735.54798789</v>
      </c>
      <c r="AN92">
        <v>2160035.9023121302</v>
      </c>
      <c r="AO92">
        <v>0</v>
      </c>
      <c r="AP92">
        <v>5454771.4503000202</v>
      </c>
      <c r="AQ92">
        <v>0</v>
      </c>
      <c r="AR92">
        <v>0.305904059873295</v>
      </c>
      <c r="AS92">
        <v>0</v>
      </c>
      <c r="AT92">
        <v>0</v>
      </c>
      <c r="AU92">
        <v>0</v>
      </c>
      <c r="AV92">
        <v>0</v>
      </c>
    </row>
    <row r="93" spans="1:48" x14ac:dyDescent="0.2">
      <c r="A93">
        <v>2</v>
      </c>
      <c r="B93">
        <v>1</v>
      </c>
      <c r="C93">
        <v>2005</v>
      </c>
      <c r="D93">
        <v>177</v>
      </c>
      <c r="E93">
        <v>53224928.5578999</v>
      </c>
      <c r="F93">
        <v>60478554.922999904</v>
      </c>
      <c r="G93">
        <v>7253626.3650999703</v>
      </c>
      <c r="H93">
        <v>55084054.455935098</v>
      </c>
      <c r="I93">
        <v>4985180.6826861603</v>
      </c>
      <c r="J93">
        <v>3099041.21171558</v>
      </c>
      <c r="K93">
        <v>4.1160147944049097</v>
      </c>
      <c r="L93">
        <v>2925330.6838699202</v>
      </c>
      <c r="M93">
        <v>2.9991478595394399</v>
      </c>
      <c r="N93">
        <v>33134.301886131099</v>
      </c>
      <c r="O93">
        <v>7.5510028899664103</v>
      </c>
      <c r="P93">
        <v>0.34924963728444902</v>
      </c>
      <c r="Q93">
        <v>3.6434737382388902</v>
      </c>
      <c r="R93">
        <v>0</v>
      </c>
      <c r="S93">
        <v>0</v>
      </c>
      <c r="T93">
        <v>0</v>
      </c>
      <c r="U93">
        <v>0</v>
      </c>
      <c r="V93">
        <v>0.28107327534927301</v>
      </c>
      <c r="W93">
        <v>0</v>
      </c>
      <c r="X93">
        <v>2410539.9055717401</v>
      </c>
      <c r="Y93">
        <v>557798.86806407804</v>
      </c>
      <c r="Z93">
        <v>596264.14775945304</v>
      </c>
      <c r="AA93">
        <v>1126183.4879829199</v>
      </c>
      <c r="AB93">
        <v>444665.635454064</v>
      </c>
      <c r="AC93">
        <v>8743.3991193659294</v>
      </c>
      <c r="AD93">
        <v>-228272.64890978599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4915922.7950418498</v>
      </c>
      <c r="AM93">
        <v>5081593.8400763404</v>
      </c>
      <c r="AN93">
        <v>2172032.5250236299</v>
      </c>
      <c r="AO93">
        <v>0</v>
      </c>
      <c r="AP93">
        <v>7253626.3650999703</v>
      </c>
      <c r="AQ93">
        <v>0</v>
      </c>
      <c r="AR93">
        <v>0.28107327534927301</v>
      </c>
      <c r="AS93">
        <v>0</v>
      </c>
      <c r="AT93">
        <v>0</v>
      </c>
      <c r="AU93">
        <v>0</v>
      </c>
      <c r="AV93">
        <v>0</v>
      </c>
    </row>
    <row r="94" spans="1:48" x14ac:dyDescent="0.2">
      <c r="A94">
        <v>2</v>
      </c>
      <c r="B94">
        <v>1</v>
      </c>
      <c r="C94">
        <v>2006</v>
      </c>
      <c r="D94">
        <v>199</v>
      </c>
      <c r="E94">
        <v>60478554.922999904</v>
      </c>
      <c r="F94">
        <v>67460493.815999895</v>
      </c>
      <c r="G94">
        <v>6308829.8929999899</v>
      </c>
      <c r="H94">
        <v>60214501.690630697</v>
      </c>
      <c r="I94">
        <v>4718880.2045144001</v>
      </c>
      <c r="J94">
        <v>3306257.0054992801</v>
      </c>
      <c r="K94">
        <v>3.9444063454098299</v>
      </c>
      <c r="L94">
        <v>3040201.43162876</v>
      </c>
      <c r="M94">
        <v>3.2806751602776698</v>
      </c>
      <c r="N94">
        <v>31824.821046241999</v>
      </c>
      <c r="O94">
        <v>7.67697186240009</v>
      </c>
      <c r="P94">
        <v>0.335589306953613</v>
      </c>
      <c r="Q94">
        <v>3.6928654867638699</v>
      </c>
      <c r="R94">
        <v>0</v>
      </c>
      <c r="S94">
        <v>0</v>
      </c>
      <c r="T94">
        <v>0</v>
      </c>
      <c r="U94">
        <v>0</v>
      </c>
      <c r="V94">
        <v>0.266263719768144</v>
      </c>
      <c r="W94">
        <v>0</v>
      </c>
      <c r="X94">
        <v>2548091.4778679102</v>
      </c>
      <c r="Y94">
        <v>494499.57937628101</v>
      </c>
      <c r="Z94">
        <v>775504.58116782503</v>
      </c>
      <c r="AA94">
        <v>728049.83411343803</v>
      </c>
      <c r="AB94">
        <v>846596.26421332802</v>
      </c>
      <c r="AC94">
        <v>49025.157054706702</v>
      </c>
      <c r="AD94">
        <v>-276237.281816584</v>
      </c>
      <c r="AE94">
        <v>-32006.837072803901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5133522.7749041095</v>
      </c>
      <c r="AM94">
        <v>5259011.8903682102</v>
      </c>
      <c r="AN94">
        <v>1049818.00263177</v>
      </c>
      <c r="AO94">
        <v>673108.99999999895</v>
      </c>
      <c r="AP94">
        <v>6981938.8929999899</v>
      </c>
      <c r="AQ94">
        <v>0</v>
      </c>
      <c r="AR94">
        <v>0.266263719768144</v>
      </c>
      <c r="AS94">
        <v>0</v>
      </c>
      <c r="AT94">
        <v>0</v>
      </c>
      <c r="AU94">
        <v>0</v>
      </c>
      <c r="AV94">
        <v>0</v>
      </c>
    </row>
    <row r="95" spans="1:48" x14ac:dyDescent="0.2">
      <c r="A95">
        <v>2</v>
      </c>
      <c r="B95">
        <v>1</v>
      </c>
      <c r="C95">
        <v>2007</v>
      </c>
      <c r="D95">
        <v>220</v>
      </c>
      <c r="E95">
        <v>67460493.815999895</v>
      </c>
      <c r="F95">
        <v>72892598.371399999</v>
      </c>
      <c r="G95">
        <v>3949848.06640012</v>
      </c>
      <c r="H95">
        <v>64441266.839933597</v>
      </c>
      <c r="I95">
        <v>1700429.53406916</v>
      </c>
      <c r="J95">
        <v>3718071.9022188201</v>
      </c>
      <c r="K95">
        <v>4.5103153798582598</v>
      </c>
      <c r="L95">
        <v>3058793.98052064</v>
      </c>
      <c r="M95">
        <v>3.48385238597512</v>
      </c>
      <c r="N95">
        <v>32301.7094402695</v>
      </c>
      <c r="O95">
        <v>7.3836932962616499</v>
      </c>
      <c r="P95">
        <v>0.32938544903122802</v>
      </c>
      <c r="Q95">
        <v>4.0120290291413099</v>
      </c>
      <c r="R95">
        <v>0</v>
      </c>
      <c r="S95">
        <v>0</v>
      </c>
      <c r="T95">
        <v>0</v>
      </c>
      <c r="U95">
        <v>0</v>
      </c>
      <c r="V95">
        <v>0.277296295088241</v>
      </c>
      <c r="W95">
        <v>0</v>
      </c>
      <c r="X95">
        <v>3452185.02175829</v>
      </c>
      <c r="Y95">
        <v>-1426010.56084542</v>
      </c>
      <c r="Z95">
        <v>240009.97458543</v>
      </c>
      <c r="AA95">
        <v>554695.94659734203</v>
      </c>
      <c r="AB95">
        <v>-353116.90725091298</v>
      </c>
      <c r="AC95">
        <v>-128408.196697212</v>
      </c>
      <c r="AD95">
        <v>-122068.797710831</v>
      </c>
      <c r="AE95">
        <v>-181045.17628076201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2036241.3041559199</v>
      </c>
      <c r="AM95">
        <v>2060365.3738082701</v>
      </c>
      <c r="AN95">
        <v>1889482.6925918399</v>
      </c>
      <c r="AO95">
        <v>1482256.4890000001</v>
      </c>
      <c r="AP95">
        <v>5432104.5554001201</v>
      </c>
      <c r="AQ95">
        <v>0</v>
      </c>
      <c r="AR95">
        <v>0.277296295088241</v>
      </c>
      <c r="AS95">
        <v>0</v>
      </c>
      <c r="AT95">
        <v>0</v>
      </c>
      <c r="AU95">
        <v>0</v>
      </c>
      <c r="AV95">
        <v>0</v>
      </c>
    </row>
    <row r="96" spans="1:48" x14ac:dyDescent="0.2">
      <c r="A96">
        <v>2</v>
      </c>
      <c r="B96">
        <v>1</v>
      </c>
      <c r="C96">
        <v>2008</v>
      </c>
      <c r="D96">
        <v>244</v>
      </c>
      <c r="E96">
        <v>72892598.371399999</v>
      </c>
      <c r="F96">
        <v>86115341.449200004</v>
      </c>
      <c r="G96">
        <v>8736104.4847999308</v>
      </c>
      <c r="H96">
        <v>76235554.644231394</v>
      </c>
      <c r="I96">
        <v>8010031.10791115</v>
      </c>
      <c r="J96">
        <v>4293563.0378180398</v>
      </c>
      <c r="K96">
        <v>4.74136388293915</v>
      </c>
      <c r="L96">
        <v>3150801.3020653198</v>
      </c>
      <c r="M96">
        <v>3.86813677287702</v>
      </c>
      <c r="N96">
        <v>31928.971066952501</v>
      </c>
      <c r="O96">
        <v>7.62465500118567</v>
      </c>
      <c r="P96">
        <v>0.31196972451912403</v>
      </c>
      <c r="Q96">
        <v>3.9482787840634899</v>
      </c>
      <c r="R96">
        <v>0</v>
      </c>
      <c r="S96">
        <v>0</v>
      </c>
      <c r="T96">
        <v>0</v>
      </c>
      <c r="U96">
        <v>0</v>
      </c>
      <c r="V96">
        <v>0.32588304616288999</v>
      </c>
      <c r="W96">
        <v>0</v>
      </c>
      <c r="X96">
        <v>6467315.9344845898</v>
      </c>
      <c r="Y96">
        <v>-649272.00668360398</v>
      </c>
      <c r="Z96">
        <v>50771.398447191998</v>
      </c>
      <c r="AA96">
        <v>1060378.68943952</v>
      </c>
      <c r="AB96">
        <v>248543.08018804801</v>
      </c>
      <c r="AC96">
        <v>84857.367707711499</v>
      </c>
      <c r="AD96">
        <v>-113235.39939691599</v>
      </c>
      <c r="AE96">
        <v>9188.2676374871698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7158547.3318240298</v>
      </c>
      <c r="AM96">
        <v>7128180.4068320496</v>
      </c>
      <c r="AN96">
        <v>1607924.07796787</v>
      </c>
      <c r="AO96">
        <v>4486638.5929999901</v>
      </c>
      <c r="AP96">
        <v>13222743.0777999</v>
      </c>
      <c r="AQ96">
        <v>0</v>
      </c>
      <c r="AR96">
        <v>0.32588304616288999</v>
      </c>
      <c r="AS96">
        <v>0</v>
      </c>
      <c r="AT96">
        <v>0</v>
      </c>
      <c r="AU96">
        <v>0</v>
      </c>
      <c r="AV96">
        <v>0</v>
      </c>
    </row>
    <row r="97" spans="1:48" x14ac:dyDescent="0.2">
      <c r="A97">
        <v>2</v>
      </c>
      <c r="B97">
        <v>1</v>
      </c>
      <c r="C97">
        <v>2009</v>
      </c>
      <c r="D97">
        <v>244</v>
      </c>
      <c r="E97">
        <v>86115341.449200004</v>
      </c>
      <c r="F97">
        <v>76169010.006999999</v>
      </c>
      <c r="G97">
        <v>-9946331.4421999902</v>
      </c>
      <c r="H97">
        <v>71719157.760019198</v>
      </c>
      <c r="I97">
        <v>-4516396.88421218</v>
      </c>
      <c r="J97">
        <v>3857198.2094952101</v>
      </c>
      <c r="K97">
        <v>5.7786370626602697</v>
      </c>
      <c r="L97">
        <v>2935827.1870810902</v>
      </c>
      <c r="M97">
        <v>2.80912535803825</v>
      </c>
      <c r="N97">
        <v>30650.910530095101</v>
      </c>
      <c r="O97">
        <v>7.9012671271394801</v>
      </c>
      <c r="P97">
        <v>0.30736833914474698</v>
      </c>
      <c r="Q97">
        <v>4.0521357228566304</v>
      </c>
      <c r="R97">
        <v>0</v>
      </c>
      <c r="S97">
        <v>0</v>
      </c>
      <c r="T97">
        <v>0</v>
      </c>
      <c r="U97">
        <v>0</v>
      </c>
      <c r="V97">
        <v>0.26311626498474999</v>
      </c>
      <c r="W97">
        <v>0</v>
      </c>
      <c r="X97">
        <v>432102.43770078197</v>
      </c>
      <c r="Y97">
        <v>-3293463.29399428</v>
      </c>
      <c r="Z97">
        <v>-268542.919139879</v>
      </c>
      <c r="AA97">
        <v>-3595128.3730359501</v>
      </c>
      <c r="AB97">
        <v>1161650.17659059</v>
      </c>
      <c r="AC97">
        <v>215526.28405116699</v>
      </c>
      <c r="AD97">
        <v>-158858.00632434199</v>
      </c>
      <c r="AE97">
        <v>-49213.213168806004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-5555926.9073207201</v>
      </c>
      <c r="AM97">
        <v>-5442789.5007521501</v>
      </c>
      <c r="AN97">
        <v>-4503541.9414478298</v>
      </c>
      <c r="AO97">
        <v>0</v>
      </c>
      <c r="AP97">
        <v>-9946331.4421999902</v>
      </c>
      <c r="AQ97">
        <v>0</v>
      </c>
      <c r="AR97">
        <v>0.26311626498474999</v>
      </c>
      <c r="AS97">
        <v>0</v>
      </c>
      <c r="AT97">
        <v>0</v>
      </c>
      <c r="AU97">
        <v>0</v>
      </c>
      <c r="AV97">
        <v>0</v>
      </c>
    </row>
    <row r="98" spans="1:48" x14ac:dyDescent="0.2">
      <c r="A98">
        <v>2</v>
      </c>
      <c r="B98">
        <v>1</v>
      </c>
      <c r="C98">
        <v>2010</v>
      </c>
      <c r="D98">
        <v>291</v>
      </c>
      <c r="E98">
        <v>76169010.006999999</v>
      </c>
      <c r="F98">
        <v>72829066.898399904</v>
      </c>
      <c r="G98">
        <v>-4040356.10860004</v>
      </c>
      <c r="H98">
        <v>73729355.333320603</v>
      </c>
      <c r="I98">
        <v>1109499.1709696499</v>
      </c>
      <c r="J98">
        <v>3659130.8539117398</v>
      </c>
      <c r="K98">
        <v>5.8249020209912103</v>
      </c>
      <c r="L98">
        <v>2900140.2604378099</v>
      </c>
      <c r="M98">
        <v>3.28578771391782</v>
      </c>
      <c r="N98">
        <v>29942.505389605401</v>
      </c>
      <c r="O98">
        <v>7.8326789697953396</v>
      </c>
      <c r="P98">
        <v>0.31341222876646901</v>
      </c>
      <c r="Q98">
        <v>4.0408954394367704</v>
      </c>
      <c r="R98">
        <v>0</v>
      </c>
      <c r="S98">
        <v>0</v>
      </c>
      <c r="T98">
        <v>0</v>
      </c>
      <c r="U98">
        <v>0</v>
      </c>
      <c r="V98">
        <v>0.23810363293855599</v>
      </c>
      <c r="W98">
        <v>0</v>
      </c>
      <c r="X98">
        <v>-568927.90339646698</v>
      </c>
      <c r="Y98">
        <v>-329440.35553522402</v>
      </c>
      <c r="Z98">
        <v>75672.278580381098</v>
      </c>
      <c r="AA98">
        <v>1547541.5060922001</v>
      </c>
      <c r="AB98">
        <v>671451.38807933195</v>
      </c>
      <c r="AC98">
        <v>27998.108904955901</v>
      </c>
      <c r="AD98">
        <v>-71202.040686070206</v>
      </c>
      <c r="AE98">
        <v>44821.751397426298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1397914.73343653</v>
      </c>
      <c r="AM98">
        <v>1444281.04546205</v>
      </c>
      <c r="AN98">
        <v>-5484637.1540620904</v>
      </c>
      <c r="AO98">
        <v>700412.99999999895</v>
      </c>
      <c r="AP98">
        <v>-3339943.10860004</v>
      </c>
      <c r="AQ98">
        <v>0</v>
      </c>
      <c r="AR98">
        <v>0.23810363293855599</v>
      </c>
      <c r="AS98">
        <v>0</v>
      </c>
      <c r="AT98">
        <v>0</v>
      </c>
      <c r="AU98">
        <v>0</v>
      </c>
      <c r="AV98">
        <v>0</v>
      </c>
    </row>
    <row r="99" spans="1:48" x14ac:dyDescent="0.2">
      <c r="A99">
        <v>2</v>
      </c>
      <c r="B99">
        <v>1</v>
      </c>
      <c r="C99">
        <v>2011</v>
      </c>
      <c r="D99">
        <v>291</v>
      </c>
      <c r="E99">
        <v>72829066.898399904</v>
      </c>
      <c r="F99">
        <v>76879438.598599896</v>
      </c>
      <c r="G99">
        <v>4050371.7002000101</v>
      </c>
      <c r="H99">
        <v>79769505.1523384</v>
      </c>
      <c r="I99">
        <v>6040149.8190177605</v>
      </c>
      <c r="J99">
        <v>3777688.8268319601</v>
      </c>
      <c r="K99">
        <v>6.2847121319750698</v>
      </c>
      <c r="L99">
        <v>2830441.8059040201</v>
      </c>
      <c r="M99">
        <v>3.9976367882630002</v>
      </c>
      <c r="N99">
        <v>29258.041519244602</v>
      </c>
      <c r="O99">
        <v>8.3185876728228898</v>
      </c>
      <c r="P99">
        <v>0.308612394346717</v>
      </c>
      <c r="Q99">
        <v>4.0797024086942804</v>
      </c>
      <c r="R99">
        <v>0</v>
      </c>
      <c r="S99">
        <v>0</v>
      </c>
      <c r="T99">
        <v>0</v>
      </c>
      <c r="U99">
        <v>0</v>
      </c>
      <c r="V99">
        <v>0.216620556487544</v>
      </c>
      <c r="W99">
        <v>0</v>
      </c>
      <c r="X99">
        <v>3372269.1289375201</v>
      </c>
      <c r="Y99">
        <v>-302079.31661801599</v>
      </c>
      <c r="Z99">
        <v>234918.262320523</v>
      </c>
      <c r="AA99">
        <v>1999398.5109085899</v>
      </c>
      <c r="AB99">
        <v>515182.71050982398</v>
      </c>
      <c r="AC99">
        <v>239134.590249275</v>
      </c>
      <c r="AD99">
        <v>-122483.91839576499</v>
      </c>
      <c r="AE99">
        <v>-52254.061431577102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5884085.9064803803</v>
      </c>
      <c r="AM99">
        <v>5967809.4546553101</v>
      </c>
      <c r="AN99">
        <v>-1917437.75445529</v>
      </c>
      <c r="AO99">
        <v>0</v>
      </c>
      <c r="AP99">
        <v>4050371.7002000101</v>
      </c>
      <c r="AQ99">
        <v>0</v>
      </c>
      <c r="AR99">
        <v>0.216620556487544</v>
      </c>
      <c r="AS99">
        <v>0</v>
      </c>
      <c r="AT99">
        <v>0</v>
      </c>
      <c r="AU99">
        <v>0</v>
      </c>
      <c r="AV99">
        <v>0</v>
      </c>
    </row>
    <row r="100" spans="1:48" x14ac:dyDescent="0.2">
      <c r="A100">
        <v>2</v>
      </c>
      <c r="B100">
        <v>1</v>
      </c>
      <c r="C100">
        <v>2012</v>
      </c>
      <c r="D100">
        <v>313</v>
      </c>
      <c r="E100">
        <v>76879438.598599896</v>
      </c>
      <c r="F100">
        <v>83351590.231399998</v>
      </c>
      <c r="G100">
        <v>4820841.6328000501</v>
      </c>
      <c r="H100">
        <v>86522526.693112701</v>
      </c>
      <c r="I100">
        <v>4980171.0174033502</v>
      </c>
      <c r="J100">
        <v>4217213.3624224104</v>
      </c>
      <c r="K100">
        <v>6.33791411468858</v>
      </c>
      <c r="L100">
        <v>2805645.4920648802</v>
      </c>
      <c r="M100">
        <v>4.0041408615723304</v>
      </c>
      <c r="N100">
        <v>28841.241371451099</v>
      </c>
      <c r="O100">
        <v>8.3968163556696798</v>
      </c>
      <c r="P100">
        <v>0.30857585181042602</v>
      </c>
      <c r="Q100">
        <v>4.3168517212359498</v>
      </c>
      <c r="R100">
        <v>0</v>
      </c>
      <c r="S100">
        <v>0</v>
      </c>
      <c r="T100">
        <v>0</v>
      </c>
      <c r="U100">
        <v>0</v>
      </c>
      <c r="V100">
        <v>0.27086849592810602</v>
      </c>
      <c r="W100">
        <v>0</v>
      </c>
      <c r="X100">
        <v>3894598.1536885202</v>
      </c>
      <c r="Y100">
        <v>289011.63901152898</v>
      </c>
      <c r="Z100">
        <v>372040.20470157202</v>
      </c>
      <c r="AA100">
        <v>35942.907762840499</v>
      </c>
      <c r="AB100">
        <v>357671.29411552899</v>
      </c>
      <c r="AC100">
        <v>9183.8516902663596</v>
      </c>
      <c r="AD100">
        <v>-25515.337292215499</v>
      </c>
      <c r="AE100">
        <v>-179572.80586751099</v>
      </c>
      <c r="AF100">
        <v>0</v>
      </c>
      <c r="AG100">
        <v>0</v>
      </c>
      <c r="AH100">
        <v>0</v>
      </c>
      <c r="AI100">
        <v>0</v>
      </c>
      <c r="AJ100">
        <v>79100.639806483305</v>
      </c>
      <c r="AK100">
        <v>0</v>
      </c>
      <c r="AL100">
        <v>4832460.5476170098</v>
      </c>
      <c r="AM100">
        <v>4801119.4771033302</v>
      </c>
      <c r="AN100">
        <v>19722.1556967121</v>
      </c>
      <c r="AO100">
        <v>1651310</v>
      </c>
      <c r="AP100">
        <v>6472151.6328000501</v>
      </c>
      <c r="AQ100">
        <v>0</v>
      </c>
      <c r="AR100">
        <v>0.27086849592810602</v>
      </c>
      <c r="AS100">
        <v>0</v>
      </c>
      <c r="AT100">
        <v>0</v>
      </c>
      <c r="AU100">
        <v>79100.639806483305</v>
      </c>
      <c r="AV100">
        <v>0</v>
      </c>
    </row>
    <row r="101" spans="1:48" x14ac:dyDescent="0.2">
      <c r="A101">
        <v>2</v>
      </c>
      <c r="B101">
        <v>1</v>
      </c>
      <c r="C101">
        <v>2013</v>
      </c>
      <c r="D101">
        <v>313</v>
      </c>
      <c r="E101">
        <v>83351590.231399998</v>
      </c>
      <c r="F101">
        <v>87337629.020399898</v>
      </c>
      <c r="G101">
        <v>3986038.7889999398</v>
      </c>
      <c r="H101">
        <v>91959295.897771999</v>
      </c>
      <c r="I101">
        <v>5436769.2046592403</v>
      </c>
      <c r="J101">
        <v>5199753.3384708604</v>
      </c>
      <c r="K101">
        <v>6.8512615934552796</v>
      </c>
      <c r="L101">
        <v>2812337.9604165899</v>
      </c>
      <c r="M101">
        <v>3.84977045255232</v>
      </c>
      <c r="N101">
        <v>29485.394739307299</v>
      </c>
      <c r="O101">
        <v>8.12165025760223</v>
      </c>
      <c r="P101">
        <v>0.313352137578495</v>
      </c>
      <c r="Q101">
        <v>4.3529653826222603</v>
      </c>
      <c r="R101">
        <v>0</v>
      </c>
      <c r="S101">
        <v>0</v>
      </c>
      <c r="T101">
        <v>0</v>
      </c>
      <c r="U101">
        <v>0</v>
      </c>
      <c r="V101">
        <v>0.49513639156044198</v>
      </c>
      <c r="W101">
        <v>0</v>
      </c>
      <c r="X101">
        <v>6605034.0291488003</v>
      </c>
      <c r="Y101">
        <v>-1228620.77921907</v>
      </c>
      <c r="Z101">
        <v>566525.80681962904</v>
      </c>
      <c r="AA101">
        <v>-436982.714662935</v>
      </c>
      <c r="AB101">
        <v>-595706.49224755506</v>
      </c>
      <c r="AC101">
        <v>-96463.040569196601</v>
      </c>
      <c r="AD101">
        <v>73678.938584327203</v>
      </c>
      <c r="AE101">
        <v>-9422.2842250359299</v>
      </c>
      <c r="AF101">
        <v>0</v>
      </c>
      <c r="AG101">
        <v>0</v>
      </c>
      <c r="AH101">
        <v>0</v>
      </c>
      <c r="AI101">
        <v>0</v>
      </c>
      <c r="AJ101">
        <v>360231.05495353701</v>
      </c>
      <c r="AK101">
        <v>0</v>
      </c>
      <c r="AL101">
        <v>5238274.5185824996</v>
      </c>
      <c r="AM101">
        <v>5133406.9325616304</v>
      </c>
      <c r="AN101">
        <v>-1147368.1435616901</v>
      </c>
      <c r="AO101">
        <v>0</v>
      </c>
      <c r="AP101">
        <v>3986038.7889999398</v>
      </c>
      <c r="AQ101">
        <v>0</v>
      </c>
      <c r="AR101">
        <v>0.49513639156044198</v>
      </c>
      <c r="AS101">
        <v>0</v>
      </c>
      <c r="AT101">
        <v>0</v>
      </c>
      <c r="AU101">
        <v>360231.05495353701</v>
      </c>
      <c r="AV101">
        <v>0</v>
      </c>
    </row>
    <row r="102" spans="1:48" x14ac:dyDescent="0.2">
      <c r="A102">
        <v>2</v>
      </c>
      <c r="B102">
        <v>1</v>
      </c>
      <c r="C102">
        <v>2014</v>
      </c>
      <c r="D102">
        <v>337</v>
      </c>
      <c r="E102">
        <v>87337629.020399898</v>
      </c>
      <c r="F102">
        <v>86656810.080799907</v>
      </c>
      <c r="G102">
        <v>-1297229.9396000199</v>
      </c>
      <c r="H102">
        <v>93740605.876694798</v>
      </c>
      <c r="I102">
        <v>958930.20028909994</v>
      </c>
      <c r="J102">
        <v>5491127.2189236097</v>
      </c>
      <c r="K102">
        <v>6.9811539028804601</v>
      </c>
      <c r="L102">
        <v>2793322.9257591902</v>
      </c>
      <c r="M102">
        <v>3.637342935735</v>
      </c>
      <c r="N102">
        <v>29553.877044503599</v>
      </c>
      <c r="O102">
        <v>7.9677528873792003</v>
      </c>
      <c r="P102">
        <v>0.31771121103452798</v>
      </c>
      <c r="Q102">
        <v>4.4368134903452496</v>
      </c>
      <c r="R102">
        <v>0</v>
      </c>
      <c r="S102">
        <v>0.232346447683622</v>
      </c>
      <c r="T102">
        <v>0</v>
      </c>
      <c r="U102">
        <v>0</v>
      </c>
      <c r="V102">
        <v>0.51749366408198605</v>
      </c>
      <c r="W102">
        <v>0</v>
      </c>
      <c r="X102">
        <v>1481471.1489198799</v>
      </c>
      <c r="Y102">
        <v>27695.824455906499</v>
      </c>
      <c r="Z102">
        <v>462008.71848691098</v>
      </c>
      <c r="AA102">
        <v>-650705.90976500604</v>
      </c>
      <c r="AB102">
        <v>-85073.0128705323</v>
      </c>
      <c r="AC102">
        <v>-8068.6094869451499</v>
      </c>
      <c r="AD102">
        <v>-24112.5585873401</v>
      </c>
      <c r="AE102">
        <v>-41984.220979404599</v>
      </c>
      <c r="AF102">
        <v>0</v>
      </c>
      <c r="AG102">
        <v>-86268.808529308299</v>
      </c>
      <c r="AH102">
        <v>0</v>
      </c>
      <c r="AI102">
        <v>0</v>
      </c>
      <c r="AJ102">
        <v>5434.5084690816202</v>
      </c>
      <c r="AK102">
        <v>0</v>
      </c>
      <c r="AL102">
        <v>1080397.0801132501</v>
      </c>
      <c r="AM102">
        <v>1059768.6614779599</v>
      </c>
      <c r="AN102">
        <v>-2356998.6010779799</v>
      </c>
      <c r="AO102">
        <v>616410.99999999895</v>
      </c>
      <c r="AP102">
        <v>-680818.939600021</v>
      </c>
      <c r="AQ102">
        <v>0.232346447683622</v>
      </c>
      <c r="AR102">
        <v>0.51749366408198605</v>
      </c>
      <c r="AS102">
        <v>0</v>
      </c>
      <c r="AT102">
        <v>-86268.808529308299</v>
      </c>
      <c r="AU102">
        <v>5434.5084690816202</v>
      </c>
      <c r="AV102">
        <v>0</v>
      </c>
    </row>
    <row r="103" spans="1:48" x14ac:dyDescent="0.2">
      <c r="A103">
        <v>2</v>
      </c>
      <c r="B103">
        <v>1</v>
      </c>
      <c r="C103">
        <v>2015</v>
      </c>
      <c r="D103">
        <v>360</v>
      </c>
      <c r="E103">
        <v>86656810.080799907</v>
      </c>
      <c r="F103">
        <v>86880456.186599895</v>
      </c>
      <c r="G103">
        <v>-759409.04839999601</v>
      </c>
      <c r="H103">
        <v>89696915.513011798</v>
      </c>
      <c r="I103">
        <v>-4936041.7446207497</v>
      </c>
      <c r="J103">
        <v>5758234.5756876301</v>
      </c>
      <c r="K103">
        <v>7.41049533341483</v>
      </c>
      <c r="L103">
        <v>2832504.4672665298</v>
      </c>
      <c r="M103">
        <v>2.6683517970494401</v>
      </c>
      <c r="N103">
        <v>31134.711068742199</v>
      </c>
      <c r="O103">
        <v>7.5861430277224304</v>
      </c>
      <c r="P103">
        <v>0.31693436594443303</v>
      </c>
      <c r="Q103">
        <v>4.6685315098151197</v>
      </c>
      <c r="R103">
        <v>0</v>
      </c>
      <c r="S103">
        <v>1.14396414990775</v>
      </c>
      <c r="T103">
        <v>0</v>
      </c>
      <c r="U103">
        <v>0</v>
      </c>
      <c r="V103">
        <v>0.642816525880197</v>
      </c>
      <c r="W103">
        <v>0</v>
      </c>
      <c r="X103">
        <v>896072.30487797398</v>
      </c>
      <c r="Y103">
        <v>-696944.58382884203</v>
      </c>
      <c r="Z103">
        <v>521496.50303993002</v>
      </c>
      <c r="AA103">
        <v>-3473738.5883346</v>
      </c>
      <c r="AB103">
        <v>-1529446.71603514</v>
      </c>
      <c r="AC103">
        <v>-147769.39070343599</v>
      </c>
      <c r="AD103">
        <v>-27142.320395455499</v>
      </c>
      <c r="AE103">
        <v>-122918.14674575601</v>
      </c>
      <c r="AF103">
        <v>0</v>
      </c>
      <c r="AG103">
        <v>-336703.210903753</v>
      </c>
      <c r="AH103">
        <v>0</v>
      </c>
      <c r="AI103">
        <v>0</v>
      </c>
      <c r="AJ103">
        <v>165806.97545887501</v>
      </c>
      <c r="AK103">
        <v>0</v>
      </c>
      <c r="AL103">
        <v>-4751287.1735702101</v>
      </c>
      <c r="AM103">
        <v>-4727952.7097377703</v>
      </c>
      <c r="AN103">
        <v>3968543.6613377701</v>
      </c>
      <c r="AO103">
        <v>983055.15419999999</v>
      </c>
      <c r="AP103">
        <v>223646.10580000299</v>
      </c>
      <c r="AQ103">
        <v>1.14396414990775</v>
      </c>
      <c r="AR103">
        <v>0.642816525880197</v>
      </c>
      <c r="AS103">
        <v>0</v>
      </c>
      <c r="AT103">
        <v>-336703.210903753</v>
      </c>
      <c r="AU103">
        <v>165806.97545887501</v>
      </c>
      <c r="AV103">
        <v>0</v>
      </c>
    </row>
    <row r="104" spans="1:48" x14ac:dyDescent="0.2">
      <c r="A104">
        <v>2</v>
      </c>
      <c r="B104">
        <v>1</v>
      </c>
      <c r="C104">
        <v>2016</v>
      </c>
      <c r="D104">
        <v>406</v>
      </c>
      <c r="E104">
        <v>86880456.186599895</v>
      </c>
      <c r="F104">
        <v>86699955.039000005</v>
      </c>
      <c r="G104">
        <v>-1362648.14759994</v>
      </c>
      <c r="H104">
        <v>90927747.234330103</v>
      </c>
      <c r="I104">
        <v>159389.583604243</v>
      </c>
      <c r="J104">
        <v>5732922.6766145602</v>
      </c>
      <c r="K104">
        <v>6.92656946918963</v>
      </c>
      <c r="L104">
        <v>2816091.1883668299</v>
      </c>
      <c r="M104">
        <v>2.3674320402935498</v>
      </c>
      <c r="N104">
        <v>31620.580931119999</v>
      </c>
      <c r="O104">
        <v>7.3670223133549797</v>
      </c>
      <c r="P104">
        <v>0.31631363411992702</v>
      </c>
      <c r="Q104">
        <v>5.29800213228269</v>
      </c>
      <c r="R104">
        <v>0</v>
      </c>
      <c r="S104">
        <v>2.1492202454756399</v>
      </c>
      <c r="T104">
        <v>0</v>
      </c>
      <c r="U104">
        <v>0</v>
      </c>
      <c r="V104">
        <v>0.72158891285459503</v>
      </c>
      <c r="W104">
        <v>0</v>
      </c>
      <c r="X104">
        <v>1766045.3847111601</v>
      </c>
      <c r="Y104">
        <v>917408.54281156603</v>
      </c>
      <c r="Z104">
        <v>439025.16065045202</v>
      </c>
      <c r="AA104">
        <v>-1288455.4402209499</v>
      </c>
      <c r="AB104">
        <v>-568857.45007573406</v>
      </c>
      <c r="AC104">
        <v>-193460.17413438499</v>
      </c>
      <c r="AD104">
        <v>-26968.479006442099</v>
      </c>
      <c r="AE104">
        <v>-443152.75872802403</v>
      </c>
      <c r="AF104">
        <v>0</v>
      </c>
      <c r="AG104">
        <v>-369350.30141865503</v>
      </c>
      <c r="AH104">
        <v>0</v>
      </c>
      <c r="AI104">
        <v>0</v>
      </c>
      <c r="AJ104">
        <v>139600.811537367</v>
      </c>
      <c r="AK104">
        <v>0</v>
      </c>
      <c r="AL104">
        <v>371835.29612635297</v>
      </c>
      <c r="AM104">
        <v>355551.97955241101</v>
      </c>
      <c r="AN104">
        <v>-1718200.12715235</v>
      </c>
      <c r="AO104">
        <v>1182146.99999999</v>
      </c>
      <c r="AP104">
        <v>-180501.14759994199</v>
      </c>
      <c r="AQ104">
        <v>2.1492202454756399</v>
      </c>
      <c r="AR104">
        <v>0.72158891285459503</v>
      </c>
      <c r="AS104">
        <v>0</v>
      </c>
      <c r="AT104">
        <v>-369350.30141865503</v>
      </c>
      <c r="AU104">
        <v>139600.811537367</v>
      </c>
      <c r="AV104">
        <v>0</v>
      </c>
    </row>
    <row r="105" spans="1:48" x14ac:dyDescent="0.2">
      <c r="A105">
        <v>2</v>
      </c>
      <c r="B105">
        <v>1</v>
      </c>
      <c r="C105">
        <v>2017</v>
      </c>
      <c r="D105">
        <v>406</v>
      </c>
      <c r="E105">
        <v>86699955.039000005</v>
      </c>
      <c r="F105">
        <v>84712149.085199997</v>
      </c>
      <c r="G105">
        <v>-1987805.95380002</v>
      </c>
      <c r="H105">
        <v>92292303.101144403</v>
      </c>
      <c r="I105">
        <v>1364555.8668142599</v>
      </c>
      <c r="J105">
        <v>5621834.4931693897</v>
      </c>
      <c r="K105">
        <v>7.1599322641715899</v>
      </c>
      <c r="L105">
        <v>2808097.8139290102</v>
      </c>
      <c r="M105">
        <v>2.5801774916328002</v>
      </c>
      <c r="N105">
        <v>31433.295991265899</v>
      </c>
      <c r="O105">
        <v>7.1176312857942303</v>
      </c>
      <c r="P105">
        <v>0.31423639883399102</v>
      </c>
      <c r="Q105">
        <v>5.6210012516783996</v>
      </c>
      <c r="R105">
        <v>0</v>
      </c>
      <c r="S105">
        <v>3.13685130012193</v>
      </c>
      <c r="T105">
        <v>0</v>
      </c>
      <c r="U105">
        <v>0</v>
      </c>
      <c r="V105">
        <v>0.81781460417949703</v>
      </c>
      <c r="W105">
        <v>0</v>
      </c>
      <c r="X105">
        <v>766743.96969193604</v>
      </c>
      <c r="Y105">
        <v>-103388.57288848</v>
      </c>
      <c r="Z105">
        <v>464918.321194207</v>
      </c>
      <c r="AA105">
        <v>946545.89073655801</v>
      </c>
      <c r="AB105">
        <v>112301.25391610499</v>
      </c>
      <c r="AC105">
        <v>-158523.65698907501</v>
      </c>
      <c r="AD105">
        <v>-44356.763463682502</v>
      </c>
      <c r="AE105">
        <v>-214228.91027243799</v>
      </c>
      <c r="AF105">
        <v>0</v>
      </c>
      <c r="AG105">
        <v>-368582.94640926999</v>
      </c>
      <c r="AH105">
        <v>0</v>
      </c>
      <c r="AI105">
        <v>0</v>
      </c>
      <c r="AJ105">
        <v>164391.71869746401</v>
      </c>
      <c r="AK105">
        <v>0</v>
      </c>
      <c r="AL105">
        <v>1565820.3042133199</v>
      </c>
      <c r="AM105">
        <v>1609444.5965408401</v>
      </c>
      <c r="AN105">
        <v>-3597250.5503408699</v>
      </c>
      <c r="AO105">
        <v>0</v>
      </c>
      <c r="AP105">
        <v>-1987805.95380002</v>
      </c>
      <c r="AQ105">
        <v>3.13685130012193</v>
      </c>
      <c r="AR105">
        <v>0.81781460417949703</v>
      </c>
      <c r="AS105">
        <v>0</v>
      </c>
      <c r="AT105">
        <v>-368582.94640926999</v>
      </c>
      <c r="AU105">
        <v>164391.71869746401</v>
      </c>
      <c r="AV105">
        <v>0</v>
      </c>
    </row>
    <row r="106" spans="1:48" x14ac:dyDescent="0.2">
      <c r="A106">
        <v>2</v>
      </c>
      <c r="B106">
        <v>1</v>
      </c>
      <c r="C106">
        <v>2018</v>
      </c>
      <c r="D106">
        <v>406</v>
      </c>
      <c r="E106">
        <v>84712149.085199997</v>
      </c>
      <c r="F106">
        <v>83454995.483399898</v>
      </c>
      <c r="G106">
        <v>-1257153.6018000101</v>
      </c>
      <c r="H106">
        <v>91832569.458320096</v>
      </c>
      <c r="I106">
        <v>-459733.64282429899</v>
      </c>
      <c r="J106">
        <v>5625721.34560032</v>
      </c>
      <c r="K106">
        <v>7.0216777554447596</v>
      </c>
      <c r="L106">
        <v>2850048.2426552698</v>
      </c>
      <c r="M106">
        <v>2.8718900628028501</v>
      </c>
      <c r="N106">
        <v>31614.786907671201</v>
      </c>
      <c r="O106">
        <v>6.8286095096193602</v>
      </c>
      <c r="P106">
        <v>0.31385168065208602</v>
      </c>
      <c r="Q106">
        <v>6.0205235100441898</v>
      </c>
      <c r="R106">
        <v>0</v>
      </c>
      <c r="S106">
        <v>4.1427309573865099</v>
      </c>
      <c r="T106">
        <v>0</v>
      </c>
      <c r="U106">
        <v>0</v>
      </c>
      <c r="V106">
        <v>0.84631597544637704</v>
      </c>
      <c r="W106">
        <v>0.565507946502676</v>
      </c>
      <c r="X106">
        <v>2203392.28274024</v>
      </c>
      <c r="Y106">
        <v>535076.52620044397</v>
      </c>
      <c r="Z106">
        <v>406020.64910333999</v>
      </c>
      <c r="AA106">
        <v>1161871.1139895001</v>
      </c>
      <c r="AB106">
        <v>-165373.844877995</v>
      </c>
      <c r="AC106">
        <v>-162088.741647018</v>
      </c>
      <c r="AD106">
        <v>-38552.292772584398</v>
      </c>
      <c r="AE106">
        <v>-266680.23074892099</v>
      </c>
      <c r="AF106">
        <v>0</v>
      </c>
      <c r="AG106">
        <v>-360132.29179229902</v>
      </c>
      <c r="AH106">
        <v>0</v>
      </c>
      <c r="AI106">
        <v>0</v>
      </c>
      <c r="AJ106">
        <v>39782.909787103003</v>
      </c>
      <c r="AK106">
        <v>-3997871.8731295201</v>
      </c>
      <c r="AL106">
        <v>-644555.79314771399</v>
      </c>
      <c r="AM106">
        <v>-643924.51549462602</v>
      </c>
      <c r="AN106">
        <v>-613229.08630539302</v>
      </c>
      <c r="AO106">
        <v>0</v>
      </c>
      <c r="AP106">
        <v>-1257153.6018000101</v>
      </c>
      <c r="AQ106">
        <v>4.1427309573865099</v>
      </c>
      <c r="AR106">
        <v>0.84631597544637704</v>
      </c>
      <c r="AS106">
        <v>0.565507946502676</v>
      </c>
      <c r="AT106">
        <v>-360132.29179229902</v>
      </c>
      <c r="AU106">
        <v>39782.909787103003</v>
      </c>
      <c r="AV106">
        <v>-3997871.8731295201</v>
      </c>
    </row>
    <row r="107" spans="1:48" x14ac:dyDescent="0.2">
      <c r="A107">
        <v>3</v>
      </c>
      <c r="B107">
        <v>1</v>
      </c>
      <c r="C107">
        <v>2002</v>
      </c>
      <c r="D107">
        <v>33</v>
      </c>
      <c r="E107">
        <v>0</v>
      </c>
      <c r="F107">
        <v>75923.000999999902</v>
      </c>
      <c r="G107">
        <v>0</v>
      </c>
      <c r="H107">
        <v>51007.088083929397</v>
      </c>
      <c r="I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75923.000999999902</v>
      </c>
      <c r="AP107">
        <v>75923.000999999902</v>
      </c>
      <c r="AT107">
        <v>0</v>
      </c>
      <c r="AU107">
        <v>0</v>
      </c>
      <c r="AV107">
        <v>0</v>
      </c>
    </row>
    <row r="108" spans="1:48" x14ac:dyDescent="0.2">
      <c r="A108">
        <v>3</v>
      </c>
      <c r="B108">
        <v>1</v>
      </c>
      <c r="C108">
        <v>2003</v>
      </c>
      <c r="D108">
        <v>33</v>
      </c>
      <c r="E108">
        <v>75923.000999999902</v>
      </c>
      <c r="F108">
        <v>62647.991999999897</v>
      </c>
      <c r="G108">
        <v>-13275.009</v>
      </c>
      <c r="H108">
        <v>43246.899218903702</v>
      </c>
      <c r="I108">
        <v>-7760.1888650257097</v>
      </c>
      <c r="J108">
        <v>1306.2059999999899</v>
      </c>
      <c r="K108">
        <v>8.0047729999999895</v>
      </c>
      <c r="L108">
        <v>189409.41999999899</v>
      </c>
      <c r="M108">
        <v>2.2467999999999901</v>
      </c>
      <c r="N108">
        <v>27582.809379999999</v>
      </c>
      <c r="O108">
        <v>7.87</v>
      </c>
      <c r="P108">
        <v>8.2147667874913094E-2</v>
      </c>
      <c r="Q108">
        <v>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-10858.932144431699</v>
      </c>
      <c r="Y108">
        <v>-4583.7389274054303</v>
      </c>
      <c r="Z108">
        <v>1352.4869880936501</v>
      </c>
      <c r="AA108">
        <v>1164.51565065354</v>
      </c>
      <c r="AB108">
        <v>1127.12184007309</v>
      </c>
      <c r="AC108">
        <v>396.04357283962599</v>
      </c>
      <c r="AD108">
        <v>-93.599190850727695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-11496.102211027899</v>
      </c>
      <c r="AM108">
        <v>-11550.881438087101</v>
      </c>
      <c r="AN108">
        <v>-1724.1275619128901</v>
      </c>
      <c r="AO108">
        <v>0</v>
      </c>
      <c r="AP108">
        <v>-13275.009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</row>
    <row r="109" spans="1:48" x14ac:dyDescent="0.2">
      <c r="A109">
        <v>3</v>
      </c>
      <c r="B109">
        <v>1</v>
      </c>
      <c r="C109">
        <v>2004</v>
      </c>
      <c r="D109">
        <v>33</v>
      </c>
      <c r="E109">
        <v>62647.991999999897</v>
      </c>
      <c r="F109">
        <v>69137.145000000004</v>
      </c>
      <c r="G109">
        <v>6489.1530000000903</v>
      </c>
      <c r="H109">
        <v>45525.889952617203</v>
      </c>
      <c r="I109">
        <v>2278.9907337135301</v>
      </c>
      <c r="J109">
        <v>1232.2529999999899</v>
      </c>
      <c r="K109">
        <v>7.0122920000000004</v>
      </c>
      <c r="L109">
        <v>195857.079999999</v>
      </c>
      <c r="M109">
        <v>2.5669</v>
      </c>
      <c r="N109">
        <v>26178.7225</v>
      </c>
      <c r="O109">
        <v>8.6300000000000008</v>
      </c>
      <c r="P109">
        <v>7.8964129693599894E-2</v>
      </c>
      <c r="Q109">
        <v>2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-2179.3611436733199</v>
      </c>
      <c r="Y109">
        <v>1988.7900771960401</v>
      </c>
      <c r="Z109">
        <v>1060.80994618775</v>
      </c>
      <c r="AA109">
        <v>1030.0573598677499</v>
      </c>
      <c r="AB109">
        <v>1137.69903443506</v>
      </c>
      <c r="AC109">
        <v>349.87397255069902</v>
      </c>
      <c r="AD109">
        <v>-72.409512635618896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3315.45973392837</v>
      </c>
      <c r="AM109">
        <v>3301.37410617756</v>
      </c>
      <c r="AN109">
        <v>3187.7788938225199</v>
      </c>
      <c r="AO109">
        <v>0</v>
      </c>
      <c r="AP109">
        <v>6489.1530000000903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</row>
    <row r="110" spans="1:48" x14ac:dyDescent="0.2">
      <c r="A110">
        <v>3</v>
      </c>
      <c r="B110">
        <v>1</v>
      </c>
      <c r="C110">
        <v>2005</v>
      </c>
      <c r="D110">
        <v>67</v>
      </c>
      <c r="E110">
        <v>69137.145000000004</v>
      </c>
      <c r="F110">
        <v>244388.55599999899</v>
      </c>
      <c r="G110">
        <v>15789.4109999998</v>
      </c>
      <c r="H110">
        <v>139704.16707072101</v>
      </c>
      <c r="I110">
        <v>10659.5846414061</v>
      </c>
      <c r="J110">
        <v>1530.7380000000001</v>
      </c>
      <c r="K110">
        <v>6.4418729999999904</v>
      </c>
      <c r="L110">
        <v>201970</v>
      </c>
      <c r="M110">
        <v>3.0314999999999901</v>
      </c>
      <c r="N110">
        <v>24916.3499999999</v>
      </c>
      <c r="O110">
        <v>9.4600000000000009</v>
      </c>
      <c r="P110">
        <v>7.6401632089117197E-2</v>
      </c>
      <c r="Q110">
        <v>2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9738.3864922467601</v>
      </c>
      <c r="Y110">
        <v>1380.07694766486</v>
      </c>
      <c r="Z110">
        <v>1074.1125111778199</v>
      </c>
      <c r="AA110">
        <v>1483.9384893172601</v>
      </c>
      <c r="AB110">
        <v>1187.12053789263</v>
      </c>
      <c r="AC110">
        <v>421.78576361448501</v>
      </c>
      <c r="AD110">
        <v>-64.328332909273996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15221.092409004499</v>
      </c>
      <c r="AM110">
        <v>16188.003128762601</v>
      </c>
      <c r="AN110">
        <v>-398.592128762806</v>
      </c>
      <c r="AO110">
        <v>159461.99999999901</v>
      </c>
      <c r="AP110">
        <v>175251.410999999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</row>
    <row r="111" spans="1:48" x14ac:dyDescent="0.2">
      <c r="A111">
        <v>3</v>
      </c>
      <c r="B111">
        <v>1</v>
      </c>
      <c r="C111">
        <v>2006</v>
      </c>
      <c r="D111">
        <v>67</v>
      </c>
      <c r="E111">
        <v>244388.55599999899</v>
      </c>
      <c r="F111">
        <v>209573.41</v>
      </c>
      <c r="G111">
        <v>-34815.145999999797</v>
      </c>
      <c r="H111">
        <v>142083.67927398099</v>
      </c>
      <c r="I111">
        <v>2379.5122032601898</v>
      </c>
      <c r="J111">
        <v>18729.733840934201</v>
      </c>
      <c r="K111">
        <v>3.8800134168884699</v>
      </c>
      <c r="L111">
        <v>710474.65173481498</v>
      </c>
      <c r="M111">
        <v>3.2195012543877</v>
      </c>
      <c r="N111">
        <v>27308.608090900099</v>
      </c>
      <c r="O111">
        <v>7.2685288509172201</v>
      </c>
      <c r="P111">
        <v>5.7042228674729599E-2</v>
      </c>
      <c r="Q111">
        <v>3.3177431008676201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-5788.5881670613098</v>
      </c>
      <c r="Y111">
        <v>-3020.6782688588801</v>
      </c>
      <c r="Z111">
        <v>4769.4625887932498</v>
      </c>
      <c r="AA111">
        <v>3022.7548327231798</v>
      </c>
      <c r="AB111">
        <v>4000.7582726824398</v>
      </c>
      <c r="AC111">
        <v>-275.40260999484099</v>
      </c>
      <c r="AD111">
        <v>-268.789300617923</v>
      </c>
      <c r="AE111">
        <v>-2003.56674226616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435.950605399746</v>
      </c>
      <c r="AM111">
        <v>290.79924051478503</v>
      </c>
      <c r="AN111">
        <v>-35105.945240514498</v>
      </c>
      <c r="AO111">
        <v>0</v>
      </c>
      <c r="AP111">
        <v>-34815.145999999797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</row>
    <row r="112" spans="1:48" x14ac:dyDescent="0.2">
      <c r="A112">
        <v>3</v>
      </c>
      <c r="B112">
        <v>1</v>
      </c>
      <c r="C112">
        <v>2007</v>
      </c>
      <c r="D112">
        <v>67</v>
      </c>
      <c r="E112">
        <v>209573.41</v>
      </c>
      <c r="F112">
        <v>225576.92199999999</v>
      </c>
      <c r="G112">
        <v>16003.512000000001</v>
      </c>
      <c r="H112">
        <v>209278.54023479801</v>
      </c>
      <c r="I112">
        <v>67194.860960816601</v>
      </c>
      <c r="J112">
        <v>24231.615171145899</v>
      </c>
      <c r="K112">
        <v>4.7972953485177303</v>
      </c>
      <c r="L112">
        <v>640840.57328380598</v>
      </c>
      <c r="M112">
        <v>3.3679088222403699</v>
      </c>
      <c r="N112">
        <v>26410.074287322001</v>
      </c>
      <c r="O112">
        <v>8.1724311996450307</v>
      </c>
      <c r="P112">
        <v>5.9402761919299198E-2</v>
      </c>
      <c r="Q112">
        <v>2.7566081069158499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97985.123269408607</v>
      </c>
      <c r="Y112">
        <v>-4542.8100586924202</v>
      </c>
      <c r="Z112">
        <v>901.88996749957903</v>
      </c>
      <c r="AA112">
        <v>1081.5521387609999</v>
      </c>
      <c r="AB112">
        <v>612.45825824081601</v>
      </c>
      <c r="AC112">
        <v>647.82681564482095</v>
      </c>
      <c r="AD112">
        <v>-13.6276154983903</v>
      </c>
      <c r="AE112">
        <v>728.53774201775195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97400.950517381803</v>
      </c>
      <c r="AM112">
        <v>97315.380284960207</v>
      </c>
      <c r="AN112">
        <v>-81311.868284960103</v>
      </c>
      <c r="AO112">
        <v>0</v>
      </c>
      <c r="AP112">
        <v>16003.512000000001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</row>
    <row r="113" spans="1:48" x14ac:dyDescent="0.2">
      <c r="A113">
        <v>3</v>
      </c>
      <c r="B113">
        <v>1</v>
      </c>
      <c r="C113">
        <v>2008</v>
      </c>
      <c r="D113">
        <v>67</v>
      </c>
      <c r="E113">
        <v>225576.92199999999</v>
      </c>
      <c r="F113">
        <v>202789.07699999999</v>
      </c>
      <c r="G113">
        <v>-22787.845000000099</v>
      </c>
      <c r="H113">
        <v>189973.78858481499</v>
      </c>
      <c r="I113">
        <v>-19304.7516499825</v>
      </c>
      <c r="J113">
        <v>24145.268757914</v>
      </c>
      <c r="K113">
        <v>4.5497286935354904</v>
      </c>
      <c r="L113">
        <v>679728.75861137302</v>
      </c>
      <c r="M113">
        <v>3.80886061819302</v>
      </c>
      <c r="N113">
        <v>26746.570056765398</v>
      </c>
      <c r="O113">
        <v>8.4094767951483895</v>
      </c>
      <c r="P113">
        <v>5.8219766214535701E-2</v>
      </c>
      <c r="Q113">
        <v>3.16359106451501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-18716.122387895899</v>
      </c>
      <c r="Y113">
        <v>-1806.9074657747101</v>
      </c>
      <c r="Z113">
        <v>479.70044887430498</v>
      </c>
      <c r="AA113">
        <v>3862.0953746905502</v>
      </c>
      <c r="AB113">
        <v>-395.63685811037197</v>
      </c>
      <c r="AC113">
        <v>830.28071682634402</v>
      </c>
      <c r="AD113">
        <v>0.97998062280551301</v>
      </c>
      <c r="AE113">
        <v>-617.87856775731302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-16363.4887585243</v>
      </c>
      <c r="AM113">
        <v>-16666.114465680901</v>
      </c>
      <c r="AN113">
        <v>-6121.7305343191802</v>
      </c>
      <c r="AO113">
        <v>0</v>
      </c>
      <c r="AP113">
        <v>-22787.845000000099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</row>
    <row r="114" spans="1:48" x14ac:dyDescent="0.2">
      <c r="A114">
        <v>3</v>
      </c>
      <c r="B114">
        <v>1</v>
      </c>
      <c r="C114">
        <v>2009</v>
      </c>
      <c r="D114">
        <v>67</v>
      </c>
      <c r="E114">
        <v>202789.07699999999</v>
      </c>
      <c r="F114">
        <v>204546.96599999999</v>
      </c>
      <c r="G114">
        <v>1757.8890000000799</v>
      </c>
      <c r="H114">
        <v>176828.652203729</v>
      </c>
      <c r="I114">
        <v>-13145.136381086801</v>
      </c>
      <c r="J114">
        <v>22456.829056345101</v>
      </c>
      <c r="K114">
        <v>4.98823861917539</v>
      </c>
      <c r="L114">
        <v>650018.79679497599</v>
      </c>
      <c r="M114">
        <v>2.73917624872221</v>
      </c>
      <c r="N114">
        <v>26467.122245253999</v>
      </c>
      <c r="O114">
        <v>8.5906566210171107</v>
      </c>
      <c r="P114">
        <v>5.90663034696765E-2</v>
      </c>
      <c r="Q114">
        <v>2.9441185952042099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-3292.2033168036301</v>
      </c>
      <c r="Y114">
        <v>-2333.2390408050101</v>
      </c>
      <c r="Z114">
        <v>-541.22806026219303</v>
      </c>
      <c r="AA114">
        <v>-8709.8719588831409</v>
      </c>
      <c r="AB114">
        <v>340.542950831756</v>
      </c>
      <c r="AC114">
        <v>23.053157994325801</v>
      </c>
      <c r="AD114">
        <v>-13.5930989125015</v>
      </c>
      <c r="AE114">
        <v>372.05932080564497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-14154.4800460347</v>
      </c>
      <c r="AM114">
        <v>-13896.294111781801</v>
      </c>
      <c r="AN114">
        <v>15654.1831117819</v>
      </c>
      <c r="AO114">
        <v>0</v>
      </c>
      <c r="AP114">
        <v>1757.8890000000799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</row>
    <row r="115" spans="1:48" x14ac:dyDescent="0.2">
      <c r="A115">
        <v>3</v>
      </c>
      <c r="B115">
        <v>1</v>
      </c>
      <c r="C115">
        <v>2010</v>
      </c>
      <c r="D115">
        <v>67</v>
      </c>
      <c r="E115">
        <v>204546.96599999999</v>
      </c>
      <c r="F115">
        <v>182488.78499999901</v>
      </c>
      <c r="G115">
        <v>-22058.181000000099</v>
      </c>
      <c r="H115">
        <v>192782.149596139</v>
      </c>
      <c r="I115">
        <v>15953.4973924102</v>
      </c>
      <c r="J115">
        <v>32303.557593604601</v>
      </c>
      <c r="K115">
        <v>5.2195443133120296</v>
      </c>
      <c r="L115">
        <v>685664.354399228</v>
      </c>
      <c r="M115">
        <v>3.1810028566935502</v>
      </c>
      <c r="N115">
        <v>27228.317026975099</v>
      </c>
      <c r="O115">
        <v>7.6367995246627096</v>
      </c>
      <c r="P115">
        <v>5.7682059152064299E-2</v>
      </c>
      <c r="Q115">
        <v>2.5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25604.8534594345</v>
      </c>
      <c r="Y115">
        <v>-3890.9742381388301</v>
      </c>
      <c r="Z115">
        <v>520.02287679238998</v>
      </c>
      <c r="AA115">
        <v>4061.08948007555</v>
      </c>
      <c r="AB115">
        <v>-1707.13658091005</v>
      </c>
      <c r="AC115">
        <v>-1219.0047978955599</v>
      </c>
      <c r="AD115">
        <v>-31.101225420817201</v>
      </c>
      <c r="AE115">
        <v>750.84259212606298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24088.5915660633</v>
      </c>
      <c r="AM115">
        <v>24221.6020537066</v>
      </c>
      <c r="AN115">
        <v>-46279.783053706698</v>
      </c>
      <c r="AO115">
        <v>0</v>
      </c>
      <c r="AP115">
        <v>-22058.181000000099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</row>
    <row r="116" spans="1:48" x14ac:dyDescent="0.2">
      <c r="A116">
        <v>3</v>
      </c>
      <c r="B116">
        <v>1</v>
      </c>
      <c r="C116">
        <v>2011</v>
      </c>
      <c r="D116">
        <v>67</v>
      </c>
      <c r="E116">
        <v>182488.78499999901</v>
      </c>
      <c r="F116">
        <v>179219.86</v>
      </c>
      <c r="G116">
        <v>-3268.9249999998701</v>
      </c>
      <c r="H116">
        <v>188938.14086551699</v>
      </c>
      <c r="I116">
        <v>-3844.0087306219302</v>
      </c>
      <c r="J116">
        <v>25979.549015035602</v>
      </c>
      <c r="K116">
        <v>4.5595030499676996</v>
      </c>
      <c r="L116">
        <v>690454.16535125696</v>
      </c>
      <c r="M116">
        <v>3.92759162430721</v>
      </c>
      <c r="N116">
        <v>26160.652640715402</v>
      </c>
      <c r="O116">
        <v>7.7623350245879497</v>
      </c>
      <c r="P116">
        <v>5.7467014895732998E-2</v>
      </c>
      <c r="Q116">
        <v>2.6586770304816199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-16448.604741310999</v>
      </c>
      <c r="Y116">
        <v>4057.28369227644</v>
      </c>
      <c r="Z116">
        <v>469.05084629379098</v>
      </c>
      <c r="AA116">
        <v>5273.5175321910101</v>
      </c>
      <c r="AB116">
        <v>2623.1557868935802</v>
      </c>
      <c r="AC116">
        <v>167.628577780401</v>
      </c>
      <c r="AD116">
        <v>-14.6191353681464</v>
      </c>
      <c r="AE116">
        <v>-225.51363395863601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-4098.1010752025404</v>
      </c>
      <c r="AM116">
        <v>-4697.82359494715</v>
      </c>
      <c r="AN116">
        <v>1428.8985949472799</v>
      </c>
      <c r="AO116">
        <v>0</v>
      </c>
      <c r="AP116">
        <v>-3268.9249999998701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</row>
    <row r="117" spans="1:48" x14ac:dyDescent="0.2">
      <c r="A117">
        <v>3</v>
      </c>
      <c r="B117">
        <v>1</v>
      </c>
      <c r="C117">
        <v>2012</v>
      </c>
      <c r="D117">
        <v>67</v>
      </c>
      <c r="E117">
        <v>179219.86</v>
      </c>
      <c r="F117">
        <v>189983.34399999899</v>
      </c>
      <c r="G117">
        <v>10763.4839999998</v>
      </c>
      <c r="H117">
        <v>204911.704404836</v>
      </c>
      <c r="I117">
        <v>15973.563539319401</v>
      </c>
      <c r="J117">
        <v>31982.974917080799</v>
      </c>
      <c r="K117">
        <v>4.8090897681397502</v>
      </c>
      <c r="L117">
        <v>671608.50507365004</v>
      </c>
      <c r="M117">
        <v>3.93832179256249</v>
      </c>
      <c r="N117">
        <v>26407.895234404201</v>
      </c>
      <c r="O117">
        <v>8.1120689414666405</v>
      </c>
      <c r="P117">
        <v>5.9295532140676399E-2</v>
      </c>
      <c r="Q117">
        <v>2.4801084656577599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18208.2442579366</v>
      </c>
      <c r="Y117">
        <v>-1236.56538804055</v>
      </c>
      <c r="Z117">
        <v>-97.783177788515601</v>
      </c>
      <c r="AA117">
        <v>22.4858476652735</v>
      </c>
      <c r="AB117">
        <v>-823.17694358691597</v>
      </c>
      <c r="AC117">
        <v>348.08781127689201</v>
      </c>
      <c r="AD117">
        <v>61.0174195050215</v>
      </c>
      <c r="AE117">
        <v>246.08130363149999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16728.391130599299</v>
      </c>
      <c r="AM117">
        <v>16594.624357534001</v>
      </c>
      <c r="AN117">
        <v>-5831.1403575341701</v>
      </c>
      <c r="AO117">
        <v>0</v>
      </c>
      <c r="AP117">
        <v>10763.4839999998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</row>
    <row r="118" spans="1:48" x14ac:dyDescent="0.2">
      <c r="A118">
        <v>3</v>
      </c>
      <c r="B118">
        <v>1</v>
      </c>
      <c r="C118">
        <v>2013</v>
      </c>
      <c r="D118">
        <v>67</v>
      </c>
      <c r="E118">
        <v>189983.34399999899</v>
      </c>
      <c r="F118">
        <v>158526.005</v>
      </c>
      <c r="G118">
        <v>-31457.338999999902</v>
      </c>
      <c r="H118">
        <v>190192.984444703</v>
      </c>
      <c r="I118">
        <v>-14718.7199601333</v>
      </c>
      <c r="J118">
        <v>29899.357955175801</v>
      </c>
      <c r="K118">
        <v>5.3586555950823103</v>
      </c>
      <c r="L118">
        <v>667565.65100892098</v>
      </c>
      <c r="M118">
        <v>3.77515925210791</v>
      </c>
      <c r="N118">
        <v>25956.377909046099</v>
      </c>
      <c r="O118">
        <v>7.9462181509974803</v>
      </c>
      <c r="P118">
        <v>6.0234256260045103E-2</v>
      </c>
      <c r="Q118">
        <v>2.7551722049907599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-9007.9880361831492</v>
      </c>
      <c r="Y118">
        <v>-3903.5049410215402</v>
      </c>
      <c r="Z118">
        <v>-106.292212448752</v>
      </c>
      <c r="AA118">
        <v>-1121.85954189375</v>
      </c>
      <c r="AB118">
        <v>878.86208919744399</v>
      </c>
      <c r="AC118">
        <v>-265.41392755043597</v>
      </c>
      <c r="AD118">
        <v>44.8402864838162</v>
      </c>
      <c r="AE118">
        <v>-412.86553203147298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-13894.2218154478</v>
      </c>
      <c r="AM118">
        <v>-13589.7817345311</v>
      </c>
      <c r="AN118">
        <v>-17867.5572654688</v>
      </c>
      <c r="AO118">
        <v>0</v>
      </c>
      <c r="AP118">
        <v>-31457.338999999902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</row>
    <row r="119" spans="1:48" x14ac:dyDescent="0.2">
      <c r="A119">
        <v>3</v>
      </c>
      <c r="B119">
        <v>1</v>
      </c>
      <c r="C119">
        <v>2014</v>
      </c>
      <c r="D119">
        <v>67</v>
      </c>
      <c r="E119">
        <v>158526.005</v>
      </c>
      <c r="F119">
        <v>155398.66699999999</v>
      </c>
      <c r="G119">
        <v>-3127.3379999999802</v>
      </c>
      <c r="H119">
        <v>183556.69328857199</v>
      </c>
      <c r="I119">
        <v>-6636.2911561310902</v>
      </c>
      <c r="J119">
        <v>32976.860195802903</v>
      </c>
      <c r="K119">
        <v>5.3039419552987503</v>
      </c>
      <c r="L119">
        <v>696243.35603413999</v>
      </c>
      <c r="M119">
        <v>3.5543846295880601</v>
      </c>
      <c r="N119">
        <v>26002.1062156597</v>
      </c>
      <c r="O119">
        <v>7.5458297132385299</v>
      </c>
      <c r="P119">
        <v>5.9111583709046102E-2</v>
      </c>
      <c r="Q119">
        <v>2.80052607457054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-2875.6544810636201</v>
      </c>
      <c r="Y119">
        <v>-604.83400938602699</v>
      </c>
      <c r="Z119">
        <v>-314.56364157874202</v>
      </c>
      <c r="AA119">
        <v>-1245.7102447667201</v>
      </c>
      <c r="AB119">
        <v>114.77819370188401</v>
      </c>
      <c r="AC119">
        <v>-261.64628978709402</v>
      </c>
      <c r="AD119">
        <v>0.14982323542898199</v>
      </c>
      <c r="AE119">
        <v>-50.647812877455401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-5238.1284625223498</v>
      </c>
      <c r="AM119">
        <v>-5138.8941403274903</v>
      </c>
      <c r="AN119">
        <v>2011.5561403275001</v>
      </c>
      <c r="AO119">
        <v>0</v>
      </c>
      <c r="AP119">
        <v>-3127.3379999999802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</row>
    <row r="120" spans="1:48" x14ac:dyDescent="0.2">
      <c r="A120">
        <v>3</v>
      </c>
      <c r="B120">
        <v>1</v>
      </c>
      <c r="C120">
        <v>2015</v>
      </c>
      <c r="D120">
        <v>67</v>
      </c>
      <c r="E120">
        <v>155398.66699999999</v>
      </c>
      <c r="F120">
        <v>144118.970999999</v>
      </c>
      <c r="G120">
        <v>-11279.6960000001</v>
      </c>
      <c r="H120">
        <v>166468.198654465</v>
      </c>
      <c r="I120">
        <v>-17088.494634106599</v>
      </c>
      <c r="J120">
        <v>35096.887240367003</v>
      </c>
      <c r="K120">
        <v>4.33512875068672</v>
      </c>
      <c r="L120">
        <v>750069.28347575595</v>
      </c>
      <c r="M120">
        <v>2.4993882148358399</v>
      </c>
      <c r="N120">
        <v>26937.713576521899</v>
      </c>
      <c r="O120">
        <v>7.7497799276489303</v>
      </c>
      <c r="P120">
        <v>5.7422544267202502E-2</v>
      </c>
      <c r="Q120">
        <v>2.8158268204449901</v>
      </c>
      <c r="R120">
        <v>0</v>
      </c>
      <c r="S120">
        <v>0.64028863259168101</v>
      </c>
      <c r="T120">
        <v>0</v>
      </c>
      <c r="U120">
        <v>0</v>
      </c>
      <c r="V120">
        <v>0</v>
      </c>
      <c r="W120">
        <v>0</v>
      </c>
      <c r="X120">
        <v>-9684.7958339717206</v>
      </c>
      <c r="Y120">
        <v>4079.53805715309</v>
      </c>
      <c r="Z120">
        <v>204.57804301372801</v>
      </c>
      <c r="AA120">
        <v>-6841.2194259451599</v>
      </c>
      <c r="AB120">
        <v>-1554.50743938235</v>
      </c>
      <c r="AC120">
        <v>479.37732586884999</v>
      </c>
      <c r="AD120">
        <v>9.9029374954498604</v>
      </c>
      <c r="AE120">
        <v>67.135439910099095</v>
      </c>
      <c r="AF120">
        <v>0</v>
      </c>
      <c r="AG120">
        <v>-422.99910249348301</v>
      </c>
      <c r="AH120">
        <v>0</v>
      </c>
      <c r="AI120">
        <v>0</v>
      </c>
      <c r="AJ120">
        <v>0</v>
      </c>
      <c r="AK120">
        <v>0</v>
      </c>
      <c r="AL120">
        <v>-13662.989998351401</v>
      </c>
      <c r="AM120">
        <v>-14005.868048178399</v>
      </c>
      <c r="AN120">
        <v>2726.17204817833</v>
      </c>
      <c r="AO120">
        <v>0</v>
      </c>
      <c r="AP120">
        <v>-11279.6960000001</v>
      </c>
      <c r="AQ120">
        <v>0.64028863259168101</v>
      </c>
      <c r="AR120">
        <v>0</v>
      </c>
      <c r="AS120">
        <v>0</v>
      </c>
      <c r="AT120">
        <v>-422.99910249348301</v>
      </c>
      <c r="AU120">
        <v>0</v>
      </c>
      <c r="AV120">
        <v>0</v>
      </c>
    </row>
    <row r="121" spans="1:48" x14ac:dyDescent="0.2">
      <c r="A121">
        <v>3</v>
      </c>
      <c r="B121">
        <v>1</v>
      </c>
      <c r="C121">
        <v>2016</v>
      </c>
      <c r="D121">
        <v>67</v>
      </c>
      <c r="E121">
        <v>144118.970999999</v>
      </c>
      <c r="F121">
        <v>116632.020999999</v>
      </c>
      <c r="G121">
        <v>-27486.95</v>
      </c>
      <c r="H121">
        <v>152286.22375057</v>
      </c>
      <c r="I121">
        <v>-14181.9749038957</v>
      </c>
      <c r="J121">
        <v>35124.118998680096</v>
      </c>
      <c r="K121">
        <v>5.8201653481436102</v>
      </c>
      <c r="L121">
        <v>774147.85332658398</v>
      </c>
      <c r="M121">
        <v>2.2312529844561499</v>
      </c>
      <c r="N121">
        <v>28139.869082861998</v>
      </c>
      <c r="O121">
        <v>7.4589551676024604</v>
      </c>
      <c r="P121">
        <v>5.6526842460304497E-2</v>
      </c>
      <c r="Q121">
        <v>3.1285633076022998</v>
      </c>
      <c r="R121">
        <v>0</v>
      </c>
      <c r="S121">
        <v>1.32140826900575</v>
      </c>
      <c r="T121">
        <v>0</v>
      </c>
      <c r="U121">
        <v>0</v>
      </c>
      <c r="V121">
        <v>0</v>
      </c>
      <c r="W121">
        <v>0</v>
      </c>
      <c r="X121">
        <v>1169.80716359281</v>
      </c>
      <c r="Y121">
        <v>-9262.7957940091601</v>
      </c>
      <c r="Z121">
        <v>150.18273530101101</v>
      </c>
      <c r="AA121">
        <v>-1933.13792279779</v>
      </c>
      <c r="AB121">
        <v>-2008.6299244859599</v>
      </c>
      <c r="AC121">
        <v>-196.34519459423001</v>
      </c>
      <c r="AD121">
        <v>-10.7921048749969</v>
      </c>
      <c r="AE121">
        <v>-362.62587116532802</v>
      </c>
      <c r="AF121">
        <v>0</v>
      </c>
      <c r="AG121">
        <v>-404.80376421537102</v>
      </c>
      <c r="AH121">
        <v>0</v>
      </c>
      <c r="AI121">
        <v>0</v>
      </c>
      <c r="AJ121">
        <v>0</v>
      </c>
      <c r="AK121">
        <v>0</v>
      </c>
      <c r="AL121">
        <v>-12859.140677249001</v>
      </c>
      <c r="AM121">
        <v>-12655.8056835852</v>
      </c>
      <c r="AN121">
        <v>-14831.1443164147</v>
      </c>
      <c r="AO121">
        <v>0</v>
      </c>
      <c r="AP121">
        <v>-27486.95</v>
      </c>
      <c r="AQ121">
        <v>1.32140826900575</v>
      </c>
      <c r="AR121">
        <v>0</v>
      </c>
      <c r="AS121">
        <v>0</v>
      </c>
      <c r="AT121">
        <v>-404.80376421537102</v>
      </c>
      <c r="AU121">
        <v>0</v>
      </c>
      <c r="AV121">
        <v>0</v>
      </c>
    </row>
    <row r="122" spans="1:48" x14ac:dyDescent="0.2">
      <c r="A122">
        <v>3</v>
      </c>
      <c r="B122">
        <v>1</v>
      </c>
      <c r="C122">
        <v>2017</v>
      </c>
      <c r="D122">
        <v>67</v>
      </c>
      <c r="E122">
        <v>116632.020999999</v>
      </c>
      <c r="F122">
        <v>151797.18299999999</v>
      </c>
      <c r="G122">
        <v>35165.162000000098</v>
      </c>
      <c r="H122">
        <v>180030.80767020199</v>
      </c>
      <c r="I122">
        <v>27744.583919632201</v>
      </c>
      <c r="J122">
        <v>28612.3523136273</v>
      </c>
      <c r="K122">
        <v>3.7182372827862</v>
      </c>
      <c r="L122">
        <v>683456.47824612795</v>
      </c>
      <c r="M122">
        <v>2.5008040471904298</v>
      </c>
      <c r="N122">
        <v>27886.808541116599</v>
      </c>
      <c r="O122">
        <v>7.1335991408397099</v>
      </c>
      <c r="P122">
        <v>5.9239787750823801E-2</v>
      </c>
      <c r="Q122">
        <v>3.9660864643681299</v>
      </c>
      <c r="R122">
        <v>0</v>
      </c>
      <c r="S122">
        <v>2.1072430957875601</v>
      </c>
      <c r="T122">
        <v>0</v>
      </c>
      <c r="U122">
        <v>0</v>
      </c>
      <c r="V122">
        <v>0</v>
      </c>
      <c r="W122">
        <v>0</v>
      </c>
      <c r="X122">
        <v>1548.0813535013999</v>
      </c>
      <c r="Y122">
        <v>19985.660905394601</v>
      </c>
      <c r="Z122">
        <v>-106.97336918059101</v>
      </c>
      <c r="AA122">
        <v>1429.17943791377</v>
      </c>
      <c r="AB122">
        <v>-194.48765449761601</v>
      </c>
      <c r="AC122">
        <v>-516.59038783979497</v>
      </c>
      <c r="AD122">
        <v>-49.922835620131401</v>
      </c>
      <c r="AE122">
        <v>-835.89405160472097</v>
      </c>
      <c r="AF122">
        <v>0</v>
      </c>
      <c r="AG122">
        <v>-495.83155984925702</v>
      </c>
      <c r="AH122">
        <v>0</v>
      </c>
      <c r="AI122">
        <v>0</v>
      </c>
      <c r="AJ122">
        <v>0</v>
      </c>
      <c r="AK122">
        <v>0</v>
      </c>
      <c r="AL122">
        <v>20763.2218382176</v>
      </c>
      <c r="AM122">
        <v>20220.7050328232</v>
      </c>
      <c r="AN122">
        <v>14944.4569671768</v>
      </c>
      <c r="AO122">
        <v>0</v>
      </c>
      <c r="AP122">
        <v>35165.162000000098</v>
      </c>
      <c r="AQ122">
        <v>2.1072430957875601</v>
      </c>
      <c r="AR122">
        <v>0</v>
      </c>
      <c r="AS122">
        <v>0</v>
      </c>
      <c r="AT122">
        <v>-495.83155984925702</v>
      </c>
      <c r="AU122">
        <v>0</v>
      </c>
      <c r="AV122">
        <v>0</v>
      </c>
    </row>
    <row r="123" spans="1:48" x14ac:dyDescent="0.2">
      <c r="A123">
        <v>3</v>
      </c>
      <c r="B123">
        <v>1</v>
      </c>
      <c r="C123">
        <v>2018</v>
      </c>
      <c r="D123">
        <v>67</v>
      </c>
      <c r="E123">
        <v>151797.18299999999</v>
      </c>
      <c r="F123">
        <v>90156.384000000005</v>
      </c>
      <c r="G123">
        <v>-61640.798999999897</v>
      </c>
      <c r="H123">
        <v>179605.855062118</v>
      </c>
      <c r="I123">
        <v>-424.95260808349099</v>
      </c>
      <c r="J123">
        <v>33986.270743274697</v>
      </c>
      <c r="K123">
        <v>3.6501237437271801</v>
      </c>
      <c r="L123">
        <v>750447.930543756</v>
      </c>
      <c r="M123">
        <v>2.7069517776229</v>
      </c>
      <c r="N123">
        <v>28635.989910400702</v>
      </c>
      <c r="O123">
        <v>6.3618803451708299</v>
      </c>
      <c r="P123">
        <v>5.558193875399E-2</v>
      </c>
      <c r="Q123">
        <v>4.7223184151579396</v>
      </c>
      <c r="R123">
        <v>0</v>
      </c>
      <c r="S123">
        <v>3.2532248375122998</v>
      </c>
      <c r="T123">
        <v>0</v>
      </c>
      <c r="U123">
        <v>0</v>
      </c>
      <c r="V123">
        <v>0</v>
      </c>
      <c r="W123">
        <v>0.62661241875615004</v>
      </c>
      <c r="X123">
        <v>-2096.6776359660798</v>
      </c>
      <c r="Y123">
        <v>11127.846778635099</v>
      </c>
      <c r="Z123">
        <v>-85.810777774371005</v>
      </c>
      <c r="AA123">
        <v>1711.74945510877</v>
      </c>
      <c r="AB123">
        <v>-845.96715895537398</v>
      </c>
      <c r="AC123">
        <v>-612.71415883958696</v>
      </c>
      <c r="AD123">
        <v>-52.200011082155598</v>
      </c>
      <c r="AE123">
        <v>-866.22800122445403</v>
      </c>
      <c r="AF123">
        <v>0</v>
      </c>
      <c r="AG123">
        <v>-645.32735849285496</v>
      </c>
      <c r="AH123">
        <v>0</v>
      </c>
      <c r="AI123">
        <v>0</v>
      </c>
      <c r="AJ123">
        <v>0</v>
      </c>
      <c r="AK123">
        <v>-7937.9282636026801</v>
      </c>
      <c r="AL123">
        <v>-303.25713219360398</v>
      </c>
      <c r="AM123">
        <v>-873.99344686822701</v>
      </c>
      <c r="AN123">
        <v>-60766.8055531317</v>
      </c>
      <c r="AO123">
        <v>0</v>
      </c>
      <c r="AP123">
        <v>-61640.798999999897</v>
      </c>
      <c r="AQ123">
        <v>3.2532248375122998</v>
      </c>
      <c r="AR123">
        <v>0</v>
      </c>
      <c r="AS123">
        <v>0.62661241875615004</v>
      </c>
      <c r="AT123">
        <v>-645.32735849285496</v>
      </c>
      <c r="AU123">
        <v>0</v>
      </c>
      <c r="AV123">
        <v>-7937.9282636026801</v>
      </c>
    </row>
    <row r="124" spans="1:48" x14ac:dyDescent="0.2">
      <c r="A124">
        <v>10</v>
      </c>
      <c r="B124">
        <v>1</v>
      </c>
      <c r="C124">
        <v>2002</v>
      </c>
      <c r="D124">
        <v>100</v>
      </c>
      <c r="E124">
        <v>0</v>
      </c>
      <c r="F124">
        <v>2028458449</v>
      </c>
      <c r="G124">
        <v>0</v>
      </c>
      <c r="H124">
        <v>2254724946.6153598</v>
      </c>
      <c r="I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2028458449</v>
      </c>
      <c r="AP124">
        <v>2028458449</v>
      </c>
      <c r="AT124">
        <v>0</v>
      </c>
      <c r="AU124">
        <v>0</v>
      </c>
      <c r="AV124">
        <v>0</v>
      </c>
    </row>
    <row r="125" spans="1:48" x14ac:dyDescent="0.2">
      <c r="A125">
        <v>10</v>
      </c>
      <c r="B125">
        <v>1</v>
      </c>
      <c r="C125">
        <v>2003</v>
      </c>
      <c r="D125">
        <v>100</v>
      </c>
      <c r="E125">
        <v>2028458449</v>
      </c>
      <c r="F125">
        <v>1999850729.99999</v>
      </c>
      <c r="G125">
        <v>-28607719.0000019</v>
      </c>
      <c r="H125">
        <v>2340257364.15416</v>
      </c>
      <c r="I125">
        <v>85532417.538803503</v>
      </c>
      <c r="J125">
        <v>503552796.69999999</v>
      </c>
      <c r="K125">
        <v>8.7045689999999993</v>
      </c>
      <c r="L125">
        <v>26042245.269999899</v>
      </c>
      <c r="M125">
        <v>2.2467999999999901</v>
      </c>
      <c r="N125">
        <v>41148.635000000002</v>
      </c>
      <c r="O125">
        <v>31.36</v>
      </c>
      <c r="P125">
        <v>0.77880399100855902</v>
      </c>
      <c r="Q125">
        <v>3.5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74439271.502992094</v>
      </c>
      <c r="Y125">
        <v>-41963049.785007201</v>
      </c>
      <c r="Z125">
        <v>13604199.3345895</v>
      </c>
      <c r="AA125">
        <v>31112727.097825099</v>
      </c>
      <c r="AB125">
        <v>21691961.908406802</v>
      </c>
      <c r="AC125">
        <v>-5195870.6594092902</v>
      </c>
      <c r="AD125">
        <v>-15924067.1945037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77765172.204893604</v>
      </c>
      <c r="AM125">
        <v>76949055.4847617</v>
      </c>
      <c r="AN125">
        <v>-105556774.484763</v>
      </c>
      <c r="AO125">
        <v>0</v>
      </c>
      <c r="AP125">
        <v>-28607719.0000019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</row>
    <row r="126" spans="1:48" x14ac:dyDescent="0.2">
      <c r="A126">
        <v>10</v>
      </c>
      <c r="B126">
        <v>1</v>
      </c>
      <c r="C126">
        <v>2004</v>
      </c>
      <c r="D126">
        <v>100</v>
      </c>
      <c r="E126">
        <v>1999850729.99999</v>
      </c>
      <c r="F126">
        <v>2115153451.99999</v>
      </c>
      <c r="G126">
        <v>115302722</v>
      </c>
      <c r="H126">
        <v>2474114109.4986801</v>
      </c>
      <c r="I126">
        <v>133856745.34451699</v>
      </c>
      <c r="J126">
        <v>521860484</v>
      </c>
      <c r="K126">
        <v>8.5552250000000001</v>
      </c>
      <c r="L126">
        <v>26563773.749999899</v>
      </c>
      <c r="M126">
        <v>2.5669</v>
      </c>
      <c r="N126">
        <v>39531.589999999997</v>
      </c>
      <c r="O126">
        <v>31</v>
      </c>
      <c r="P126">
        <v>0.75769629990336795</v>
      </c>
      <c r="Q126">
        <v>3.5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43895811.897725798</v>
      </c>
      <c r="Y126">
        <v>8317467.76794367</v>
      </c>
      <c r="Z126">
        <v>19990146.2473014</v>
      </c>
      <c r="AA126">
        <v>32881516.187676199</v>
      </c>
      <c r="AB126">
        <v>27810171.543178201</v>
      </c>
      <c r="AC126">
        <v>-5268759.1652656496</v>
      </c>
      <c r="AD126">
        <v>-15275795.8019515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112350558.676608</v>
      </c>
      <c r="AM126">
        <v>114386355.104755</v>
      </c>
      <c r="AN126">
        <v>916366.89524516405</v>
      </c>
      <c r="AO126">
        <v>0</v>
      </c>
      <c r="AP126">
        <v>115302722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</row>
    <row r="127" spans="1:48" x14ac:dyDescent="0.2">
      <c r="A127">
        <v>10</v>
      </c>
      <c r="B127">
        <v>1</v>
      </c>
      <c r="C127">
        <v>2005</v>
      </c>
      <c r="D127">
        <v>100</v>
      </c>
      <c r="E127">
        <v>2115153451.99999</v>
      </c>
      <c r="F127">
        <v>2507212522.99999</v>
      </c>
      <c r="G127">
        <v>392059070.99999601</v>
      </c>
      <c r="H127">
        <v>2687787070.16084</v>
      </c>
      <c r="I127">
        <v>213672960.66216001</v>
      </c>
      <c r="J127">
        <v>527998936.69999999</v>
      </c>
      <c r="K127">
        <v>7.1818169999999899</v>
      </c>
      <c r="L127">
        <v>27081157.499999899</v>
      </c>
      <c r="M127">
        <v>3.0314999999999901</v>
      </c>
      <c r="N127">
        <v>38116.919999999896</v>
      </c>
      <c r="O127">
        <v>30.68</v>
      </c>
      <c r="P127">
        <v>0.738640230756752</v>
      </c>
      <c r="Q127">
        <v>3.5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15091795.7217046</v>
      </c>
      <c r="Y127">
        <v>89686361.455556497</v>
      </c>
      <c r="Z127">
        <v>20565640.933933102</v>
      </c>
      <c r="AA127">
        <v>45399005.386107199</v>
      </c>
      <c r="AB127">
        <v>26719658.996266399</v>
      </c>
      <c r="AC127">
        <v>-4954088.3526808396</v>
      </c>
      <c r="AD127">
        <v>-14591581.8424701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177916792.298417</v>
      </c>
      <c r="AM127">
        <v>182671889.953857</v>
      </c>
      <c r="AN127">
        <v>209387181.04613799</v>
      </c>
      <c r="AO127">
        <v>0</v>
      </c>
      <c r="AP127">
        <v>392059070.99999601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</row>
    <row r="128" spans="1:48" x14ac:dyDescent="0.2">
      <c r="A128">
        <v>10</v>
      </c>
      <c r="B128">
        <v>1</v>
      </c>
      <c r="C128">
        <v>2006</v>
      </c>
      <c r="D128">
        <v>100</v>
      </c>
      <c r="E128">
        <v>2507212522.99999</v>
      </c>
      <c r="F128">
        <v>2603647774.99999</v>
      </c>
      <c r="G128">
        <v>96435252.000002801</v>
      </c>
      <c r="H128">
        <v>2805569302.0953202</v>
      </c>
      <c r="I128">
        <v>117782231.93448301</v>
      </c>
      <c r="J128">
        <v>539962610.09999895</v>
      </c>
      <c r="K128">
        <v>7.1918749999999996</v>
      </c>
      <c r="L128">
        <v>27655014.75</v>
      </c>
      <c r="M128">
        <v>3.3499999999999899</v>
      </c>
      <c r="N128">
        <v>36028.75</v>
      </c>
      <c r="O128">
        <v>30.18</v>
      </c>
      <c r="P128">
        <v>0.71580004948312603</v>
      </c>
      <c r="Q128">
        <v>3.7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34387546.219744302</v>
      </c>
      <c r="Y128">
        <v>-824198.76682283694</v>
      </c>
      <c r="Z128">
        <v>26510781.0710047</v>
      </c>
      <c r="AA128">
        <v>33284389.3083602</v>
      </c>
      <c r="AB128">
        <v>49135678.338005699</v>
      </c>
      <c r="AC128">
        <v>-9169523.3772686608</v>
      </c>
      <c r="AD128">
        <v>-20716660.352587398</v>
      </c>
      <c r="AE128">
        <v>-3904807.5548231001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108703204.88561299</v>
      </c>
      <c r="AM128">
        <v>109869226.68519001</v>
      </c>
      <c r="AN128">
        <v>-13433974.6851878</v>
      </c>
      <c r="AO128">
        <v>0</v>
      </c>
      <c r="AP128">
        <v>96435252.000002801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</row>
    <row r="129" spans="1:48" x14ac:dyDescent="0.2">
      <c r="A129">
        <v>10</v>
      </c>
      <c r="B129">
        <v>1</v>
      </c>
      <c r="C129">
        <v>2007</v>
      </c>
      <c r="D129">
        <v>100</v>
      </c>
      <c r="E129">
        <v>2603647774.99999</v>
      </c>
      <c r="F129">
        <v>2751026060</v>
      </c>
      <c r="G129">
        <v>147378285.00000399</v>
      </c>
      <c r="H129">
        <v>2842149967.7423501</v>
      </c>
      <c r="I129">
        <v>36580665.647023603</v>
      </c>
      <c r="J129">
        <v>543107372.799999</v>
      </c>
      <c r="K129">
        <v>6.9152709999999997</v>
      </c>
      <c r="L129">
        <v>27714120</v>
      </c>
      <c r="M129">
        <v>3.4605999999999901</v>
      </c>
      <c r="N129">
        <v>36660.58</v>
      </c>
      <c r="O129">
        <v>30.4</v>
      </c>
      <c r="P129">
        <v>0.71140340863312601</v>
      </c>
      <c r="Q129">
        <v>3.5999999999999899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9208804.5490184799</v>
      </c>
      <c r="Y129">
        <v>24044157.417720899</v>
      </c>
      <c r="Z129">
        <v>2789801.3488112101</v>
      </c>
      <c r="AA129">
        <v>11362824.916093299</v>
      </c>
      <c r="AB129">
        <v>-15545775.333541401</v>
      </c>
      <c r="AC129">
        <v>4200838.8141799197</v>
      </c>
      <c r="AD129">
        <v>-4155142.8338027</v>
      </c>
      <c r="AE129">
        <v>2029870.6899450701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33935379.568424799</v>
      </c>
      <c r="AM129">
        <v>33947893.801361397</v>
      </c>
      <c r="AN129">
        <v>113430391.198643</v>
      </c>
      <c r="AO129">
        <v>0</v>
      </c>
      <c r="AP129">
        <v>147378285.00000399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</row>
    <row r="130" spans="1:48" x14ac:dyDescent="0.2">
      <c r="A130">
        <v>10</v>
      </c>
      <c r="B130">
        <v>1</v>
      </c>
      <c r="C130">
        <v>2008</v>
      </c>
      <c r="D130">
        <v>100</v>
      </c>
      <c r="E130">
        <v>2751026060</v>
      </c>
      <c r="F130">
        <v>2818659238.99999</v>
      </c>
      <c r="G130">
        <v>67633178.999994695</v>
      </c>
      <c r="H130">
        <v>2920384934.2458701</v>
      </c>
      <c r="I130">
        <v>78234966.503521398</v>
      </c>
      <c r="J130">
        <v>558408346.89999902</v>
      </c>
      <c r="K130">
        <v>7.08633899999999</v>
      </c>
      <c r="L130">
        <v>27956797.669999901</v>
      </c>
      <c r="M130">
        <v>3.9195000000000002</v>
      </c>
      <c r="N130">
        <v>36716.94</v>
      </c>
      <c r="O130">
        <v>30.42</v>
      </c>
      <c r="P130">
        <v>0.69981314054055799</v>
      </c>
      <c r="Q130">
        <v>3.7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46864690.736256599</v>
      </c>
      <c r="Y130">
        <v>-15697174.962089401</v>
      </c>
      <c r="Z130">
        <v>12057266.747855499</v>
      </c>
      <c r="AA130">
        <v>47122799.882530898</v>
      </c>
      <c r="AB130">
        <v>-1455383.2323322</v>
      </c>
      <c r="AC130">
        <v>403215.77158375701</v>
      </c>
      <c r="AD130">
        <v>-11558560.219313299</v>
      </c>
      <c r="AE130">
        <v>-2143099.7712654402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75593754.953226298</v>
      </c>
      <c r="AM130">
        <v>75726627.411353007</v>
      </c>
      <c r="AN130">
        <v>-8093448.4113582596</v>
      </c>
      <c r="AO130">
        <v>0</v>
      </c>
      <c r="AP130">
        <v>67633178.999994695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</row>
    <row r="131" spans="1:48" x14ac:dyDescent="0.2">
      <c r="A131">
        <v>10</v>
      </c>
      <c r="B131">
        <v>1</v>
      </c>
      <c r="C131">
        <v>2009</v>
      </c>
      <c r="D131">
        <v>100</v>
      </c>
      <c r="E131">
        <v>2818659238.99999</v>
      </c>
      <c r="F131">
        <v>2717269399.99999</v>
      </c>
      <c r="G131">
        <v>-101389838.999999</v>
      </c>
      <c r="H131">
        <v>2788775517.7516599</v>
      </c>
      <c r="I131">
        <v>-131609416.494212</v>
      </c>
      <c r="J131">
        <v>562176551.29999995</v>
      </c>
      <c r="K131">
        <v>7.4704499999999996</v>
      </c>
      <c r="L131">
        <v>27734538</v>
      </c>
      <c r="M131">
        <v>2.84309999999999</v>
      </c>
      <c r="N131">
        <v>35494.29</v>
      </c>
      <c r="O131">
        <v>30.61</v>
      </c>
      <c r="P131">
        <v>0.69306750843060905</v>
      </c>
      <c r="Q131">
        <v>3.9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11548980.7002181</v>
      </c>
      <c r="Y131">
        <v>-34789981.361996099</v>
      </c>
      <c r="Z131">
        <v>-11262862.307576099</v>
      </c>
      <c r="AA131">
        <v>-118168328.566494</v>
      </c>
      <c r="AB131">
        <v>33075510.969214499</v>
      </c>
      <c r="AC131">
        <v>3927168.4696361199</v>
      </c>
      <c r="AD131">
        <v>-6898628.0328494003</v>
      </c>
      <c r="AE131">
        <v>-4389863.9584607398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-126958004.08830699</v>
      </c>
      <c r="AM131">
        <v>-127025068.986873</v>
      </c>
      <c r="AN131">
        <v>25635229.986874301</v>
      </c>
      <c r="AO131">
        <v>0</v>
      </c>
      <c r="AP131">
        <v>-101389838.999999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</row>
    <row r="132" spans="1:48" x14ac:dyDescent="0.2">
      <c r="A132">
        <v>10</v>
      </c>
      <c r="B132">
        <v>1</v>
      </c>
      <c r="C132">
        <v>2010</v>
      </c>
      <c r="D132">
        <v>100</v>
      </c>
      <c r="E132">
        <v>2717269399.99999</v>
      </c>
      <c r="F132">
        <v>2812782058</v>
      </c>
      <c r="G132">
        <v>95512658.000002801</v>
      </c>
      <c r="H132">
        <v>2869277922.0955601</v>
      </c>
      <c r="I132">
        <v>80502404.343898699</v>
      </c>
      <c r="J132">
        <v>552453534.09999895</v>
      </c>
      <c r="K132">
        <v>7.4798299999999998</v>
      </c>
      <c r="L132">
        <v>27553600.749999899</v>
      </c>
      <c r="M132">
        <v>3.2889999999999899</v>
      </c>
      <c r="N132">
        <v>35213</v>
      </c>
      <c r="O132">
        <v>30.93</v>
      </c>
      <c r="P132">
        <v>0.69408651159993096</v>
      </c>
      <c r="Q132">
        <v>3.9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-28670433.198372599</v>
      </c>
      <c r="Y132">
        <v>-804713.93920550798</v>
      </c>
      <c r="Z132">
        <v>-8906714.1275538206</v>
      </c>
      <c r="AA132">
        <v>52231185.892456003</v>
      </c>
      <c r="AB132">
        <v>7457778.2715862002</v>
      </c>
      <c r="AC132">
        <v>6379298.9977822099</v>
      </c>
      <c r="AD132">
        <v>1006046.6668361099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49765859.761656404</v>
      </c>
      <c r="AK132">
        <v>0</v>
      </c>
      <c r="AL132">
        <v>78458308.325185001</v>
      </c>
      <c r="AM132">
        <v>78438267.461003602</v>
      </c>
      <c r="AN132">
        <v>17074390.5389992</v>
      </c>
      <c r="AO132">
        <v>0</v>
      </c>
      <c r="AP132">
        <v>95512658.000002801</v>
      </c>
      <c r="AQ132">
        <v>0</v>
      </c>
      <c r="AR132">
        <v>1</v>
      </c>
      <c r="AS132">
        <v>0</v>
      </c>
      <c r="AT132">
        <v>0</v>
      </c>
      <c r="AU132">
        <v>49765859.761656404</v>
      </c>
      <c r="AV132">
        <v>0</v>
      </c>
    </row>
    <row r="133" spans="1:48" x14ac:dyDescent="0.2">
      <c r="A133">
        <v>10</v>
      </c>
      <c r="B133">
        <v>1</v>
      </c>
      <c r="C133">
        <v>2011</v>
      </c>
      <c r="D133">
        <v>100</v>
      </c>
      <c r="E133">
        <v>2812782058</v>
      </c>
      <c r="F133">
        <v>2875478446.99999</v>
      </c>
      <c r="G133">
        <v>62696388.999994203</v>
      </c>
      <c r="H133">
        <v>2910815867.2278199</v>
      </c>
      <c r="I133">
        <v>41537945.132258803</v>
      </c>
      <c r="J133">
        <v>542784230.60000002</v>
      </c>
      <c r="K133">
        <v>8.0193119999999993</v>
      </c>
      <c r="L133">
        <v>27682634.670000002</v>
      </c>
      <c r="M133">
        <v>4.0655999999999999</v>
      </c>
      <c r="N133">
        <v>34147.68</v>
      </c>
      <c r="O133">
        <v>31.299999999999901</v>
      </c>
      <c r="P133">
        <v>0.68613917826660797</v>
      </c>
      <c r="Q133">
        <v>3.8999999999999901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-30034929.146235898</v>
      </c>
      <c r="Y133">
        <v>-46047042.317093402</v>
      </c>
      <c r="Z133">
        <v>6599722.6822349103</v>
      </c>
      <c r="AA133">
        <v>82371594.604734793</v>
      </c>
      <c r="AB133">
        <v>29924424.5979467</v>
      </c>
      <c r="AC133">
        <v>7636734.3621939402</v>
      </c>
      <c r="AD133">
        <v>-8108868.5803912999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42341636.203389697</v>
      </c>
      <c r="AM133">
        <v>40720066.151303902</v>
      </c>
      <c r="AN133">
        <v>21976322.848690301</v>
      </c>
      <c r="AO133">
        <v>0</v>
      </c>
      <c r="AP133">
        <v>62696388.999994203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</row>
    <row r="134" spans="1:48" x14ac:dyDescent="0.2">
      <c r="A134">
        <v>10</v>
      </c>
      <c r="B134">
        <v>1</v>
      </c>
      <c r="C134">
        <v>2012</v>
      </c>
      <c r="D134">
        <v>100</v>
      </c>
      <c r="E134">
        <v>2875478446.99999</v>
      </c>
      <c r="F134">
        <v>2926682201</v>
      </c>
      <c r="G134">
        <v>51203754.0000076</v>
      </c>
      <c r="H134">
        <v>2932536972.8407001</v>
      </c>
      <c r="I134">
        <v>21721105.6128892</v>
      </c>
      <c r="J134">
        <v>541132314.10000002</v>
      </c>
      <c r="K134">
        <v>7.8171530000000002</v>
      </c>
      <c r="L134">
        <v>27909105.420000002</v>
      </c>
      <c r="M134">
        <v>4.1093000000000002</v>
      </c>
      <c r="N134">
        <v>33963.31</v>
      </c>
      <c r="O134">
        <v>31.509999999999899</v>
      </c>
      <c r="P134">
        <v>0.68630248062319699</v>
      </c>
      <c r="Q134">
        <v>4.0999999999999996</v>
      </c>
      <c r="R134">
        <v>0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-5323802.0437099598</v>
      </c>
      <c r="Y134">
        <v>17497587.351848401</v>
      </c>
      <c r="Z134">
        <v>11776117.8734123</v>
      </c>
      <c r="AA134">
        <v>4287195.6415287899</v>
      </c>
      <c r="AB134">
        <v>5367571.9926340897</v>
      </c>
      <c r="AC134">
        <v>4428377.1395053398</v>
      </c>
      <c r="AD134">
        <v>170586.61822996201</v>
      </c>
      <c r="AE134">
        <v>-4478355.8874943396</v>
      </c>
      <c r="AF134">
        <v>0</v>
      </c>
      <c r="AG134">
        <v>-12224369.8725663</v>
      </c>
      <c r="AH134">
        <v>0</v>
      </c>
      <c r="AI134">
        <v>0</v>
      </c>
      <c r="AJ134">
        <v>0</v>
      </c>
      <c r="AK134">
        <v>0</v>
      </c>
      <c r="AL134">
        <v>21500908.813388299</v>
      </c>
      <c r="AM134">
        <v>21457410.52812</v>
      </c>
      <c r="AN134">
        <v>29746343.471887499</v>
      </c>
      <c r="AO134">
        <v>0</v>
      </c>
      <c r="AP134">
        <v>51203754.0000076</v>
      </c>
      <c r="AQ134">
        <v>1</v>
      </c>
      <c r="AR134">
        <v>1</v>
      </c>
      <c r="AS134">
        <v>0</v>
      </c>
      <c r="AT134">
        <v>-12224369.8725663</v>
      </c>
      <c r="AU134">
        <v>0</v>
      </c>
      <c r="AV134">
        <v>0</v>
      </c>
    </row>
    <row r="135" spans="1:48" x14ac:dyDescent="0.2">
      <c r="A135">
        <v>10</v>
      </c>
      <c r="B135">
        <v>1</v>
      </c>
      <c r="C135">
        <v>2013</v>
      </c>
      <c r="D135">
        <v>100</v>
      </c>
      <c r="E135">
        <v>2926682201</v>
      </c>
      <c r="F135">
        <v>3025842522</v>
      </c>
      <c r="G135">
        <v>99160321.000001401</v>
      </c>
      <c r="H135">
        <v>2919963023.71591</v>
      </c>
      <c r="I135">
        <v>-12573949.1247901</v>
      </c>
      <c r="J135">
        <v>553170967.49999905</v>
      </c>
      <c r="K135">
        <v>8.0184599999999993</v>
      </c>
      <c r="L135">
        <v>28818049.079999998</v>
      </c>
      <c r="M135">
        <v>3.9420000000000002</v>
      </c>
      <c r="N135">
        <v>33700.32</v>
      </c>
      <c r="O135">
        <v>29.93</v>
      </c>
      <c r="P135">
        <v>0.66429372522682495</v>
      </c>
      <c r="Q135">
        <v>4.2</v>
      </c>
      <c r="R135">
        <v>0</v>
      </c>
      <c r="S135">
        <v>2</v>
      </c>
      <c r="T135">
        <v>0</v>
      </c>
      <c r="U135">
        <v>0</v>
      </c>
      <c r="V135">
        <v>1</v>
      </c>
      <c r="W135">
        <v>0</v>
      </c>
      <c r="X135">
        <v>39415133.245581999</v>
      </c>
      <c r="Y135">
        <v>-17627907.868518699</v>
      </c>
      <c r="Z135">
        <v>47430125.345440298</v>
      </c>
      <c r="AA135">
        <v>-16850848.950254198</v>
      </c>
      <c r="AB135">
        <v>7847509.0147563601</v>
      </c>
      <c r="AC135">
        <v>-33690069.574555703</v>
      </c>
      <c r="AD135">
        <v>-23305884.917005699</v>
      </c>
      <c r="AE135">
        <v>-2279939.1277048602</v>
      </c>
      <c r="AF135">
        <v>0</v>
      </c>
      <c r="AG135">
        <v>-12442049.6915241</v>
      </c>
      <c r="AH135">
        <v>0</v>
      </c>
      <c r="AI135">
        <v>0</v>
      </c>
      <c r="AJ135">
        <v>0</v>
      </c>
      <c r="AK135">
        <v>0</v>
      </c>
      <c r="AL135">
        <v>-11503932.5237848</v>
      </c>
      <c r="AM135">
        <v>-12548845.3992637</v>
      </c>
      <c r="AN135">
        <v>111709166.39926501</v>
      </c>
      <c r="AO135">
        <v>0</v>
      </c>
      <c r="AP135">
        <v>99160321.000001401</v>
      </c>
      <c r="AQ135">
        <v>2</v>
      </c>
      <c r="AR135">
        <v>1</v>
      </c>
      <c r="AS135">
        <v>0</v>
      </c>
      <c r="AT135">
        <v>-12442049.6915241</v>
      </c>
      <c r="AU135">
        <v>0</v>
      </c>
      <c r="AV135">
        <v>0</v>
      </c>
    </row>
    <row r="136" spans="1:48" x14ac:dyDescent="0.2">
      <c r="A136">
        <v>10</v>
      </c>
      <c r="B136">
        <v>1</v>
      </c>
      <c r="C136">
        <v>2014</v>
      </c>
      <c r="D136">
        <v>100</v>
      </c>
      <c r="E136">
        <v>3025842522</v>
      </c>
      <c r="F136">
        <v>3134495495.99999</v>
      </c>
      <c r="G136">
        <v>108652973.99999399</v>
      </c>
      <c r="H136">
        <v>2939243060.4056602</v>
      </c>
      <c r="I136">
        <v>19280036.689742502</v>
      </c>
      <c r="J136">
        <v>560050466.89999998</v>
      </c>
      <c r="K136">
        <v>7.9761819999999997</v>
      </c>
      <c r="L136">
        <v>29110612.079999998</v>
      </c>
      <c r="M136">
        <v>3.75239999999999</v>
      </c>
      <c r="N136">
        <v>33580.799999999901</v>
      </c>
      <c r="O136">
        <v>30.2</v>
      </c>
      <c r="P136">
        <v>0.66590503712185001</v>
      </c>
      <c r="Q136">
        <v>4.2</v>
      </c>
      <c r="R136">
        <v>0</v>
      </c>
      <c r="S136">
        <v>3</v>
      </c>
      <c r="T136">
        <v>0</v>
      </c>
      <c r="U136">
        <v>0</v>
      </c>
      <c r="V136">
        <v>1</v>
      </c>
      <c r="W136">
        <v>0</v>
      </c>
      <c r="X136">
        <v>22823458.686031301</v>
      </c>
      <c r="Y136">
        <v>3807488.30808863</v>
      </c>
      <c r="Z136">
        <v>15370097.143660299</v>
      </c>
      <c r="AA136">
        <v>-20461253.447280001</v>
      </c>
      <c r="AB136">
        <v>3705513.4279892901</v>
      </c>
      <c r="AC136">
        <v>5992675.7116147196</v>
      </c>
      <c r="AD136">
        <v>1771668.8746307199</v>
      </c>
      <c r="AE136">
        <v>0</v>
      </c>
      <c r="AF136">
        <v>0</v>
      </c>
      <c r="AG136">
        <v>-12863604.734599199</v>
      </c>
      <c r="AH136">
        <v>0</v>
      </c>
      <c r="AI136">
        <v>0</v>
      </c>
      <c r="AJ136">
        <v>0</v>
      </c>
      <c r="AK136">
        <v>0</v>
      </c>
      <c r="AL136">
        <v>20146043.9701357</v>
      </c>
      <c r="AM136">
        <v>19979141.642452002</v>
      </c>
      <c r="AN136">
        <v>88673832.357542202</v>
      </c>
      <c r="AO136">
        <v>0</v>
      </c>
      <c r="AP136">
        <v>108652973.99999399</v>
      </c>
      <c r="AQ136">
        <v>3</v>
      </c>
      <c r="AR136">
        <v>1</v>
      </c>
      <c r="AS136">
        <v>0</v>
      </c>
      <c r="AT136">
        <v>-12863604.734599199</v>
      </c>
      <c r="AU136">
        <v>0</v>
      </c>
      <c r="AV136">
        <v>0</v>
      </c>
    </row>
    <row r="137" spans="1:48" x14ac:dyDescent="0.2">
      <c r="A137">
        <v>10</v>
      </c>
      <c r="B137">
        <v>1</v>
      </c>
      <c r="C137">
        <v>2015</v>
      </c>
      <c r="D137">
        <v>100</v>
      </c>
      <c r="E137">
        <v>3134495495.99999</v>
      </c>
      <c r="F137">
        <v>3047199073.99999</v>
      </c>
      <c r="G137">
        <v>-87296422.000000894</v>
      </c>
      <c r="H137">
        <v>2758631202.24441</v>
      </c>
      <c r="I137">
        <v>-180611858.16125</v>
      </c>
      <c r="J137">
        <v>561246899.20000005</v>
      </c>
      <c r="K137">
        <v>8.5678739999999998</v>
      </c>
      <c r="L137">
        <v>29378317.829999901</v>
      </c>
      <c r="M137">
        <v>2.7029999999999998</v>
      </c>
      <c r="N137">
        <v>34173.339999999902</v>
      </c>
      <c r="O137">
        <v>30.17</v>
      </c>
      <c r="P137">
        <v>0.66804748020605098</v>
      </c>
      <c r="Q137">
        <v>4.0999999999999996</v>
      </c>
      <c r="R137">
        <v>0</v>
      </c>
      <c r="S137">
        <v>4</v>
      </c>
      <c r="T137">
        <v>0</v>
      </c>
      <c r="U137">
        <v>0</v>
      </c>
      <c r="V137">
        <v>1</v>
      </c>
      <c r="W137">
        <v>0</v>
      </c>
      <c r="X137">
        <v>4069475.6732224701</v>
      </c>
      <c r="Y137">
        <v>-53094406.746918</v>
      </c>
      <c r="Z137">
        <v>14426207.9257161</v>
      </c>
      <c r="AA137">
        <v>-132752265.178543</v>
      </c>
      <c r="AB137">
        <v>-18829612.054484501</v>
      </c>
      <c r="AC137">
        <v>-689004.65223118104</v>
      </c>
      <c r="AD137">
        <v>2440481.1975821001</v>
      </c>
      <c r="AE137">
        <v>2443733.2100711102</v>
      </c>
      <c r="AF137">
        <v>0</v>
      </c>
      <c r="AG137">
        <v>-13325515.3927423</v>
      </c>
      <c r="AH137">
        <v>0</v>
      </c>
      <c r="AI137">
        <v>0</v>
      </c>
      <c r="AJ137">
        <v>0</v>
      </c>
      <c r="AK137">
        <v>0</v>
      </c>
      <c r="AL137">
        <v>-195310906.01832801</v>
      </c>
      <c r="AM137">
        <v>-192609812.89941201</v>
      </c>
      <c r="AN137">
        <v>105313390.89941099</v>
      </c>
      <c r="AO137">
        <v>0</v>
      </c>
      <c r="AP137">
        <v>-87296422.000000894</v>
      </c>
      <c r="AQ137">
        <v>4</v>
      </c>
      <c r="AR137">
        <v>1</v>
      </c>
      <c r="AS137">
        <v>0</v>
      </c>
      <c r="AT137">
        <v>-13325515.3927423</v>
      </c>
      <c r="AU137">
        <v>0</v>
      </c>
      <c r="AV137">
        <v>0</v>
      </c>
    </row>
    <row r="138" spans="1:48" x14ac:dyDescent="0.2">
      <c r="A138">
        <v>10</v>
      </c>
      <c r="B138">
        <v>1</v>
      </c>
      <c r="C138">
        <v>2016</v>
      </c>
      <c r="D138">
        <v>100</v>
      </c>
      <c r="E138">
        <v>3047199073.99999</v>
      </c>
      <c r="F138">
        <v>3069648696.99999</v>
      </c>
      <c r="G138">
        <v>22449622.999998499</v>
      </c>
      <c r="H138">
        <v>2664421514.6111798</v>
      </c>
      <c r="I138">
        <v>-94209687.633228704</v>
      </c>
      <c r="J138">
        <v>560737093.89999998</v>
      </c>
      <c r="K138">
        <v>8.6475899999999992</v>
      </c>
      <c r="L138">
        <v>29437697.499999899</v>
      </c>
      <c r="M138">
        <v>2.4255</v>
      </c>
      <c r="N138">
        <v>35302.049999999901</v>
      </c>
      <c r="O138">
        <v>29.8799999999999</v>
      </c>
      <c r="P138">
        <v>0.67140437302771305</v>
      </c>
      <c r="Q138">
        <v>4.5</v>
      </c>
      <c r="R138">
        <v>0</v>
      </c>
      <c r="S138">
        <v>5</v>
      </c>
      <c r="T138">
        <v>0</v>
      </c>
      <c r="U138">
        <v>0</v>
      </c>
      <c r="V138">
        <v>1</v>
      </c>
      <c r="W138">
        <v>0</v>
      </c>
      <c r="X138">
        <v>-1683139.5298921</v>
      </c>
      <c r="Y138">
        <v>-6758697.3344957503</v>
      </c>
      <c r="Z138">
        <v>3087899.12489786</v>
      </c>
      <c r="AA138">
        <v>-40892192.931398503</v>
      </c>
      <c r="AB138">
        <v>-33919609.094311699</v>
      </c>
      <c r="AC138">
        <v>-6468721.20416102</v>
      </c>
      <c r="AD138">
        <v>3718199.09722486</v>
      </c>
      <c r="AE138">
        <v>-9484206.1778193694</v>
      </c>
      <c r="AF138">
        <v>0</v>
      </c>
      <c r="AG138">
        <v>-12954396.717798701</v>
      </c>
      <c r="AH138">
        <v>0</v>
      </c>
      <c r="AI138">
        <v>0</v>
      </c>
      <c r="AJ138">
        <v>0</v>
      </c>
      <c r="AK138">
        <v>0</v>
      </c>
      <c r="AL138">
        <v>-105354864.767754</v>
      </c>
      <c r="AM138">
        <v>-104064534.862159</v>
      </c>
      <c r="AN138">
        <v>126514157.862157</v>
      </c>
      <c r="AO138">
        <v>0</v>
      </c>
      <c r="AP138">
        <v>22449622.999998499</v>
      </c>
      <c r="AQ138">
        <v>5</v>
      </c>
      <c r="AR138">
        <v>1</v>
      </c>
      <c r="AS138">
        <v>0</v>
      </c>
      <c r="AT138">
        <v>-12954396.717798701</v>
      </c>
      <c r="AU138">
        <v>0</v>
      </c>
      <c r="AV138">
        <v>0</v>
      </c>
    </row>
    <row r="139" spans="1:48" x14ac:dyDescent="0.2">
      <c r="A139">
        <v>10</v>
      </c>
      <c r="B139">
        <v>1</v>
      </c>
      <c r="C139">
        <v>2017</v>
      </c>
      <c r="D139">
        <v>100</v>
      </c>
      <c r="E139">
        <v>3069648696.99999</v>
      </c>
      <c r="F139">
        <v>3090688329.99999</v>
      </c>
      <c r="G139">
        <v>21039632.999999002</v>
      </c>
      <c r="H139">
        <v>2696072560.5469599</v>
      </c>
      <c r="I139">
        <v>31651045.935780499</v>
      </c>
      <c r="J139">
        <v>563993926.60000002</v>
      </c>
      <c r="K139">
        <v>8.6319539999999897</v>
      </c>
      <c r="L139">
        <v>29668394.669999901</v>
      </c>
      <c r="M139">
        <v>2.6928000000000001</v>
      </c>
      <c r="N139">
        <v>35945.819999999898</v>
      </c>
      <c r="O139">
        <v>29.999999999999901</v>
      </c>
      <c r="P139">
        <v>0.672815187691711</v>
      </c>
      <c r="Q139">
        <v>4.5</v>
      </c>
      <c r="R139">
        <v>0</v>
      </c>
      <c r="S139">
        <v>6</v>
      </c>
      <c r="T139">
        <v>0</v>
      </c>
      <c r="U139">
        <v>0</v>
      </c>
      <c r="V139">
        <v>1</v>
      </c>
      <c r="W139">
        <v>0</v>
      </c>
      <c r="X139">
        <v>10827371.0405332</v>
      </c>
      <c r="Y139">
        <v>1332781.8656955201</v>
      </c>
      <c r="Z139">
        <v>12043465.1819865</v>
      </c>
      <c r="AA139">
        <v>40265604.386827298</v>
      </c>
      <c r="AB139">
        <v>-19050106.657460898</v>
      </c>
      <c r="AC139">
        <v>2700485.6281332402</v>
      </c>
      <c r="AD139">
        <v>1573618.46943533</v>
      </c>
      <c r="AE139">
        <v>0</v>
      </c>
      <c r="AF139">
        <v>0</v>
      </c>
      <c r="AG139">
        <v>-13049835.6160933</v>
      </c>
      <c r="AH139">
        <v>0</v>
      </c>
      <c r="AI139">
        <v>0</v>
      </c>
      <c r="AJ139">
        <v>0</v>
      </c>
      <c r="AK139">
        <v>0</v>
      </c>
      <c r="AL139">
        <v>36643384.299056798</v>
      </c>
      <c r="AM139">
        <v>36464797.849237598</v>
      </c>
      <c r="AN139">
        <v>-15425164.849238601</v>
      </c>
      <c r="AO139">
        <v>0</v>
      </c>
      <c r="AP139">
        <v>21039632.999999002</v>
      </c>
      <c r="AQ139">
        <v>6</v>
      </c>
      <c r="AR139">
        <v>1</v>
      </c>
      <c r="AS139">
        <v>0</v>
      </c>
      <c r="AT139">
        <v>-13049835.6160933</v>
      </c>
      <c r="AU139">
        <v>0</v>
      </c>
      <c r="AV139">
        <v>0</v>
      </c>
    </row>
    <row r="140" spans="1:48" x14ac:dyDescent="0.2">
      <c r="A140">
        <v>10</v>
      </c>
      <c r="B140">
        <v>1</v>
      </c>
      <c r="C140">
        <v>2018</v>
      </c>
      <c r="D140">
        <v>100</v>
      </c>
      <c r="E140">
        <v>3090688329.99999</v>
      </c>
      <c r="F140">
        <v>3025899128.99999</v>
      </c>
      <c r="G140">
        <v>-64789200.999997102</v>
      </c>
      <c r="H140">
        <v>2441847619.9801698</v>
      </c>
      <c r="I140">
        <v>-254224940.566787</v>
      </c>
      <c r="J140">
        <v>559394026.10000002</v>
      </c>
      <c r="K140">
        <v>8.8958999999999993</v>
      </c>
      <c r="L140">
        <v>29807700.839999899</v>
      </c>
      <c r="M140">
        <v>2.9199999999999902</v>
      </c>
      <c r="N140">
        <v>36801.5</v>
      </c>
      <c r="O140">
        <v>30.01</v>
      </c>
      <c r="P140">
        <v>0.674687690806556</v>
      </c>
      <c r="Q140">
        <v>4.5999999999999996</v>
      </c>
      <c r="R140">
        <v>0</v>
      </c>
      <c r="S140">
        <v>7</v>
      </c>
      <c r="T140">
        <v>0</v>
      </c>
      <c r="U140">
        <v>0</v>
      </c>
      <c r="V140">
        <v>1</v>
      </c>
      <c r="W140">
        <v>1</v>
      </c>
      <c r="X140">
        <v>-15350309.403239699</v>
      </c>
      <c r="Y140">
        <v>-22280209.275298301</v>
      </c>
      <c r="Z140">
        <v>7271001.7950612502</v>
      </c>
      <c r="AA140">
        <v>32172471.9336842</v>
      </c>
      <c r="AB140">
        <v>-24945973.471490402</v>
      </c>
      <c r="AC140">
        <v>226491.60562372699</v>
      </c>
      <c r="AD140">
        <v>2103076.0972458501</v>
      </c>
      <c r="AE140">
        <v>-2407702.9110643002</v>
      </c>
      <c r="AF140">
        <v>0</v>
      </c>
      <c r="AG140">
        <v>-13139280.298262101</v>
      </c>
      <c r="AH140">
        <v>0</v>
      </c>
      <c r="AI140">
        <v>0</v>
      </c>
      <c r="AJ140">
        <v>0</v>
      </c>
      <c r="AK140">
        <v>-257928701.704135</v>
      </c>
      <c r="AL140">
        <v>-294279135.63187498</v>
      </c>
      <c r="AM140">
        <v>-291435055.75580901</v>
      </c>
      <c r="AN140">
        <v>226645854.75581199</v>
      </c>
      <c r="AO140">
        <v>0</v>
      </c>
      <c r="AP140">
        <v>-64789200.999997102</v>
      </c>
      <c r="AQ140">
        <v>7</v>
      </c>
      <c r="AR140">
        <v>1</v>
      </c>
      <c r="AS140">
        <v>1</v>
      </c>
      <c r="AT140">
        <v>-13139280.298262101</v>
      </c>
      <c r="AU140">
        <v>0</v>
      </c>
      <c r="AV140">
        <v>-257928701.704135</v>
      </c>
    </row>
  </sheetData>
  <sortState xmlns:xlrd2="http://schemas.microsoft.com/office/spreadsheetml/2017/richdata2" ref="A2:AV1048511">
    <sortCondition ref="A2:A1048511"/>
    <sortCondition ref="B2:B104851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6"/>
  <sheetViews>
    <sheetView workbookViewId="0">
      <selection activeCell="Y7" sqref="Y7"/>
    </sheetView>
  </sheetViews>
  <sheetFormatPr baseColWidth="10" defaultColWidth="11" defaultRowHeight="16" x14ac:dyDescent="0.2"/>
  <cols>
    <col min="7" max="7" width="1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40</v>
      </c>
      <c r="E1" t="s">
        <v>47</v>
      </c>
      <c r="F1" t="s">
        <v>55</v>
      </c>
      <c r="G1" t="s">
        <v>41</v>
      </c>
      <c r="H1" t="s">
        <v>48</v>
      </c>
      <c r="I1" t="s">
        <v>57</v>
      </c>
      <c r="J1" t="s">
        <v>42</v>
      </c>
      <c r="K1" t="s">
        <v>49</v>
      </c>
      <c r="L1" t="s">
        <v>54</v>
      </c>
      <c r="M1" t="s">
        <v>43</v>
      </c>
      <c r="N1" t="s">
        <v>50</v>
      </c>
      <c r="O1" t="s">
        <v>58</v>
      </c>
      <c r="P1" t="s">
        <v>46</v>
      </c>
      <c r="Q1" t="s">
        <v>53</v>
      </c>
      <c r="R1" t="s">
        <v>59</v>
      </c>
      <c r="S1" t="s">
        <v>45</v>
      </c>
      <c r="T1" t="s">
        <v>52</v>
      </c>
      <c r="U1" t="s">
        <v>60</v>
      </c>
      <c r="V1" t="s">
        <v>44</v>
      </c>
      <c r="W1" t="s">
        <v>51</v>
      </c>
      <c r="X1" t="s">
        <v>61</v>
      </c>
    </row>
    <row r="2" spans="1:24" x14ac:dyDescent="0.2">
      <c r="A2">
        <v>1</v>
      </c>
      <c r="B2">
        <v>0</v>
      </c>
      <c r="C2">
        <v>2002</v>
      </c>
      <c r="D2">
        <v>639856848.37409997</v>
      </c>
      <c r="F2" s="3">
        <f>IFERROR(E2/D1,0)</f>
        <v>0</v>
      </c>
      <c r="G2">
        <v>297749018.94700003</v>
      </c>
      <c r="I2" s="3">
        <f>IFERROR(H2/G1,0)</f>
        <v>0</v>
      </c>
      <c r="J2">
        <v>73.932853909999906</v>
      </c>
      <c r="L2" s="3">
        <f>IFERROR(K2/J1,0)</f>
        <v>0</v>
      </c>
      <c r="M2">
        <v>372.31999999999903</v>
      </c>
      <c r="O2" s="3">
        <f>IFERROR(N2/M1,0)</f>
        <v>0</v>
      </c>
      <c r="P2">
        <v>54471337.961329997</v>
      </c>
      <c r="R2" s="3">
        <f>IFERROR(Q2/P1,0)</f>
        <v>0</v>
      </c>
      <c r="S2">
        <v>9437502</v>
      </c>
      <c r="U2" s="3">
        <f>IFERROR(T2/S1,0)</f>
        <v>0</v>
      </c>
      <c r="V2">
        <v>59.749999999999901</v>
      </c>
      <c r="X2" s="3">
        <f>IFERROR(W2/V1,0)</f>
        <v>0</v>
      </c>
    </row>
    <row r="3" spans="1:24" x14ac:dyDescent="0.2">
      <c r="A3">
        <v>1</v>
      </c>
      <c r="B3">
        <v>0</v>
      </c>
      <c r="C3">
        <v>2003</v>
      </c>
      <c r="D3">
        <v>638293508.85070002</v>
      </c>
      <c r="E3">
        <v>-4064624.33539999</v>
      </c>
      <c r="F3" s="3">
        <f t="shared" ref="F3:F66" si="0">IFERROR(E3/D2,0)</f>
        <v>-6.3523963926124284E-3</v>
      </c>
      <c r="G3">
        <v>301614439.43300003</v>
      </c>
      <c r="H3">
        <v>2464385.1880000001</v>
      </c>
      <c r="I3" s="3">
        <f t="shared" ref="I3:I66" si="1">IFERROR(H3/G2,0)</f>
        <v>8.2767197578530599E-3</v>
      </c>
      <c r="J3">
        <v>171.71157349800001</v>
      </c>
      <c r="K3">
        <v>97.075374255</v>
      </c>
      <c r="L3" s="3">
        <f t="shared" ref="L3:L66" si="2">IFERROR(K3/J2,0)</f>
        <v>1.313020790096538</v>
      </c>
      <c r="M3">
        <v>384.73999999999899</v>
      </c>
      <c r="N3">
        <v>3.3199999999999901</v>
      </c>
      <c r="O3" s="3">
        <f t="shared" ref="O3:O66" si="3">IFERROR(N3/M2,0)</f>
        <v>8.9170605930382427E-3</v>
      </c>
      <c r="P3">
        <v>55604258.638499998</v>
      </c>
      <c r="Q3">
        <v>597170.63217</v>
      </c>
      <c r="R3" s="3">
        <f t="shared" ref="R3:R66" si="4">IFERROR(Q3/P2,0)</f>
        <v>1.0963024858943987E-2</v>
      </c>
      <c r="S3">
        <v>9515688</v>
      </c>
      <c r="T3">
        <v>-21494</v>
      </c>
      <c r="U3" s="3">
        <f t="shared" ref="U3:U66" si="5">IFERROR(T3/S2,0)</f>
        <v>-2.277509451123825E-3</v>
      </c>
      <c r="V3">
        <v>70.77</v>
      </c>
      <c r="W3">
        <v>9.3800000000000008</v>
      </c>
      <c r="X3" s="3">
        <f t="shared" ref="X3:X66" si="6">IFERROR(W3/V2,0)</f>
        <v>0.15698744769874504</v>
      </c>
    </row>
    <row r="4" spans="1:24" x14ac:dyDescent="0.2">
      <c r="A4">
        <v>1</v>
      </c>
      <c r="B4">
        <v>0</v>
      </c>
      <c r="C4">
        <v>2004</v>
      </c>
      <c r="D4">
        <v>640203201.96039999</v>
      </c>
      <c r="E4">
        <v>-6966121.2294999901</v>
      </c>
      <c r="F4" s="3">
        <f t="shared" si="0"/>
        <v>-1.0913664533488777E-2</v>
      </c>
      <c r="G4">
        <v>306140094.829</v>
      </c>
      <c r="H4">
        <v>-327751.901599998</v>
      </c>
      <c r="I4" s="3">
        <f t="shared" si="1"/>
        <v>-1.0866585240949782E-3</v>
      </c>
      <c r="J4">
        <v>43.049093419999899</v>
      </c>
      <c r="K4">
        <v>-131.00028877700001</v>
      </c>
      <c r="L4" s="3">
        <f t="shared" si="2"/>
        <v>-0.76290890653637755</v>
      </c>
      <c r="M4">
        <v>412.83</v>
      </c>
      <c r="N4">
        <v>2.83</v>
      </c>
      <c r="O4" s="3">
        <f t="shared" si="3"/>
        <v>7.3556167801632471E-3</v>
      </c>
      <c r="P4">
        <v>57385037.090000004</v>
      </c>
      <c r="Q4">
        <v>722694.78149999899</v>
      </c>
      <c r="R4" s="3">
        <f t="shared" si="4"/>
        <v>1.2997112077304277E-2</v>
      </c>
      <c r="S4">
        <v>9642494</v>
      </c>
      <c r="T4">
        <v>-22628</v>
      </c>
      <c r="U4" s="3">
        <f t="shared" si="5"/>
        <v>-2.3779678358517007E-3</v>
      </c>
      <c r="V4">
        <v>89.2</v>
      </c>
      <c r="W4">
        <v>12.579999999999901</v>
      </c>
      <c r="X4" s="3">
        <f t="shared" si="6"/>
        <v>0.17775893740285292</v>
      </c>
    </row>
    <row r="5" spans="1:24" x14ac:dyDescent="0.2">
      <c r="A5">
        <v>1</v>
      </c>
      <c r="B5">
        <v>0</v>
      </c>
      <c r="C5">
        <v>2005</v>
      </c>
      <c r="D5">
        <v>659740494.67840004</v>
      </c>
      <c r="E5">
        <v>19537292.717999998</v>
      </c>
      <c r="F5" s="3">
        <f t="shared" si="0"/>
        <v>3.0517330525954608E-2</v>
      </c>
      <c r="G5">
        <v>294568113.48299998</v>
      </c>
      <c r="H5">
        <v>-11571981.3459999</v>
      </c>
      <c r="I5" s="3">
        <f t="shared" si="1"/>
        <v>-3.7799626842291392E-2</v>
      </c>
      <c r="J5">
        <v>32.644329771999999</v>
      </c>
      <c r="K5">
        <v>-10.404763647999999</v>
      </c>
      <c r="L5" s="3">
        <f t="shared" si="2"/>
        <v>-0.24169530230260594</v>
      </c>
      <c r="M5">
        <v>414.60999999999899</v>
      </c>
      <c r="N5">
        <v>1.77999999999999</v>
      </c>
      <c r="O5" s="3">
        <f t="shared" si="3"/>
        <v>4.3117021534287477E-3</v>
      </c>
      <c r="P5">
        <v>58176401.090000004</v>
      </c>
      <c r="Q5">
        <v>791363.99999999895</v>
      </c>
      <c r="R5" s="3">
        <f t="shared" si="4"/>
        <v>1.3790424126743367E-2</v>
      </c>
      <c r="S5">
        <v>9619595</v>
      </c>
      <c r="T5">
        <v>-22899</v>
      </c>
      <c r="U5" s="3">
        <f t="shared" si="5"/>
        <v>-2.3748005443404996E-3</v>
      </c>
      <c r="V5">
        <v>108.649999999999</v>
      </c>
      <c r="W5">
        <v>19.45</v>
      </c>
      <c r="X5" s="3">
        <f t="shared" si="6"/>
        <v>0.21804932735426008</v>
      </c>
    </row>
    <row r="6" spans="1:24" x14ac:dyDescent="0.2">
      <c r="A6">
        <v>1</v>
      </c>
      <c r="B6">
        <v>0</v>
      </c>
      <c r="C6">
        <v>2006</v>
      </c>
      <c r="D6">
        <v>654905215.20580006</v>
      </c>
      <c r="E6">
        <v>-4835279.4725999897</v>
      </c>
      <c r="F6" s="3">
        <f t="shared" si="0"/>
        <v>-7.3290627323960404E-3</v>
      </c>
      <c r="G6">
        <v>287187597.81220001</v>
      </c>
      <c r="H6">
        <v>-7380515.6707999902</v>
      </c>
      <c r="I6" s="3">
        <f t="shared" si="1"/>
        <v>-2.5055378817252505E-2</v>
      </c>
      <c r="J6">
        <v>35.023487561000003</v>
      </c>
      <c r="K6">
        <v>2.37915778899999</v>
      </c>
      <c r="L6" s="3">
        <f t="shared" si="2"/>
        <v>7.2881195773259938E-2</v>
      </c>
      <c r="M6">
        <v>414.85</v>
      </c>
      <c r="N6">
        <v>0.24000000000000099</v>
      </c>
      <c r="O6" s="3">
        <f t="shared" si="3"/>
        <v>5.7885723933335316E-4</v>
      </c>
      <c r="P6">
        <v>59089382.850000001</v>
      </c>
      <c r="Q6">
        <v>912981.76</v>
      </c>
      <c r="R6" s="3">
        <f t="shared" si="4"/>
        <v>1.5693335147830816E-2</v>
      </c>
      <c r="S6">
        <v>9596696</v>
      </c>
      <c r="T6">
        <v>-22899</v>
      </c>
      <c r="U6" s="3">
        <f t="shared" si="5"/>
        <v>-2.3804536469570706E-3</v>
      </c>
      <c r="V6">
        <v>123.38</v>
      </c>
      <c r="W6">
        <v>14.73</v>
      </c>
      <c r="X6" s="3">
        <f t="shared" si="6"/>
        <v>0.13557294063506797</v>
      </c>
    </row>
    <row r="7" spans="1:24" x14ac:dyDescent="0.2">
      <c r="A7">
        <v>1</v>
      </c>
      <c r="B7">
        <v>0</v>
      </c>
      <c r="C7">
        <v>2007</v>
      </c>
      <c r="D7">
        <v>662744177.22979999</v>
      </c>
      <c r="E7">
        <v>4734022.02399999</v>
      </c>
      <c r="F7" s="3">
        <f t="shared" si="0"/>
        <v>7.2285605826369111E-3</v>
      </c>
      <c r="G7">
        <v>294773696.2432</v>
      </c>
      <c r="H7">
        <v>6050645.4309999896</v>
      </c>
      <c r="I7" s="3">
        <f t="shared" si="1"/>
        <v>2.1068616740743364E-2</v>
      </c>
      <c r="J7">
        <v>38.422777490000001</v>
      </c>
      <c r="K7">
        <v>2.369480013</v>
      </c>
      <c r="L7" s="3">
        <f t="shared" si="2"/>
        <v>6.765402813963356E-2</v>
      </c>
      <c r="M7">
        <v>431.39999999999901</v>
      </c>
      <c r="N7">
        <v>2.0499999999999998</v>
      </c>
      <c r="O7" s="3">
        <f t="shared" si="3"/>
        <v>4.9415451367964321E-3</v>
      </c>
      <c r="P7">
        <v>59384934.18</v>
      </c>
      <c r="Q7">
        <v>141011.07999999999</v>
      </c>
      <c r="R7" s="3">
        <f t="shared" si="4"/>
        <v>2.3864029915147437E-3</v>
      </c>
      <c r="S7">
        <v>9588767</v>
      </c>
      <c r="T7">
        <v>-22899</v>
      </c>
      <c r="U7" s="3">
        <f t="shared" si="5"/>
        <v>-2.3861337276912804E-3</v>
      </c>
      <c r="V7">
        <v>136.74999999999901</v>
      </c>
      <c r="W7">
        <v>10.5099999999999</v>
      </c>
      <c r="X7" s="3">
        <f t="shared" si="6"/>
        <v>8.5183984438319829E-2</v>
      </c>
    </row>
    <row r="8" spans="1:24" x14ac:dyDescent="0.2">
      <c r="A8">
        <v>1</v>
      </c>
      <c r="B8">
        <v>0</v>
      </c>
      <c r="C8">
        <v>2008</v>
      </c>
      <c r="D8">
        <v>693750966.32159996</v>
      </c>
      <c r="E8">
        <v>31006789.091800001</v>
      </c>
      <c r="F8" s="3">
        <f t="shared" si="0"/>
        <v>4.6785456828010281E-2</v>
      </c>
      <c r="G8">
        <v>294708289.45420003</v>
      </c>
      <c r="H8">
        <v>-65406.788999999902</v>
      </c>
      <c r="I8" s="3">
        <f t="shared" si="1"/>
        <v>-2.2188814617311276E-4</v>
      </c>
      <c r="J8">
        <v>38.638213948999997</v>
      </c>
      <c r="K8">
        <v>0.215436458999999</v>
      </c>
      <c r="L8" s="3">
        <f t="shared" si="2"/>
        <v>5.6069985845262999E-3</v>
      </c>
      <c r="M8">
        <v>432.289999999999</v>
      </c>
      <c r="N8">
        <v>0.88999999999999702</v>
      </c>
      <c r="O8" s="3">
        <f t="shared" si="3"/>
        <v>2.0630505331478886E-3</v>
      </c>
      <c r="P8">
        <v>59433891.459999897</v>
      </c>
      <c r="Q8">
        <v>48957.280000000697</v>
      </c>
      <c r="R8" s="3">
        <f t="shared" si="4"/>
        <v>8.2440572976990537E-4</v>
      </c>
      <c r="S8">
        <v>9566482</v>
      </c>
      <c r="T8">
        <v>-22285</v>
      </c>
      <c r="U8" s="3">
        <f t="shared" si="5"/>
        <v>-2.3240735748402269E-3</v>
      </c>
      <c r="V8">
        <v>158.73999999999899</v>
      </c>
      <c r="W8">
        <v>21.99</v>
      </c>
      <c r="X8" s="3">
        <f t="shared" si="6"/>
        <v>0.16080438756855692</v>
      </c>
    </row>
    <row r="9" spans="1:24" x14ac:dyDescent="0.2">
      <c r="A9">
        <v>1</v>
      </c>
      <c r="B9">
        <v>0</v>
      </c>
      <c r="C9">
        <v>2009</v>
      </c>
      <c r="D9">
        <v>661307238.50599897</v>
      </c>
      <c r="E9">
        <v>-32443727.8156</v>
      </c>
      <c r="F9" s="3">
        <f t="shared" si="0"/>
        <v>-4.6765668648539455E-2</v>
      </c>
      <c r="G9">
        <v>295245887.50319999</v>
      </c>
      <c r="H9">
        <v>537598.04900000105</v>
      </c>
      <c r="I9" s="3">
        <f t="shared" si="1"/>
        <v>1.8241700971344682E-3</v>
      </c>
      <c r="J9">
        <v>42.159592298999897</v>
      </c>
      <c r="K9">
        <v>3.52137835</v>
      </c>
      <c r="L9" s="3">
        <f t="shared" si="2"/>
        <v>9.1137192693430319E-2</v>
      </c>
      <c r="M9">
        <v>436.03</v>
      </c>
      <c r="N9">
        <v>3.74000000000001</v>
      </c>
      <c r="O9" s="3">
        <f t="shared" si="3"/>
        <v>8.6515996206250872E-3</v>
      </c>
      <c r="P9">
        <v>58982071.639999896</v>
      </c>
      <c r="Q9">
        <v>-451819.82</v>
      </c>
      <c r="R9" s="3">
        <f t="shared" si="4"/>
        <v>-7.6020568214700034E-3</v>
      </c>
      <c r="S9">
        <v>9544197</v>
      </c>
      <c r="T9">
        <v>-22285</v>
      </c>
      <c r="U9" s="3">
        <f t="shared" si="5"/>
        <v>-2.3294874751240845E-3</v>
      </c>
      <c r="V9">
        <v>115.11</v>
      </c>
      <c r="W9">
        <v>-43.629999999999903</v>
      </c>
      <c r="X9" s="3">
        <f t="shared" si="6"/>
        <v>-0.27485195917853206</v>
      </c>
    </row>
    <row r="10" spans="1:24" x14ac:dyDescent="0.2">
      <c r="A10">
        <v>1</v>
      </c>
      <c r="B10">
        <v>0</v>
      </c>
      <c r="C10">
        <v>2010</v>
      </c>
      <c r="D10">
        <v>651836289.38019896</v>
      </c>
      <c r="E10">
        <v>-9470949.1258000005</v>
      </c>
      <c r="F10" s="3">
        <f t="shared" si="0"/>
        <v>-1.4321556720286959E-2</v>
      </c>
      <c r="G10">
        <v>285895897.70599997</v>
      </c>
      <c r="H10">
        <v>-9349989.7971999999</v>
      </c>
      <c r="I10" s="3">
        <f t="shared" si="1"/>
        <v>-3.1668484449588349E-2</v>
      </c>
      <c r="J10">
        <v>41.589954246999902</v>
      </c>
      <c r="K10">
        <v>-0.56963805199999995</v>
      </c>
      <c r="L10" s="3">
        <f t="shared" si="2"/>
        <v>-1.3511469654641627E-2</v>
      </c>
      <c r="M10">
        <v>463.4</v>
      </c>
      <c r="N10">
        <v>27.369999999999902</v>
      </c>
      <c r="O10" s="3">
        <f t="shared" si="3"/>
        <v>6.2770910258468232E-2</v>
      </c>
      <c r="P10">
        <v>59009986.579999901</v>
      </c>
      <c r="Q10">
        <v>27914.9399999999</v>
      </c>
      <c r="R10" s="3">
        <f t="shared" si="4"/>
        <v>4.732783916166962E-4</v>
      </c>
      <c r="S10">
        <v>9521912</v>
      </c>
      <c r="T10">
        <v>-22285</v>
      </c>
      <c r="U10" s="3">
        <f t="shared" si="5"/>
        <v>-2.3349266575281294E-3</v>
      </c>
      <c r="V10">
        <v>136.29</v>
      </c>
      <c r="W10">
        <v>21.1799999999999</v>
      </c>
      <c r="X10" s="3">
        <f t="shared" si="6"/>
        <v>0.18399791503778906</v>
      </c>
    </row>
    <row r="11" spans="1:24" x14ac:dyDescent="0.2">
      <c r="A11">
        <v>1</v>
      </c>
      <c r="B11">
        <v>0</v>
      </c>
      <c r="C11">
        <v>2011</v>
      </c>
      <c r="D11">
        <v>662427329.37179995</v>
      </c>
      <c r="E11">
        <v>10591039.991599999</v>
      </c>
      <c r="F11" s="3">
        <f t="shared" si="0"/>
        <v>1.6248006077830571E-2</v>
      </c>
      <c r="G11">
        <v>278385914.79860002</v>
      </c>
      <c r="H11">
        <v>-7509982.9073999897</v>
      </c>
      <c r="I11" s="3">
        <f t="shared" si="1"/>
        <v>-2.6268242978158624E-2</v>
      </c>
      <c r="J11">
        <v>42.022651611000001</v>
      </c>
      <c r="K11">
        <v>0.43269736399999997</v>
      </c>
      <c r="L11" s="3">
        <f t="shared" si="2"/>
        <v>1.0403891320251036E-2</v>
      </c>
      <c r="M11">
        <v>461.14</v>
      </c>
      <c r="N11">
        <v>-2.2599999999999998</v>
      </c>
      <c r="O11" s="3">
        <f t="shared" si="3"/>
        <v>-4.8769961156668101E-3</v>
      </c>
      <c r="P11">
        <v>59200707.670000002</v>
      </c>
      <c r="Q11">
        <v>190721.08999999901</v>
      </c>
      <c r="R11" s="3">
        <f t="shared" si="4"/>
        <v>3.2320137836574191E-3</v>
      </c>
      <c r="S11">
        <v>9499627</v>
      </c>
      <c r="T11">
        <v>-22285</v>
      </c>
      <c r="U11" s="3">
        <f t="shared" si="5"/>
        <v>-2.3403912995625248E-3</v>
      </c>
      <c r="V11">
        <v>172.55999999999901</v>
      </c>
      <c r="W11">
        <v>36.270000000000003</v>
      </c>
      <c r="X11" s="3">
        <f t="shared" si="6"/>
        <v>0.26612370680167297</v>
      </c>
    </row>
    <row r="12" spans="1:24" x14ac:dyDescent="0.2">
      <c r="A12">
        <v>1</v>
      </c>
      <c r="B12">
        <v>0</v>
      </c>
      <c r="C12">
        <v>2012</v>
      </c>
      <c r="D12">
        <v>663533071.368999</v>
      </c>
      <c r="E12">
        <v>1105741.9972000101</v>
      </c>
      <c r="F12" s="3">
        <f t="shared" si="0"/>
        <v>1.669227624181235E-3</v>
      </c>
      <c r="G12">
        <v>271408748.86799997</v>
      </c>
      <c r="H12">
        <v>-6977165.9305999903</v>
      </c>
      <c r="I12" s="3">
        <f t="shared" si="1"/>
        <v>-2.5062927252076182E-2</v>
      </c>
      <c r="J12">
        <v>44.006634800999997</v>
      </c>
      <c r="K12">
        <v>1.98398318999999</v>
      </c>
      <c r="L12" s="3">
        <f t="shared" si="2"/>
        <v>4.7212232306650906E-2</v>
      </c>
      <c r="M12">
        <v>463.09</v>
      </c>
      <c r="N12">
        <v>1.95</v>
      </c>
      <c r="O12" s="3">
        <f t="shared" si="3"/>
        <v>4.2286507351346663E-3</v>
      </c>
      <c r="P12">
        <v>59478044.559999898</v>
      </c>
      <c r="Q12">
        <v>277336.89</v>
      </c>
      <c r="R12" s="3">
        <f t="shared" si="4"/>
        <v>4.6846887632821434E-3</v>
      </c>
      <c r="S12">
        <v>9508803</v>
      </c>
      <c r="T12">
        <v>9176</v>
      </c>
      <c r="U12" s="3">
        <f t="shared" si="5"/>
        <v>9.6593266240874512E-4</v>
      </c>
      <c r="V12">
        <v>178.21</v>
      </c>
      <c r="W12">
        <v>5.65</v>
      </c>
      <c r="X12" s="3">
        <f t="shared" si="6"/>
        <v>3.2742234585072048E-2</v>
      </c>
    </row>
    <row r="13" spans="1:24" x14ac:dyDescent="0.2">
      <c r="A13">
        <v>1</v>
      </c>
      <c r="B13">
        <v>0</v>
      </c>
      <c r="C13">
        <v>2013</v>
      </c>
      <c r="D13">
        <v>653285799.58719897</v>
      </c>
      <c r="E13">
        <v>-10247271.7818</v>
      </c>
      <c r="F13" s="3">
        <f t="shared" si="0"/>
        <v>-1.5443498182626927E-2</v>
      </c>
      <c r="G13">
        <v>271707812.2622</v>
      </c>
      <c r="H13">
        <v>299063.39420000103</v>
      </c>
      <c r="I13" s="3">
        <f t="shared" si="1"/>
        <v>1.1018929767273307E-3</v>
      </c>
      <c r="J13">
        <v>45.860309616999899</v>
      </c>
      <c r="K13">
        <v>1.8536748160000001</v>
      </c>
      <c r="L13" s="3">
        <f t="shared" si="2"/>
        <v>4.2122621381580343E-2</v>
      </c>
      <c r="M13">
        <v>466.909999999999</v>
      </c>
      <c r="N13">
        <v>3.8199999999999901</v>
      </c>
      <c r="O13" s="3">
        <f t="shared" si="3"/>
        <v>8.2489364918266212E-3</v>
      </c>
      <c r="P13">
        <v>59750540.649999902</v>
      </c>
      <c r="Q13">
        <v>272496.08999999898</v>
      </c>
      <c r="R13" s="3">
        <f t="shared" si="4"/>
        <v>4.5814567714160814E-3</v>
      </c>
      <c r="S13">
        <v>9513069</v>
      </c>
      <c r="T13">
        <v>4266</v>
      </c>
      <c r="U13" s="3">
        <f t="shared" si="5"/>
        <v>4.4863691045024279E-4</v>
      </c>
      <c r="V13">
        <v>172.96</v>
      </c>
      <c r="W13">
        <v>-5.25</v>
      </c>
      <c r="X13" s="3">
        <f t="shared" si="6"/>
        <v>-2.9459626283598002E-2</v>
      </c>
    </row>
    <row r="14" spans="1:24" x14ac:dyDescent="0.2">
      <c r="A14">
        <v>1</v>
      </c>
      <c r="B14">
        <v>0</v>
      </c>
      <c r="C14">
        <v>2014</v>
      </c>
      <c r="D14">
        <v>649705909.58060002</v>
      </c>
      <c r="E14">
        <v>-3579890.0066</v>
      </c>
      <c r="F14" s="3">
        <f t="shared" si="0"/>
        <v>-5.4798221679731541E-3</v>
      </c>
      <c r="G14">
        <v>275453765.46359998</v>
      </c>
      <c r="H14">
        <v>3745953.2013999899</v>
      </c>
      <c r="I14" s="3">
        <f t="shared" si="1"/>
        <v>1.3786696710012585E-2</v>
      </c>
      <c r="J14">
        <v>46.573391824999902</v>
      </c>
      <c r="K14">
        <v>0.713082207999999</v>
      </c>
      <c r="L14" s="3">
        <f t="shared" si="2"/>
        <v>1.5549005533439911E-2</v>
      </c>
      <c r="M14">
        <v>472.52</v>
      </c>
      <c r="N14">
        <v>5.61</v>
      </c>
      <c r="O14" s="3">
        <f t="shared" si="3"/>
        <v>1.2015163521877904E-2</v>
      </c>
      <c r="P14">
        <v>60074255.43</v>
      </c>
      <c r="Q14">
        <v>323714.78000000003</v>
      </c>
      <c r="R14" s="3">
        <f t="shared" si="4"/>
        <v>5.4177715628753991E-3</v>
      </c>
      <c r="S14">
        <v>9536047</v>
      </c>
      <c r="T14">
        <v>22978</v>
      </c>
      <c r="U14" s="3">
        <f t="shared" si="5"/>
        <v>2.4154139952101681E-3</v>
      </c>
      <c r="V14">
        <v>166.6</v>
      </c>
      <c r="W14">
        <v>-6.36</v>
      </c>
      <c r="X14" s="3">
        <f t="shared" si="6"/>
        <v>-3.6771507863089734E-2</v>
      </c>
    </row>
    <row r="15" spans="1:24" x14ac:dyDescent="0.2">
      <c r="A15">
        <v>1</v>
      </c>
      <c r="B15">
        <v>0</v>
      </c>
      <c r="C15">
        <v>2015</v>
      </c>
      <c r="D15">
        <v>629274448.44399905</v>
      </c>
      <c r="E15">
        <v>-20431461.136599898</v>
      </c>
      <c r="F15" s="3">
        <f t="shared" si="0"/>
        <v>-3.1447245338723902E-2</v>
      </c>
      <c r="G15">
        <v>284180220.78659898</v>
      </c>
      <c r="H15">
        <v>8726455.3229999896</v>
      </c>
      <c r="I15" s="3">
        <f t="shared" si="1"/>
        <v>3.1680290550078372E-2</v>
      </c>
      <c r="J15">
        <v>47.852688424999997</v>
      </c>
      <c r="K15">
        <v>1.2792965999999999</v>
      </c>
      <c r="L15" s="3">
        <f t="shared" si="2"/>
        <v>2.7468400944620327E-2</v>
      </c>
      <c r="M15">
        <v>461.94</v>
      </c>
      <c r="N15">
        <v>-10.579999999999901</v>
      </c>
      <c r="O15" s="3">
        <f t="shared" si="3"/>
        <v>-2.2390586641835058E-2</v>
      </c>
      <c r="P15">
        <v>60412203.719999902</v>
      </c>
      <c r="Q15">
        <v>337948.29</v>
      </c>
      <c r="R15" s="3">
        <f t="shared" si="4"/>
        <v>5.6255094229804587E-3</v>
      </c>
      <c r="S15">
        <v>9569165</v>
      </c>
      <c r="T15">
        <v>33118</v>
      </c>
      <c r="U15" s="3">
        <f t="shared" si="5"/>
        <v>3.4729275138849461E-3</v>
      </c>
      <c r="V15">
        <v>120.51</v>
      </c>
      <c r="W15">
        <v>-46.09</v>
      </c>
      <c r="X15" s="3">
        <f t="shared" si="6"/>
        <v>-0.27665066026410567</v>
      </c>
    </row>
    <row r="16" spans="1:24" x14ac:dyDescent="0.2">
      <c r="A16">
        <v>1</v>
      </c>
      <c r="B16">
        <v>0</v>
      </c>
      <c r="C16">
        <v>2016</v>
      </c>
      <c r="D16">
        <v>610716992.28539896</v>
      </c>
      <c r="E16">
        <v>-18557456.158599999</v>
      </c>
      <c r="F16" s="3">
        <f t="shared" si="0"/>
        <v>-2.9490242619077962E-2</v>
      </c>
      <c r="G16">
        <v>290937627.49239999</v>
      </c>
      <c r="H16">
        <v>6757406.7057999996</v>
      </c>
      <c r="I16" s="3">
        <f t="shared" si="1"/>
        <v>2.3778596156677548E-2</v>
      </c>
      <c r="J16">
        <v>50.263750186000003</v>
      </c>
      <c r="K16">
        <v>2.4110617609999898</v>
      </c>
      <c r="L16" s="3">
        <f t="shared" si="2"/>
        <v>5.0385084733094387E-2</v>
      </c>
      <c r="M16">
        <v>448.45999999999901</v>
      </c>
      <c r="N16">
        <v>-13.48</v>
      </c>
      <c r="O16" s="3">
        <f t="shared" si="3"/>
        <v>-2.9181278953976708E-2</v>
      </c>
      <c r="P16">
        <v>60666500.020000003</v>
      </c>
      <c r="Q16">
        <v>254296.299999999</v>
      </c>
      <c r="R16" s="3">
        <f t="shared" si="4"/>
        <v>4.2093531495493572E-3</v>
      </c>
      <c r="S16">
        <v>9577817</v>
      </c>
      <c r="T16">
        <v>8652</v>
      </c>
      <c r="U16" s="3">
        <f t="shared" si="5"/>
        <v>9.0415412421041962E-4</v>
      </c>
      <c r="V16">
        <v>108.4</v>
      </c>
      <c r="W16">
        <v>-12.11</v>
      </c>
      <c r="X16" s="3">
        <f t="shared" si="6"/>
        <v>-0.10048958592647912</v>
      </c>
    </row>
    <row r="17" spans="1:24" x14ac:dyDescent="0.2">
      <c r="A17">
        <v>1</v>
      </c>
      <c r="B17">
        <v>0</v>
      </c>
      <c r="C17">
        <v>2017</v>
      </c>
      <c r="D17">
        <v>577309386.28989995</v>
      </c>
      <c r="E17">
        <v>-33407605.995499901</v>
      </c>
      <c r="F17" s="3">
        <f t="shared" si="0"/>
        <v>-5.4702270310972335E-2</v>
      </c>
      <c r="G17">
        <v>293943725.42919999</v>
      </c>
      <c r="H17">
        <v>3006097.9367999998</v>
      </c>
      <c r="I17" s="3">
        <f t="shared" si="1"/>
        <v>1.0332448101366767E-2</v>
      </c>
      <c r="J17">
        <v>53.272750449999997</v>
      </c>
      <c r="K17">
        <v>3.009000264</v>
      </c>
      <c r="L17" s="3">
        <f t="shared" si="2"/>
        <v>5.9864221290000338E-2</v>
      </c>
      <c r="M17">
        <v>438.659999999999</v>
      </c>
      <c r="N17">
        <v>-9.7999999999999901</v>
      </c>
      <c r="O17" s="3">
        <f t="shared" si="3"/>
        <v>-2.1852562101413751E-2</v>
      </c>
      <c r="P17">
        <v>61027884.850000001</v>
      </c>
      <c r="Q17">
        <v>361384.83</v>
      </c>
      <c r="R17" s="3">
        <f t="shared" si="4"/>
        <v>5.9569091653690559E-3</v>
      </c>
      <c r="S17">
        <v>9590470</v>
      </c>
      <c r="T17">
        <v>12653</v>
      </c>
      <c r="U17" s="3">
        <f t="shared" si="5"/>
        <v>1.3210734763464368E-3</v>
      </c>
      <c r="V17">
        <v>122.329999999999</v>
      </c>
      <c r="W17">
        <v>13.93</v>
      </c>
      <c r="X17" s="3">
        <f t="shared" si="6"/>
        <v>0.12850553505535053</v>
      </c>
    </row>
    <row r="18" spans="1:24" x14ac:dyDescent="0.2">
      <c r="A18">
        <v>1</v>
      </c>
      <c r="B18">
        <v>0</v>
      </c>
      <c r="C18">
        <v>2018</v>
      </c>
      <c r="D18">
        <v>528839468.804699</v>
      </c>
      <c r="E18">
        <v>-48469917.485200003</v>
      </c>
      <c r="F18" s="3">
        <f t="shared" si="0"/>
        <v>-8.3958304916352935E-2</v>
      </c>
      <c r="G18">
        <v>281308370.22530001</v>
      </c>
      <c r="H18">
        <v>-12635355.2039</v>
      </c>
      <c r="I18" s="3">
        <f t="shared" si="1"/>
        <v>-4.2985626535999605E-2</v>
      </c>
      <c r="J18">
        <v>49.935694265999999</v>
      </c>
      <c r="K18">
        <v>-3.3370561840000001</v>
      </c>
      <c r="L18" s="3">
        <f t="shared" si="2"/>
        <v>-6.2640959135985441E-2</v>
      </c>
      <c r="M18">
        <v>427.32999999999902</v>
      </c>
      <c r="N18">
        <v>-11.33</v>
      </c>
      <c r="O18" s="3">
        <f t="shared" si="3"/>
        <v>-2.5828660010030608E-2</v>
      </c>
      <c r="P18">
        <v>61331672.569999903</v>
      </c>
      <c r="Q18">
        <v>303787.71999999898</v>
      </c>
      <c r="R18" s="3">
        <f t="shared" si="4"/>
        <v>4.9778510388599675E-3</v>
      </c>
      <c r="S18">
        <v>9602122.75</v>
      </c>
      <c r="T18">
        <v>11652.75</v>
      </c>
      <c r="U18" s="3">
        <f t="shared" si="5"/>
        <v>1.2150342996745727E-3</v>
      </c>
      <c r="V18">
        <v>137.189999999999</v>
      </c>
      <c r="W18">
        <v>14.8599999999999</v>
      </c>
      <c r="X18" s="3">
        <f t="shared" si="6"/>
        <v>0.12147469958309508</v>
      </c>
    </row>
    <row r="19" spans="1:24" x14ac:dyDescent="0.2">
      <c r="A19">
        <v>2</v>
      </c>
      <c r="B19">
        <v>0</v>
      </c>
      <c r="C19">
        <v>2002</v>
      </c>
      <c r="D19">
        <v>387688669.445099</v>
      </c>
      <c r="F19" s="3">
        <f t="shared" si="0"/>
        <v>0</v>
      </c>
      <c r="G19">
        <v>227648470.74649999</v>
      </c>
      <c r="I19" s="3">
        <f t="shared" si="1"/>
        <v>0</v>
      </c>
      <c r="J19">
        <v>39.786899499</v>
      </c>
      <c r="L19" s="3">
        <f t="shared" si="2"/>
        <v>0</v>
      </c>
      <c r="M19">
        <v>296.75</v>
      </c>
      <c r="O19" s="3">
        <f t="shared" si="3"/>
        <v>0</v>
      </c>
      <c r="P19">
        <v>53376009.489210002</v>
      </c>
      <c r="R19" s="3">
        <f t="shared" si="4"/>
        <v>0</v>
      </c>
      <c r="S19">
        <v>9429209</v>
      </c>
      <c r="U19" s="3">
        <f t="shared" si="5"/>
        <v>0</v>
      </c>
      <c r="V19">
        <v>74.699999999999903</v>
      </c>
      <c r="X19" s="3">
        <f t="shared" si="6"/>
        <v>0</v>
      </c>
    </row>
    <row r="20" spans="1:24" x14ac:dyDescent="0.2">
      <c r="A20">
        <v>2</v>
      </c>
      <c r="B20">
        <v>0</v>
      </c>
      <c r="C20">
        <v>2003</v>
      </c>
      <c r="D20">
        <v>383466375.81889999</v>
      </c>
      <c r="E20">
        <v>-11637564.853800001</v>
      </c>
      <c r="F20" s="3">
        <f t="shared" si="0"/>
        <v>-3.0017810090908547E-2</v>
      </c>
      <c r="G20">
        <v>237579031.41150001</v>
      </c>
      <c r="H20">
        <v>6694891.1213999996</v>
      </c>
      <c r="I20" s="3">
        <f t="shared" si="1"/>
        <v>2.9408900044205245E-2</v>
      </c>
      <c r="J20">
        <v>42.30756959</v>
      </c>
      <c r="K20">
        <v>0.55296743299999496</v>
      </c>
      <c r="L20" s="3">
        <f t="shared" si="2"/>
        <v>1.3898228813076856E-2</v>
      </c>
      <c r="M20">
        <v>318.599999999999</v>
      </c>
      <c r="N20">
        <v>2.1099999999999901</v>
      </c>
      <c r="O20" s="3">
        <f t="shared" si="3"/>
        <v>7.1103622577927215E-3</v>
      </c>
      <c r="P20">
        <v>56731622.729000002</v>
      </c>
      <c r="Q20">
        <v>1631905.1947899901</v>
      </c>
      <c r="R20" s="3">
        <f t="shared" si="4"/>
        <v>3.0573757956182186E-2</v>
      </c>
      <c r="S20">
        <v>9523996</v>
      </c>
      <c r="T20">
        <v>-131358</v>
      </c>
      <c r="U20" s="3">
        <f t="shared" si="5"/>
        <v>-1.3930967062030336E-2</v>
      </c>
      <c r="V20">
        <v>93.179999999999893</v>
      </c>
      <c r="W20">
        <v>11.8599999999999</v>
      </c>
      <c r="X20" s="3">
        <f t="shared" si="6"/>
        <v>0.15876840696117692</v>
      </c>
    </row>
    <row r="21" spans="1:24" x14ac:dyDescent="0.2">
      <c r="A21">
        <v>2</v>
      </c>
      <c r="B21">
        <v>0</v>
      </c>
      <c r="C21">
        <v>2004</v>
      </c>
      <c r="D21">
        <v>396382304.71859998</v>
      </c>
      <c r="E21">
        <v>-4016825.1002999898</v>
      </c>
      <c r="F21" s="3">
        <f t="shared" si="0"/>
        <v>-1.0475038630758644E-2</v>
      </c>
      <c r="G21">
        <v>237803049.84369999</v>
      </c>
      <c r="H21">
        <v>-8087977.5677999901</v>
      </c>
      <c r="I21" s="3">
        <f t="shared" si="1"/>
        <v>-3.4043314006913204E-2</v>
      </c>
      <c r="J21">
        <v>47.655761186999896</v>
      </c>
      <c r="K21">
        <v>2.0488250450000001</v>
      </c>
      <c r="L21" s="3">
        <f t="shared" si="2"/>
        <v>4.8426914258016589E-2</v>
      </c>
      <c r="M21">
        <v>347.87</v>
      </c>
      <c r="N21">
        <v>2.48</v>
      </c>
      <c r="O21" s="3">
        <f t="shared" si="3"/>
        <v>7.7840552416823848E-3</v>
      </c>
      <c r="P21">
        <v>60958186.600000001</v>
      </c>
      <c r="Q21">
        <v>1867382.12099999</v>
      </c>
      <c r="R21" s="3">
        <f t="shared" si="4"/>
        <v>3.2916070987784804E-2</v>
      </c>
      <c r="S21">
        <v>9911577</v>
      </c>
      <c r="T21">
        <v>-131864</v>
      </c>
      <c r="U21" s="3">
        <f t="shared" si="5"/>
        <v>-1.3845448906110419E-2</v>
      </c>
      <c r="V21">
        <v>117.579999999999</v>
      </c>
      <c r="W21">
        <v>16.479999999999901</v>
      </c>
      <c r="X21" s="3">
        <f t="shared" si="6"/>
        <v>0.17686198755097574</v>
      </c>
    </row>
    <row r="22" spans="1:24" x14ac:dyDescent="0.2">
      <c r="A22">
        <v>2</v>
      </c>
      <c r="B22">
        <v>0</v>
      </c>
      <c r="C22">
        <v>2005</v>
      </c>
      <c r="D22">
        <v>408105216.93889999</v>
      </c>
      <c r="E22">
        <v>9050869.3801000006</v>
      </c>
      <c r="F22" s="3">
        <f t="shared" si="0"/>
        <v>2.2833686752301924E-2</v>
      </c>
      <c r="G22">
        <v>252251158.61140001</v>
      </c>
      <c r="H22">
        <v>12551014.6546</v>
      </c>
      <c r="I22" s="3">
        <f t="shared" si="1"/>
        <v>5.2779031483613702E-2</v>
      </c>
      <c r="J22">
        <v>49.212555356999999</v>
      </c>
      <c r="K22">
        <v>3.2748876000000197E-2</v>
      </c>
      <c r="L22" s="3">
        <f t="shared" si="2"/>
        <v>6.871965777966385E-4</v>
      </c>
      <c r="M22">
        <v>367.60999999999899</v>
      </c>
      <c r="N22">
        <v>2.5199999999999898</v>
      </c>
      <c r="O22" s="3">
        <f t="shared" si="3"/>
        <v>7.2440854342139009E-3</v>
      </c>
      <c r="P22">
        <v>63826173.770000003</v>
      </c>
      <c r="Q22">
        <v>2021623.75</v>
      </c>
      <c r="R22" s="3">
        <f t="shared" si="4"/>
        <v>3.3164105803632944E-2</v>
      </c>
      <c r="S22">
        <v>9831204</v>
      </c>
      <c r="T22">
        <v>-132796</v>
      </c>
      <c r="U22" s="3">
        <f t="shared" si="5"/>
        <v>-1.339806975216961E-2</v>
      </c>
      <c r="V22">
        <v>150.18</v>
      </c>
      <c r="W22">
        <v>25.799999999999901</v>
      </c>
      <c r="X22" s="3">
        <f t="shared" si="6"/>
        <v>0.219425072291207</v>
      </c>
    </row>
    <row r="23" spans="1:24" x14ac:dyDescent="0.2">
      <c r="A23">
        <v>2</v>
      </c>
      <c r="B23">
        <v>0</v>
      </c>
      <c r="C23">
        <v>2006</v>
      </c>
      <c r="D23">
        <v>442594330.82519901</v>
      </c>
      <c r="E23">
        <v>31578167.886300001</v>
      </c>
      <c r="F23" s="3">
        <f t="shared" si="0"/>
        <v>7.7377515835647281E-2</v>
      </c>
      <c r="G23">
        <v>262723967.781499</v>
      </c>
      <c r="H23">
        <v>8298236.1700999998</v>
      </c>
      <c r="I23" s="3">
        <f t="shared" si="1"/>
        <v>3.289672172679161E-2</v>
      </c>
      <c r="J23">
        <v>55.110606615000002</v>
      </c>
      <c r="K23">
        <v>4.744909013</v>
      </c>
      <c r="L23" s="3">
        <f t="shared" si="2"/>
        <v>9.6416635522769772E-2</v>
      </c>
      <c r="M23">
        <v>384.36999999999898</v>
      </c>
      <c r="N23">
        <v>7.71</v>
      </c>
      <c r="O23" s="3">
        <f t="shared" si="3"/>
        <v>2.0973314110062351E-2</v>
      </c>
      <c r="P23">
        <v>66942817.069999903</v>
      </c>
      <c r="Q23">
        <v>2409274.0499999998</v>
      </c>
      <c r="R23" s="3">
        <f t="shared" si="4"/>
        <v>3.7747430367389853E-2</v>
      </c>
      <c r="S23">
        <v>9734239</v>
      </c>
      <c r="T23">
        <v>-131611</v>
      </c>
      <c r="U23" s="3">
        <f t="shared" si="5"/>
        <v>-1.3387068359073823E-2</v>
      </c>
      <c r="V23">
        <v>174.68</v>
      </c>
      <c r="W23">
        <v>19.419999999999899</v>
      </c>
      <c r="X23" s="3">
        <f t="shared" si="6"/>
        <v>0.12931149287521573</v>
      </c>
    </row>
    <row r="24" spans="1:24" x14ac:dyDescent="0.2">
      <c r="A24">
        <v>2</v>
      </c>
      <c r="B24">
        <v>0</v>
      </c>
      <c r="C24">
        <v>2007</v>
      </c>
      <c r="D24">
        <v>457920093.04009998</v>
      </c>
      <c r="E24">
        <v>13077100.0046</v>
      </c>
      <c r="F24" s="3">
        <f t="shared" si="0"/>
        <v>2.9546469744016562E-2</v>
      </c>
      <c r="G24">
        <v>271750548.26590002</v>
      </c>
      <c r="H24">
        <v>6999740.0577999903</v>
      </c>
      <c r="I24" s="3">
        <f t="shared" si="1"/>
        <v>2.6642944368218055E-2</v>
      </c>
      <c r="J24">
        <v>52.580547615999997</v>
      </c>
      <c r="K24">
        <v>-4.2456943829999902</v>
      </c>
      <c r="L24" s="3">
        <f t="shared" si="2"/>
        <v>-7.7039514601249137E-2</v>
      </c>
      <c r="M24">
        <v>382.25</v>
      </c>
      <c r="N24">
        <v>-14.19</v>
      </c>
      <c r="O24" s="3">
        <f t="shared" si="3"/>
        <v>-3.69175533990687E-2</v>
      </c>
      <c r="P24">
        <v>69120183.620000005</v>
      </c>
      <c r="Q24">
        <v>1084340.54999999</v>
      </c>
      <c r="R24" s="3">
        <f t="shared" si="4"/>
        <v>1.6198011937055633E-2</v>
      </c>
      <c r="S24">
        <v>9677836</v>
      </c>
      <c r="T24">
        <v>-131689</v>
      </c>
      <c r="U24" s="3">
        <f t="shared" si="5"/>
        <v>-1.3528432987930541E-2</v>
      </c>
      <c r="V24">
        <v>197.1</v>
      </c>
      <c r="W24">
        <v>16.739999999999899</v>
      </c>
      <c r="X24" s="3">
        <f t="shared" si="6"/>
        <v>9.5832379207693483E-2</v>
      </c>
    </row>
    <row r="25" spans="1:24" x14ac:dyDescent="0.2">
      <c r="A25">
        <v>2</v>
      </c>
      <c r="B25">
        <v>0</v>
      </c>
      <c r="C25">
        <v>2008</v>
      </c>
      <c r="D25">
        <v>498561780.34289998</v>
      </c>
      <c r="E25">
        <v>40641687.3028</v>
      </c>
      <c r="F25" s="3">
        <f t="shared" si="0"/>
        <v>8.8752793163066154E-2</v>
      </c>
      <c r="G25">
        <v>280579196.74550003</v>
      </c>
      <c r="H25">
        <v>8828648.47959999</v>
      </c>
      <c r="I25" s="3">
        <f t="shared" si="1"/>
        <v>3.2488061333960636E-2</v>
      </c>
      <c r="J25">
        <v>54.126608808</v>
      </c>
      <c r="K25">
        <v>1.54606119199999</v>
      </c>
      <c r="L25" s="3">
        <f t="shared" si="2"/>
        <v>2.9403672310357062E-2</v>
      </c>
      <c r="M25">
        <v>404.909999999999</v>
      </c>
      <c r="N25">
        <v>22.66</v>
      </c>
      <c r="O25" s="3">
        <f t="shared" si="3"/>
        <v>5.9280575539568343E-2</v>
      </c>
      <c r="P25">
        <v>69654392.75</v>
      </c>
      <c r="Q25">
        <v>534209.13</v>
      </c>
      <c r="R25" s="3">
        <f t="shared" si="4"/>
        <v>7.7286995204889179E-3</v>
      </c>
      <c r="S25">
        <v>9544947</v>
      </c>
      <c r="T25">
        <v>-132889</v>
      </c>
      <c r="U25" s="3">
        <f t="shared" si="5"/>
        <v>-1.3731272156296097E-2</v>
      </c>
      <c r="V25">
        <v>227.55999999999901</v>
      </c>
      <c r="W25">
        <v>30.46</v>
      </c>
      <c r="X25" s="3">
        <f t="shared" si="6"/>
        <v>0.15454084221207509</v>
      </c>
    </row>
    <row r="26" spans="1:24" x14ac:dyDescent="0.2">
      <c r="A26">
        <v>2</v>
      </c>
      <c r="B26">
        <v>0</v>
      </c>
      <c r="C26">
        <v>2009</v>
      </c>
      <c r="D26">
        <v>459936232.64450002</v>
      </c>
      <c r="E26">
        <v>-38625547.698399901</v>
      </c>
      <c r="F26" s="3">
        <f t="shared" si="0"/>
        <v>-7.7473944496575908E-2</v>
      </c>
      <c r="G26">
        <v>279028669.94499999</v>
      </c>
      <c r="H26">
        <v>-1550526.8004999899</v>
      </c>
      <c r="I26" s="3">
        <f t="shared" si="1"/>
        <v>-5.5261645142793622E-3</v>
      </c>
      <c r="J26">
        <v>59.061648091999999</v>
      </c>
      <c r="K26">
        <v>4.9350392840000001</v>
      </c>
      <c r="L26" s="3">
        <f t="shared" si="2"/>
        <v>9.1175844795778033E-2</v>
      </c>
      <c r="M26">
        <v>395.49</v>
      </c>
      <c r="N26">
        <v>-9.4199999999999893</v>
      </c>
      <c r="O26" s="3">
        <f t="shared" si="3"/>
        <v>-2.3264429132399823E-2</v>
      </c>
      <c r="P26">
        <v>69608777.819999993</v>
      </c>
      <c r="Q26">
        <v>-45614.929999999702</v>
      </c>
      <c r="R26" s="3">
        <f t="shared" si="4"/>
        <v>-6.5487513707453431E-4</v>
      </c>
      <c r="S26">
        <v>9412058</v>
      </c>
      <c r="T26">
        <v>-132889</v>
      </c>
      <c r="U26" s="3">
        <f t="shared" si="5"/>
        <v>-1.3922445038196649E-2</v>
      </c>
      <c r="V26">
        <v>165.18</v>
      </c>
      <c r="W26">
        <v>-62.379999999999903</v>
      </c>
      <c r="X26" s="3">
        <f t="shared" si="6"/>
        <v>-0.27412550536122421</v>
      </c>
    </row>
    <row r="27" spans="1:24" x14ac:dyDescent="0.2">
      <c r="A27">
        <v>2</v>
      </c>
      <c r="B27">
        <v>0</v>
      </c>
      <c r="C27">
        <v>2010</v>
      </c>
      <c r="D27">
        <v>463708189.19579899</v>
      </c>
      <c r="E27">
        <v>3000975.5512999902</v>
      </c>
      <c r="F27" s="3">
        <f t="shared" si="0"/>
        <v>6.5247643875440096E-3</v>
      </c>
      <c r="G27">
        <v>280787712.3294</v>
      </c>
      <c r="H27">
        <v>1391763.3843999901</v>
      </c>
      <c r="I27" s="3">
        <f t="shared" si="1"/>
        <v>4.9878866737039021E-3</v>
      </c>
      <c r="J27">
        <v>59.361192895999899</v>
      </c>
      <c r="K27">
        <v>-0.30078646199999998</v>
      </c>
      <c r="L27" s="3">
        <f t="shared" si="2"/>
        <v>-5.0927542951640396E-3</v>
      </c>
      <c r="M27">
        <v>430.61999999999898</v>
      </c>
      <c r="N27">
        <v>18.57</v>
      </c>
      <c r="O27" s="3">
        <f t="shared" si="3"/>
        <v>4.6954410983842829E-2</v>
      </c>
      <c r="P27">
        <v>71731392.789999902</v>
      </c>
      <c r="Q27">
        <v>1013283.14</v>
      </c>
      <c r="R27" s="3">
        <f t="shared" si="4"/>
        <v>1.4556829924815365E-2</v>
      </c>
      <c r="S27">
        <v>9344091</v>
      </c>
      <c r="T27">
        <v>-132889</v>
      </c>
      <c r="U27" s="3">
        <f t="shared" si="5"/>
        <v>-1.4119016266155606E-2</v>
      </c>
      <c r="V27">
        <v>198.98</v>
      </c>
      <c r="W27">
        <v>30.719999999999899</v>
      </c>
      <c r="X27" s="3">
        <f t="shared" si="6"/>
        <v>0.18597893207410035</v>
      </c>
    </row>
    <row r="28" spans="1:24" x14ac:dyDescent="0.2">
      <c r="A28">
        <v>2</v>
      </c>
      <c r="B28">
        <v>0</v>
      </c>
      <c r="C28">
        <v>2011</v>
      </c>
      <c r="D28">
        <v>491646909.79460001</v>
      </c>
      <c r="E28">
        <v>27296287.5988</v>
      </c>
      <c r="F28" s="3">
        <f t="shared" si="0"/>
        <v>5.8865226525629137E-2</v>
      </c>
      <c r="G28">
        <v>282912510.44309998</v>
      </c>
      <c r="H28">
        <v>1474932.1137000001</v>
      </c>
      <c r="I28" s="3">
        <f t="shared" si="1"/>
        <v>5.2528371041027453E-3</v>
      </c>
      <c r="J28">
        <v>60.211079739999903</v>
      </c>
      <c r="K28">
        <v>-4.3858969999991297E-3</v>
      </c>
      <c r="L28" s="3">
        <f t="shared" si="2"/>
        <v>-7.388492019833848E-5</v>
      </c>
      <c r="M28">
        <v>453.55</v>
      </c>
      <c r="N28">
        <v>12.86</v>
      </c>
      <c r="O28" s="3">
        <f t="shared" si="3"/>
        <v>2.9863917142724513E-2</v>
      </c>
      <c r="P28">
        <v>72788247.579999998</v>
      </c>
      <c r="Q28">
        <v>823274.28999999899</v>
      </c>
      <c r="R28" s="3">
        <f t="shared" si="4"/>
        <v>1.1477182555345168E-2</v>
      </c>
      <c r="S28">
        <v>9248301</v>
      </c>
      <c r="T28">
        <v>-133862</v>
      </c>
      <c r="U28" s="3">
        <f t="shared" si="5"/>
        <v>-1.4325845071500266E-2</v>
      </c>
      <c r="V28">
        <v>253.74999999999901</v>
      </c>
      <c r="W28">
        <v>50.98</v>
      </c>
      <c r="X28" s="3">
        <f t="shared" si="6"/>
        <v>0.25620665393506886</v>
      </c>
    </row>
    <row r="29" spans="1:24" x14ac:dyDescent="0.2">
      <c r="A29">
        <v>2</v>
      </c>
      <c r="B29">
        <v>0</v>
      </c>
      <c r="C29">
        <v>2012</v>
      </c>
      <c r="D29">
        <v>496757117.36809999</v>
      </c>
      <c r="E29">
        <v>5110207.5734999897</v>
      </c>
      <c r="F29" s="3">
        <f t="shared" si="0"/>
        <v>1.0394060191764308E-2</v>
      </c>
      <c r="G29">
        <v>279769034.52219999</v>
      </c>
      <c r="H29">
        <v>-3143475.92089999</v>
      </c>
      <c r="I29" s="3">
        <f t="shared" si="1"/>
        <v>-1.111112377454306E-2</v>
      </c>
      <c r="J29">
        <v>68.088871357999906</v>
      </c>
      <c r="K29">
        <v>7.8777916179999998</v>
      </c>
      <c r="L29" s="3">
        <f t="shared" si="2"/>
        <v>0.1308362456215274</v>
      </c>
      <c r="M29">
        <v>432.75</v>
      </c>
      <c r="N29">
        <v>-20.8</v>
      </c>
      <c r="O29" s="3">
        <f t="shared" si="3"/>
        <v>-4.586043435122919E-2</v>
      </c>
      <c r="P29">
        <v>73768241.319999993</v>
      </c>
      <c r="Q29">
        <v>979993.73999999894</v>
      </c>
      <c r="R29" s="3">
        <f t="shared" si="4"/>
        <v>1.3463625964107858E-2</v>
      </c>
      <c r="S29">
        <v>9317134</v>
      </c>
      <c r="T29">
        <v>68833</v>
      </c>
      <c r="U29" s="3">
        <f t="shared" si="5"/>
        <v>7.4427724616662021E-3</v>
      </c>
      <c r="V29">
        <v>261.64999999999998</v>
      </c>
      <c r="W29">
        <v>7.9</v>
      </c>
      <c r="X29" s="3">
        <f t="shared" si="6"/>
        <v>3.1133004926108498E-2</v>
      </c>
    </row>
    <row r="30" spans="1:24" x14ac:dyDescent="0.2">
      <c r="A30">
        <v>2</v>
      </c>
      <c r="B30">
        <v>0</v>
      </c>
      <c r="C30">
        <v>2013</v>
      </c>
      <c r="D30">
        <v>493836020.29899901</v>
      </c>
      <c r="E30">
        <v>-2921097.0691</v>
      </c>
      <c r="F30" s="3">
        <f t="shared" si="0"/>
        <v>-5.8803325950847916E-3</v>
      </c>
      <c r="G30">
        <v>281008822.375</v>
      </c>
      <c r="H30">
        <v>1239787.8528</v>
      </c>
      <c r="I30" s="3">
        <f t="shared" si="1"/>
        <v>4.4314691756982896E-3</v>
      </c>
      <c r="J30">
        <v>68.376790329999906</v>
      </c>
      <c r="K30">
        <v>0.287918971999999</v>
      </c>
      <c r="L30" s="3">
        <f t="shared" si="2"/>
        <v>4.2285760691518756E-3</v>
      </c>
      <c r="M30">
        <v>430.04</v>
      </c>
      <c r="N30">
        <v>-2.7099999999999902</v>
      </c>
      <c r="O30" s="3">
        <f t="shared" si="3"/>
        <v>-6.2622761409589604E-3</v>
      </c>
      <c r="P30">
        <v>75727746.420000002</v>
      </c>
      <c r="Q30">
        <v>1959505.0999999901</v>
      </c>
      <c r="R30" s="3">
        <f t="shared" si="4"/>
        <v>2.6562990589674401E-2</v>
      </c>
      <c r="S30">
        <v>9410779</v>
      </c>
      <c r="T30">
        <v>93645</v>
      </c>
      <c r="U30" s="3">
        <f t="shared" si="5"/>
        <v>1.0050837521495343E-2</v>
      </c>
      <c r="V30">
        <v>253.9</v>
      </c>
      <c r="W30">
        <v>-7.7499999999999902</v>
      </c>
      <c r="X30" s="3">
        <f t="shared" si="6"/>
        <v>-2.961972100133763E-2</v>
      </c>
    </row>
    <row r="31" spans="1:24" x14ac:dyDescent="0.2">
      <c r="A31">
        <v>2</v>
      </c>
      <c r="B31">
        <v>0</v>
      </c>
      <c r="C31">
        <v>2014</v>
      </c>
      <c r="D31">
        <v>493568321.55430001</v>
      </c>
      <c r="E31">
        <v>-267698.74469999899</v>
      </c>
      <c r="F31" s="3">
        <f t="shared" si="0"/>
        <v>-5.4208023249887184E-4</v>
      </c>
      <c r="G31">
        <v>286671414.13609898</v>
      </c>
      <c r="H31">
        <v>5662591.7610999905</v>
      </c>
      <c r="I31" s="3">
        <f t="shared" si="1"/>
        <v>2.0150939437564661E-2</v>
      </c>
      <c r="J31">
        <v>69.658908058999998</v>
      </c>
      <c r="K31">
        <v>1.2821177289999901</v>
      </c>
      <c r="L31" s="3">
        <f t="shared" si="2"/>
        <v>1.8750773805149914E-2</v>
      </c>
      <c r="M31">
        <v>428.04999999999899</v>
      </c>
      <c r="N31">
        <v>-1.99</v>
      </c>
      <c r="O31" s="3">
        <f t="shared" si="3"/>
        <v>-4.6274765138126679E-3</v>
      </c>
      <c r="P31">
        <v>76912906.780000001</v>
      </c>
      <c r="Q31">
        <v>1185160.3599999901</v>
      </c>
      <c r="R31" s="3">
        <f t="shared" si="4"/>
        <v>1.5650279006414278E-2</v>
      </c>
      <c r="S31">
        <v>9499610</v>
      </c>
      <c r="T31">
        <v>88831</v>
      </c>
      <c r="U31" s="3">
        <f t="shared" si="5"/>
        <v>9.4392823378383443E-3</v>
      </c>
      <c r="V31">
        <v>244.22</v>
      </c>
      <c r="W31">
        <v>-9.68</v>
      </c>
      <c r="X31" s="3">
        <f t="shared" si="6"/>
        <v>-3.8125246159905472E-2</v>
      </c>
    </row>
    <row r="32" spans="1:24" x14ac:dyDescent="0.2">
      <c r="A32">
        <v>2</v>
      </c>
      <c r="B32">
        <v>0</v>
      </c>
      <c r="C32">
        <v>2015</v>
      </c>
      <c r="D32">
        <v>476809009.378299</v>
      </c>
      <c r="E32">
        <v>-16759312.1759999</v>
      </c>
      <c r="F32" s="3">
        <f t="shared" si="0"/>
        <v>-3.3955404842885811E-2</v>
      </c>
      <c r="G32">
        <v>293216891.94190001</v>
      </c>
      <c r="H32">
        <v>6545477.80579999</v>
      </c>
      <c r="I32" s="3">
        <f t="shared" si="1"/>
        <v>2.2832683982549042E-2</v>
      </c>
      <c r="J32">
        <v>69.083290181999899</v>
      </c>
      <c r="K32">
        <v>-0.575617877</v>
      </c>
      <c r="L32" s="3">
        <f t="shared" si="2"/>
        <v>-8.2633778369373915E-3</v>
      </c>
      <c r="M32">
        <v>416.27</v>
      </c>
      <c r="N32">
        <v>-11.7799999999999</v>
      </c>
      <c r="O32" s="3">
        <f t="shared" si="3"/>
        <v>-2.7520149515243376E-2</v>
      </c>
      <c r="P32">
        <v>78115363.530000001</v>
      </c>
      <c r="Q32">
        <v>1202456.74999999</v>
      </c>
      <c r="R32" s="3">
        <f t="shared" si="4"/>
        <v>1.5634004750847228E-2</v>
      </c>
      <c r="S32">
        <v>9587833</v>
      </c>
      <c r="T32">
        <v>88223</v>
      </c>
      <c r="U32" s="3">
        <f t="shared" si="5"/>
        <v>9.2870128352637634E-3</v>
      </c>
      <c r="V32">
        <v>180.24</v>
      </c>
      <c r="W32">
        <v>-63.98</v>
      </c>
      <c r="X32" s="3">
        <f t="shared" si="6"/>
        <v>-0.26197690606829904</v>
      </c>
    </row>
    <row r="33" spans="1:24" x14ac:dyDescent="0.2">
      <c r="A33">
        <v>2</v>
      </c>
      <c r="B33">
        <v>0</v>
      </c>
      <c r="C33">
        <v>2016</v>
      </c>
      <c r="D33">
        <v>451764635.32609999</v>
      </c>
      <c r="E33">
        <v>-25044374.052200001</v>
      </c>
      <c r="F33" s="3">
        <f t="shared" si="0"/>
        <v>-5.2524959804880408E-2</v>
      </c>
      <c r="G33">
        <v>300117364.96289998</v>
      </c>
      <c r="H33">
        <v>6900473.0209999997</v>
      </c>
      <c r="I33" s="3">
        <f t="shared" si="1"/>
        <v>2.3533681757895813E-2</v>
      </c>
      <c r="J33">
        <v>68.545876708999998</v>
      </c>
      <c r="K33">
        <v>-0.53741347299999798</v>
      </c>
      <c r="L33" s="3">
        <f t="shared" si="2"/>
        <v>-7.7792107408923691E-3</v>
      </c>
      <c r="M33">
        <v>403.79</v>
      </c>
      <c r="N33">
        <v>-12.48</v>
      </c>
      <c r="O33" s="3">
        <f t="shared" si="3"/>
        <v>-2.9980541475484665E-2</v>
      </c>
      <c r="P33">
        <v>79269743.499999896</v>
      </c>
      <c r="Q33">
        <v>1154379.97</v>
      </c>
      <c r="R33" s="3">
        <f t="shared" si="4"/>
        <v>1.477788642123727E-2</v>
      </c>
      <c r="S33">
        <v>9659027</v>
      </c>
      <c r="T33">
        <v>71194</v>
      </c>
      <c r="U33" s="3">
        <f t="shared" si="5"/>
        <v>7.4254526544214943E-3</v>
      </c>
      <c r="V33">
        <v>160.96</v>
      </c>
      <c r="W33">
        <v>-19.279999999999902</v>
      </c>
      <c r="X33" s="3">
        <f t="shared" si="6"/>
        <v>-0.10696848646249391</v>
      </c>
    </row>
    <row r="34" spans="1:24" x14ac:dyDescent="0.2">
      <c r="A34">
        <v>2</v>
      </c>
      <c r="B34">
        <v>0</v>
      </c>
      <c r="C34">
        <v>2017</v>
      </c>
      <c r="D34">
        <v>435842153.73019898</v>
      </c>
      <c r="E34">
        <v>-15922481.595899999</v>
      </c>
      <c r="F34" s="3">
        <f t="shared" si="0"/>
        <v>-3.5245081953806719E-2</v>
      </c>
      <c r="G34">
        <v>301403975.7313</v>
      </c>
      <c r="H34">
        <v>1286610.7683999899</v>
      </c>
      <c r="I34" s="3">
        <f t="shared" si="1"/>
        <v>4.2870254060741828E-3</v>
      </c>
      <c r="J34">
        <v>70.268688773999898</v>
      </c>
      <c r="K34">
        <v>1.7228120649999901</v>
      </c>
      <c r="L34" s="3">
        <f t="shared" si="2"/>
        <v>2.5133708221632342E-2</v>
      </c>
      <c r="M34">
        <v>392.58</v>
      </c>
      <c r="N34">
        <v>-11.2099999999999</v>
      </c>
      <c r="O34" s="3">
        <f t="shared" si="3"/>
        <v>-2.7761955471903462E-2</v>
      </c>
      <c r="P34">
        <v>80489067.129999906</v>
      </c>
      <c r="Q34">
        <v>1219323.6299999999</v>
      </c>
      <c r="R34" s="3">
        <f t="shared" si="4"/>
        <v>1.5381955033070108E-2</v>
      </c>
      <c r="S34">
        <v>9724314</v>
      </c>
      <c r="T34">
        <v>65287</v>
      </c>
      <c r="U34" s="3">
        <f t="shared" si="5"/>
        <v>6.7591694277280723E-3</v>
      </c>
      <c r="V34">
        <v>180.42999999999901</v>
      </c>
      <c r="W34">
        <v>19.47</v>
      </c>
      <c r="X34" s="3">
        <f t="shared" si="6"/>
        <v>0.1209617296222664</v>
      </c>
    </row>
    <row r="35" spans="1:24" x14ac:dyDescent="0.2">
      <c r="A35">
        <v>2</v>
      </c>
      <c r="B35">
        <v>0</v>
      </c>
      <c r="C35">
        <v>2018</v>
      </c>
      <c r="D35">
        <v>427351459.24129897</v>
      </c>
      <c r="E35">
        <v>-8490694.4889000002</v>
      </c>
      <c r="F35" s="3">
        <f t="shared" si="0"/>
        <v>-1.9481122732694707E-2</v>
      </c>
      <c r="G35">
        <v>304684215.75049901</v>
      </c>
      <c r="H35">
        <v>3280240.0191999902</v>
      </c>
      <c r="I35" s="3">
        <f t="shared" si="1"/>
        <v>1.0883200897536622E-2</v>
      </c>
      <c r="J35">
        <v>70.097237984000003</v>
      </c>
      <c r="K35">
        <v>-0.17145078999999899</v>
      </c>
      <c r="L35" s="3">
        <f t="shared" si="2"/>
        <v>-2.4399315397989532E-3</v>
      </c>
      <c r="M35">
        <v>381.25</v>
      </c>
      <c r="N35">
        <v>-11.33</v>
      </c>
      <c r="O35" s="3">
        <f t="shared" si="3"/>
        <v>-2.8860359671914006E-2</v>
      </c>
      <c r="P35">
        <v>81661963.8699999</v>
      </c>
      <c r="Q35">
        <v>1172896.73999999</v>
      </c>
      <c r="R35" s="3">
        <f t="shared" si="4"/>
        <v>1.4572124908661385E-2</v>
      </c>
      <c r="S35">
        <v>9791077.75</v>
      </c>
      <c r="T35">
        <v>66763.75</v>
      </c>
      <c r="U35" s="3">
        <f t="shared" si="5"/>
        <v>6.8656513971062641E-3</v>
      </c>
      <c r="V35">
        <v>204.53</v>
      </c>
      <c r="W35">
        <v>24.1</v>
      </c>
      <c r="X35" s="3">
        <f t="shared" si="6"/>
        <v>0.13356980546472391</v>
      </c>
    </row>
    <row r="36" spans="1:24" x14ac:dyDescent="0.2">
      <c r="A36">
        <v>3</v>
      </c>
      <c r="B36">
        <v>0</v>
      </c>
      <c r="C36">
        <v>2002</v>
      </c>
      <c r="D36">
        <v>122960064.63070001</v>
      </c>
      <c r="F36" s="3">
        <f t="shared" si="0"/>
        <v>0</v>
      </c>
      <c r="G36">
        <v>78687645.3671</v>
      </c>
      <c r="I36" s="3">
        <f t="shared" si="1"/>
        <v>0</v>
      </c>
      <c r="J36">
        <v>46.591218479999903</v>
      </c>
      <c r="L36" s="3">
        <f t="shared" si="2"/>
        <v>0</v>
      </c>
      <c r="M36">
        <v>318.89999999999998</v>
      </c>
      <c r="O36" s="3">
        <f t="shared" si="3"/>
        <v>0</v>
      </c>
      <c r="P36">
        <v>26034357.834260002</v>
      </c>
      <c r="R36" s="3">
        <f t="shared" si="4"/>
        <v>0</v>
      </c>
      <c r="S36">
        <v>1842365</v>
      </c>
      <c r="U36" s="3">
        <f t="shared" si="5"/>
        <v>0</v>
      </c>
      <c r="V36">
        <v>72.869999999999905</v>
      </c>
      <c r="X36" s="3">
        <f t="shared" si="6"/>
        <v>0</v>
      </c>
    </row>
    <row r="37" spans="1:24" x14ac:dyDescent="0.2">
      <c r="A37">
        <v>3</v>
      </c>
      <c r="B37">
        <v>0</v>
      </c>
      <c r="C37">
        <v>2003</v>
      </c>
      <c r="D37">
        <v>131391181.04970001</v>
      </c>
      <c r="E37">
        <v>-2649856.7157999999</v>
      </c>
      <c r="F37" s="3">
        <f t="shared" si="0"/>
        <v>-2.1550547519299187E-2</v>
      </c>
      <c r="G37">
        <v>96163735.635100007</v>
      </c>
      <c r="H37">
        <v>8493436.1301999893</v>
      </c>
      <c r="I37" s="3">
        <f t="shared" si="1"/>
        <v>0.10793862353582599</v>
      </c>
      <c r="J37">
        <v>3321.3294200790001</v>
      </c>
      <c r="K37">
        <v>-8.8881790289999891</v>
      </c>
      <c r="L37" s="3">
        <f t="shared" si="2"/>
        <v>-0.19076940502887677</v>
      </c>
      <c r="M37">
        <v>391.19</v>
      </c>
      <c r="N37">
        <v>4.6900000000000004</v>
      </c>
      <c r="O37" s="3">
        <f t="shared" si="3"/>
        <v>1.4706804640953279E-2</v>
      </c>
      <c r="P37">
        <v>30962674.695499901</v>
      </c>
      <c r="Q37">
        <v>777755.30874000001</v>
      </c>
      <c r="R37" s="3">
        <f t="shared" si="4"/>
        <v>2.9874188320347592E-2</v>
      </c>
      <c r="S37">
        <v>2027035</v>
      </c>
      <c r="T37">
        <v>-18364</v>
      </c>
      <c r="U37" s="3">
        <f t="shared" si="5"/>
        <v>-9.9676231365663157E-3</v>
      </c>
      <c r="V37">
        <v>96.969999999999899</v>
      </c>
      <c r="W37">
        <v>11.569999999999901</v>
      </c>
      <c r="X37" s="3">
        <f t="shared" si="6"/>
        <v>0.15877590229175129</v>
      </c>
    </row>
    <row r="38" spans="1:24" x14ac:dyDescent="0.2">
      <c r="A38">
        <v>3</v>
      </c>
      <c r="B38">
        <v>0</v>
      </c>
      <c r="C38">
        <v>2004</v>
      </c>
      <c r="D38">
        <v>153372740.73019901</v>
      </c>
      <c r="E38">
        <v>1467286.5955000001</v>
      </c>
      <c r="F38" s="3">
        <f t="shared" si="0"/>
        <v>1.1167314151358335E-2</v>
      </c>
      <c r="G38">
        <v>103440821.0888</v>
      </c>
      <c r="H38">
        <v>-4124736.3080000002</v>
      </c>
      <c r="I38" s="3">
        <f t="shared" si="1"/>
        <v>-4.289284604803207E-2</v>
      </c>
      <c r="J38">
        <v>3027.253292723</v>
      </c>
      <c r="K38">
        <v>-299.20857672099999</v>
      </c>
      <c r="L38" s="3">
        <f t="shared" si="2"/>
        <v>-9.0086991947303768E-2</v>
      </c>
      <c r="M38">
        <v>444.24999999999898</v>
      </c>
      <c r="N38">
        <v>-0.48</v>
      </c>
      <c r="O38" s="3">
        <f t="shared" si="3"/>
        <v>-1.2270252307063063E-3</v>
      </c>
      <c r="P38">
        <v>35526499.979999997</v>
      </c>
      <c r="Q38">
        <v>1020648.37449999</v>
      </c>
      <c r="R38" s="3">
        <f t="shared" si="4"/>
        <v>3.2963830952509106E-2</v>
      </c>
      <c r="S38">
        <v>2289792</v>
      </c>
      <c r="T38">
        <v>-20226</v>
      </c>
      <c r="U38" s="3">
        <f t="shared" si="5"/>
        <v>-9.9781207527250386E-3</v>
      </c>
      <c r="V38">
        <v>127.689999999999</v>
      </c>
      <c r="W38">
        <v>17.95</v>
      </c>
      <c r="X38" s="3">
        <f t="shared" si="6"/>
        <v>0.185108796535011</v>
      </c>
    </row>
    <row r="39" spans="1:24" x14ac:dyDescent="0.2">
      <c r="A39">
        <v>3</v>
      </c>
      <c r="B39">
        <v>0</v>
      </c>
      <c r="C39">
        <v>2005</v>
      </c>
      <c r="D39">
        <v>174295774.59259999</v>
      </c>
      <c r="E39">
        <v>14291250.6013999</v>
      </c>
      <c r="F39" s="3">
        <f t="shared" si="0"/>
        <v>9.3179860602086509E-2</v>
      </c>
      <c r="G39">
        <v>115096961.0025</v>
      </c>
      <c r="H39">
        <v>5826528.88469999</v>
      </c>
      <c r="I39" s="3">
        <f t="shared" si="1"/>
        <v>5.6327171646270456E-2</v>
      </c>
      <c r="J39">
        <v>2576.057655008</v>
      </c>
      <c r="K39">
        <v>-526.20138776499903</v>
      </c>
      <c r="L39" s="3">
        <f t="shared" si="2"/>
        <v>-0.17382139414296693</v>
      </c>
      <c r="M39">
        <v>495.83</v>
      </c>
      <c r="N39">
        <v>-0.9</v>
      </c>
      <c r="O39" s="3">
        <f t="shared" si="3"/>
        <v>-2.0258863252673094E-3</v>
      </c>
      <c r="P39">
        <v>40179729.999999903</v>
      </c>
      <c r="Q39">
        <v>1226691.51</v>
      </c>
      <c r="R39" s="3">
        <f t="shared" si="4"/>
        <v>3.4528915336173797E-2</v>
      </c>
      <c r="S39">
        <v>2406116</v>
      </c>
      <c r="T39">
        <v>-24332</v>
      </c>
      <c r="U39" s="3">
        <f t="shared" si="5"/>
        <v>-1.0626292693834199E-2</v>
      </c>
      <c r="V39">
        <v>174.9</v>
      </c>
      <c r="W39">
        <v>28.939999999999898</v>
      </c>
      <c r="X39" s="3">
        <f t="shared" si="6"/>
        <v>0.22664265016837751</v>
      </c>
    </row>
    <row r="40" spans="1:24" x14ac:dyDescent="0.2">
      <c r="A40">
        <v>3</v>
      </c>
      <c r="B40">
        <v>0</v>
      </c>
      <c r="C40">
        <v>2006</v>
      </c>
      <c r="D40">
        <v>200816474.5957</v>
      </c>
      <c r="E40">
        <v>11175013.449899901</v>
      </c>
      <c r="F40" s="3">
        <f t="shared" si="0"/>
        <v>6.4115228702591592E-2</v>
      </c>
      <c r="G40">
        <v>130433731.325699</v>
      </c>
      <c r="H40">
        <v>5781516.2515000002</v>
      </c>
      <c r="I40" s="3">
        <f t="shared" si="1"/>
        <v>5.0231702046194086E-2</v>
      </c>
      <c r="J40">
        <v>63.566609041</v>
      </c>
      <c r="K40">
        <v>-2521.0456407649999</v>
      </c>
      <c r="L40" s="3">
        <f t="shared" si="2"/>
        <v>-0.97864488237052705</v>
      </c>
      <c r="M40">
        <v>575.79</v>
      </c>
      <c r="N40">
        <v>-5.0199999999999898</v>
      </c>
      <c r="O40" s="3">
        <f t="shared" si="3"/>
        <v>-1.0124437811346611E-2</v>
      </c>
      <c r="P40">
        <v>45727203.069999903</v>
      </c>
      <c r="Q40">
        <v>1522129.8199999901</v>
      </c>
      <c r="R40" s="3">
        <f t="shared" si="4"/>
        <v>3.7883027586297711E-2</v>
      </c>
      <c r="S40">
        <v>2603524</v>
      </c>
      <c r="T40">
        <v>-28426</v>
      </c>
      <c r="U40" s="3">
        <f t="shared" si="5"/>
        <v>-1.1814060502486165E-2</v>
      </c>
      <c r="V40">
        <v>231.35</v>
      </c>
      <c r="W40">
        <v>22.579999999999899</v>
      </c>
      <c r="X40" s="3">
        <f t="shared" si="6"/>
        <v>0.12910234419668323</v>
      </c>
    </row>
    <row r="41" spans="1:24" x14ac:dyDescent="0.2">
      <c r="A41">
        <v>3</v>
      </c>
      <c r="B41">
        <v>0</v>
      </c>
      <c r="C41">
        <v>2007</v>
      </c>
      <c r="D41">
        <v>213081294.71399999</v>
      </c>
      <c r="E41">
        <v>7378274.7282999996</v>
      </c>
      <c r="F41" s="3">
        <f t="shared" si="0"/>
        <v>3.6741381617989961E-2</v>
      </c>
      <c r="G41">
        <v>142044352.72960001</v>
      </c>
      <c r="H41">
        <v>5959877.7554000001</v>
      </c>
      <c r="I41" s="3">
        <f t="shared" si="1"/>
        <v>4.5692764400934852E-2</v>
      </c>
      <c r="J41">
        <v>65.908319238999994</v>
      </c>
      <c r="K41">
        <v>0.47448470499999801</v>
      </c>
      <c r="L41" s="3">
        <f t="shared" si="2"/>
        <v>7.4643702434081206E-3</v>
      </c>
      <c r="M41">
        <v>613.4</v>
      </c>
      <c r="N41">
        <v>11.219999999999899</v>
      </c>
      <c r="O41" s="3">
        <f t="shared" si="3"/>
        <v>1.9486271036315148E-2</v>
      </c>
      <c r="P41">
        <v>48205821.039999999</v>
      </c>
      <c r="Q41">
        <v>546529.47</v>
      </c>
      <c r="R41" s="3">
        <f t="shared" si="4"/>
        <v>1.1951954926334862E-2</v>
      </c>
      <c r="S41">
        <v>2676636</v>
      </c>
      <c r="T41">
        <v>-28360</v>
      </c>
      <c r="U41" s="3">
        <f t="shared" si="5"/>
        <v>-1.0892928200393006E-2</v>
      </c>
      <c r="V41">
        <v>263.24999999999898</v>
      </c>
      <c r="W41">
        <v>20.5899999999999</v>
      </c>
      <c r="X41" s="3">
        <f t="shared" si="6"/>
        <v>8.8999351631726398E-2</v>
      </c>
    </row>
    <row r="42" spans="1:24" x14ac:dyDescent="0.2">
      <c r="A42">
        <v>3</v>
      </c>
      <c r="B42">
        <v>0</v>
      </c>
      <c r="C42">
        <v>2008</v>
      </c>
      <c r="D42">
        <v>227512358.37900001</v>
      </c>
      <c r="E42">
        <v>14431063.664999999</v>
      </c>
      <c r="F42" s="3">
        <f t="shared" si="0"/>
        <v>6.7725624083378733E-2</v>
      </c>
      <c r="G42">
        <v>141764675.44729999</v>
      </c>
      <c r="H42">
        <v>-279677.28230000101</v>
      </c>
      <c r="I42" s="3">
        <f t="shared" si="1"/>
        <v>-1.968943340059448E-3</v>
      </c>
      <c r="J42">
        <v>68.711503710000002</v>
      </c>
      <c r="K42">
        <v>2.80318447099999</v>
      </c>
      <c r="L42" s="3">
        <f t="shared" si="2"/>
        <v>4.2531572696231937E-2</v>
      </c>
      <c r="M42">
        <v>622.55999999999904</v>
      </c>
      <c r="N42">
        <v>9.16</v>
      </c>
      <c r="O42" s="3">
        <f t="shared" si="3"/>
        <v>1.4933159439191393E-2</v>
      </c>
      <c r="P42">
        <v>48419670.819999903</v>
      </c>
      <c r="Q42">
        <v>213849.78</v>
      </c>
      <c r="R42" s="3">
        <f t="shared" si="4"/>
        <v>4.4361816765355524E-3</v>
      </c>
      <c r="S42">
        <v>2646375</v>
      </c>
      <c r="T42">
        <v>-30261</v>
      </c>
      <c r="U42" s="3">
        <f t="shared" si="5"/>
        <v>-1.1305608980825185E-2</v>
      </c>
      <c r="V42">
        <v>306.33</v>
      </c>
      <c r="W42">
        <v>43.079999999999899</v>
      </c>
      <c r="X42" s="3">
        <f t="shared" si="6"/>
        <v>0.16364672364672389</v>
      </c>
    </row>
    <row r="43" spans="1:24" x14ac:dyDescent="0.2">
      <c r="A43">
        <v>3</v>
      </c>
      <c r="B43">
        <v>0</v>
      </c>
      <c r="C43">
        <v>2009</v>
      </c>
      <c r="D43">
        <v>231668316.02149999</v>
      </c>
      <c r="E43">
        <v>4010727.6425000001</v>
      </c>
      <c r="F43" s="3">
        <f t="shared" si="0"/>
        <v>1.7628614423743763E-2</v>
      </c>
      <c r="G43">
        <v>147321988.45030001</v>
      </c>
      <c r="H43">
        <v>5314395.0029999996</v>
      </c>
      <c r="I43" s="3">
        <f t="shared" si="1"/>
        <v>3.7487441679190305E-2</v>
      </c>
      <c r="J43">
        <v>72.359999086999906</v>
      </c>
      <c r="K43">
        <v>3.1596500969999899</v>
      </c>
      <c r="L43" s="3">
        <f t="shared" si="2"/>
        <v>4.598429558950471E-2</v>
      </c>
      <c r="M43">
        <v>628.75999999999897</v>
      </c>
      <c r="N43">
        <v>-0.190000000000007</v>
      </c>
      <c r="O43" s="3">
        <f t="shared" si="3"/>
        <v>-3.0519146748908906E-4</v>
      </c>
      <c r="P43">
        <v>48641080.799999997</v>
      </c>
      <c r="Q43">
        <v>-292218.51999999897</v>
      </c>
      <c r="R43" s="3">
        <f t="shared" si="4"/>
        <v>-6.0351199223621557E-3</v>
      </c>
      <c r="S43">
        <v>2616114</v>
      </c>
      <c r="T43">
        <v>-30261</v>
      </c>
      <c r="U43" s="3">
        <f t="shared" si="5"/>
        <v>-1.143488734589769E-2</v>
      </c>
      <c r="V43">
        <v>223.93</v>
      </c>
      <c r="W43">
        <v>-84.759999999999906</v>
      </c>
      <c r="X43" s="3">
        <f t="shared" si="6"/>
        <v>-0.27669506741096173</v>
      </c>
    </row>
    <row r="44" spans="1:24" x14ac:dyDescent="0.2">
      <c r="A44">
        <v>3</v>
      </c>
      <c r="B44">
        <v>0</v>
      </c>
      <c r="C44">
        <v>2010</v>
      </c>
      <c r="D44">
        <v>237044128.75510001</v>
      </c>
      <c r="E44">
        <v>5338514.8613999896</v>
      </c>
      <c r="F44" s="3">
        <f t="shared" si="0"/>
        <v>2.304378498138929E-2</v>
      </c>
      <c r="G44">
        <v>147169017.61149901</v>
      </c>
      <c r="H44">
        <v>-177039.18339999899</v>
      </c>
      <c r="I44" s="3">
        <f t="shared" si="1"/>
        <v>-1.2017159506350558E-3</v>
      </c>
      <c r="J44">
        <v>74.501979023000004</v>
      </c>
      <c r="K44">
        <v>2.1419799359999998</v>
      </c>
      <c r="L44" s="3">
        <f t="shared" si="2"/>
        <v>2.9601713142984615E-2</v>
      </c>
      <c r="M44">
        <v>647</v>
      </c>
      <c r="N44">
        <v>11.52</v>
      </c>
      <c r="O44" s="3">
        <f t="shared" si="3"/>
        <v>1.8321776194414434E-2</v>
      </c>
      <c r="P44">
        <v>49266174.770000003</v>
      </c>
      <c r="Q44">
        <v>486087.71999999898</v>
      </c>
      <c r="R44" s="3">
        <f t="shared" si="4"/>
        <v>9.9933577133836833E-3</v>
      </c>
      <c r="S44">
        <v>2601518</v>
      </c>
      <c r="T44">
        <v>-30261</v>
      </c>
      <c r="U44" s="3">
        <f t="shared" si="5"/>
        <v>-1.1567156477125997E-2</v>
      </c>
      <c r="V44">
        <v>267.83999999999997</v>
      </c>
      <c r="W44">
        <v>41.129999999999903</v>
      </c>
      <c r="X44" s="3">
        <f t="shared" si="6"/>
        <v>0.18367346938775467</v>
      </c>
    </row>
    <row r="45" spans="1:24" x14ac:dyDescent="0.2">
      <c r="A45">
        <v>3</v>
      </c>
      <c r="B45">
        <v>0</v>
      </c>
      <c r="C45">
        <v>2011</v>
      </c>
      <c r="D45">
        <v>251062855.901999</v>
      </c>
      <c r="E45">
        <v>13892937.864600001</v>
      </c>
      <c r="F45" s="3">
        <f t="shared" si="0"/>
        <v>5.8609078139004928E-2</v>
      </c>
      <c r="G45">
        <v>146122793.901999</v>
      </c>
      <c r="H45">
        <v>-1192182.2790999899</v>
      </c>
      <c r="I45" s="3">
        <f t="shared" si="1"/>
        <v>-8.1007694312884987E-3</v>
      </c>
      <c r="J45">
        <v>82.447850894999902</v>
      </c>
      <c r="K45">
        <v>4.5866318099999903</v>
      </c>
      <c r="L45" s="3">
        <f t="shared" si="2"/>
        <v>6.1563892263640681E-2</v>
      </c>
      <c r="M45">
        <v>674.20999999999901</v>
      </c>
      <c r="N45">
        <v>13.469999999999899</v>
      </c>
      <c r="O45" s="3">
        <f t="shared" si="3"/>
        <v>2.0819165378670634E-2</v>
      </c>
      <c r="P45">
        <v>50275186.329999901</v>
      </c>
      <c r="Q45">
        <v>392686.97999999899</v>
      </c>
      <c r="R45" s="3">
        <f t="shared" si="4"/>
        <v>7.9707219371762672E-3</v>
      </c>
      <c r="S45">
        <v>2574295</v>
      </c>
      <c r="T45">
        <v>-29652</v>
      </c>
      <c r="U45" s="3">
        <f t="shared" si="5"/>
        <v>-1.1397960729082021E-2</v>
      </c>
      <c r="V45">
        <v>344.91999999999899</v>
      </c>
      <c r="W45">
        <v>70.019999999999897</v>
      </c>
      <c r="X45" s="3">
        <f t="shared" si="6"/>
        <v>0.26142473118279536</v>
      </c>
    </row>
    <row r="46" spans="1:24" x14ac:dyDescent="0.2">
      <c r="A46">
        <v>3</v>
      </c>
      <c r="B46">
        <v>0</v>
      </c>
      <c r="C46">
        <v>2012</v>
      </c>
      <c r="D46">
        <v>254907415.6076</v>
      </c>
      <c r="E46">
        <v>3844559.7056</v>
      </c>
      <c r="F46" s="3">
        <f t="shared" si="0"/>
        <v>1.5313136193673757E-2</v>
      </c>
      <c r="G46">
        <v>142890857.318499</v>
      </c>
      <c r="H46">
        <v>-3231936.5835000002</v>
      </c>
      <c r="I46" s="3">
        <f t="shared" si="1"/>
        <v>-2.2117949549114023E-2</v>
      </c>
      <c r="J46">
        <v>90.052712604000007</v>
      </c>
      <c r="K46">
        <v>7.6048617089999899</v>
      </c>
      <c r="L46" s="3">
        <f t="shared" si="2"/>
        <v>9.2238446805424146E-2</v>
      </c>
      <c r="M46">
        <v>671.28</v>
      </c>
      <c r="N46">
        <v>-2.93</v>
      </c>
      <c r="O46" s="3">
        <f t="shared" si="3"/>
        <v>-4.3458269678586852E-3</v>
      </c>
      <c r="P46">
        <v>50688525.520000003</v>
      </c>
      <c r="Q46">
        <v>413339.18999999901</v>
      </c>
      <c r="R46" s="3">
        <f t="shared" si="4"/>
        <v>8.2215347206650493E-3</v>
      </c>
      <c r="S46">
        <v>2583815</v>
      </c>
      <c r="T46">
        <v>9520</v>
      </c>
      <c r="U46" s="3">
        <f t="shared" si="5"/>
        <v>3.6980998681192326E-3</v>
      </c>
      <c r="V46">
        <v>354.82</v>
      </c>
      <c r="W46">
        <v>9.9000000000000092</v>
      </c>
      <c r="X46" s="3">
        <f t="shared" si="6"/>
        <v>2.8702307781514665E-2</v>
      </c>
    </row>
    <row r="47" spans="1:24" x14ac:dyDescent="0.2">
      <c r="A47">
        <v>3</v>
      </c>
      <c r="B47">
        <v>0</v>
      </c>
      <c r="C47">
        <v>2013</v>
      </c>
      <c r="D47">
        <v>251578607.3721</v>
      </c>
      <c r="E47">
        <v>-3328808.2355</v>
      </c>
      <c r="F47" s="3">
        <f t="shared" si="0"/>
        <v>-1.3058891313794922E-2</v>
      </c>
      <c r="G47">
        <v>143217216.95280001</v>
      </c>
      <c r="H47">
        <v>326359.634299998</v>
      </c>
      <c r="I47" s="3">
        <f t="shared" si="1"/>
        <v>2.2839784183851116E-3</v>
      </c>
      <c r="J47">
        <v>97.751448690000004</v>
      </c>
      <c r="K47">
        <v>7.6987360860000003</v>
      </c>
      <c r="L47" s="3">
        <f t="shared" si="2"/>
        <v>8.5491440106358702E-2</v>
      </c>
      <c r="M47">
        <v>657.609448818999</v>
      </c>
      <c r="N47">
        <v>-13.670551180999899</v>
      </c>
      <c r="O47" s="3">
        <f t="shared" si="3"/>
        <v>-2.0364901652067544E-2</v>
      </c>
      <c r="P47">
        <v>51642755.239999898</v>
      </c>
      <c r="Q47">
        <v>1355569.29999999</v>
      </c>
      <c r="R47" s="3">
        <f t="shared" si="4"/>
        <v>2.6743119593508939E-2</v>
      </c>
      <c r="S47">
        <v>2587261</v>
      </c>
      <c r="T47">
        <v>3446</v>
      </c>
      <c r="U47" s="3">
        <f t="shared" si="5"/>
        <v>1.3336868158130516E-3</v>
      </c>
      <c r="V47">
        <v>344.57999999999902</v>
      </c>
      <c r="W47">
        <v>-10.24</v>
      </c>
      <c r="X47" s="3">
        <f t="shared" si="6"/>
        <v>-2.8859703511639707E-2</v>
      </c>
    </row>
    <row r="48" spans="1:24" x14ac:dyDescent="0.2">
      <c r="A48">
        <v>3</v>
      </c>
      <c r="B48">
        <v>0</v>
      </c>
      <c r="C48">
        <v>2014</v>
      </c>
      <c r="D48">
        <v>253313905.37149999</v>
      </c>
      <c r="E48">
        <v>1735297.9993999901</v>
      </c>
      <c r="F48" s="3">
        <f t="shared" si="0"/>
        <v>6.8976373528985288E-3</v>
      </c>
      <c r="G48">
        <v>148131865.54629999</v>
      </c>
      <c r="H48">
        <v>4914648.5935000004</v>
      </c>
      <c r="I48" s="3">
        <f t="shared" si="1"/>
        <v>3.4316045920091562E-2</v>
      </c>
      <c r="J48">
        <v>98.077202977999903</v>
      </c>
      <c r="K48">
        <v>0.325754288000001</v>
      </c>
      <c r="L48" s="3">
        <f t="shared" si="2"/>
        <v>3.3324752969448907E-3</v>
      </c>
      <c r="M48">
        <v>670.46404938799901</v>
      </c>
      <c r="N48">
        <v>12.854600568999899</v>
      </c>
      <c r="O48" s="3">
        <f t="shared" si="3"/>
        <v>1.9547469386404774E-2</v>
      </c>
      <c r="P48">
        <v>52127612.339999899</v>
      </c>
      <c r="Q48">
        <v>484857.1</v>
      </c>
      <c r="R48" s="3">
        <f t="shared" si="4"/>
        <v>9.3886760639845541E-3</v>
      </c>
      <c r="S48">
        <v>2592716</v>
      </c>
      <c r="T48">
        <v>5455</v>
      </c>
      <c r="U48" s="3">
        <f t="shared" si="5"/>
        <v>2.1084073079600395E-3</v>
      </c>
      <c r="V48">
        <v>331.29</v>
      </c>
      <c r="W48">
        <v>-13.2899999999999</v>
      </c>
      <c r="X48" s="3">
        <f t="shared" si="6"/>
        <v>-3.8568692321086361E-2</v>
      </c>
    </row>
    <row r="49" spans="1:24" x14ac:dyDescent="0.2">
      <c r="A49">
        <v>3</v>
      </c>
      <c r="B49">
        <v>0</v>
      </c>
      <c r="C49">
        <v>2015</v>
      </c>
      <c r="D49">
        <v>245185654.62709999</v>
      </c>
      <c r="E49">
        <v>-8128250.7444000002</v>
      </c>
      <c r="F49" s="3">
        <f t="shared" si="0"/>
        <v>-3.2087661087848433E-2</v>
      </c>
      <c r="G49">
        <v>151972159.67959899</v>
      </c>
      <c r="H49">
        <v>3840294.1332999901</v>
      </c>
      <c r="I49" s="3">
        <f t="shared" si="1"/>
        <v>2.5924834735168243E-2</v>
      </c>
      <c r="J49">
        <v>98.6245150539999</v>
      </c>
      <c r="K49">
        <v>0.54731207599999898</v>
      </c>
      <c r="L49" s="3">
        <f t="shared" si="2"/>
        <v>5.5804209274072465E-3</v>
      </c>
      <c r="M49">
        <v>660.53518212899996</v>
      </c>
      <c r="N49">
        <v>-9.9288672590000004</v>
      </c>
      <c r="O49" s="3">
        <f t="shared" si="3"/>
        <v>-1.4808948023481783E-2</v>
      </c>
      <c r="P49">
        <v>52664855.490000002</v>
      </c>
      <c r="Q49">
        <v>537243.14999999898</v>
      </c>
      <c r="R49" s="3">
        <f t="shared" si="4"/>
        <v>1.0306306502125127E-2</v>
      </c>
      <c r="S49">
        <v>2596854</v>
      </c>
      <c r="T49">
        <v>4138</v>
      </c>
      <c r="U49" s="3">
        <f t="shared" si="5"/>
        <v>1.5960097442218894E-3</v>
      </c>
      <c r="V49">
        <v>240.36</v>
      </c>
      <c r="W49">
        <v>-90.929999999999893</v>
      </c>
      <c r="X49" s="3">
        <f t="shared" si="6"/>
        <v>-0.27447251652630594</v>
      </c>
    </row>
    <row r="50" spans="1:24" x14ac:dyDescent="0.2">
      <c r="A50">
        <v>3</v>
      </c>
      <c r="B50">
        <v>0</v>
      </c>
      <c r="C50">
        <v>2016</v>
      </c>
      <c r="D50">
        <v>229756931.70829901</v>
      </c>
      <c r="E50">
        <v>-15428722.9187999</v>
      </c>
      <c r="F50" s="3">
        <f t="shared" si="0"/>
        <v>-6.2926695047739498E-2</v>
      </c>
      <c r="G50">
        <v>153890475.44119999</v>
      </c>
      <c r="H50">
        <v>1918315.7616000001</v>
      </c>
      <c r="I50" s="3">
        <f t="shared" si="1"/>
        <v>1.2622810425569798E-2</v>
      </c>
      <c r="J50">
        <v>101.236513126999</v>
      </c>
      <c r="K50">
        <v>2.6119980730000001</v>
      </c>
      <c r="L50" s="3">
        <f t="shared" si="2"/>
        <v>2.6484267847297929E-2</v>
      </c>
      <c r="M50">
        <v>634.39423038699897</v>
      </c>
      <c r="N50">
        <v>-26.140951741999999</v>
      </c>
      <c r="O50" s="3">
        <f t="shared" si="3"/>
        <v>-3.9575411649904774E-2</v>
      </c>
      <c r="P50">
        <v>53250417.93</v>
      </c>
      <c r="Q50">
        <v>585562.43999999994</v>
      </c>
      <c r="R50" s="3">
        <f t="shared" si="4"/>
        <v>1.1118656541480238E-2</v>
      </c>
      <c r="S50">
        <v>2604836</v>
      </c>
      <c r="T50">
        <v>7982</v>
      </c>
      <c r="U50" s="3">
        <f t="shared" si="5"/>
        <v>3.0737192002322812E-3</v>
      </c>
      <c r="V50">
        <v>216.38</v>
      </c>
      <c r="W50">
        <v>-23.979999999999901</v>
      </c>
      <c r="X50" s="3">
        <f t="shared" si="6"/>
        <v>-9.9767016142452564E-2</v>
      </c>
    </row>
    <row r="51" spans="1:24" x14ac:dyDescent="0.2">
      <c r="A51">
        <v>3</v>
      </c>
      <c r="B51">
        <v>0</v>
      </c>
      <c r="C51">
        <v>2017</v>
      </c>
      <c r="D51">
        <v>223075617.08129901</v>
      </c>
      <c r="E51">
        <v>-6681314.6269999901</v>
      </c>
      <c r="F51" s="3">
        <f t="shared" si="0"/>
        <v>-2.9079926239103129E-2</v>
      </c>
      <c r="G51">
        <v>155235033.8989</v>
      </c>
      <c r="H51">
        <v>1344558.4576999899</v>
      </c>
      <c r="I51" s="3">
        <f t="shared" si="1"/>
        <v>8.7371128969819332E-3</v>
      </c>
      <c r="J51">
        <v>106.69301182</v>
      </c>
      <c r="K51">
        <v>5.4564986930000003</v>
      </c>
      <c r="L51" s="3">
        <f t="shared" si="2"/>
        <v>5.389852459808589E-2</v>
      </c>
      <c r="M51">
        <v>632.491229360999</v>
      </c>
      <c r="N51">
        <v>-1.9030010259999901</v>
      </c>
      <c r="O51" s="3">
        <f t="shared" si="3"/>
        <v>-2.9997136399539824E-3</v>
      </c>
      <c r="P51">
        <v>53805049.170000002</v>
      </c>
      <c r="Q51">
        <v>554631.24</v>
      </c>
      <c r="R51" s="3">
        <f t="shared" si="4"/>
        <v>1.0415528395083903E-2</v>
      </c>
      <c r="S51">
        <v>2599394</v>
      </c>
      <c r="T51">
        <v>-5442</v>
      </c>
      <c r="U51" s="3">
        <f t="shared" si="5"/>
        <v>-2.0891910277652795E-3</v>
      </c>
      <c r="V51">
        <v>242.19</v>
      </c>
      <c r="W51">
        <v>25.81</v>
      </c>
      <c r="X51" s="3">
        <f t="shared" si="6"/>
        <v>0.1192808947222479</v>
      </c>
    </row>
    <row r="52" spans="1:24" x14ac:dyDescent="0.2">
      <c r="A52">
        <v>3</v>
      </c>
      <c r="B52">
        <v>0</v>
      </c>
      <c r="C52">
        <v>2018</v>
      </c>
      <c r="D52">
        <v>219047817.00039899</v>
      </c>
      <c r="E52">
        <v>-4027800.0808999999</v>
      </c>
      <c r="F52" s="3">
        <f t="shared" si="0"/>
        <v>-1.8055761241857662E-2</v>
      </c>
      <c r="G52">
        <v>157033551.80919999</v>
      </c>
      <c r="H52">
        <v>1798517.9103000001</v>
      </c>
      <c r="I52" s="3">
        <f t="shared" si="1"/>
        <v>1.1585773295680933E-2</v>
      </c>
      <c r="J52">
        <v>117.170871343</v>
      </c>
      <c r="K52">
        <v>10.477859522999999</v>
      </c>
      <c r="L52" s="3">
        <f t="shared" si="2"/>
        <v>9.8205677619046139E-2</v>
      </c>
      <c r="M52">
        <v>624.94201843099995</v>
      </c>
      <c r="N52">
        <v>-7.5492109300000001</v>
      </c>
      <c r="O52" s="3">
        <f t="shared" si="3"/>
        <v>-1.1935676859309036E-2</v>
      </c>
      <c r="P52">
        <v>54490646.199999899</v>
      </c>
      <c r="Q52">
        <v>530753.84999999905</v>
      </c>
      <c r="R52" s="3">
        <f t="shared" si="4"/>
        <v>9.8643874169328082E-3</v>
      </c>
      <c r="S52">
        <v>2597308</v>
      </c>
      <c r="T52">
        <v>-2086</v>
      </c>
      <c r="U52" s="3">
        <f t="shared" si="5"/>
        <v>-8.0249473531138411E-4</v>
      </c>
      <c r="V52">
        <v>271.89999999999998</v>
      </c>
      <c r="W52">
        <v>29.709999999999901</v>
      </c>
      <c r="X52" s="3">
        <f t="shared" si="6"/>
        <v>0.12267228209257154</v>
      </c>
    </row>
    <row r="53" spans="1:24" x14ac:dyDescent="0.2">
      <c r="A53">
        <v>4</v>
      </c>
      <c r="B53">
        <v>0</v>
      </c>
      <c r="C53">
        <v>2002</v>
      </c>
      <c r="D53">
        <v>606988108.62</v>
      </c>
      <c r="F53" s="3">
        <f t="shared" si="0"/>
        <v>0</v>
      </c>
      <c r="G53">
        <v>284966613.91000003</v>
      </c>
      <c r="I53" s="3">
        <f t="shared" si="1"/>
        <v>0</v>
      </c>
      <c r="J53">
        <v>6.765777495</v>
      </c>
      <c r="L53" s="3">
        <f t="shared" si="2"/>
        <v>0</v>
      </c>
      <c r="M53">
        <v>68.69</v>
      </c>
      <c r="O53" s="3">
        <f t="shared" si="3"/>
        <v>0</v>
      </c>
      <c r="P53">
        <v>47738463.390999898</v>
      </c>
      <c r="R53" s="3">
        <f t="shared" si="4"/>
        <v>0</v>
      </c>
      <c r="S53">
        <v>15554446</v>
      </c>
      <c r="U53" s="3">
        <f t="shared" si="5"/>
        <v>0</v>
      </c>
      <c r="V53">
        <v>15.86</v>
      </c>
      <c r="X53" s="3">
        <f t="shared" si="6"/>
        <v>0</v>
      </c>
    </row>
    <row r="54" spans="1:24" x14ac:dyDescent="0.2">
      <c r="A54">
        <v>4</v>
      </c>
      <c r="B54">
        <v>0</v>
      </c>
      <c r="C54">
        <v>2003</v>
      </c>
      <c r="D54">
        <v>590395067.63999999</v>
      </c>
      <c r="E54">
        <v>-16593040.98</v>
      </c>
      <c r="F54" s="3">
        <f t="shared" si="0"/>
        <v>-2.7336682126647624E-2</v>
      </c>
      <c r="G54">
        <v>282324741.81999999</v>
      </c>
      <c r="H54">
        <v>-2641872.0899999901</v>
      </c>
      <c r="I54" s="3">
        <f t="shared" si="1"/>
        <v>-9.2708126532828269E-3</v>
      </c>
      <c r="J54">
        <v>7.1449785080000003</v>
      </c>
      <c r="K54">
        <v>0.37920101299999998</v>
      </c>
      <c r="L54" s="3">
        <f t="shared" si="2"/>
        <v>5.604692339945181E-2</v>
      </c>
      <c r="M54">
        <v>68.33</v>
      </c>
      <c r="N54">
        <v>-0.36000000000000099</v>
      </c>
      <c r="O54" s="3">
        <f t="shared" si="3"/>
        <v>-5.2409375454942637E-3</v>
      </c>
      <c r="P54">
        <v>49518100.955999903</v>
      </c>
      <c r="Q54">
        <v>1779637.5649999899</v>
      </c>
      <c r="R54" s="3">
        <f t="shared" si="4"/>
        <v>3.7278903395443264E-2</v>
      </c>
      <c r="S54">
        <v>15414709</v>
      </c>
      <c r="T54">
        <v>-139737</v>
      </c>
      <c r="U54" s="3">
        <f t="shared" si="5"/>
        <v>-8.9837336540304936E-3</v>
      </c>
      <c r="V54">
        <v>18.88</v>
      </c>
      <c r="W54">
        <v>3.02</v>
      </c>
      <c r="X54" s="3">
        <f t="shared" si="6"/>
        <v>0.19041614123581338</v>
      </c>
    </row>
    <row r="55" spans="1:24" x14ac:dyDescent="0.2">
      <c r="A55">
        <v>4</v>
      </c>
      <c r="B55">
        <v>0</v>
      </c>
      <c r="C55">
        <v>2004</v>
      </c>
      <c r="D55">
        <v>599704866.96000004</v>
      </c>
      <c r="E55">
        <v>9309799.3200000096</v>
      </c>
      <c r="F55" s="3">
        <f t="shared" si="0"/>
        <v>1.576876202102143E-2</v>
      </c>
      <c r="G55">
        <v>288970985.91000003</v>
      </c>
      <c r="H55">
        <v>6646244.0899999896</v>
      </c>
      <c r="I55" s="3">
        <f t="shared" si="1"/>
        <v>2.3541132269014501E-2</v>
      </c>
      <c r="J55">
        <v>7.6556246139999997</v>
      </c>
      <c r="K55">
        <v>0.51064610599999904</v>
      </c>
      <c r="L55" s="3">
        <f t="shared" si="2"/>
        <v>7.1469229113599875E-2</v>
      </c>
      <c r="M55">
        <v>68.02</v>
      </c>
      <c r="N55">
        <v>-0.309999999999997</v>
      </c>
      <c r="O55" s="3">
        <f t="shared" si="3"/>
        <v>-4.5368066734962241E-3</v>
      </c>
      <c r="P55">
        <v>51513228.759999998</v>
      </c>
      <c r="Q55">
        <v>1995127.80399999</v>
      </c>
      <c r="R55" s="3">
        <f t="shared" si="4"/>
        <v>4.0290878799507934E-2</v>
      </c>
      <c r="S55">
        <v>15274972</v>
      </c>
      <c r="T55">
        <v>-139737</v>
      </c>
      <c r="U55" s="3">
        <f t="shared" si="5"/>
        <v>-9.0651727515582686E-3</v>
      </c>
      <c r="V55">
        <v>22.01</v>
      </c>
      <c r="W55">
        <v>3.13</v>
      </c>
      <c r="X55" s="3">
        <f t="shared" si="6"/>
        <v>0.16578389830508475</v>
      </c>
    </row>
    <row r="56" spans="1:24" x14ac:dyDescent="0.2">
      <c r="A56">
        <v>4</v>
      </c>
      <c r="B56">
        <v>0</v>
      </c>
      <c r="C56">
        <v>2005</v>
      </c>
      <c r="D56">
        <v>608584615.26999998</v>
      </c>
      <c r="E56">
        <v>8879748.30999998</v>
      </c>
      <c r="F56" s="3">
        <f t="shared" si="0"/>
        <v>1.4806863841230514E-2</v>
      </c>
      <c r="G56">
        <v>283060625.13999999</v>
      </c>
      <c r="H56">
        <v>-5910360.7699999996</v>
      </c>
      <c r="I56" s="3">
        <f t="shared" si="1"/>
        <v>-2.0453128715976977E-2</v>
      </c>
      <c r="J56">
        <v>7.6018643590000003</v>
      </c>
      <c r="K56">
        <v>-5.3760255000000201E-2</v>
      </c>
      <c r="L56" s="3">
        <f t="shared" si="2"/>
        <v>-7.0223211965863251E-3</v>
      </c>
      <c r="M56">
        <v>67.669999999999902</v>
      </c>
      <c r="N56">
        <v>-0.35000000000000198</v>
      </c>
      <c r="O56" s="3">
        <f t="shared" si="3"/>
        <v>-5.1455454278153774E-3</v>
      </c>
      <c r="P56">
        <v>53529201.5</v>
      </c>
      <c r="Q56">
        <v>2015972.74</v>
      </c>
      <c r="R56" s="3">
        <f t="shared" si="4"/>
        <v>3.9135049161690326E-2</v>
      </c>
      <c r="S56">
        <v>15135235</v>
      </c>
      <c r="T56">
        <v>-139737</v>
      </c>
      <c r="U56" s="3">
        <f t="shared" si="5"/>
        <v>-9.148101875407693E-3</v>
      </c>
      <c r="V56">
        <v>26.42</v>
      </c>
      <c r="W56">
        <v>4.4099999999999904</v>
      </c>
      <c r="X56" s="3">
        <f t="shared" si="6"/>
        <v>0.20036347114947706</v>
      </c>
    </row>
    <row r="57" spans="1:24" x14ac:dyDescent="0.2">
      <c r="A57">
        <v>4</v>
      </c>
      <c r="B57">
        <v>0</v>
      </c>
      <c r="C57">
        <v>2006</v>
      </c>
      <c r="D57">
        <v>623063480.99000001</v>
      </c>
      <c r="E57">
        <v>14478865.7199999</v>
      </c>
      <c r="F57" s="3">
        <f t="shared" si="0"/>
        <v>2.3791047878488215E-2</v>
      </c>
      <c r="G57">
        <v>284407249.66000003</v>
      </c>
      <c r="H57">
        <v>1346624.51999999</v>
      </c>
      <c r="I57" s="3">
        <f t="shared" si="1"/>
        <v>4.7573713911426502E-3</v>
      </c>
      <c r="J57">
        <v>7.7280347789999997</v>
      </c>
      <c r="K57">
        <v>0.12617042000000001</v>
      </c>
      <c r="L57" s="3">
        <f t="shared" si="2"/>
        <v>1.6597299562524332E-2</v>
      </c>
      <c r="M57">
        <v>67.62</v>
      </c>
      <c r="N57">
        <v>-4.9999999999998899E-2</v>
      </c>
      <c r="O57" s="3">
        <f t="shared" si="3"/>
        <v>-7.3887985813505207E-4</v>
      </c>
      <c r="P57">
        <v>55892473.569999903</v>
      </c>
      <c r="Q57">
        <v>2363272.0699999998</v>
      </c>
      <c r="R57" s="3">
        <f t="shared" si="4"/>
        <v>4.4149212089405067E-2</v>
      </c>
      <c r="S57">
        <v>14995498</v>
      </c>
      <c r="T57">
        <v>-139737</v>
      </c>
      <c r="U57" s="3">
        <f t="shared" si="5"/>
        <v>-9.2325622958612796E-3</v>
      </c>
      <c r="V57">
        <v>29.83</v>
      </c>
      <c r="W57">
        <v>3.4099999999999899</v>
      </c>
      <c r="X57" s="3">
        <f t="shared" si="6"/>
        <v>0.12906888720666124</v>
      </c>
    </row>
    <row r="58" spans="1:24" x14ac:dyDescent="0.2">
      <c r="A58">
        <v>4</v>
      </c>
      <c r="B58">
        <v>0</v>
      </c>
      <c r="C58">
        <v>2007</v>
      </c>
      <c r="D58">
        <v>630760140.80999994</v>
      </c>
      <c r="E58">
        <v>7696659.8200000003</v>
      </c>
      <c r="F58" s="3">
        <f t="shared" si="0"/>
        <v>1.2352930407300712E-2</v>
      </c>
      <c r="G58">
        <v>290362546.45999998</v>
      </c>
      <c r="H58">
        <v>5955296.7999999896</v>
      </c>
      <c r="I58" s="3">
        <f t="shared" si="1"/>
        <v>2.0939328400100071E-2</v>
      </c>
      <c r="J58">
        <v>8.3609517249999996</v>
      </c>
      <c r="K58">
        <v>0.63291694599999904</v>
      </c>
      <c r="L58" s="3">
        <f t="shared" si="2"/>
        <v>8.1898822158496795E-2</v>
      </c>
      <c r="M58">
        <v>66.67</v>
      </c>
      <c r="N58">
        <v>-0.95000000000000195</v>
      </c>
      <c r="O58" s="3">
        <f t="shared" si="3"/>
        <v>-1.4049097900029605E-2</v>
      </c>
      <c r="P58">
        <v>57019017</v>
      </c>
      <c r="Q58">
        <v>1126543.4299999899</v>
      </c>
      <c r="R58" s="3">
        <f t="shared" si="4"/>
        <v>2.015554793060113E-2</v>
      </c>
      <c r="S58">
        <v>14855761</v>
      </c>
      <c r="T58">
        <v>-139737</v>
      </c>
      <c r="U58" s="3">
        <f t="shared" si="5"/>
        <v>-9.3185968215260349E-3</v>
      </c>
      <c r="V58">
        <v>32.43</v>
      </c>
      <c r="W58">
        <v>2.6</v>
      </c>
      <c r="X58" s="3">
        <f t="shared" si="6"/>
        <v>8.7160576600737519E-2</v>
      </c>
    </row>
    <row r="59" spans="1:24" x14ac:dyDescent="0.2">
      <c r="A59">
        <v>4</v>
      </c>
      <c r="B59">
        <v>0</v>
      </c>
      <c r="C59">
        <v>2008</v>
      </c>
      <c r="D59">
        <v>657725482.74000001</v>
      </c>
      <c r="E59">
        <v>26965341.93</v>
      </c>
      <c r="F59" s="3">
        <f t="shared" si="0"/>
        <v>4.275054840239597E-2</v>
      </c>
      <c r="G59">
        <v>299006952.13</v>
      </c>
      <c r="H59">
        <v>8644405.6699999999</v>
      </c>
      <c r="I59" s="3">
        <f t="shared" si="1"/>
        <v>2.9771076798263456E-2</v>
      </c>
      <c r="J59">
        <v>8.2359558150000005</v>
      </c>
      <c r="K59">
        <v>-0.124995909999999</v>
      </c>
      <c r="L59" s="3">
        <f t="shared" si="2"/>
        <v>-1.4949961931516714E-2</v>
      </c>
      <c r="M59">
        <v>67.119999999999905</v>
      </c>
      <c r="N59">
        <v>0.45000000000000101</v>
      </c>
      <c r="O59" s="3">
        <f t="shared" si="3"/>
        <v>6.7496625168741711E-3</v>
      </c>
      <c r="P59">
        <v>57718747.670000002</v>
      </c>
      <c r="Q59">
        <v>699730.66999999899</v>
      </c>
      <c r="R59" s="3">
        <f t="shared" si="4"/>
        <v>1.2271882379171829E-2</v>
      </c>
      <c r="S59">
        <v>14716024</v>
      </c>
      <c r="T59">
        <v>-139737</v>
      </c>
      <c r="U59" s="3">
        <f t="shared" si="5"/>
        <v>-9.4062498716827765E-3</v>
      </c>
      <c r="V59">
        <v>37.519999999999897</v>
      </c>
      <c r="W59">
        <v>5.0899999999999901</v>
      </c>
      <c r="X59" s="3">
        <f t="shared" si="6"/>
        <v>0.15695343817452945</v>
      </c>
    </row>
    <row r="60" spans="1:24" x14ac:dyDescent="0.2">
      <c r="A60">
        <v>4</v>
      </c>
      <c r="B60">
        <v>0</v>
      </c>
      <c r="C60">
        <v>2009</v>
      </c>
      <c r="D60">
        <v>610996351.57999897</v>
      </c>
      <c r="E60">
        <v>-46729131.159999996</v>
      </c>
      <c r="F60" s="3">
        <f t="shared" si="0"/>
        <v>-7.1046557243505948E-2</v>
      </c>
      <c r="G60">
        <v>296130447.29000002</v>
      </c>
      <c r="H60">
        <v>-2876504.84</v>
      </c>
      <c r="I60" s="3">
        <f t="shared" si="1"/>
        <v>-9.6201938433504199E-3</v>
      </c>
      <c r="J60">
        <v>9.5243774969999997</v>
      </c>
      <c r="K60">
        <v>1.2884216819999901</v>
      </c>
      <c r="L60" s="3">
        <f t="shared" si="2"/>
        <v>0.1564386345605947</v>
      </c>
      <c r="M60">
        <v>68.839999999999904</v>
      </c>
      <c r="N60">
        <v>1.72</v>
      </c>
      <c r="O60" s="3">
        <f t="shared" si="3"/>
        <v>2.5625744934445804E-2</v>
      </c>
      <c r="P60">
        <v>57791638.259999998</v>
      </c>
      <c r="Q60">
        <v>72890.589999999793</v>
      </c>
      <c r="R60" s="3">
        <f t="shared" si="4"/>
        <v>1.2628581343577128E-3</v>
      </c>
      <c r="S60">
        <v>14576287</v>
      </c>
      <c r="T60">
        <v>-139737</v>
      </c>
      <c r="U60" s="3">
        <f t="shared" si="5"/>
        <v>-9.495567552757456E-3</v>
      </c>
      <c r="V60">
        <v>27.7699999999999</v>
      </c>
      <c r="W60">
        <v>-9.7499999999999893</v>
      </c>
      <c r="X60" s="3">
        <f t="shared" si="6"/>
        <v>-0.25986140724946738</v>
      </c>
    </row>
    <row r="61" spans="1:24" x14ac:dyDescent="0.2">
      <c r="A61">
        <v>4</v>
      </c>
      <c r="B61">
        <v>0</v>
      </c>
      <c r="C61">
        <v>2010</v>
      </c>
      <c r="D61">
        <v>579208483.63999999</v>
      </c>
      <c r="E61">
        <v>-31787867.939999901</v>
      </c>
      <c r="F61" s="3">
        <f t="shared" si="0"/>
        <v>-5.2026281102658681E-2</v>
      </c>
      <c r="G61">
        <v>286735718.33999997</v>
      </c>
      <c r="H61">
        <v>-9394728.9499999899</v>
      </c>
      <c r="I61" s="3">
        <f t="shared" si="1"/>
        <v>-3.1724967952382652E-2</v>
      </c>
      <c r="J61">
        <v>10.042680955</v>
      </c>
      <c r="K61">
        <v>0.51830345799999999</v>
      </c>
      <c r="L61" s="3">
        <f t="shared" si="2"/>
        <v>5.441861771682778E-2</v>
      </c>
      <c r="M61">
        <v>70.14</v>
      </c>
      <c r="N61">
        <v>1.2999999999999901</v>
      </c>
      <c r="O61" s="3">
        <f t="shared" si="3"/>
        <v>1.8884369552585586E-2</v>
      </c>
      <c r="P61">
        <v>57998633.4799999</v>
      </c>
      <c r="Q61">
        <v>206995.22</v>
      </c>
      <c r="R61" s="3">
        <f t="shared" si="4"/>
        <v>3.5817503402264688E-3</v>
      </c>
      <c r="S61">
        <v>14436550</v>
      </c>
      <c r="T61">
        <v>-139737</v>
      </c>
      <c r="U61" s="3">
        <f t="shared" si="5"/>
        <v>-9.5865977391910578E-3</v>
      </c>
      <c r="V61">
        <v>32.559999999999903</v>
      </c>
      <c r="W61">
        <v>4.79</v>
      </c>
      <c r="X61" s="3">
        <f t="shared" si="6"/>
        <v>0.17248829672308308</v>
      </c>
    </row>
    <row r="62" spans="1:24" x14ac:dyDescent="0.2">
      <c r="A62">
        <v>4</v>
      </c>
      <c r="B62">
        <v>0</v>
      </c>
      <c r="C62">
        <v>2011</v>
      </c>
      <c r="D62">
        <v>584656925.09000003</v>
      </c>
      <c r="E62">
        <v>5448441.4500000104</v>
      </c>
      <c r="F62" s="3">
        <f t="shared" si="0"/>
        <v>9.4067017384821712E-3</v>
      </c>
      <c r="G62">
        <v>274984839.52999997</v>
      </c>
      <c r="H62">
        <v>-11750878.8099999</v>
      </c>
      <c r="I62" s="3">
        <f t="shared" si="1"/>
        <v>-4.0981566154469004E-2</v>
      </c>
      <c r="J62">
        <v>10.197227885</v>
      </c>
      <c r="K62">
        <v>0.15454693</v>
      </c>
      <c r="L62" s="3">
        <f t="shared" si="2"/>
        <v>1.5389011230418003E-2</v>
      </c>
      <c r="M62">
        <v>72.81</v>
      </c>
      <c r="N62">
        <v>2.67</v>
      </c>
      <c r="O62" s="3">
        <f t="shared" si="3"/>
        <v>3.8066723695466209E-2</v>
      </c>
      <c r="P62">
        <v>58890010.090000004</v>
      </c>
      <c r="Q62">
        <v>891376.60999999905</v>
      </c>
      <c r="R62" s="3">
        <f t="shared" si="4"/>
        <v>1.536892434383612E-2</v>
      </c>
      <c r="S62">
        <v>14296813</v>
      </c>
      <c r="T62">
        <v>-139737</v>
      </c>
      <c r="U62" s="3">
        <f t="shared" si="5"/>
        <v>-9.6793901590061342E-3</v>
      </c>
      <c r="V62">
        <v>40.36</v>
      </c>
      <c r="W62">
        <v>7.7999999999999901</v>
      </c>
      <c r="X62" s="3">
        <f t="shared" si="6"/>
        <v>0.23955773955773996</v>
      </c>
    </row>
    <row r="63" spans="1:24" x14ac:dyDescent="0.2">
      <c r="A63">
        <v>4</v>
      </c>
      <c r="B63">
        <v>0</v>
      </c>
      <c r="C63">
        <v>2012</v>
      </c>
      <c r="D63">
        <v>594431396.69999897</v>
      </c>
      <c r="E63">
        <v>9774471.6099999808</v>
      </c>
      <c r="F63" s="3">
        <f t="shared" si="0"/>
        <v>1.6718302974852016E-2</v>
      </c>
      <c r="G63">
        <v>271988579.86000001</v>
      </c>
      <c r="H63">
        <v>-2996259.67</v>
      </c>
      <c r="I63" s="3">
        <f t="shared" si="1"/>
        <v>-1.0896090399460431E-2</v>
      </c>
      <c r="J63">
        <v>10.4918112219999</v>
      </c>
      <c r="K63">
        <v>0.294583336999999</v>
      </c>
      <c r="L63" s="3">
        <f t="shared" si="2"/>
        <v>2.8888570533304209E-2</v>
      </c>
      <c r="M63">
        <v>71.58</v>
      </c>
      <c r="N63">
        <v>-1.22999999999999</v>
      </c>
      <c r="O63" s="3">
        <f t="shared" si="3"/>
        <v>-1.6893283889575471E-2</v>
      </c>
      <c r="P63">
        <v>59933850.909999996</v>
      </c>
      <c r="Q63">
        <v>1043840.82</v>
      </c>
      <c r="R63" s="3">
        <f t="shared" si="4"/>
        <v>1.772526135425561E-2</v>
      </c>
      <c r="S63">
        <v>14468738</v>
      </c>
      <c r="T63">
        <v>171925</v>
      </c>
      <c r="U63" s="3">
        <f t="shared" si="5"/>
        <v>1.2025407340782873E-2</v>
      </c>
      <c r="V63">
        <v>42.09</v>
      </c>
      <c r="W63">
        <v>1.73</v>
      </c>
      <c r="X63" s="3">
        <f t="shared" si="6"/>
        <v>4.2864222001982158E-2</v>
      </c>
    </row>
    <row r="64" spans="1:24" x14ac:dyDescent="0.2">
      <c r="A64">
        <v>4</v>
      </c>
      <c r="B64">
        <v>0</v>
      </c>
      <c r="C64">
        <v>2013</v>
      </c>
      <c r="D64">
        <v>589621129.38</v>
      </c>
      <c r="E64">
        <v>-4810267.3199999901</v>
      </c>
      <c r="F64" s="3">
        <f t="shared" si="0"/>
        <v>-8.092216102151252E-3</v>
      </c>
      <c r="G64">
        <v>277493753.89999998</v>
      </c>
      <c r="H64">
        <v>5505174.0399999898</v>
      </c>
      <c r="I64" s="3">
        <f t="shared" si="1"/>
        <v>2.0240460253271125E-2</v>
      </c>
      <c r="J64">
        <v>10.9435410439999</v>
      </c>
      <c r="K64">
        <v>0.451729822</v>
      </c>
      <c r="L64" s="3">
        <f t="shared" si="2"/>
        <v>4.3055466062216607E-2</v>
      </c>
      <c r="M64">
        <v>70.510000000000005</v>
      </c>
      <c r="N64">
        <v>-1.0699999999999901</v>
      </c>
      <c r="O64" s="3">
        <f t="shared" si="3"/>
        <v>-1.4948309583682455E-2</v>
      </c>
      <c r="P64">
        <v>60930097.340000004</v>
      </c>
      <c r="Q64">
        <v>996246.429999999</v>
      </c>
      <c r="R64" s="3">
        <f t="shared" si="4"/>
        <v>1.6622433147104432E-2</v>
      </c>
      <c r="S64">
        <v>14640155</v>
      </c>
      <c r="T64">
        <v>171417</v>
      </c>
      <c r="U64" s="3">
        <f t="shared" si="5"/>
        <v>1.184740507430572E-2</v>
      </c>
      <c r="V64">
        <v>40.559999999999903</v>
      </c>
      <c r="W64">
        <v>-1.53</v>
      </c>
      <c r="X64" s="3">
        <f t="shared" si="6"/>
        <v>-3.6350677120456164E-2</v>
      </c>
    </row>
    <row r="65" spans="1:24" x14ac:dyDescent="0.2">
      <c r="A65">
        <v>4</v>
      </c>
      <c r="B65">
        <v>0</v>
      </c>
      <c r="C65">
        <v>2014</v>
      </c>
      <c r="D65">
        <v>598020534.33000004</v>
      </c>
      <c r="E65">
        <v>8399404.9499999993</v>
      </c>
      <c r="F65" s="3">
        <f t="shared" si="0"/>
        <v>1.4245427328617217E-2</v>
      </c>
      <c r="G65">
        <v>279663656.41000003</v>
      </c>
      <c r="H65">
        <v>2169902.5099999998</v>
      </c>
      <c r="I65" s="3">
        <f t="shared" si="1"/>
        <v>7.8196445127264539E-3</v>
      </c>
      <c r="J65">
        <v>10.910152892999999</v>
      </c>
      <c r="K65">
        <v>-3.3388151000000102E-2</v>
      </c>
      <c r="L65" s="3">
        <f t="shared" si="2"/>
        <v>-3.0509458378927615E-3</v>
      </c>
      <c r="M65">
        <v>70.77</v>
      </c>
      <c r="N65">
        <v>0.25999999999999801</v>
      </c>
      <c r="O65" s="3">
        <f t="shared" si="3"/>
        <v>3.6874202240816619E-3</v>
      </c>
      <c r="P65">
        <v>62266282.989999898</v>
      </c>
      <c r="Q65">
        <v>1336185.6499999999</v>
      </c>
      <c r="R65" s="3">
        <f t="shared" si="4"/>
        <v>2.19298131520103E-2</v>
      </c>
      <c r="S65">
        <v>14854453</v>
      </c>
      <c r="T65">
        <v>214298</v>
      </c>
      <c r="U65" s="3">
        <f t="shared" si="5"/>
        <v>1.463768655454809E-2</v>
      </c>
      <c r="V65">
        <v>39.22</v>
      </c>
      <c r="W65">
        <v>-1.34</v>
      </c>
      <c r="X65" s="3">
        <f t="shared" si="6"/>
        <v>-3.3037475345167731E-2</v>
      </c>
    </row>
    <row r="66" spans="1:24" x14ac:dyDescent="0.2">
      <c r="A66">
        <v>4</v>
      </c>
      <c r="B66">
        <v>0</v>
      </c>
      <c r="C66">
        <v>2015</v>
      </c>
      <c r="D66">
        <v>590513961.67999995</v>
      </c>
      <c r="E66">
        <v>-7506572.6500000097</v>
      </c>
      <c r="F66" s="3">
        <f t="shared" si="0"/>
        <v>-1.2552366046109259E-2</v>
      </c>
      <c r="G66">
        <v>291151137.06999999</v>
      </c>
      <c r="H66">
        <v>11487480.6599999</v>
      </c>
      <c r="I66" s="3">
        <f t="shared" si="1"/>
        <v>4.1076058317562419E-2</v>
      </c>
      <c r="J66">
        <v>11.182087069</v>
      </c>
      <c r="K66">
        <v>0.27193417599999897</v>
      </c>
      <c r="L66" s="3">
        <f t="shared" si="2"/>
        <v>2.4924873067037685E-2</v>
      </c>
      <c r="M66">
        <v>67.91</v>
      </c>
      <c r="N66">
        <v>-2.8599999999999901</v>
      </c>
      <c r="O66" s="3">
        <f t="shared" si="3"/>
        <v>-4.0412604210823655E-2</v>
      </c>
      <c r="P66">
        <v>63535697.579999998</v>
      </c>
      <c r="Q66">
        <v>1269414.5899999901</v>
      </c>
      <c r="R66" s="3">
        <f t="shared" si="4"/>
        <v>2.0386869571190895E-2</v>
      </c>
      <c r="S66">
        <v>15044291</v>
      </c>
      <c r="T66">
        <v>189838</v>
      </c>
      <c r="U66" s="3">
        <f t="shared" si="5"/>
        <v>1.2779871463459476E-2</v>
      </c>
      <c r="V66">
        <v>30.59</v>
      </c>
      <c r="W66">
        <v>-8.6299999999999901</v>
      </c>
      <c r="X66" s="3">
        <f t="shared" si="6"/>
        <v>-0.22004079551249339</v>
      </c>
    </row>
    <row r="67" spans="1:24" x14ac:dyDescent="0.2">
      <c r="A67">
        <v>4</v>
      </c>
      <c r="B67">
        <v>0</v>
      </c>
      <c r="C67">
        <v>2016</v>
      </c>
      <c r="D67">
        <v>560618579.63</v>
      </c>
      <c r="E67">
        <v>-29895382.0499999</v>
      </c>
      <c r="F67" s="3">
        <f t="shared" ref="F67:F103" si="7">IFERROR(E67/D66,0)</f>
        <v>-5.0626037638378876E-2</v>
      </c>
      <c r="G67">
        <v>299854490.27999997</v>
      </c>
      <c r="H67">
        <v>8703353.2099999897</v>
      </c>
      <c r="I67" s="3">
        <f t="shared" ref="I67:I103" si="8">IFERROR(H67/G66,0)</f>
        <v>2.9892904755881088E-2</v>
      </c>
      <c r="J67">
        <v>11.412158145999999</v>
      </c>
      <c r="K67">
        <v>0.23007107700000001</v>
      </c>
      <c r="L67" s="3">
        <f t="shared" ref="L67:L103" si="9">IFERROR(K67/J66,0)</f>
        <v>2.0574967408170521E-2</v>
      </c>
      <c r="M67">
        <v>64.819999999999993</v>
      </c>
      <c r="N67">
        <v>-3.09</v>
      </c>
      <c r="O67" s="3">
        <f t="shared" ref="O67:O103" si="10">IFERROR(N67/M66,0)</f>
        <v>-4.5501398910322483E-2</v>
      </c>
      <c r="P67">
        <v>64672933.399999902</v>
      </c>
      <c r="Q67">
        <v>1137235.82</v>
      </c>
      <c r="R67" s="3">
        <f t="shared" ref="R67:R103" si="11">IFERROR(Q67/P66,0)</f>
        <v>1.7899163199838437E-2</v>
      </c>
      <c r="S67">
        <v>15207418</v>
      </c>
      <c r="T67">
        <v>163127</v>
      </c>
      <c r="U67" s="3">
        <f t="shared" ref="U67:U103" si="12">IFERROR(T67/S66,0)</f>
        <v>1.0843116501801248E-2</v>
      </c>
      <c r="V67">
        <v>27.029999999999902</v>
      </c>
      <c r="W67">
        <v>-3.56</v>
      </c>
      <c r="X67" s="3">
        <f t="shared" ref="X67:X103" si="13">IFERROR(W67/V66,0)</f>
        <v>-0.11637790127492645</v>
      </c>
    </row>
    <row r="68" spans="1:24" x14ac:dyDescent="0.2">
      <c r="A68">
        <v>4</v>
      </c>
      <c r="B68">
        <v>0</v>
      </c>
      <c r="C68">
        <v>2017</v>
      </c>
      <c r="D68">
        <v>542420354.54999995</v>
      </c>
      <c r="E68">
        <v>-18198225.079999998</v>
      </c>
      <c r="F68" s="3">
        <f t="shared" si="7"/>
        <v>-3.2460973897815798E-2</v>
      </c>
      <c r="G68">
        <v>306214570.12999898</v>
      </c>
      <c r="H68">
        <v>6360079.8499999996</v>
      </c>
      <c r="I68" s="3">
        <f t="shared" si="8"/>
        <v>2.121055397256531E-2</v>
      </c>
      <c r="J68">
        <v>11.340613375</v>
      </c>
      <c r="K68">
        <v>-7.1544770999999993E-2</v>
      </c>
      <c r="L68" s="3">
        <f t="shared" si="9"/>
        <v>-6.2691710090853128E-3</v>
      </c>
      <c r="M68">
        <v>62.959999999999901</v>
      </c>
      <c r="N68">
        <v>-1.8599999999999901</v>
      </c>
      <c r="O68" s="3">
        <f t="shared" si="10"/>
        <v>-2.8694847269361157E-2</v>
      </c>
      <c r="P68">
        <v>65929839.829999998</v>
      </c>
      <c r="Q68">
        <v>1256906.4299999899</v>
      </c>
      <c r="R68" s="3">
        <f t="shared" si="11"/>
        <v>1.9434813977372362E-2</v>
      </c>
      <c r="S68">
        <v>15389810</v>
      </c>
      <c r="T68">
        <v>182392</v>
      </c>
      <c r="U68" s="3">
        <f t="shared" si="12"/>
        <v>1.199362048179382E-2</v>
      </c>
      <c r="V68">
        <v>30.209999999999901</v>
      </c>
      <c r="W68">
        <v>3.18</v>
      </c>
      <c r="X68" s="3">
        <f t="shared" si="13"/>
        <v>0.11764705882352984</v>
      </c>
    </row>
    <row r="69" spans="1:24" x14ac:dyDescent="0.2">
      <c r="A69">
        <v>4</v>
      </c>
      <c r="B69">
        <v>0</v>
      </c>
      <c r="C69">
        <v>2018</v>
      </c>
      <c r="D69">
        <v>536252012.97999901</v>
      </c>
      <c r="E69">
        <v>-6168341.5700000003</v>
      </c>
      <c r="F69" s="3">
        <f t="shared" si="7"/>
        <v>-1.1371884403411352E-2</v>
      </c>
      <c r="G69">
        <v>314084307.299999</v>
      </c>
      <c r="H69">
        <v>7869737.1699999897</v>
      </c>
      <c r="I69" s="3">
        <f t="shared" si="8"/>
        <v>2.5700074188693914E-2</v>
      </c>
      <c r="J69">
        <v>10.994245085999999</v>
      </c>
      <c r="K69">
        <v>-0.346368289</v>
      </c>
      <c r="L69" s="3">
        <f t="shared" si="9"/>
        <v>-3.0542288811604954E-2</v>
      </c>
      <c r="M69">
        <v>60.889999999999901</v>
      </c>
      <c r="N69">
        <v>-2.0699999999999998</v>
      </c>
      <c r="O69" s="3">
        <f t="shared" si="10"/>
        <v>-3.2878017789072476E-2</v>
      </c>
      <c r="P69">
        <v>67130273.469999999</v>
      </c>
      <c r="Q69">
        <v>1200433.6399999999</v>
      </c>
      <c r="R69" s="3">
        <f t="shared" si="11"/>
        <v>1.8207743915278976E-2</v>
      </c>
      <c r="S69">
        <v>15567385.75</v>
      </c>
      <c r="T69">
        <v>177575.75</v>
      </c>
      <c r="U69" s="3">
        <f t="shared" si="12"/>
        <v>1.1538527766099777E-2</v>
      </c>
      <c r="V69">
        <v>34.559999999999903</v>
      </c>
      <c r="W69">
        <v>4.3499999999999899</v>
      </c>
      <c r="X69" s="3">
        <f t="shared" si="13"/>
        <v>0.14399205561072506</v>
      </c>
    </row>
    <row r="70" spans="1:24" x14ac:dyDescent="0.2">
      <c r="A70">
        <v>5</v>
      </c>
      <c r="B70">
        <v>0</v>
      </c>
      <c r="C70">
        <v>2002</v>
      </c>
      <c r="D70">
        <v>1794917299.5999999</v>
      </c>
      <c r="F70" s="3">
        <f t="shared" si="7"/>
        <v>0</v>
      </c>
      <c r="G70">
        <v>527213946.67999899</v>
      </c>
      <c r="I70" s="3">
        <f t="shared" si="8"/>
        <v>0</v>
      </c>
      <c r="J70">
        <v>6.0765357119999903</v>
      </c>
      <c r="L70" s="3">
        <f t="shared" si="9"/>
        <v>0</v>
      </c>
      <c r="M70">
        <v>90.44</v>
      </c>
      <c r="O70" s="3">
        <f t="shared" si="10"/>
        <v>0</v>
      </c>
      <c r="P70">
        <v>70262096.959000006</v>
      </c>
      <c r="R70" s="3">
        <f t="shared" si="11"/>
        <v>0</v>
      </c>
      <c r="S70">
        <v>17755895</v>
      </c>
      <c r="U70" s="3">
        <f t="shared" si="12"/>
        <v>0</v>
      </c>
      <c r="V70">
        <v>11.34</v>
      </c>
      <c r="X70" s="3">
        <f t="shared" si="13"/>
        <v>0</v>
      </c>
    </row>
    <row r="71" spans="1:24" x14ac:dyDescent="0.2">
      <c r="A71">
        <v>5</v>
      </c>
      <c r="B71">
        <v>0</v>
      </c>
      <c r="C71">
        <v>2003</v>
      </c>
      <c r="D71">
        <v>1782722267.2</v>
      </c>
      <c r="E71">
        <v>-12195032.3999999</v>
      </c>
      <c r="F71" s="3">
        <f t="shared" si="7"/>
        <v>-6.7942029433431736E-3</v>
      </c>
      <c r="G71">
        <v>552197964.74000001</v>
      </c>
      <c r="H71">
        <v>24984018.059999999</v>
      </c>
      <c r="I71" s="3">
        <f t="shared" si="8"/>
        <v>4.7388765447748012E-2</v>
      </c>
      <c r="J71">
        <v>5.4982441040000003</v>
      </c>
      <c r="K71">
        <v>-0.57829160799999901</v>
      </c>
      <c r="L71" s="3">
        <f t="shared" si="9"/>
        <v>-9.516797652616181E-2</v>
      </c>
      <c r="M71">
        <v>88.71</v>
      </c>
      <c r="N71">
        <v>-1.72999999999999</v>
      </c>
      <c r="O71" s="3">
        <f t="shared" si="10"/>
        <v>-1.9128704113224128E-2</v>
      </c>
      <c r="P71">
        <v>71308734.047000006</v>
      </c>
      <c r="Q71">
        <v>1046637.08799999</v>
      </c>
      <c r="R71" s="3">
        <f t="shared" si="11"/>
        <v>1.4896183480130595E-2</v>
      </c>
      <c r="S71">
        <v>17616901</v>
      </c>
      <c r="T71">
        <v>-138994</v>
      </c>
      <c r="U71" s="3">
        <f t="shared" si="12"/>
        <v>-7.8280480933233722E-3</v>
      </c>
      <c r="V71">
        <v>13.35</v>
      </c>
      <c r="W71">
        <v>2.0099999999999998</v>
      </c>
      <c r="X71" s="3">
        <f t="shared" si="13"/>
        <v>0.17724867724867724</v>
      </c>
    </row>
    <row r="72" spans="1:24" x14ac:dyDescent="0.2">
      <c r="A72">
        <v>5</v>
      </c>
      <c r="B72">
        <v>0</v>
      </c>
      <c r="C72">
        <v>2004</v>
      </c>
      <c r="D72">
        <v>1881150483.3999901</v>
      </c>
      <c r="E72">
        <v>98428216.199999899</v>
      </c>
      <c r="F72" s="3">
        <f t="shared" si="7"/>
        <v>5.5212310975727236E-2</v>
      </c>
      <c r="G72">
        <v>572633761.86000001</v>
      </c>
      <c r="H72">
        <v>20435797.120000001</v>
      </c>
      <c r="I72" s="3">
        <f t="shared" si="8"/>
        <v>3.700809931384319E-2</v>
      </c>
      <c r="J72">
        <v>5.4266520639999998</v>
      </c>
      <c r="K72">
        <v>-7.1592040000000107E-2</v>
      </c>
      <c r="L72" s="3">
        <f t="shared" si="9"/>
        <v>-1.3020891514786791E-2</v>
      </c>
      <c r="M72">
        <v>87.02</v>
      </c>
      <c r="N72">
        <v>-1.68999999999999</v>
      </c>
      <c r="O72" s="3">
        <f t="shared" si="10"/>
        <v>-1.9050839815127833E-2</v>
      </c>
      <c r="P72">
        <v>72690367.420000002</v>
      </c>
      <c r="Q72">
        <v>1381633.3729999999</v>
      </c>
      <c r="R72" s="3">
        <f t="shared" si="11"/>
        <v>1.9375373738781523E-2</v>
      </c>
      <c r="S72">
        <v>17477907</v>
      </c>
      <c r="T72">
        <v>-138994</v>
      </c>
      <c r="U72" s="3">
        <f t="shared" si="12"/>
        <v>-7.8898099047045797E-3</v>
      </c>
      <c r="V72">
        <v>15.6799999999999</v>
      </c>
      <c r="W72">
        <v>2.33</v>
      </c>
      <c r="X72" s="3">
        <f t="shared" si="13"/>
        <v>0.17453183520599252</v>
      </c>
    </row>
    <row r="73" spans="1:24" x14ac:dyDescent="0.2">
      <c r="A73">
        <v>5</v>
      </c>
      <c r="B73">
        <v>0</v>
      </c>
      <c r="C73">
        <v>2005</v>
      </c>
      <c r="D73">
        <v>1893412126.0999999</v>
      </c>
      <c r="E73">
        <v>12261642.699999999</v>
      </c>
      <c r="F73" s="3">
        <f t="shared" si="7"/>
        <v>6.5181615230687521E-3</v>
      </c>
      <c r="G73">
        <v>570920453.67999995</v>
      </c>
      <c r="H73">
        <v>-1713308.1799999799</v>
      </c>
      <c r="I73" s="3">
        <f t="shared" si="8"/>
        <v>-2.991978982229233E-3</v>
      </c>
      <c r="J73">
        <v>5.895411953</v>
      </c>
      <c r="K73">
        <v>0.46875988899999999</v>
      </c>
      <c r="L73" s="3">
        <f t="shared" si="9"/>
        <v>8.6381047369835581E-2</v>
      </c>
      <c r="M73">
        <v>85.32</v>
      </c>
      <c r="N73">
        <v>-1.7</v>
      </c>
      <c r="O73" s="3">
        <f t="shared" si="10"/>
        <v>-1.9535738910595266E-2</v>
      </c>
      <c r="P73">
        <v>74147183</v>
      </c>
      <c r="Q73">
        <v>1456815.5799999901</v>
      </c>
      <c r="R73" s="3">
        <f t="shared" si="11"/>
        <v>2.0041384184820647E-2</v>
      </c>
      <c r="S73">
        <v>17338913</v>
      </c>
      <c r="T73">
        <v>-138994</v>
      </c>
      <c r="U73" s="3">
        <f t="shared" si="12"/>
        <v>-7.9525540443715608E-3</v>
      </c>
      <c r="V73">
        <v>18.96</v>
      </c>
      <c r="W73">
        <v>3.27999999999999</v>
      </c>
      <c r="X73" s="3">
        <f t="shared" si="13"/>
        <v>0.20918367346938846</v>
      </c>
    </row>
    <row r="74" spans="1:24" x14ac:dyDescent="0.2">
      <c r="A74">
        <v>5</v>
      </c>
      <c r="B74">
        <v>0</v>
      </c>
      <c r="C74">
        <v>2006</v>
      </c>
      <c r="D74">
        <v>1925517090.8</v>
      </c>
      <c r="E74">
        <v>32104964.699999899</v>
      </c>
      <c r="F74" s="3">
        <f t="shared" si="7"/>
        <v>1.6956141907746653E-2</v>
      </c>
      <c r="G74">
        <v>570945208.58000004</v>
      </c>
      <c r="H74">
        <v>24754.8999999761</v>
      </c>
      <c r="I74" s="3">
        <f t="shared" si="8"/>
        <v>4.3359630646288218E-5</v>
      </c>
      <c r="J74">
        <v>5.8763301620000004</v>
      </c>
      <c r="K74">
        <v>-1.90817909999999E-2</v>
      </c>
      <c r="L74" s="3">
        <f t="shared" si="9"/>
        <v>-3.236718850544404E-3</v>
      </c>
      <c r="M74">
        <v>83.54</v>
      </c>
      <c r="N74">
        <v>-1.78</v>
      </c>
      <c r="O74" s="3">
        <f t="shared" si="10"/>
        <v>-2.0862634786685423E-2</v>
      </c>
      <c r="P74">
        <v>76039932.75</v>
      </c>
      <c r="Q74">
        <v>1892749.75</v>
      </c>
      <c r="R74" s="3">
        <f t="shared" si="11"/>
        <v>2.5526927300798467E-2</v>
      </c>
      <c r="S74">
        <v>17199919</v>
      </c>
      <c r="T74">
        <v>-138994</v>
      </c>
      <c r="U74" s="3">
        <f t="shared" si="12"/>
        <v>-8.016304136251217E-3</v>
      </c>
      <c r="V74">
        <v>21.45</v>
      </c>
      <c r="W74">
        <v>2.48999999999999</v>
      </c>
      <c r="X74" s="3">
        <f t="shared" si="13"/>
        <v>0.13132911392405011</v>
      </c>
    </row>
    <row r="75" spans="1:24" x14ac:dyDescent="0.2">
      <c r="A75">
        <v>5</v>
      </c>
      <c r="B75">
        <v>0</v>
      </c>
      <c r="C75">
        <v>2007</v>
      </c>
      <c r="D75">
        <v>1926942867.3</v>
      </c>
      <c r="E75">
        <v>1425776.5</v>
      </c>
      <c r="F75" s="3">
        <f t="shared" si="7"/>
        <v>7.4046421442441142E-4</v>
      </c>
      <c r="G75">
        <v>581987763.57999897</v>
      </c>
      <c r="H75">
        <v>11042555</v>
      </c>
      <c r="I75" s="3">
        <f t="shared" si="8"/>
        <v>1.9340831368852326E-2</v>
      </c>
      <c r="J75">
        <v>6.2751372339999998</v>
      </c>
      <c r="K75">
        <v>0.39880707199999899</v>
      </c>
      <c r="L75" s="3">
        <f t="shared" si="9"/>
        <v>6.7866689073893968E-2</v>
      </c>
      <c r="M75">
        <v>82.22</v>
      </c>
      <c r="N75">
        <v>-1.32</v>
      </c>
      <c r="O75" s="3">
        <f t="shared" si="10"/>
        <v>-1.5800813981326309E-2</v>
      </c>
      <c r="P75">
        <v>76368209.599999994</v>
      </c>
      <c r="Q75">
        <v>328276.850000003</v>
      </c>
      <c r="R75" s="3">
        <f t="shared" si="11"/>
        <v>4.3171638654559835E-3</v>
      </c>
      <c r="S75">
        <v>17060925</v>
      </c>
      <c r="T75">
        <v>-138994</v>
      </c>
      <c r="U75" s="3">
        <f t="shared" si="12"/>
        <v>-8.081084567898255E-3</v>
      </c>
      <c r="V75">
        <v>23.25</v>
      </c>
      <c r="W75">
        <v>1.7999999999999901</v>
      </c>
      <c r="X75" s="3">
        <f t="shared" si="13"/>
        <v>8.3916083916083462E-2</v>
      </c>
    </row>
    <row r="76" spans="1:24" x14ac:dyDescent="0.2">
      <c r="A76">
        <v>5</v>
      </c>
      <c r="B76">
        <v>0</v>
      </c>
      <c r="C76">
        <v>2008</v>
      </c>
      <c r="D76">
        <v>1989171506.0999999</v>
      </c>
      <c r="E76">
        <v>62228638.800000101</v>
      </c>
      <c r="F76" s="3">
        <f t="shared" si="7"/>
        <v>3.2293971895074311E-2</v>
      </c>
      <c r="G76">
        <v>586311524.72000003</v>
      </c>
      <c r="H76">
        <v>4323761.1399999997</v>
      </c>
      <c r="I76" s="3">
        <f t="shared" si="8"/>
        <v>7.4292990515867838E-3</v>
      </c>
      <c r="J76">
        <v>6.3481826290000001</v>
      </c>
      <c r="K76">
        <v>7.3045395000000193E-2</v>
      </c>
      <c r="L76" s="3">
        <f t="shared" si="9"/>
        <v>1.1640445822320034E-2</v>
      </c>
      <c r="M76">
        <v>83.84</v>
      </c>
      <c r="N76">
        <v>1.62</v>
      </c>
      <c r="O76" s="3">
        <f t="shared" si="10"/>
        <v>1.9703235222573584E-2</v>
      </c>
      <c r="P76">
        <v>76557001.430000007</v>
      </c>
      <c r="Q76">
        <v>188791.82999999801</v>
      </c>
      <c r="R76" s="3">
        <f t="shared" si="11"/>
        <v>2.4721259145506799E-3</v>
      </c>
      <c r="S76">
        <v>16921931</v>
      </c>
      <c r="T76">
        <v>-138994</v>
      </c>
      <c r="U76" s="3">
        <f t="shared" si="12"/>
        <v>-8.1469205216012607E-3</v>
      </c>
      <c r="V76">
        <v>27.02</v>
      </c>
      <c r="W76">
        <v>3.77</v>
      </c>
      <c r="X76" s="3">
        <f t="shared" si="13"/>
        <v>0.16215053763440859</v>
      </c>
    </row>
    <row r="77" spans="1:24" x14ac:dyDescent="0.2">
      <c r="A77">
        <v>5</v>
      </c>
      <c r="B77">
        <v>0</v>
      </c>
      <c r="C77">
        <v>2009</v>
      </c>
      <c r="D77">
        <v>1901708323.0999999</v>
      </c>
      <c r="E77">
        <v>-87463183</v>
      </c>
      <c r="F77" s="3">
        <f t="shared" si="7"/>
        <v>-4.3969654065416239E-2</v>
      </c>
      <c r="G77">
        <v>581212683.49000001</v>
      </c>
      <c r="H77">
        <v>-5098841.2299999902</v>
      </c>
      <c r="I77" s="3">
        <f t="shared" si="8"/>
        <v>-8.6964710994466669E-3</v>
      </c>
      <c r="J77">
        <v>6.9718156589999998</v>
      </c>
      <c r="K77">
        <v>0.62363303000000003</v>
      </c>
      <c r="L77" s="3">
        <f t="shared" si="9"/>
        <v>9.8238041727264871E-2</v>
      </c>
      <c r="M77">
        <v>84.329999999999899</v>
      </c>
      <c r="N77">
        <v>0.48999999999999899</v>
      </c>
      <c r="O77" s="3">
        <f t="shared" si="10"/>
        <v>5.8444656488549499E-3</v>
      </c>
      <c r="P77">
        <v>76117346.760000005</v>
      </c>
      <c r="Q77">
        <v>-439654.669999998</v>
      </c>
      <c r="R77" s="3">
        <f t="shared" si="11"/>
        <v>-5.742840782524598E-3</v>
      </c>
      <c r="S77">
        <v>16782937</v>
      </c>
      <c r="T77">
        <v>-138994</v>
      </c>
      <c r="U77" s="3">
        <f t="shared" si="12"/>
        <v>-8.2138380070217749E-3</v>
      </c>
      <c r="V77">
        <v>19.829999999999998</v>
      </c>
      <c r="W77">
        <v>-7.1899999999999897</v>
      </c>
      <c r="X77" s="3">
        <f t="shared" si="13"/>
        <v>-0.2660991857883046</v>
      </c>
    </row>
    <row r="78" spans="1:24" x14ac:dyDescent="0.2">
      <c r="A78">
        <v>5</v>
      </c>
      <c r="B78">
        <v>0</v>
      </c>
      <c r="C78">
        <v>2010</v>
      </c>
      <c r="D78">
        <v>1843991364.19999</v>
      </c>
      <c r="E78">
        <v>-57716958.899999999</v>
      </c>
      <c r="F78" s="3">
        <f t="shared" si="7"/>
        <v>-3.0350058523125577E-2</v>
      </c>
      <c r="G78">
        <v>557982470.00999999</v>
      </c>
      <c r="H78">
        <v>-23230213.48</v>
      </c>
      <c r="I78" s="3">
        <f t="shared" si="8"/>
        <v>-3.9968524672431179E-2</v>
      </c>
      <c r="J78">
        <v>7.306711999</v>
      </c>
      <c r="K78">
        <v>0.33489633999999902</v>
      </c>
      <c r="L78" s="3">
        <f t="shared" si="9"/>
        <v>4.8035742248531389E-2</v>
      </c>
      <c r="M78">
        <v>87.119999999999905</v>
      </c>
      <c r="N78">
        <v>2.7899999999999898</v>
      </c>
      <c r="O78" s="3">
        <f t="shared" si="10"/>
        <v>3.3084311632870782E-2</v>
      </c>
      <c r="P78">
        <v>76162118.329999998</v>
      </c>
      <c r="Q78">
        <v>44771.5699999965</v>
      </c>
      <c r="R78" s="3">
        <f t="shared" si="11"/>
        <v>5.8819141635562311E-4</v>
      </c>
      <c r="S78">
        <v>16643943</v>
      </c>
      <c r="T78">
        <v>-138994</v>
      </c>
      <c r="U78" s="3">
        <f t="shared" si="12"/>
        <v>-8.2818638954552468E-3</v>
      </c>
      <c r="V78">
        <v>23.319999999999901</v>
      </c>
      <c r="W78">
        <v>3.49</v>
      </c>
      <c r="X78" s="3">
        <f t="shared" si="13"/>
        <v>0.17599596570852247</v>
      </c>
    </row>
    <row r="79" spans="1:24" x14ac:dyDescent="0.2">
      <c r="A79">
        <v>5</v>
      </c>
      <c r="B79">
        <v>0</v>
      </c>
      <c r="C79">
        <v>2011</v>
      </c>
      <c r="D79">
        <v>1878615735.3</v>
      </c>
      <c r="E79">
        <v>34624371.099999897</v>
      </c>
      <c r="F79" s="3">
        <f t="shared" si="7"/>
        <v>1.8776861850988969E-2</v>
      </c>
      <c r="G79">
        <v>544501832.91999996</v>
      </c>
      <c r="H79">
        <v>-13480637.089999899</v>
      </c>
      <c r="I79" s="3">
        <f t="shared" si="8"/>
        <v>-2.4159606823774056E-2</v>
      </c>
      <c r="J79">
        <v>7.8265191700000001</v>
      </c>
      <c r="K79">
        <v>0.51980717099999996</v>
      </c>
      <c r="L79" s="3">
        <f t="shared" si="9"/>
        <v>7.1141051005040437E-2</v>
      </c>
      <c r="M79">
        <v>89.3</v>
      </c>
      <c r="N79">
        <v>2.1800000000000002</v>
      </c>
      <c r="O79" s="3">
        <f t="shared" si="10"/>
        <v>2.5022956841138689E-2</v>
      </c>
      <c r="P79">
        <v>76902438.010000005</v>
      </c>
      <c r="Q79">
        <v>740319.679999999</v>
      </c>
      <c r="R79" s="3">
        <f t="shared" si="11"/>
        <v>9.720313670797542E-3</v>
      </c>
      <c r="S79">
        <v>16504949</v>
      </c>
      <c r="T79">
        <v>-138994</v>
      </c>
      <c r="U79" s="3">
        <f t="shared" si="12"/>
        <v>-8.3510259558086681E-3</v>
      </c>
      <c r="V79">
        <v>29.25</v>
      </c>
      <c r="W79">
        <v>5.93</v>
      </c>
      <c r="X79" s="3">
        <f t="shared" si="13"/>
        <v>0.25428816466552423</v>
      </c>
    </row>
    <row r="80" spans="1:24" x14ac:dyDescent="0.2">
      <c r="A80">
        <v>5</v>
      </c>
      <c r="B80">
        <v>0</v>
      </c>
      <c r="C80">
        <v>2012</v>
      </c>
      <c r="D80">
        <v>1913152858.5999999</v>
      </c>
      <c r="E80">
        <v>34537123.299999997</v>
      </c>
      <c r="F80" s="3">
        <f t="shared" si="7"/>
        <v>1.8384346862976048E-2</v>
      </c>
      <c r="G80">
        <v>535141319.83999997</v>
      </c>
      <c r="H80">
        <v>-9360513.0800000206</v>
      </c>
      <c r="I80" s="3">
        <f t="shared" si="8"/>
        <v>-1.7190967071318012E-2</v>
      </c>
      <c r="J80">
        <v>8.0388166259999991</v>
      </c>
      <c r="K80">
        <v>0.212297455999999</v>
      </c>
      <c r="L80" s="3">
        <f t="shared" si="9"/>
        <v>2.7125399093604851E-2</v>
      </c>
      <c r="M80">
        <v>88.49</v>
      </c>
      <c r="N80">
        <v>-0.81</v>
      </c>
      <c r="O80" s="3">
        <f t="shared" si="10"/>
        <v>-9.0705487122060471E-3</v>
      </c>
      <c r="P80">
        <v>77856186.5</v>
      </c>
      <c r="Q80">
        <v>953748.49000000197</v>
      </c>
      <c r="R80" s="3">
        <f t="shared" si="11"/>
        <v>1.2402057914938683E-2</v>
      </c>
      <c r="S80">
        <v>16660711</v>
      </c>
      <c r="T80">
        <v>155762</v>
      </c>
      <c r="U80" s="3">
        <f t="shared" si="12"/>
        <v>9.4372905968991474E-3</v>
      </c>
      <c r="V80">
        <v>30.38</v>
      </c>
      <c r="W80">
        <v>1.1299999999999999</v>
      </c>
      <c r="X80" s="3">
        <f t="shared" si="13"/>
        <v>3.863247863247863E-2</v>
      </c>
    </row>
    <row r="81" spans="1:24" x14ac:dyDescent="0.2">
      <c r="A81">
        <v>5</v>
      </c>
      <c r="B81">
        <v>0</v>
      </c>
      <c r="C81">
        <v>2013</v>
      </c>
      <c r="D81">
        <v>1910254969.2</v>
      </c>
      <c r="E81">
        <v>-2897889.3999999901</v>
      </c>
      <c r="F81" s="3">
        <f t="shared" si="7"/>
        <v>-1.5147192170104993E-3</v>
      </c>
      <c r="G81">
        <v>540690776.74000001</v>
      </c>
      <c r="H81">
        <v>5549456.9000000004</v>
      </c>
      <c r="I81" s="3">
        <f t="shared" si="8"/>
        <v>1.0370077387519269E-2</v>
      </c>
      <c r="J81">
        <v>8.3512904179999996</v>
      </c>
      <c r="K81">
        <v>0.31247379199999897</v>
      </c>
      <c r="L81" s="3">
        <f t="shared" si="9"/>
        <v>3.8870620706704877E-2</v>
      </c>
      <c r="M81">
        <v>86.72</v>
      </c>
      <c r="N81">
        <v>-1.77</v>
      </c>
      <c r="O81" s="3">
        <f t="shared" si="10"/>
        <v>-2.0002260142388973E-2</v>
      </c>
      <c r="P81">
        <v>78704277.760000005</v>
      </c>
      <c r="Q81">
        <v>848091.25999999698</v>
      </c>
      <c r="R81" s="3">
        <f t="shared" si="11"/>
        <v>1.0893049070673363E-2</v>
      </c>
      <c r="S81">
        <v>16833511</v>
      </c>
      <c r="T81">
        <v>172800</v>
      </c>
      <c r="U81" s="3">
        <f t="shared" si="12"/>
        <v>1.0371706225502621E-2</v>
      </c>
      <c r="V81">
        <v>29.409999999999901</v>
      </c>
      <c r="W81">
        <v>-0.97000000000000097</v>
      </c>
      <c r="X81" s="3">
        <f t="shared" si="13"/>
        <v>-3.1928900592495098E-2</v>
      </c>
    </row>
    <row r="82" spans="1:24" x14ac:dyDescent="0.2">
      <c r="A82">
        <v>5</v>
      </c>
      <c r="B82">
        <v>0</v>
      </c>
      <c r="C82">
        <v>2014</v>
      </c>
      <c r="D82">
        <v>1874166009.4000001</v>
      </c>
      <c r="E82">
        <v>-36088959.7999999</v>
      </c>
      <c r="F82" s="3">
        <f t="shared" si="7"/>
        <v>-1.8892221395510191E-2</v>
      </c>
      <c r="G82">
        <v>540443699.61000001</v>
      </c>
      <c r="H82">
        <v>-247077.12999999101</v>
      </c>
      <c r="I82" s="3">
        <f t="shared" si="8"/>
        <v>-4.569656828431569E-4</v>
      </c>
      <c r="J82">
        <v>8.5525088789999995</v>
      </c>
      <c r="K82">
        <v>0.20121846099999999</v>
      </c>
      <c r="L82" s="3">
        <f t="shared" si="9"/>
        <v>2.4094295723006191E-2</v>
      </c>
      <c r="M82">
        <v>85.81</v>
      </c>
      <c r="N82">
        <v>-0.90999999999999803</v>
      </c>
      <c r="O82" s="3">
        <f t="shared" si="10"/>
        <v>-1.0493542435424332E-2</v>
      </c>
      <c r="P82">
        <v>79741888.329999998</v>
      </c>
      <c r="Q82">
        <v>1037610.57</v>
      </c>
      <c r="R82" s="3">
        <f t="shared" si="11"/>
        <v>1.3183661670386947E-2</v>
      </c>
      <c r="S82">
        <v>17035277</v>
      </c>
      <c r="T82">
        <v>201766</v>
      </c>
      <c r="U82" s="3">
        <f t="shared" si="12"/>
        <v>1.198597250448822E-2</v>
      </c>
      <c r="V82">
        <v>28.4</v>
      </c>
      <c r="W82">
        <v>-1.00999999999999</v>
      </c>
      <c r="X82" s="3">
        <f t="shared" si="13"/>
        <v>-3.4342060523631195E-2</v>
      </c>
    </row>
    <row r="83" spans="1:24" x14ac:dyDescent="0.2">
      <c r="A83">
        <v>5</v>
      </c>
      <c r="B83">
        <v>0</v>
      </c>
      <c r="C83">
        <v>2015</v>
      </c>
      <c r="D83">
        <v>1826442917.5</v>
      </c>
      <c r="E83">
        <v>-47723091.899999999</v>
      </c>
      <c r="F83" s="3">
        <f t="shared" si="7"/>
        <v>-2.546364178020611E-2</v>
      </c>
      <c r="G83">
        <v>542252415.34000003</v>
      </c>
      <c r="H83">
        <v>1808715.73000001</v>
      </c>
      <c r="I83" s="3">
        <f t="shared" si="8"/>
        <v>3.3467236851965009E-3</v>
      </c>
      <c r="J83">
        <v>8.790690927</v>
      </c>
      <c r="K83">
        <v>0.23818204799999901</v>
      </c>
      <c r="L83" s="3">
        <f t="shared" si="9"/>
        <v>2.7849377459851103E-2</v>
      </c>
      <c r="M83">
        <v>85.33</v>
      </c>
      <c r="N83">
        <v>-0.48</v>
      </c>
      <c r="O83" s="3">
        <f t="shared" si="10"/>
        <v>-5.5937536417666935E-3</v>
      </c>
      <c r="P83">
        <v>80588217.340000004</v>
      </c>
      <c r="Q83">
        <v>846329.00999999605</v>
      </c>
      <c r="R83" s="3">
        <f t="shared" si="11"/>
        <v>1.0613355511441975E-2</v>
      </c>
      <c r="S83">
        <v>17209537</v>
      </c>
      <c r="T83">
        <v>174260</v>
      </c>
      <c r="U83" s="3">
        <f t="shared" si="12"/>
        <v>1.0229361107541721E-2</v>
      </c>
      <c r="V83">
        <v>21.36</v>
      </c>
      <c r="W83">
        <v>-7.0399999999999903</v>
      </c>
      <c r="X83" s="3">
        <f t="shared" si="13"/>
        <v>-0.24788732394366164</v>
      </c>
    </row>
    <row r="84" spans="1:24" x14ac:dyDescent="0.2">
      <c r="A84">
        <v>5</v>
      </c>
      <c r="B84">
        <v>0</v>
      </c>
      <c r="C84">
        <v>2016</v>
      </c>
      <c r="D84">
        <v>1726659486.2</v>
      </c>
      <c r="E84">
        <v>-99783431.299999997</v>
      </c>
      <c r="F84" s="3">
        <f t="shared" si="7"/>
        <v>-5.4632658017356298E-2</v>
      </c>
      <c r="G84">
        <v>545763057.60000002</v>
      </c>
      <c r="H84">
        <v>3510642.25999999</v>
      </c>
      <c r="I84" s="3">
        <f t="shared" si="8"/>
        <v>6.4741846429559324E-3</v>
      </c>
      <c r="J84">
        <v>9.1454527389999996</v>
      </c>
      <c r="K84">
        <v>0.35476181200000001</v>
      </c>
      <c r="L84" s="3">
        <f t="shared" si="9"/>
        <v>4.0356533399482128E-2</v>
      </c>
      <c r="M84">
        <v>84.91</v>
      </c>
      <c r="N84">
        <v>-0.42000000000000198</v>
      </c>
      <c r="O84" s="3">
        <f t="shared" si="10"/>
        <v>-4.9220672682526896E-3</v>
      </c>
      <c r="P84">
        <v>81234354.909999996</v>
      </c>
      <c r="Q84">
        <v>646137.57000000402</v>
      </c>
      <c r="R84" s="3">
        <f t="shared" si="11"/>
        <v>8.0177672534182398E-3</v>
      </c>
      <c r="S84">
        <v>17318546</v>
      </c>
      <c r="T84">
        <v>109009</v>
      </c>
      <c r="U84" s="3">
        <f t="shared" si="12"/>
        <v>6.334220380246139E-3</v>
      </c>
      <c r="V84">
        <v>19.09</v>
      </c>
      <c r="W84">
        <v>-2.27</v>
      </c>
      <c r="X84" s="3">
        <f t="shared" si="13"/>
        <v>-0.10627340823970038</v>
      </c>
    </row>
    <row r="85" spans="1:24" x14ac:dyDescent="0.2">
      <c r="A85">
        <v>5</v>
      </c>
      <c r="B85">
        <v>0</v>
      </c>
      <c r="C85">
        <v>2017</v>
      </c>
      <c r="D85">
        <v>1653971568.7</v>
      </c>
      <c r="E85">
        <v>-72687917.499999896</v>
      </c>
      <c r="F85" s="3">
        <f t="shared" si="7"/>
        <v>-4.2097424582521539E-2</v>
      </c>
      <c r="G85">
        <v>546543562.83000004</v>
      </c>
      <c r="H85">
        <v>780505.23000000406</v>
      </c>
      <c r="I85" s="3">
        <f t="shared" si="8"/>
        <v>1.4301173726054045E-3</v>
      </c>
      <c r="J85">
        <v>9.1010980139999997</v>
      </c>
      <c r="K85">
        <v>-4.4354725000000199E-2</v>
      </c>
      <c r="L85" s="3">
        <f t="shared" si="9"/>
        <v>-4.8499211866082116E-3</v>
      </c>
      <c r="M85">
        <v>83.559999999999903</v>
      </c>
      <c r="N85">
        <v>-1.3499999999999901</v>
      </c>
      <c r="O85" s="3">
        <f t="shared" si="10"/>
        <v>-1.5899187374867389E-2</v>
      </c>
      <c r="P85">
        <v>82111967.059999898</v>
      </c>
      <c r="Q85">
        <v>877612.14999999595</v>
      </c>
      <c r="R85" s="3">
        <f t="shared" si="11"/>
        <v>1.080346056754322E-2</v>
      </c>
      <c r="S85">
        <v>17497797</v>
      </c>
      <c r="T85">
        <v>179251</v>
      </c>
      <c r="U85" s="3">
        <f t="shared" si="12"/>
        <v>1.035023378983432E-2</v>
      </c>
      <c r="V85">
        <v>21.35</v>
      </c>
      <c r="W85">
        <v>2.2599999999999998</v>
      </c>
      <c r="X85" s="3">
        <f t="shared" si="13"/>
        <v>0.1183865898376113</v>
      </c>
    </row>
    <row r="86" spans="1:24" x14ac:dyDescent="0.2">
      <c r="A86">
        <v>5</v>
      </c>
      <c r="B86">
        <v>0</v>
      </c>
      <c r="C86">
        <v>2018</v>
      </c>
      <c r="D86">
        <v>1609050895.48999</v>
      </c>
      <c r="E86">
        <v>-44920673.210000001</v>
      </c>
      <c r="F86" s="3">
        <f t="shared" si="7"/>
        <v>-2.7159277740975353E-2</v>
      </c>
      <c r="G86">
        <v>546368819.63</v>
      </c>
      <c r="H86">
        <v>-174743.20000001701</v>
      </c>
      <c r="I86" s="3">
        <f t="shared" si="8"/>
        <v>-3.1972419379563732E-4</v>
      </c>
      <c r="J86">
        <v>9.0050214499999992</v>
      </c>
      <c r="K86">
        <v>-9.6076563999999906E-2</v>
      </c>
      <c r="L86" s="3">
        <f t="shared" si="9"/>
        <v>-1.0556590408344975E-2</v>
      </c>
      <c r="M86">
        <v>82.49</v>
      </c>
      <c r="N86">
        <v>-1.07</v>
      </c>
      <c r="O86" s="3">
        <f t="shared" si="10"/>
        <v>-1.2805169937769284E-2</v>
      </c>
      <c r="P86">
        <v>82783154.400000006</v>
      </c>
      <c r="Q86">
        <v>671187.33999999904</v>
      </c>
      <c r="R86" s="3">
        <f t="shared" si="11"/>
        <v>8.1740501906324668E-3</v>
      </c>
      <c r="S86">
        <v>17659487.5</v>
      </c>
      <c r="T86">
        <v>161690.5</v>
      </c>
      <c r="U86" s="3">
        <f t="shared" si="12"/>
        <v>9.2406204049572636E-3</v>
      </c>
      <c r="V86">
        <v>24.11</v>
      </c>
      <c r="W86">
        <v>2.75999999999999</v>
      </c>
      <c r="X86" s="3">
        <f t="shared" si="13"/>
        <v>0.12927400468384026</v>
      </c>
    </row>
    <row r="87" spans="1:24" x14ac:dyDescent="0.2">
      <c r="A87">
        <v>6</v>
      </c>
      <c r="B87">
        <v>0</v>
      </c>
      <c r="C87">
        <v>2002</v>
      </c>
      <c r="D87">
        <v>1323822038</v>
      </c>
      <c r="F87" s="3">
        <f t="shared" si="7"/>
        <v>0</v>
      </c>
      <c r="G87">
        <v>288501306.89999998</v>
      </c>
      <c r="I87" s="3">
        <f t="shared" si="8"/>
        <v>0</v>
      </c>
      <c r="J87">
        <v>1.0086160959999999</v>
      </c>
      <c r="L87" s="3">
        <f t="shared" si="9"/>
        <v>0</v>
      </c>
      <c r="M87">
        <v>31.71</v>
      </c>
      <c r="O87" s="3">
        <f t="shared" si="10"/>
        <v>0</v>
      </c>
      <c r="P87">
        <v>25697520.390000001</v>
      </c>
      <c r="R87" s="3">
        <f t="shared" si="11"/>
        <v>0</v>
      </c>
      <c r="S87">
        <v>13808513</v>
      </c>
      <c r="U87" s="3">
        <f t="shared" si="12"/>
        <v>0</v>
      </c>
      <c r="V87">
        <v>1.41</v>
      </c>
      <c r="X87" s="3">
        <f t="shared" si="13"/>
        <v>0</v>
      </c>
    </row>
    <row r="88" spans="1:24" x14ac:dyDescent="0.2">
      <c r="A88">
        <v>6</v>
      </c>
      <c r="B88">
        <v>0</v>
      </c>
      <c r="C88">
        <v>2003</v>
      </c>
      <c r="D88">
        <v>1281862733</v>
      </c>
      <c r="E88">
        <v>-41959305</v>
      </c>
      <c r="F88" s="3">
        <f t="shared" si="7"/>
        <v>-3.1695578254152014E-2</v>
      </c>
      <c r="G88">
        <v>270698672.69999999</v>
      </c>
      <c r="H88">
        <v>-17802634.199999899</v>
      </c>
      <c r="I88" s="3">
        <f t="shared" si="8"/>
        <v>-6.1707291350921435E-2</v>
      </c>
      <c r="J88">
        <v>1.107381414</v>
      </c>
      <c r="K88">
        <v>9.8765318000000102E-2</v>
      </c>
      <c r="L88" s="3">
        <f t="shared" si="9"/>
        <v>9.7921615956444261E-2</v>
      </c>
      <c r="M88">
        <v>31.36</v>
      </c>
      <c r="N88">
        <v>-0.35000000000000098</v>
      </c>
      <c r="O88" s="3">
        <f t="shared" si="10"/>
        <v>-1.1037527593819015E-2</v>
      </c>
      <c r="P88">
        <v>26042245.27</v>
      </c>
      <c r="Q88">
        <v>344724.88000000198</v>
      </c>
      <c r="R88" s="3">
        <f t="shared" si="11"/>
        <v>1.3414713745461181E-2</v>
      </c>
      <c r="S88">
        <v>13723962</v>
      </c>
      <c r="T88">
        <v>-84551</v>
      </c>
      <c r="U88" s="3">
        <f t="shared" si="12"/>
        <v>-6.1231068109940589E-3</v>
      </c>
      <c r="V88">
        <v>1.64</v>
      </c>
      <c r="W88">
        <v>0.22999999999999901</v>
      </c>
      <c r="X88" s="3">
        <f t="shared" si="13"/>
        <v>0.16312056737588584</v>
      </c>
    </row>
    <row r="89" spans="1:24" x14ac:dyDescent="0.2">
      <c r="A89">
        <v>6</v>
      </c>
      <c r="B89">
        <v>0</v>
      </c>
      <c r="C89">
        <v>2004</v>
      </c>
      <c r="D89">
        <v>1289530122</v>
      </c>
      <c r="E89">
        <v>7667389</v>
      </c>
      <c r="F89" s="3">
        <f t="shared" si="7"/>
        <v>5.9814431004290691E-3</v>
      </c>
      <c r="G89">
        <v>285674876.30000001</v>
      </c>
      <c r="H89">
        <v>14976203.6</v>
      </c>
      <c r="I89" s="3">
        <f t="shared" si="8"/>
        <v>5.5324259445473076E-2</v>
      </c>
      <c r="J89">
        <v>1.163845083</v>
      </c>
      <c r="K89">
        <v>5.6463668999999897E-2</v>
      </c>
      <c r="L89" s="3">
        <f t="shared" si="9"/>
        <v>5.0988456448845455E-2</v>
      </c>
      <c r="M89">
        <v>31</v>
      </c>
      <c r="N89">
        <v>-0.35999999999999899</v>
      </c>
      <c r="O89" s="3">
        <f t="shared" si="10"/>
        <v>-1.1479591836734662E-2</v>
      </c>
      <c r="P89">
        <v>26563773.75</v>
      </c>
      <c r="Q89">
        <v>521528.47999999602</v>
      </c>
      <c r="R89" s="3">
        <f t="shared" si="11"/>
        <v>2.0026248681436983E-2</v>
      </c>
      <c r="S89">
        <v>13639411</v>
      </c>
      <c r="T89">
        <v>-84551</v>
      </c>
      <c r="U89" s="3">
        <f t="shared" si="12"/>
        <v>-6.1608302325523783E-3</v>
      </c>
      <c r="V89">
        <v>1.93</v>
      </c>
      <c r="W89">
        <v>0.28999999999999998</v>
      </c>
      <c r="X89" s="3">
        <f t="shared" si="13"/>
        <v>0.17682926829268292</v>
      </c>
    </row>
    <row r="90" spans="1:24" x14ac:dyDescent="0.2">
      <c r="A90">
        <v>6</v>
      </c>
      <c r="B90">
        <v>0</v>
      </c>
      <c r="C90">
        <v>2005</v>
      </c>
      <c r="D90">
        <v>1349312532</v>
      </c>
      <c r="E90">
        <v>59782410</v>
      </c>
      <c r="F90" s="3">
        <f t="shared" si="7"/>
        <v>4.6359839898334691E-2</v>
      </c>
      <c r="G90">
        <v>292395695.30000001</v>
      </c>
      <c r="H90">
        <v>6720819</v>
      </c>
      <c r="I90" s="3">
        <f t="shared" si="8"/>
        <v>2.3526111525964805E-2</v>
      </c>
      <c r="J90">
        <v>1.117413309</v>
      </c>
      <c r="K90">
        <v>-4.6431773999999898E-2</v>
      </c>
      <c r="L90" s="3">
        <f t="shared" si="9"/>
        <v>-3.9895149859906137E-2</v>
      </c>
      <c r="M90">
        <v>30.68</v>
      </c>
      <c r="N90">
        <v>-0.32</v>
      </c>
      <c r="O90" s="3">
        <f t="shared" si="10"/>
        <v>-1.032258064516129E-2</v>
      </c>
      <c r="P90">
        <v>27081157.5</v>
      </c>
      <c r="Q90">
        <v>517383.75</v>
      </c>
      <c r="R90" s="3">
        <f t="shared" si="11"/>
        <v>1.9477042489115463E-2</v>
      </c>
      <c r="S90">
        <v>13554860</v>
      </c>
      <c r="T90">
        <v>-84551</v>
      </c>
      <c r="U90" s="3">
        <f t="shared" si="12"/>
        <v>-6.1990213507020211E-3</v>
      </c>
      <c r="V90">
        <v>2.35</v>
      </c>
      <c r="W90">
        <v>0.42</v>
      </c>
      <c r="X90" s="3">
        <f t="shared" si="13"/>
        <v>0.21761658031088082</v>
      </c>
    </row>
    <row r="91" spans="1:24" x14ac:dyDescent="0.2">
      <c r="A91">
        <v>6</v>
      </c>
      <c r="B91">
        <v>0</v>
      </c>
      <c r="C91">
        <v>2006</v>
      </c>
      <c r="D91">
        <v>1305932855</v>
      </c>
      <c r="E91">
        <v>-43379677</v>
      </c>
      <c r="F91" s="3">
        <f t="shared" si="7"/>
        <v>-3.2149465725113416E-2</v>
      </c>
      <c r="G91">
        <v>271397714.5</v>
      </c>
      <c r="H91">
        <v>-20997980.800000001</v>
      </c>
      <c r="I91" s="3">
        <f t="shared" si="8"/>
        <v>-7.181357707217928E-2</v>
      </c>
      <c r="J91">
        <v>2.482136063</v>
      </c>
      <c r="K91">
        <v>1.364722754</v>
      </c>
      <c r="L91" s="3">
        <f t="shared" si="9"/>
        <v>1.2213231603812944</v>
      </c>
      <c r="M91">
        <v>30.18</v>
      </c>
      <c r="N91">
        <v>-0.5</v>
      </c>
      <c r="O91" s="3">
        <f t="shared" si="10"/>
        <v>-1.6297262059973925E-2</v>
      </c>
      <c r="P91">
        <v>27655014.75</v>
      </c>
      <c r="Q91">
        <v>573857.25</v>
      </c>
      <c r="R91" s="3">
        <f t="shared" si="11"/>
        <v>2.1190277778931718E-2</v>
      </c>
      <c r="S91">
        <v>13470309</v>
      </c>
      <c r="T91">
        <v>-84551</v>
      </c>
      <c r="U91" s="3">
        <f t="shared" si="12"/>
        <v>-6.2376889174805203E-3</v>
      </c>
      <c r="V91">
        <v>2.68</v>
      </c>
      <c r="W91">
        <v>0.33</v>
      </c>
      <c r="X91" s="3">
        <f t="shared" si="13"/>
        <v>0.14042553191489363</v>
      </c>
    </row>
    <row r="92" spans="1:24" x14ac:dyDescent="0.2">
      <c r="A92">
        <v>6</v>
      </c>
      <c r="B92">
        <v>0</v>
      </c>
      <c r="C92">
        <v>2007</v>
      </c>
      <c r="D92">
        <v>1255878227</v>
      </c>
      <c r="E92">
        <v>-50054628</v>
      </c>
      <c r="F92" s="3">
        <f t="shared" si="7"/>
        <v>-3.8328638266781331E-2</v>
      </c>
      <c r="G92">
        <v>302119347.69999999</v>
      </c>
      <c r="H92">
        <v>30721633.199999899</v>
      </c>
      <c r="I92" s="3">
        <f t="shared" si="8"/>
        <v>0.11319783313797913</v>
      </c>
      <c r="J92">
        <v>1.197347113</v>
      </c>
      <c r="K92">
        <v>-1.28478895</v>
      </c>
      <c r="L92" s="3">
        <f t="shared" si="9"/>
        <v>-0.51761423120663153</v>
      </c>
      <c r="M92">
        <v>30.4</v>
      </c>
      <c r="N92">
        <v>0.219999999999998</v>
      </c>
      <c r="O92" s="3">
        <f t="shared" si="10"/>
        <v>7.2895957587805829E-3</v>
      </c>
      <c r="P92">
        <v>27714120</v>
      </c>
      <c r="Q92">
        <v>59105.25</v>
      </c>
      <c r="R92" s="3">
        <f t="shared" si="11"/>
        <v>2.1372344413593198E-3</v>
      </c>
      <c r="S92">
        <v>13385758</v>
      </c>
      <c r="T92">
        <v>-84551</v>
      </c>
      <c r="U92" s="3">
        <f t="shared" si="12"/>
        <v>-6.2768419046660322E-3</v>
      </c>
      <c r="V92">
        <v>2.86</v>
      </c>
      <c r="W92">
        <v>0.17999999999999899</v>
      </c>
      <c r="X92" s="3">
        <f t="shared" si="13"/>
        <v>6.7164179104477237E-2</v>
      </c>
    </row>
    <row r="93" spans="1:24" x14ac:dyDescent="0.2">
      <c r="A93">
        <v>6</v>
      </c>
      <c r="B93">
        <v>0</v>
      </c>
      <c r="C93">
        <v>2008</v>
      </c>
      <c r="D93">
        <v>1279870177</v>
      </c>
      <c r="E93">
        <v>23991950</v>
      </c>
      <c r="F93" s="3">
        <f t="shared" si="7"/>
        <v>1.9103723182868747E-2</v>
      </c>
      <c r="G93">
        <v>307251216</v>
      </c>
      <c r="H93">
        <v>5131868.3000000101</v>
      </c>
      <c r="I93" s="3">
        <f t="shared" si="8"/>
        <v>1.698622858505533E-2</v>
      </c>
      <c r="J93">
        <v>1.241485057</v>
      </c>
      <c r="K93">
        <v>4.4137943999999998E-2</v>
      </c>
      <c r="L93" s="3">
        <f t="shared" si="9"/>
        <v>3.686311473154235E-2</v>
      </c>
      <c r="M93">
        <v>30.42</v>
      </c>
      <c r="N93">
        <v>2.0000000000003099E-2</v>
      </c>
      <c r="O93" s="3">
        <f t="shared" si="10"/>
        <v>6.5789473684220727E-4</v>
      </c>
      <c r="P93">
        <v>27956797.670000002</v>
      </c>
      <c r="Q93">
        <v>242677.670000001</v>
      </c>
      <c r="R93" s="3">
        <f t="shared" si="11"/>
        <v>8.7564631314290698E-3</v>
      </c>
      <c r="S93">
        <v>13301207</v>
      </c>
      <c r="T93">
        <v>-84551</v>
      </c>
      <c r="U93" s="3">
        <f t="shared" si="12"/>
        <v>-6.316489510717286E-3</v>
      </c>
      <c r="V93">
        <v>3.35</v>
      </c>
      <c r="W93">
        <v>0.49</v>
      </c>
      <c r="X93" s="3">
        <f t="shared" si="13"/>
        <v>0.17132867132867133</v>
      </c>
    </row>
    <row r="94" spans="1:24" x14ac:dyDescent="0.2">
      <c r="A94">
        <v>6</v>
      </c>
      <c r="B94">
        <v>0</v>
      </c>
      <c r="C94">
        <v>2009</v>
      </c>
      <c r="D94">
        <v>1245049720</v>
      </c>
      <c r="E94">
        <v>-34820457</v>
      </c>
      <c r="F94" s="3">
        <f t="shared" si="7"/>
        <v>-2.7206241403029425E-2</v>
      </c>
      <c r="G94">
        <v>311985807.69999999</v>
      </c>
      <c r="H94">
        <v>4734591.6999999797</v>
      </c>
      <c r="I94" s="3">
        <f t="shared" si="8"/>
        <v>1.5409513301974953E-2</v>
      </c>
      <c r="J94">
        <v>1.2839370329999999</v>
      </c>
      <c r="K94">
        <v>4.2451975999999898E-2</v>
      </c>
      <c r="L94" s="3">
        <f t="shared" si="9"/>
        <v>3.4194512258233244E-2</v>
      </c>
      <c r="M94">
        <v>30.61</v>
      </c>
      <c r="N94">
        <v>0.189999999999997</v>
      </c>
      <c r="O94" s="3">
        <f t="shared" si="10"/>
        <v>6.2458908612753779E-3</v>
      </c>
      <c r="P94">
        <v>27734538</v>
      </c>
      <c r="Q94">
        <v>-222259.670000001</v>
      </c>
      <c r="R94" s="3">
        <f t="shared" si="11"/>
        <v>-7.9501119056459152E-3</v>
      </c>
      <c r="S94">
        <v>13216656</v>
      </c>
      <c r="T94">
        <v>-84551</v>
      </c>
      <c r="U94" s="3">
        <f t="shared" si="12"/>
        <v>-6.3566411679782144E-3</v>
      </c>
      <c r="V94">
        <v>2.4300000000000002</v>
      </c>
      <c r="W94">
        <v>-0.91999999999999904</v>
      </c>
      <c r="X94" s="3">
        <f t="shared" si="13"/>
        <v>-0.27462686567164152</v>
      </c>
    </row>
    <row r="95" spans="1:24" x14ac:dyDescent="0.2">
      <c r="A95">
        <v>6</v>
      </c>
      <c r="B95">
        <v>0</v>
      </c>
      <c r="C95">
        <v>2010</v>
      </c>
      <c r="D95">
        <v>1222463995</v>
      </c>
      <c r="E95">
        <v>-22585725</v>
      </c>
      <c r="F95" s="3">
        <f t="shared" si="7"/>
        <v>-1.8140420127157653E-2</v>
      </c>
      <c r="G95">
        <v>284108756.30000001</v>
      </c>
      <c r="H95">
        <v>-27877051.399999902</v>
      </c>
      <c r="I95" s="3">
        <f t="shared" si="8"/>
        <v>-8.9353588246571719E-2</v>
      </c>
      <c r="J95">
        <v>1.3352360649999999</v>
      </c>
      <c r="K95">
        <v>5.1299031999999897E-2</v>
      </c>
      <c r="L95" s="3">
        <f t="shared" si="9"/>
        <v>3.99544764902812E-2</v>
      </c>
      <c r="M95">
        <v>30.93</v>
      </c>
      <c r="N95">
        <v>0.32</v>
      </c>
      <c r="O95" s="3">
        <f t="shared" si="10"/>
        <v>1.0454099967330937E-2</v>
      </c>
      <c r="P95">
        <v>27553600.75</v>
      </c>
      <c r="Q95">
        <v>-180937.25</v>
      </c>
      <c r="R95" s="3">
        <f t="shared" si="11"/>
        <v>-6.5238963057542192E-3</v>
      </c>
      <c r="S95">
        <v>13132105</v>
      </c>
      <c r="T95">
        <v>-84551</v>
      </c>
      <c r="U95" s="3">
        <f t="shared" si="12"/>
        <v>-6.3973065501591328E-3</v>
      </c>
      <c r="V95">
        <v>2.86</v>
      </c>
      <c r="W95">
        <v>0.42999999999999899</v>
      </c>
      <c r="X95" s="3">
        <f t="shared" si="13"/>
        <v>0.17695473251028765</v>
      </c>
    </row>
    <row r="96" spans="1:24" x14ac:dyDescent="0.2">
      <c r="A96">
        <v>6</v>
      </c>
      <c r="B96">
        <v>0</v>
      </c>
      <c r="C96">
        <v>2011</v>
      </c>
      <c r="D96">
        <v>1189791728</v>
      </c>
      <c r="E96">
        <v>-32672267</v>
      </c>
      <c r="F96" s="3">
        <f t="shared" si="7"/>
        <v>-2.6726567926444327E-2</v>
      </c>
      <c r="G96">
        <v>276891484.30000001</v>
      </c>
      <c r="H96">
        <v>-7217272</v>
      </c>
      <c r="I96" s="3">
        <f t="shared" si="8"/>
        <v>-2.5403201555600909E-2</v>
      </c>
      <c r="J96">
        <v>1.4667977190000001</v>
      </c>
      <c r="K96">
        <v>0.131561654</v>
      </c>
      <c r="L96" s="3">
        <f t="shared" si="9"/>
        <v>9.8530632484076897E-2</v>
      </c>
      <c r="M96">
        <v>31.3</v>
      </c>
      <c r="N96">
        <v>0.37000000000000099</v>
      </c>
      <c r="O96" s="3">
        <f t="shared" si="10"/>
        <v>1.1962495958616263E-2</v>
      </c>
      <c r="P96">
        <v>27682634.670000002</v>
      </c>
      <c r="Q96">
        <v>129033.920000001</v>
      </c>
      <c r="R96" s="3">
        <f t="shared" si="11"/>
        <v>4.6830147961696442E-3</v>
      </c>
      <c r="S96">
        <v>13047554</v>
      </c>
      <c r="T96">
        <v>-84551</v>
      </c>
      <c r="U96" s="3">
        <f t="shared" si="12"/>
        <v>-6.4384955801069215E-3</v>
      </c>
      <c r="V96">
        <v>3.63</v>
      </c>
      <c r="W96">
        <v>0.77</v>
      </c>
      <c r="X96" s="3">
        <f t="shared" si="13"/>
        <v>0.26923076923076927</v>
      </c>
    </row>
    <row r="97" spans="1:24" x14ac:dyDescent="0.2">
      <c r="A97">
        <v>6</v>
      </c>
      <c r="B97">
        <v>0</v>
      </c>
      <c r="C97">
        <v>2012</v>
      </c>
      <c r="D97">
        <v>1198669782</v>
      </c>
      <c r="E97">
        <v>8878054</v>
      </c>
      <c r="F97" s="3">
        <f t="shared" si="7"/>
        <v>7.4618555425021412E-3</v>
      </c>
      <c r="G97">
        <v>275254101.5</v>
      </c>
      <c r="H97">
        <v>-1637382.8000000101</v>
      </c>
      <c r="I97" s="3">
        <f t="shared" si="8"/>
        <v>-5.9134458545715921E-3</v>
      </c>
      <c r="J97">
        <v>1.4718510250000001</v>
      </c>
      <c r="K97">
        <v>5.0533059999999796E-3</v>
      </c>
      <c r="L97" s="3">
        <f t="shared" si="9"/>
        <v>3.4451280735867977E-3</v>
      </c>
      <c r="M97">
        <v>31.51</v>
      </c>
      <c r="N97">
        <v>0.21</v>
      </c>
      <c r="O97" s="3">
        <f t="shared" si="10"/>
        <v>6.709265175718849E-3</v>
      </c>
      <c r="P97">
        <v>27909105.420000002</v>
      </c>
      <c r="Q97">
        <v>226470.75</v>
      </c>
      <c r="R97" s="3">
        <f t="shared" si="11"/>
        <v>8.1809680581245037E-3</v>
      </c>
      <c r="S97">
        <v>13149572</v>
      </c>
      <c r="T97">
        <v>102018</v>
      </c>
      <c r="U97" s="3">
        <f t="shared" si="12"/>
        <v>7.8189367907578692E-3</v>
      </c>
      <c r="V97">
        <v>3.77</v>
      </c>
      <c r="W97">
        <v>0.14000000000000001</v>
      </c>
      <c r="X97" s="3">
        <f t="shared" si="13"/>
        <v>3.8567493112947666E-2</v>
      </c>
    </row>
    <row r="98" spans="1:24" x14ac:dyDescent="0.2">
      <c r="A98">
        <v>6</v>
      </c>
      <c r="B98">
        <v>0</v>
      </c>
      <c r="C98">
        <v>2013</v>
      </c>
      <c r="D98">
        <v>1202744795</v>
      </c>
      <c r="E98">
        <v>4075013</v>
      </c>
      <c r="F98" s="3">
        <f t="shared" si="7"/>
        <v>3.3996126883258661E-3</v>
      </c>
      <c r="G98">
        <v>279698963.89999998</v>
      </c>
      <c r="H98">
        <v>4444862.3999999696</v>
      </c>
      <c r="I98" s="3">
        <f t="shared" si="8"/>
        <v>1.6148214961294483E-2</v>
      </c>
      <c r="J98">
        <v>1.5580801289999999</v>
      </c>
      <c r="K98">
        <v>8.6229104000000001E-2</v>
      </c>
      <c r="L98" s="3">
        <f t="shared" si="9"/>
        <v>5.8585483541039755E-2</v>
      </c>
      <c r="M98">
        <v>29.93</v>
      </c>
      <c r="N98">
        <v>-1.58</v>
      </c>
      <c r="O98" s="3">
        <f t="shared" si="10"/>
        <v>-5.0142811805775941E-2</v>
      </c>
      <c r="P98">
        <v>28818049.079999998</v>
      </c>
      <c r="Q98">
        <v>908943.65999999596</v>
      </c>
      <c r="R98" s="3">
        <f t="shared" si="11"/>
        <v>3.2567996942984637E-2</v>
      </c>
      <c r="S98">
        <v>13252329</v>
      </c>
      <c r="T98">
        <v>102757</v>
      </c>
      <c r="U98" s="3">
        <f t="shared" si="12"/>
        <v>7.8144748741632054E-3</v>
      </c>
      <c r="V98">
        <v>3.65</v>
      </c>
      <c r="W98">
        <v>-0.12</v>
      </c>
      <c r="X98" s="3">
        <f t="shared" si="13"/>
        <v>-3.1830238726790451E-2</v>
      </c>
    </row>
    <row r="99" spans="1:24" x14ac:dyDescent="0.2">
      <c r="A99">
        <v>6</v>
      </c>
      <c r="B99">
        <v>0</v>
      </c>
      <c r="C99">
        <v>2014</v>
      </c>
      <c r="D99">
        <v>1192647740</v>
      </c>
      <c r="E99">
        <v>-10097055</v>
      </c>
      <c r="F99" s="3">
        <f t="shared" si="7"/>
        <v>-8.3950103479766055E-3</v>
      </c>
      <c r="G99">
        <v>282626037.69999999</v>
      </c>
      <c r="H99">
        <v>2927073.8000000101</v>
      </c>
      <c r="I99" s="3">
        <f t="shared" si="8"/>
        <v>1.0465086317039483E-2</v>
      </c>
      <c r="J99">
        <v>1.6077871640000001</v>
      </c>
      <c r="K99">
        <v>4.9707034999999899E-2</v>
      </c>
      <c r="L99" s="3">
        <f t="shared" si="9"/>
        <v>3.1902746254714544E-2</v>
      </c>
      <c r="M99">
        <v>30.2</v>
      </c>
      <c r="N99">
        <v>0.26999999999999902</v>
      </c>
      <c r="O99" s="3">
        <f t="shared" si="10"/>
        <v>9.0210491146007019E-3</v>
      </c>
      <c r="P99">
        <v>29110612.079999998</v>
      </c>
      <c r="Q99">
        <v>292563</v>
      </c>
      <c r="R99" s="3">
        <f t="shared" si="11"/>
        <v>1.0152075152201803E-2</v>
      </c>
      <c r="S99">
        <v>13379952</v>
      </c>
      <c r="T99">
        <v>127623</v>
      </c>
      <c r="U99" s="3">
        <f t="shared" si="12"/>
        <v>9.6302317879370485E-3</v>
      </c>
      <c r="V99">
        <v>3.54</v>
      </c>
      <c r="W99">
        <v>-0.109999999999999</v>
      </c>
      <c r="X99" s="3">
        <f t="shared" si="13"/>
        <v>-3.013698630136959E-2</v>
      </c>
    </row>
    <row r="100" spans="1:24" x14ac:dyDescent="0.2">
      <c r="A100">
        <v>6</v>
      </c>
      <c r="B100">
        <v>0</v>
      </c>
      <c r="C100">
        <v>2015</v>
      </c>
      <c r="D100">
        <v>1160473736</v>
      </c>
      <c r="E100">
        <v>-32174004</v>
      </c>
      <c r="F100" s="3">
        <f t="shared" si="7"/>
        <v>-2.6976954653852778E-2</v>
      </c>
      <c r="G100">
        <v>280202617.10000002</v>
      </c>
      <c r="H100">
        <v>-2423420.59999996</v>
      </c>
      <c r="I100" s="3">
        <f t="shared" si="8"/>
        <v>-8.5746544080710519E-3</v>
      </c>
      <c r="J100">
        <v>1.6380333469999999</v>
      </c>
      <c r="K100">
        <v>3.0246182999999802E-2</v>
      </c>
      <c r="L100" s="3">
        <f t="shared" si="9"/>
        <v>1.8812305308341049E-2</v>
      </c>
      <c r="M100">
        <v>30.17</v>
      </c>
      <c r="N100">
        <v>-2.9999999999997501E-2</v>
      </c>
      <c r="O100" s="3">
        <f t="shared" si="10"/>
        <v>-9.9337748344362578E-4</v>
      </c>
      <c r="P100">
        <v>29378317.829999998</v>
      </c>
      <c r="Q100">
        <v>267705.75</v>
      </c>
      <c r="R100" s="3">
        <f t="shared" si="11"/>
        <v>9.1961566889870779E-3</v>
      </c>
      <c r="S100">
        <v>13482738</v>
      </c>
      <c r="T100">
        <v>102786</v>
      </c>
      <c r="U100" s="3">
        <f t="shared" si="12"/>
        <v>7.6820903393375406E-3</v>
      </c>
      <c r="V100">
        <v>2.5499999999999998</v>
      </c>
      <c r="W100">
        <v>-0.99</v>
      </c>
      <c r="X100" s="3">
        <f t="shared" si="13"/>
        <v>-0.27966101694915252</v>
      </c>
    </row>
    <row r="101" spans="1:24" x14ac:dyDescent="0.2">
      <c r="A101">
        <v>6</v>
      </c>
      <c r="B101">
        <v>0</v>
      </c>
      <c r="C101">
        <v>2016</v>
      </c>
      <c r="D101">
        <v>1162084609</v>
      </c>
      <c r="E101">
        <v>1610873</v>
      </c>
      <c r="F101" s="3">
        <f t="shared" si="7"/>
        <v>1.3881167233930401E-3</v>
      </c>
      <c r="G101">
        <v>279086354.60000002</v>
      </c>
      <c r="H101">
        <v>-1116262.5</v>
      </c>
      <c r="I101" s="3">
        <f t="shared" si="8"/>
        <v>-3.9837690009926745E-3</v>
      </c>
      <c r="J101">
        <v>1.6746984269999901</v>
      </c>
      <c r="K101">
        <v>3.6665079999999899E-2</v>
      </c>
      <c r="L101" s="3">
        <f t="shared" si="9"/>
        <v>2.2383598030620497E-2</v>
      </c>
      <c r="M101">
        <v>29.88</v>
      </c>
      <c r="N101">
        <v>-0.29000000000000198</v>
      </c>
      <c r="O101" s="3">
        <f t="shared" si="10"/>
        <v>-9.612197547232415E-3</v>
      </c>
      <c r="P101">
        <v>29437697.5</v>
      </c>
      <c r="Q101">
        <v>59379.670000001701</v>
      </c>
      <c r="R101" s="3">
        <f t="shared" si="11"/>
        <v>2.0212072843519137E-3</v>
      </c>
      <c r="S101">
        <v>13531238</v>
      </c>
      <c r="T101">
        <v>48500</v>
      </c>
      <c r="U101" s="3">
        <f t="shared" si="12"/>
        <v>3.5971922023553377E-3</v>
      </c>
      <c r="V101">
        <v>2.31</v>
      </c>
      <c r="W101">
        <v>-0.23999999999999899</v>
      </c>
      <c r="X101" s="3">
        <f t="shared" si="13"/>
        <v>-9.411764705882314E-2</v>
      </c>
    </row>
    <row r="102" spans="1:24" x14ac:dyDescent="0.2">
      <c r="A102">
        <v>6</v>
      </c>
      <c r="B102">
        <v>0</v>
      </c>
      <c r="C102">
        <v>2017</v>
      </c>
      <c r="D102">
        <v>1100306571</v>
      </c>
      <c r="E102">
        <v>-61778038</v>
      </c>
      <c r="F102" s="3">
        <f t="shared" si="7"/>
        <v>-5.3161394206194153E-2</v>
      </c>
      <c r="G102">
        <v>274821215.5</v>
      </c>
      <c r="H102">
        <v>-4265139.1000000201</v>
      </c>
      <c r="I102" s="3">
        <f t="shared" si="8"/>
        <v>-1.5282506757139819E-2</v>
      </c>
      <c r="J102">
        <v>1.7528460669999999</v>
      </c>
      <c r="K102">
        <v>7.8147640000000004E-2</v>
      </c>
      <c r="L102" s="3">
        <f t="shared" si="9"/>
        <v>4.6663708964002307E-2</v>
      </c>
      <c r="M102">
        <v>30</v>
      </c>
      <c r="N102">
        <v>0.12000000000000099</v>
      </c>
      <c r="O102" s="3">
        <f t="shared" si="10"/>
        <v>4.0160642570281459E-3</v>
      </c>
      <c r="P102">
        <v>29668394.670000002</v>
      </c>
      <c r="Q102">
        <v>230697.170000001</v>
      </c>
      <c r="R102" s="3">
        <f t="shared" si="11"/>
        <v>7.8367939612125244E-3</v>
      </c>
      <c r="S102">
        <v>13672194</v>
      </c>
      <c r="T102">
        <v>140956</v>
      </c>
      <c r="U102" s="3">
        <f t="shared" si="12"/>
        <v>1.0417080831776072E-2</v>
      </c>
      <c r="V102">
        <v>2.64</v>
      </c>
      <c r="W102">
        <v>0.33</v>
      </c>
      <c r="X102" s="3">
        <f t="shared" si="13"/>
        <v>0.14285714285714285</v>
      </c>
    </row>
    <row r="103" spans="1:24" x14ac:dyDescent="0.2">
      <c r="A103">
        <v>6</v>
      </c>
      <c r="B103">
        <v>0</v>
      </c>
      <c r="C103">
        <v>2018</v>
      </c>
      <c r="D103">
        <v>1107464474</v>
      </c>
      <c r="E103">
        <v>7157903</v>
      </c>
      <c r="F103" s="3">
        <f t="shared" si="7"/>
        <v>6.5053714925056103E-3</v>
      </c>
      <c r="G103">
        <v>274036302.39999998</v>
      </c>
      <c r="H103">
        <v>-784913.10000002303</v>
      </c>
      <c r="I103" s="3">
        <f t="shared" si="8"/>
        <v>-2.856086268929347E-3</v>
      </c>
      <c r="J103">
        <v>1.739897598</v>
      </c>
      <c r="K103">
        <v>-1.29484689999996E-2</v>
      </c>
      <c r="L103" s="3">
        <f t="shared" si="9"/>
        <v>-7.3871113064485662E-3</v>
      </c>
      <c r="M103">
        <v>30.01</v>
      </c>
      <c r="N103">
        <v>1.0000000000001501E-2</v>
      </c>
      <c r="O103" s="3">
        <f t="shared" si="10"/>
        <v>3.3333333333338336E-4</v>
      </c>
      <c r="P103">
        <v>29807700.84</v>
      </c>
      <c r="Q103">
        <v>139306.169999998</v>
      </c>
      <c r="R103" s="3">
        <f t="shared" si="11"/>
        <v>4.6954400987816577E-3</v>
      </c>
      <c r="S103">
        <v>13790036</v>
      </c>
      <c r="T103">
        <v>117842</v>
      </c>
      <c r="U103" s="3">
        <f t="shared" si="12"/>
        <v>8.6190994656746393E-3</v>
      </c>
      <c r="V103">
        <v>2.92</v>
      </c>
      <c r="W103">
        <v>0.27999999999999903</v>
      </c>
      <c r="X103" s="3">
        <f t="shared" si="13"/>
        <v>0.10606060606060569</v>
      </c>
    </row>
    <row r="104" spans="1:24" x14ac:dyDescent="0.2">
      <c r="A104" t="s">
        <v>56</v>
      </c>
      <c r="F104" s="3"/>
      <c r="I104" s="3"/>
      <c r="L104" s="3"/>
      <c r="O104" s="3"/>
      <c r="R104" s="3"/>
      <c r="U104" s="3"/>
      <c r="X104" s="3"/>
    </row>
    <row r="105" spans="1:24" x14ac:dyDescent="0.2">
      <c r="A105">
        <v>1</v>
      </c>
      <c r="B105">
        <v>1</v>
      </c>
      <c r="C105">
        <v>2002</v>
      </c>
      <c r="D105">
        <v>48662836.9344</v>
      </c>
      <c r="F105" s="3">
        <f>IFERROR(E105/D103,0)</f>
        <v>0</v>
      </c>
      <c r="G105">
        <v>16992579.509300001</v>
      </c>
      <c r="I105" s="3">
        <f>IFERROR(H105/G103,0)</f>
        <v>0</v>
      </c>
      <c r="J105">
        <v>10.3300009</v>
      </c>
      <c r="L105" s="3">
        <f>IFERROR(K105/J103,0)</f>
        <v>0</v>
      </c>
      <c r="M105">
        <v>71.319999999999993</v>
      </c>
      <c r="O105" s="3">
        <f>IFERROR(N105/M103,0)</f>
        <v>0</v>
      </c>
      <c r="P105">
        <v>19872065.484999999</v>
      </c>
      <c r="R105" s="3">
        <f>IFERROR(Q105/P103,0)</f>
        <v>0</v>
      </c>
      <c r="S105">
        <v>3763072</v>
      </c>
      <c r="U105" s="3">
        <f>IFERROR(T105/S103,0)</f>
        <v>0</v>
      </c>
      <c r="V105">
        <v>9.77</v>
      </c>
      <c r="X105" s="3">
        <f>IFERROR(W105/V103,0)</f>
        <v>0</v>
      </c>
    </row>
    <row r="106" spans="1:24" x14ac:dyDescent="0.2">
      <c r="A106">
        <v>1</v>
      </c>
      <c r="B106">
        <v>1</v>
      </c>
      <c r="C106">
        <v>2003</v>
      </c>
      <c r="D106">
        <v>49297622.329599999</v>
      </c>
      <c r="E106">
        <v>634785.39519999898</v>
      </c>
      <c r="F106" s="3">
        <f t="shared" ref="F106:F169" si="14">IFERROR(E106/D104,0)</f>
        <v>0</v>
      </c>
      <c r="G106">
        <v>16743902.1151</v>
      </c>
      <c r="H106">
        <v>-248677.39419999899</v>
      </c>
      <c r="I106" s="3">
        <f t="shared" ref="I106:I169" si="15">IFERROR(H106/G104,0)</f>
        <v>0</v>
      </c>
      <c r="J106">
        <v>10.901956524999999</v>
      </c>
      <c r="K106">
        <v>0.57195562499999897</v>
      </c>
      <c r="L106" s="3">
        <f t="shared" ref="L106:L169" si="16">IFERROR(K106/J104,0)</f>
        <v>0</v>
      </c>
      <c r="M106">
        <v>71.349999999999994</v>
      </c>
      <c r="N106">
        <v>2.9999999999997501E-2</v>
      </c>
      <c r="O106" s="3">
        <f t="shared" ref="O106:O169" si="17">IFERROR(N106/M104,0)</f>
        <v>0</v>
      </c>
      <c r="P106">
        <v>20057601.377</v>
      </c>
      <c r="Q106">
        <v>185535.891999999</v>
      </c>
      <c r="R106" s="3">
        <f t="shared" ref="R106:R169" si="18">IFERROR(Q106/P104,0)</f>
        <v>0</v>
      </c>
      <c r="S106">
        <v>3775901</v>
      </c>
      <c r="T106">
        <v>12829</v>
      </c>
      <c r="U106" s="3">
        <f t="shared" ref="U106:U169" si="19">IFERROR(T106/S104,0)</f>
        <v>0</v>
      </c>
      <c r="V106">
        <v>11.3</v>
      </c>
      <c r="W106">
        <v>1.52999999999999</v>
      </c>
      <c r="X106" s="3">
        <f t="shared" ref="X106:X169" si="20">IFERROR(W106/V104,0)</f>
        <v>0</v>
      </c>
    </row>
    <row r="107" spans="1:24" x14ac:dyDescent="0.2">
      <c r="A107">
        <v>1</v>
      </c>
      <c r="B107">
        <v>1</v>
      </c>
      <c r="C107">
        <v>2004</v>
      </c>
      <c r="D107">
        <v>51353950.532899998</v>
      </c>
      <c r="E107">
        <v>-63497821.796700001</v>
      </c>
      <c r="F107" s="3">
        <f t="shared" si="14"/>
        <v>-1.3048524458674351</v>
      </c>
      <c r="G107">
        <v>17769692.1076</v>
      </c>
      <c r="H107">
        <v>-32279051.0075</v>
      </c>
      <c r="I107" s="3">
        <f t="shared" si="15"/>
        <v>-1.8995968793221623</v>
      </c>
      <c r="J107">
        <v>9.8155777700000009</v>
      </c>
      <c r="K107">
        <v>-2.2585178909999901</v>
      </c>
      <c r="L107" s="3">
        <f t="shared" si="16"/>
        <v>-0.21863675645952654</v>
      </c>
      <c r="M107">
        <v>77.760000000000005</v>
      </c>
      <c r="N107">
        <v>-0.46999999999999797</v>
      </c>
      <c r="O107" s="3">
        <f t="shared" si="17"/>
        <v>-6.5900168255748461E-3</v>
      </c>
      <c r="P107">
        <v>24994249.829999998</v>
      </c>
      <c r="Q107">
        <v>-634835.20700000005</v>
      </c>
      <c r="R107" s="3">
        <f t="shared" si="18"/>
        <v>-3.1946110859950201E-2</v>
      </c>
      <c r="S107">
        <v>4580516</v>
      </c>
      <c r="T107">
        <v>-24438.25</v>
      </c>
      <c r="U107" s="3">
        <f t="shared" si="19"/>
        <v>-6.4942286514847441E-3</v>
      </c>
      <c r="V107">
        <v>15.1299999999999</v>
      </c>
      <c r="W107">
        <v>1.1100000000000001</v>
      </c>
      <c r="X107" s="3">
        <f t="shared" si="20"/>
        <v>0.1136131013306039</v>
      </c>
    </row>
    <row r="108" spans="1:24" x14ac:dyDescent="0.2">
      <c r="A108">
        <v>1</v>
      </c>
      <c r="B108">
        <v>1</v>
      </c>
      <c r="C108">
        <v>2005</v>
      </c>
      <c r="D108">
        <v>58365702.218999997</v>
      </c>
      <c r="E108">
        <v>7011751.6860999996</v>
      </c>
      <c r="F108" s="3">
        <f t="shared" si="14"/>
        <v>0.1422330602319922</v>
      </c>
      <c r="G108">
        <v>13824764.232899999</v>
      </c>
      <c r="H108">
        <v>-3944927.8746999898</v>
      </c>
      <c r="I108" s="3">
        <f t="shared" si="15"/>
        <v>-0.23560385432153066</v>
      </c>
      <c r="J108">
        <v>9.6576366409999999</v>
      </c>
      <c r="K108">
        <v>-0.15794112900000001</v>
      </c>
      <c r="L108" s="3">
        <f t="shared" si="16"/>
        <v>-1.448741137774809E-2</v>
      </c>
      <c r="M108">
        <v>78.139999999999901</v>
      </c>
      <c r="N108">
        <v>0.37999999999999801</v>
      </c>
      <c r="O108" s="3">
        <f t="shared" si="17"/>
        <v>5.3258584442886902E-3</v>
      </c>
      <c r="P108">
        <v>25331802.670000002</v>
      </c>
      <c r="Q108">
        <v>337552.83999999898</v>
      </c>
      <c r="R108" s="3">
        <f t="shared" si="18"/>
        <v>1.6829172823579489E-2</v>
      </c>
      <c r="S108">
        <v>4589472</v>
      </c>
      <c r="T108">
        <v>8956</v>
      </c>
      <c r="U108" s="3">
        <f t="shared" si="19"/>
        <v>2.3718842204814164E-3</v>
      </c>
      <c r="V108">
        <v>18.47</v>
      </c>
      <c r="W108">
        <v>3.34</v>
      </c>
      <c r="X108" s="3">
        <f t="shared" si="20"/>
        <v>0.29557522123893804</v>
      </c>
    </row>
    <row r="109" spans="1:24" x14ac:dyDescent="0.2">
      <c r="A109">
        <v>1</v>
      </c>
      <c r="B109">
        <v>1</v>
      </c>
      <c r="C109">
        <v>2006</v>
      </c>
      <c r="D109">
        <v>61065589.735999897</v>
      </c>
      <c r="E109">
        <v>2699887.5169999902</v>
      </c>
      <c r="F109" s="3">
        <f t="shared" si="14"/>
        <v>5.2574095838455556E-2</v>
      </c>
      <c r="G109">
        <v>14859868.0436</v>
      </c>
      <c r="H109">
        <v>1035103.8107</v>
      </c>
      <c r="I109" s="3">
        <f t="shared" si="15"/>
        <v>5.8251083048157702E-2</v>
      </c>
      <c r="J109">
        <v>10.08233023</v>
      </c>
      <c r="K109">
        <v>0.42469358899999898</v>
      </c>
      <c r="L109" s="3">
        <f t="shared" si="16"/>
        <v>4.3267304172151543E-2</v>
      </c>
      <c r="M109">
        <v>78.44</v>
      </c>
      <c r="N109">
        <v>0.3</v>
      </c>
      <c r="O109" s="3">
        <f t="shared" si="17"/>
        <v>3.8580246913580245E-3</v>
      </c>
      <c r="P109">
        <v>25763696.010000002</v>
      </c>
      <c r="Q109">
        <v>431893.33999999898</v>
      </c>
      <c r="R109" s="3">
        <f t="shared" si="18"/>
        <v>1.7279708050353556E-2</v>
      </c>
      <c r="S109">
        <v>4598428</v>
      </c>
      <c r="T109">
        <v>8956</v>
      </c>
      <c r="U109" s="3">
        <f t="shared" si="19"/>
        <v>1.9552382308019446E-3</v>
      </c>
      <c r="V109">
        <v>20.99</v>
      </c>
      <c r="W109">
        <v>2.52</v>
      </c>
      <c r="X109" s="3">
        <f t="shared" si="20"/>
        <v>0.16655651024454837</v>
      </c>
    </row>
    <row r="110" spans="1:24" x14ac:dyDescent="0.2">
      <c r="A110">
        <v>1</v>
      </c>
      <c r="B110">
        <v>1</v>
      </c>
      <c r="C110">
        <v>2007</v>
      </c>
      <c r="D110">
        <v>65670126.1734</v>
      </c>
      <c r="E110">
        <v>-7263092.5625999896</v>
      </c>
      <c r="F110" s="3">
        <f t="shared" si="14"/>
        <v>-0.12444110644548381</v>
      </c>
      <c r="G110">
        <v>12032415.4198</v>
      </c>
      <c r="H110">
        <v>-9819669.9008000009</v>
      </c>
      <c r="I110" s="3">
        <f t="shared" si="15"/>
        <v>-0.71029565028178021</v>
      </c>
      <c r="J110">
        <v>10.995165267000001</v>
      </c>
      <c r="K110">
        <v>-0.25959759499999902</v>
      </c>
      <c r="L110" s="3">
        <f t="shared" si="16"/>
        <v>-2.6880033350801132E-2</v>
      </c>
      <c r="M110">
        <v>87.539999999999907</v>
      </c>
      <c r="N110">
        <v>-0.58999999999999697</v>
      </c>
      <c r="O110" s="3">
        <f t="shared" si="17"/>
        <v>-7.5505502943434572E-3</v>
      </c>
      <c r="P110">
        <v>27281235.920000002</v>
      </c>
      <c r="Q110">
        <v>-331791</v>
      </c>
      <c r="R110" s="3">
        <f t="shared" si="18"/>
        <v>-1.3097804539308769E-2</v>
      </c>
      <c r="S110">
        <v>5060595</v>
      </c>
      <c r="T110">
        <v>12817</v>
      </c>
      <c r="U110" s="3">
        <f t="shared" si="19"/>
        <v>2.7926959789710015E-3</v>
      </c>
      <c r="V110">
        <v>25.459999999999901</v>
      </c>
      <c r="W110">
        <v>1.8899999999999899</v>
      </c>
      <c r="X110" s="3">
        <f t="shared" si="20"/>
        <v>0.1023280996210065</v>
      </c>
    </row>
    <row r="111" spans="1:24" x14ac:dyDescent="0.2">
      <c r="A111">
        <v>1</v>
      </c>
      <c r="B111">
        <v>1</v>
      </c>
      <c r="C111">
        <v>2008</v>
      </c>
      <c r="D111">
        <v>73409972.563199997</v>
      </c>
      <c r="E111">
        <v>7739846.3898</v>
      </c>
      <c r="F111" s="3">
        <f t="shared" si="14"/>
        <v>0.12674644465501889</v>
      </c>
      <c r="G111">
        <v>12577917.962300001</v>
      </c>
      <c r="H111">
        <v>545502.54249999998</v>
      </c>
      <c r="I111" s="3">
        <f t="shared" si="15"/>
        <v>3.6709783754435329E-2</v>
      </c>
      <c r="J111">
        <v>11.230079</v>
      </c>
      <c r="K111">
        <v>0.23491373300000001</v>
      </c>
      <c r="L111" s="3">
        <f t="shared" si="16"/>
        <v>2.3299547588811718E-2</v>
      </c>
      <c r="M111">
        <v>89.39</v>
      </c>
      <c r="N111">
        <v>1.8499999999999901</v>
      </c>
      <c r="O111" s="3">
        <f t="shared" si="17"/>
        <v>2.3584905660377232E-2</v>
      </c>
      <c r="P111">
        <v>27295733.75</v>
      </c>
      <c r="Q111">
        <v>14497.83</v>
      </c>
      <c r="R111" s="3">
        <f t="shared" si="18"/>
        <v>5.6272322085980082E-4</v>
      </c>
      <c r="S111">
        <v>5061339</v>
      </c>
      <c r="T111">
        <v>744</v>
      </c>
      <c r="U111" s="3">
        <f t="shared" si="19"/>
        <v>1.6179442191983868E-4</v>
      </c>
      <c r="V111">
        <v>29.59</v>
      </c>
      <c r="W111">
        <v>4.13</v>
      </c>
      <c r="X111" s="3">
        <f t="shared" si="20"/>
        <v>0.19676036207717962</v>
      </c>
    </row>
    <row r="112" spans="1:24" x14ac:dyDescent="0.2">
      <c r="A112">
        <v>1</v>
      </c>
      <c r="B112">
        <v>1</v>
      </c>
      <c r="C112">
        <v>2009</v>
      </c>
      <c r="D112">
        <v>69195882.509999901</v>
      </c>
      <c r="E112">
        <v>-4214090.0532</v>
      </c>
      <c r="F112" s="3">
        <f t="shared" si="14"/>
        <v>-6.4170579512407538E-2</v>
      </c>
      <c r="G112">
        <v>12775006.6601</v>
      </c>
      <c r="H112">
        <v>197088.69779999999</v>
      </c>
      <c r="I112" s="3">
        <f t="shared" si="15"/>
        <v>1.6379811610865738E-2</v>
      </c>
      <c r="J112">
        <v>12.829659765000001</v>
      </c>
      <c r="K112">
        <v>1.599580765</v>
      </c>
      <c r="L112" s="3">
        <f t="shared" si="16"/>
        <v>0.14548037488812035</v>
      </c>
      <c r="M112">
        <v>93.01</v>
      </c>
      <c r="N112">
        <v>3.62</v>
      </c>
      <c r="O112" s="3">
        <f t="shared" si="17"/>
        <v>4.1352524560201095E-2</v>
      </c>
      <c r="P112">
        <v>27070581.920000002</v>
      </c>
      <c r="Q112">
        <v>-225151.83</v>
      </c>
      <c r="R112" s="3">
        <f t="shared" si="18"/>
        <v>-8.2529923006508712E-3</v>
      </c>
      <c r="S112">
        <v>5062083</v>
      </c>
      <c r="T112">
        <v>744</v>
      </c>
      <c r="U112" s="3">
        <f t="shared" si="19"/>
        <v>1.4701828539924653E-4</v>
      </c>
      <c r="V112">
        <v>21.38</v>
      </c>
      <c r="W112">
        <v>-8.2099999999999902</v>
      </c>
      <c r="X112" s="3">
        <f t="shared" si="20"/>
        <v>-0.32246661429693724</v>
      </c>
    </row>
    <row r="113" spans="1:24" x14ac:dyDescent="0.2">
      <c r="A113">
        <v>1</v>
      </c>
      <c r="B113">
        <v>1</v>
      </c>
      <c r="C113">
        <v>2010</v>
      </c>
      <c r="D113">
        <v>70843375.425400004</v>
      </c>
      <c r="E113">
        <v>1647492.91539999</v>
      </c>
      <c r="F113" s="3">
        <f t="shared" si="14"/>
        <v>2.2442358413656032E-2</v>
      </c>
      <c r="G113">
        <v>22737507.7478</v>
      </c>
      <c r="H113">
        <v>9962501.0876999907</v>
      </c>
      <c r="I113" s="3">
        <f t="shared" si="15"/>
        <v>0.79206281338141638</v>
      </c>
      <c r="J113">
        <v>12.570453886999999</v>
      </c>
      <c r="K113">
        <v>-0.259205878</v>
      </c>
      <c r="L113" s="3">
        <f t="shared" si="16"/>
        <v>-2.3081393995536451E-2</v>
      </c>
      <c r="M113">
        <v>91.59</v>
      </c>
      <c r="N113">
        <v>-1.42</v>
      </c>
      <c r="O113" s="3">
        <f t="shared" si="17"/>
        <v>-1.5885445799306411E-2</v>
      </c>
      <c r="P113">
        <v>26940900.079999998</v>
      </c>
      <c r="Q113">
        <v>-129681.83999999901</v>
      </c>
      <c r="R113" s="3">
        <f t="shared" si="18"/>
        <v>-4.7509930008750546E-3</v>
      </c>
      <c r="S113">
        <v>5062827</v>
      </c>
      <c r="T113">
        <v>744</v>
      </c>
      <c r="U113" s="3">
        <f t="shared" si="19"/>
        <v>1.4699667420024621E-4</v>
      </c>
      <c r="V113">
        <v>25.34</v>
      </c>
      <c r="W113">
        <v>3.9599999999999902</v>
      </c>
      <c r="X113" s="3">
        <f t="shared" si="20"/>
        <v>0.13382899628252756</v>
      </c>
    </row>
    <row r="114" spans="1:24" x14ac:dyDescent="0.2">
      <c r="A114">
        <v>1</v>
      </c>
      <c r="B114">
        <v>1</v>
      </c>
      <c r="C114">
        <v>2011</v>
      </c>
      <c r="D114">
        <v>74448940.667599902</v>
      </c>
      <c r="E114">
        <v>3605565.2422000002</v>
      </c>
      <c r="F114" s="3">
        <f t="shared" si="14"/>
        <v>5.2106644375536922E-2</v>
      </c>
      <c r="G114">
        <v>24607573.264600001</v>
      </c>
      <c r="H114">
        <v>1870065.5168000001</v>
      </c>
      <c r="I114" s="3">
        <f t="shared" si="15"/>
        <v>0.14638469995015735</v>
      </c>
      <c r="J114">
        <v>12.678972941</v>
      </c>
      <c r="K114">
        <v>0.108519053999999</v>
      </c>
      <c r="L114" s="3">
        <f t="shared" si="16"/>
        <v>8.458451431116263E-3</v>
      </c>
      <c r="M114">
        <v>94.17</v>
      </c>
      <c r="N114">
        <v>2.58</v>
      </c>
      <c r="O114" s="3">
        <f t="shared" si="17"/>
        <v>2.7738952800774111E-2</v>
      </c>
      <c r="P114">
        <v>27055546.84</v>
      </c>
      <c r="Q114">
        <v>114646.75999999901</v>
      </c>
      <c r="R114" s="3">
        <f t="shared" si="18"/>
        <v>4.2351051166468236E-3</v>
      </c>
      <c r="S114">
        <v>5063571</v>
      </c>
      <c r="T114">
        <v>744</v>
      </c>
      <c r="U114" s="3">
        <f t="shared" si="19"/>
        <v>1.4697506935386085E-4</v>
      </c>
      <c r="V114">
        <v>32.19</v>
      </c>
      <c r="W114">
        <v>6.85</v>
      </c>
      <c r="X114" s="3">
        <f t="shared" si="20"/>
        <v>0.32039289055191766</v>
      </c>
    </row>
    <row r="115" spans="1:24" x14ac:dyDescent="0.2">
      <c r="A115">
        <v>1</v>
      </c>
      <c r="B115">
        <v>1</v>
      </c>
      <c r="C115">
        <v>2012</v>
      </c>
      <c r="D115">
        <v>77564693.127399996</v>
      </c>
      <c r="E115">
        <v>3115752.4597999998</v>
      </c>
      <c r="F115" s="3">
        <f t="shared" si="14"/>
        <v>4.3980858352535332E-2</v>
      </c>
      <c r="G115">
        <v>24891525.605299901</v>
      </c>
      <c r="H115">
        <v>283952.34069999901</v>
      </c>
      <c r="I115" s="3">
        <f t="shared" si="15"/>
        <v>1.2488279007952102E-2</v>
      </c>
      <c r="J115">
        <v>12.734261002</v>
      </c>
      <c r="K115">
        <v>5.5288061000000603E-2</v>
      </c>
      <c r="L115" s="3">
        <f t="shared" si="16"/>
        <v>4.3982549474349463E-3</v>
      </c>
      <c r="M115">
        <v>92.979999999999905</v>
      </c>
      <c r="N115">
        <v>-1.19</v>
      </c>
      <c r="O115" s="3">
        <f t="shared" si="17"/>
        <v>-1.2992684790916038E-2</v>
      </c>
      <c r="P115">
        <v>27224545.1599999</v>
      </c>
      <c r="Q115">
        <v>168998.32</v>
      </c>
      <c r="R115" s="3">
        <f t="shared" si="18"/>
        <v>6.2729277603259656E-3</v>
      </c>
      <c r="S115">
        <v>5067411</v>
      </c>
      <c r="T115">
        <v>3840</v>
      </c>
      <c r="U115" s="3">
        <f t="shared" si="19"/>
        <v>7.5846952700536676E-4</v>
      </c>
      <c r="V115">
        <v>33.19</v>
      </c>
      <c r="W115">
        <v>1</v>
      </c>
      <c r="X115" s="3">
        <f t="shared" si="20"/>
        <v>3.9463299131807419E-2</v>
      </c>
    </row>
    <row r="116" spans="1:24" x14ac:dyDescent="0.2">
      <c r="A116">
        <v>1</v>
      </c>
      <c r="B116">
        <v>1</v>
      </c>
      <c r="C116">
        <v>2013</v>
      </c>
      <c r="D116">
        <v>77340454.831400007</v>
      </c>
      <c r="E116">
        <v>-224238.296</v>
      </c>
      <c r="F116" s="3">
        <f t="shared" si="14"/>
        <v>-3.0119743006308251E-3</v>
      </c>
      <c r="G116">
        <v>25620230.593699999</v>
      </c>
      <c r="H116">
        <v>728704.98840000096</v>
      </c>
      <c r="I116" s="3">
        <f t="shared" si="15"/>
        <v>2.9613037440319335E-2</v>
      </c>
      <c r="J116">
        <v>12.488313778999901</v>
      </c>
      <c r="K116">
        <v>-0.24594722299999999</v>
      </c>
      <c r="L116" s="3">
        <f t="shared" si="16"/>
        <v>-1.9398039899957541E-2</v>
      </c>
      <c r="M116">
        <v>95.22</v>
      </c>
      <c r="N116">
        <v>2.23999999999999</v>
      </c>
      <c r="O116" s="3">
        <f t="shared" si="17"/>
        <v>2.3786768609960603E-2</v>
      </c>
      <c r="P116">
        <v>27474362.4099999</v>
      </c>
      <c r="Q116">
        <v>249817.25</v>
      </c>
      <c r="R116" s="3">
        <f t="shared" si="18"/>
        <v>9.2334947608843088E-3</v>
      </c>
      <c r="S116">
        <v>5072491</v>
      </c>
      <c r="T116">
        <v>5080</v>
      </c>
      <c r="U116" s="3">
        <f t="shared" si="19"/>
        <v>1.0032445481657115E-3</v>
      </c>
      <c r="V116">
        <v>32.22</v>
      </c>
      <c r="W116">
        <v>-0.97</v>
      </c>
      <c r="X116" s="3">
        <f t="shared" si="20"/>
        <v>-3.0133581857719791E-2</v>
      </c>
    </row>
    <row r="117" spans="1:24" x14ac:dyDescent="0.2">
      <c r="A117">
        <v>1</v>
      </c>
      <c r="B117">
        <v>1</v>
      </c>
      <c r="C117">
        <v>2014</v>
      </c>
      <c r="D117">
        <v>80703668.145899996</v>
      </c>
      <c r="E117">
        <v>-11248860.9955</v>
      </c>
      <c r="F117" s="3">
        <f t="shared" si="14"/>
        <v>-0.14502553342180763</v>
      </c>
      <c r="G117">
        <v>27907998.6864</v>
      </c>
      <c r="H117">
        <v>-5995655.7083000001</v>
      </c>
      <c r="I117" s="3">
        <f t="shared" si="15"/>
        <v>-0.24087136334557999</v>
      </c>
      <c r="J117">
        <v>13.247437570999899</v>
      </c>
      <c r="K117">
        <v>7.1848630000000899E-3</v>
      </c>
      <c r="L117" s="3">
        <f t="shared" si="16"/>
        <v>5.6421515146200154E-4</v>
      </c>
      <c r="M117">
        <v>101.3</v>
      </c>
      <c r="N117">
        <v>-1.92</v>
      </c>
      <c r="O117" s="3">
        <f t="shared" si="17"/>
        <v>-2.0649602064960228E-2</v>
      </c>
      <c r="P117">
        <v>29071033.079999998</v>
      </c>
      <c r="Q117">
        <v>104829.26</v>
      </c>
      <c r="R117" s="3">
        <f t="shared" si="18"/>
        <v>3.8505421994716031E-3</v>
      </c>
      <c r="S117">
        <v>5346897</v>
      </c>
      <c r="T117">
        <v>9231.25</v>
      </c>
      <c r="U117" s="3">
        <f t="shared" si="19"/>
        <v>1.8216896162557171E-3</v>
      </c>
      <c r="V117">
        <v>34.719999999999899</v>
      </c>
      <c r="W117">
        <v>-0.89999999999999902</v>
      </c>
      <c r="X117" s="3">
        <f t="shared" si="20"/>
        <v>-2.7116601385959598E-2</v>
      </c>
    </row>
    <row r="118" spans="1:24" x14ac:dyDescent="0.2">
      <c r="A118">
        <v>1</v>
      </c>
      <c r="B118">
        <v>1</v>
      </c>
      <c r="C118">
        <v>2015</v>
      </c>
      <c r="D118">
        <v>85957306.837599993</v>
      </c>
      <c r="E118">
        <v>5253638.6916999901</v>
      </c>
      <c r="F118" s="3">
        <f t="shared" si="14"/>
        <v>6.7928727638759984E-2</v>
      </c>
      <c r="G118">
        <v>29377514.8726</v>
      </c>
      <c r="H118">
        <v>1469516.1862000001</v>
      </c>
      <c r="I118" s="3">
        <f t="shared" si="15"/>
        <v>5.7357648707555088E-2</v>
      </c>
      <c r="J118">
        <v>13.774253203999899</v>
      </c>
      <c r="K118">
        <v>0.52681563300000001</v>
      </c>
      <c r="L118" s="3">
        <f t="shared" si="16"/>
        <v>4.2184689007885329E-2</v>
      </c>
      <c r="M118">
        <v>103.18</v>
      </c>
      <c r="N118">
        <v>1.88</v>
      </c>
      <c r="O118" s="3">
        <f t="shared" si="17"/>
        <v>1.974375131274942E-2</v>
      </c>
      <c r="P118">
        <v>29239637.489999998</v>
      </c>
      <c r="Q118">
        <v>168604.41</v>
      </c>
      <c r="R118" s="3">
        <f t="shared" si="18"/>
        <v>6.1367906371735384E-3</v>
      </c>
      <c r="S118">
        <v>5363873</v>
      </c>
      <c r="T118">
        <v>16976</v>
      </c>
      <c r="U118" s="3">
        <f t="shared" si="19"/>
        <v>3.3466791759709383E-3</v>
      </c>
      <c r="V118">
        <v>25.18</v>
      </c>
      <c r="W118">
        <v>-9.5399999999999991</v>
      </c>
      <c r="X118" s="3">
        <f t="shared" si="20"/>
        <v>-0.2960893854748603</v>
      </c>
    </row>
    <row r="119" spans="1:24" x14ac:dyDescent="0.2">
      <c r="A119">
        <v>1</v>
      </c>
      <c r="B119">
        <v>1</v>
      </c>
      <c r="C119">
        <v>2016</v>
      </c>
      <c r="D119">
        <v>84504721.840999901</v>
      </c>
      <c r="E119">
        <v>-1452584.9965999899</v>
      </c>
      <c r="F119" s="3">
        <f t="shared" si="14"/>
        <v>-1.7998995956093798E-2</v>
      </c>
      <c r="G119">
        <v>29481153.664700001</v>
      </c>
      <c r="H119">
        <v>103638.792100001</v>
      </c>
      <c r="I119" s="3">
        <f t="shared" si="15"/>
        <v>3.7135873935133078E-3</v>
      </c>
      <c r="J119">
        <v>15.028859154999999</v>
      </c>
      <c r="K119">
        <v>1.2546059510000001</v>
      </c>
      <c r="L119" s="3">
        <f t="shared" si="16"/>
        <v>9.4705556774728319E-2</v>
      </c>
      <c r="M119">
        <v>98.08</v>
      </c>
      <c r="N119">
        <v>-5.0999999999999996</v>
      </c>
      <c r="O119" s="3">
        <f t="shared" si="17"/>
        <v>-5.0345508390918066E-2</v>
      </c>
      <c r="P119">
        <v>29370724.940000001</v>
      </c>
      <c r="Q119">
        <v>131087.44999999899</v>
      </c>
      <c r="R119" s="3">
        <f t="shared" si="18"/>
        <v>4.5092119581461743E-3</v>
      </c>
      <c r="S119">
        <v>5370860</v>
      </c>
      <c r="T119">
        <v>6987</v>
      </c>
      <c r="U119" s="3">
        <f t="shared" si="19"/>
        <v>1.3067392171571661E-3</v>
      </c>
      <c r="V119">
        <v>22.63</v>
      </c>
      <c r="W119">
        <v>-2.5499999999999901</v>
      </c>
      <c r="X119" s="3">
        <f t="shared" si="20"/>
        <v>-7.3444700460829418E-2</v>
      </c>
    </row>
    <row r="120" spans="1:24" x14ac:dyDescent="0.2">
      <c r="A120">
        <v>1</v>
      </c>
      <c r="B120">
        <v>1</v>
      </c>
      <c r="C120">
        <v>2017</v>
      </c>
      <c r="D120">
        <v>83912241.668200001</v>
      </c>
      <c r="E120">
        <v>-592480.17279999703</v>
      </c>
      <c r="F120" s="3">
        <f t="shared" si="14"/>
        <v>-6.892726105523243E-3</v>
      </c>
      <c r="G120">
        <v>29827674.417399898</v>
      </c>
      <c r="H120">
        <v>346520.75269999902</v>
      </c>
      <c r="I120" s="3">
        <f t="shared" si="15"/>
        <v>1.1795441316351579E-2</v>
      </c>
      <c r="J120">
        <v>14.698559967</v>
      </c>
      <c r="K120">
        <v>-0.33029918799999902</v>
      </c>
      <c r="L120" s="3">
        <f t="shared" si="16"/>
        <v>-2.39794624875985E-2</v>
      </c>
      <c r="M120">
        <v>94.63</v>
      </c>
      <c r="N120">
        <v>-3.44999999999999</v>
      </c>
      <c r="O120" s="3">
        <f t="shared" si="17"/>
        <v>-3.3436712541190051E-2</v>
      </c>
      <c r="P120">
        <v>29579709.329999998</v>
      </c>
      <c r="Q120">
        <v>208984.39</v>
      </c>
      <c r="R120" s="3">
        <f t="shared" si="18"/>
        <v>7.1472975706854437E-3</v>
      </c>
      <c r="S120">
        <v>5377281</v>
      </c>
      <c r="T120">
        <v>6421</v>
      </c>
      <c r="U120" s="3">
        <f t="shared" si="19"/>
        <v>1.1970827795512683E-3</v>
      </c>
      <c r="V120">
        <v>25.57</v>
      </c>
      <c r="W120">
        <v>2.94</v>
      </c>
      <c r="X120" s="3">
        <f t="shared" si="20"/>
        <v>0.11675933280381255</v>
      </c>
    </row>
    <row r="121" spans="1:24" x14ac:dyDescent="0.2">
      <c r="A121">
        <v>1</v>
      </c>
      <c r="B121">
        <v>1</v>
      </c>
      <c r="C121">
        <v>2018</v>
      </c>
      <c r="D121">
        <v>81434164.0704</v>
      </c>
      <c r="E121">
        <v>-2478077.5978000001</v>
      </c>
      <c r="F121" s="3">
        <f t="shared" si="14"/>
        <v>-2.9324723445189656E-2</v>
      </c>
      <c r="G121">
        <v>28883193.716899998</v>
      </c>
      <c r="H121">
        <v>-944480.70050000097</v>
      </c>
      <c r="I121" s="3">
        <f t="shared" si="15"/>
        <v>-3.2036761900227077E-2</v>
      </c>
      <c r="J121">
        <v>16.3765939449999</v>
      </c>
      <c r="K121">
        <v>1.67803397799999</v>
      </c>
      <c r="L121" s="3">
        <f t="shared" si="16"/>
        <v>0.11165411563802695</v>
      </c>
      <c r="M121">
        <v>90.8</v>
      </c>
      <c r="N121">
        <v>-3.83</v>
      </c>
      <c r="O121" s="3">
        <f t="shared" si="17"/>
        <v>-3.9049755301794456E-2</v>
      </c>
      <c r="P121">
        <v>29730673.140000001</v>
      </c>
      <c r="Q121">
        <v>150963.81</v>
      </c>
      <c r="R121" s="3">
        <f t="shared" si="18"/>
        <v>5.1399415679523226E-3</v>
      </c>
      <c r="S121">
        <v>5383843.5</v>
      </c>
      <c r="T121">
        <v>6562.5</v>
      </c>
      <c r="U121" s="3">
        <f t="shared" si="19"/>
        <v>1.2218713576596671E-3</v>
      </c>
      <c r="V121">
        <v>28.67</v>
      </c>
      <c r="W121">
        <v>3.0999999999999899</v>
      </c>
      <c r="X121" s="3">
        <f t="shared" si="20"/>
        <v>0.13698630136986256</v>
      </c>
    </row>
    <row r="122" spans="1:24" x14ac:dyDescent="0.2">
      <c r="A122">
        <v>2</v>
      </c>
      <c r="B122">
        <v>1</v>
      </c>
      <c r="C122">
        <v>2002</v>
      </c>
      <c r="D122">
        <v>24668363.1529999</v>
      </c>
      <c r="F122" s="3">
        <f t="shared" si="14"/>
        <v>0</v>
      </c>
      <c r="G122">
        <v>7490264.5609999998</v>
      </c>
      <c r="I122" s="3">
        <f t="shared" si="15"/>
        <v>0</v>
      </c>
      <c r="J122">
        <v>1.2537803460000001</v>
      </c>
      <c r="L122" s="3">
        <f t="shared" si="16"/>
        <v>0</v>
      </c>
      <c r="M122">
        <v>19.86</v>
      </c>
      <c r="O122" s="3">
        <f t="shared" si="17"/>
        <v>0</v>
      </c>
      <c r="P122">
        <v>8809398.7089000009</v>
      </c>
      <c r="R122" s="3">
        <f t="shared" si="18"/>
        <v>0</v>
      </c>
      <c r="S122">
        <v>1553910</v>
      </c>
      <c r="U122" s="3">
        <f t="shared" si="19"/>
        <v>0</v>
      </c>
      <c r="V122">
        <v>4.08</v>
      </c>
      <c r="X122" s="3">
        <f t="shared" si="20"/>
        <v>0</v>
      </c>
    </row>
    <row r="123" spans="1:24" x14ac:dyDescent="0.2">
      <c r="A123">
        <v>2</v>
      </c>
      <c r="B123">
        <v>1</v>
      </c>
      <c r="C123">
        <v>2003</v>
      </c>
      <c r="D123">
        <v>25149939.629999999</v>
      </c>
      <c r="E123">
        <v>481576.477000001</v>
      </c>
      <c r="F123" s="3">
        <f t="shared" si="14"/>
        <v>5.9136909244095291E-3</v>
      </c>
      <c r="G123">
        <v>7771882.29</v>
      </c>
      <c r="H123">
        <v>281617.72899999999</v>
      </c>
      <c r="I123" s="3">
        <f t="shared" si="15"/>
        <v>9.7502281693738445E-3</v>
      </c>
      <c r="J123">
        <v>2.0900467909999998</v>
      </c>
      <c r="K123">
        <v>0.83626644500000002</v>
      </c>
      <c r="L123" s="3">
        <f t="shared" si="16"/>
        <v>5.106473591569563E-2</v>
      </c>
      <c r="M123">
        <v>19.670000000000002</v>
      </c>
      <c r="N123">
        <v>-0.189999999999999</v>
      </c>
      <c r="O123" s="3">
        <f t="shared" si="17"/>
        <v>-2.0925110132158481E-3</v>
      </c>
      <c r="P123">
        <v>9004726.7954999991</v>
      </c>
      <c r="Q123">
        <v>195328.08659999899</v>
      </c>
      <c r="R123" s="3">
        <f t="shared" si="18"/>
        <v>6.5699180667793981E-3</v>
      </c>
      <c r="S123">
        <v>1537946</v>
      </c>
      <c r="T123">
        <v>-15964</v>
      </c>
      <c r="U123" s="3">
        <f t="shared" si="19"/>
        <v>-2.9651679139633237E-3</v>
      </c>
      <c r="V123">
        <v>4.6900000000000004</v>
      </c>
      <c r="W123">
        <v>0.61</v>
      </c>
      <c r="X123" s="3">
        <f t="shared" si="20"/>
        <v>2.1276595744680851E-2</v>
      </c>
    </row>
    <row r="124" spans="1:24" x14ac:dyDescent="0.2">
      <c r="A124">
        <v>2</v>
      </c>
      <c r="B124">
        <v>1</v>
      </c>
      <c r="C124">
        <v>2004</v>
      </c>
      <c r="D124">
        <v>26852144.5</v>
      </c>
      <c r="E124">
        <v>1702204.8699999901</v>
      </c>
      <c r="F124" s="3">
        <f t="shared" si="14"/>
        <v>6.9003559719080357E-2</v>
      </c>
      <c r="G124">
        <v>7122175.091</v>
      </c>
      <c r="H124">
        <v>-649707.19900000002</v>
      </c>
      <c r="I124" s="3">
        <f t="shared" si="15"/>
        <v>-8.6740220416628364E-2</v>
      </c>
      <c r="J124">
        <v>2.1730807589999999</v>
      </c>
      <c r="K124">
        <v>8.3033967999999805E-2</v>
      </c>
      <c r="L124" s="3">
        <f t="shared" si="16"/>
        <v>6.6226885965238916E-2</v>
      </c>
      <c r="M124">
        <v>19.52</v>
      </c>
      <c r="N124">
        <v>-0.15</v>
      </c>
      <c r="O124" s="3">
        <f t="shared" si="17"/>
        <v>-7.5528700906344406E-3</v>
      </c>
      <c r="P124">
        <v>9239900.25</v>
      </c>
      <c r="Q124">
        <v>235173.45449999999</v>
      </c>
      <c r="R124" s="3">
        <f t="shared" si="18"/>
        <v>2.6695744201293538E-2</v>
      </c>
      <c r="S124">
        <v>1521982</v>
      </c>
      <c r="T124">
        <v>-15964</v>
      </c>
      <c r="U124" s="3">
        <f t="shared" si="19"/>
        <v>-1.0273439259673984E-2</v>
      </c>
      <c r="V124">
        <v>5.56</v>
      </c>
      <c r="W124">
        <v>0.869999999999999</v>
      </c>
      <c r="X124" s="3">
        <f t="shared" si="20"/>
        <v>0.2132352941176468</v>
      </c>
    </row>
    <row r="125" spans="1:24" x14ac:dyDescent="0.2">
      <c r="A125">
        <v>2</v>
      </c>
      <c r="B125">
        <v>1</v>
      </c>
      <c r="C125">
        <v>2005</v>
      </c>
      <c r="D125">
        <v>29604627.710000001</v>
      </c>
      <c r="E125">
        <v>2752483.21</v>
      </c>
      <c r="F125" s="3">
        <f t="shared" si="14"/>
        <v>0.10944293507236542</v>
      </c>
      <c r="G125">
        <v>7293489.5410000002</v>
      </c>
      <c r="H125">
        <v>171314.45</v>
      </c>
      <c r="I125" s="3">
        <f t="shared" si="15"/>
        <v>2.2042851861051541E-2</v>
      </c>
      <c r="J125">
        <v>2.07138451099999</v>
      </c>
      <c r="K125">
        <v>-0.101696247999999</v>
      </c>
      <c r="L125" s="3">
        <f t="shared" si="16"/>
        <v>-4.8657402522238082E-2</v>
      </c>
      <c r="M125">
        <v>19.32</v>
      </c>
      <c r="N125">
        <v>-0.19999999999999901</v>
      </c>
      <c r="O125" s="3">
        <f t="shared" si="17"/>
        <v>-1.0167768174885562E-2</v>
      </c>
      <c r="P125">
        <v>9457332.0800000001</v>
      </c>
      <c r="Q125">
        <v>217431.83</v>
      </c>
      <c r="R125" s="3">
        <f t="shared" si="18"/>
        <v>2.4146410539480093E-2</v>
      </c>
      <c r="S125">
        <v>1506018</v>
      </c>
      <c r="T125">
        <v>-15964</v>
      </c>
      <c r="U125" s="3">
        <f t="shared" si="19"/>
        <v>-1.0380078364259863E-2</v>
      </c>
      <c r="V125">
        <v>6.85</v>
      </c>
      <c r="W125">
        <v>1.28999999999999</v>
      </c>
      <c r="X125" s="3">
        <f t="shared" si="20"/>
        <v>0.275053304904049</v>
      </c>
    </row>
    <row r="126" spans="1:24" x14ac:dyDescent="0.2">
      <c r="A126">
        <v>2</v>
      </c>
      <c r="B126">
        <v>1</v>
      </c>
      <c r="C126">
        <v>2006</v>
      </c>
      <c r="D126">
        <v>34752825.408</v>
      </c>
      <c r="E126">
        <v>-11243248.971999999</v>
      </c>
      <c r="F126" s="3">
        <f t="shared" si="14"/>
        <v>-0.41870953629048135</v>
      </c>
      <c r="G126">
        <v>8072979.2960000001</v>
      </c>
      <c r="H126">
        <v>-11940184.185000001</v>
      </c>
      <c r="I126" s="3">
        <f t="shared" si="15"/>
        <v>-1.6764800124175998</v>
      </c>
      <c r="J126">
        <v>16.427768004000001</v>
      </c>
      <c r="K126">
        <v>11.453219993999999</v>
      </c>
      <c r="L126" s="3">
        <f t="shared" si="16"/>
        <v>5.2704990123194957</v>
      </c>
      <c r="M126">
        <v>31.61</v>
      </c>
      <c r="N126">
        <v>4.0699999999999896</v>
      </c>
      <c r="O126" s="3">
        <f t="shared" si="17"/>
        <v>0.2085040983606552</v>
      </c>
      <c r="P126">
        <v>13055749.33</v>
      </c>
      <c r="Q126">
        <v>-1099762.02999999</v>
      </c>
      <c r="R126" s="3">
        <f t="shared" si="18"/>
        <v>-0.1190231496276153</v>
      </c>
      <c r="S126">
        <v>1927924</v>
      </c>
      <c r="T126">
        <v>-14882.5</v>
      </c>
      <c r="U126" s="3">
        <f t="shared" si="19"/>
        <v>-9.7783679439047248E-3</v>
      </c>
      <c r="V126">
        <v>13.12</v>
      </c>
      <c r="W126">
        <v>0.16</v>
      </c>
      <c r="X126" s="3">
        <f t="shared" si="20"/>
        <v>2.8776978417266189E-2</v>
      </c>
    </row>
    <row r="127" spans="1:24" x14ac:dyDescent="0.2">
      <c r="A127">
        <v>2</v>
      </c>
      <c r="B127">
        <v>1</v>
      </c>
      <c r="C127">
        <v>2007</v>
      </c>
      <c r="D127">
        <v>38056500.500500001</v>
      </c>
      <c r="E127">
        <v>-6254027.9074999997</v>
      </c>
      <c r="F127" s="3">
        <f t="shared" si="14"/>
        <v>-0.21125169918578246</v>
      </c>
      <c r="G127">
        <v>9921338.1189999897</v>
      </c>
      <c r="H127">
        <v>-4892951.1769999899</v>
      </c>
      <c r="I127" s="3">
        <f t="shared" si="15"/>
        <v>-0.67086559177119542</v>
      </c>
      <c r="J127">
        <v>10.5777848749999</v>
      </c>
      <c r="K127">
        <v>-6.9127132119999999</v>
      </c>
      <c r="L127" s="3">
        <f t="shared" si="16"/>
        <v>-3.3372428804455962</v>
      </c>
      <c r="M127">
        <v>35.03</v>
      </c>
      <c r="N127">
        <v>-0.66000000000000103</v>
      </c>
      <c r="O127" s="3">
        <f t="shared" si="17"/>
        <v>-3.4161490683229864E-2</v>
      </c>
      <c r="P127">
        <v>15513667.24</v>
      </c>
      <c r="Q127">
        <v>-443624.31999999902</v>
      </c>
      <c r="R127" s="3">
        <f t="shared" si="18"/>
        <v>-4.6907977455730727E-2</v>
      </c>
      <c r="S127">
        <v>2044380</v>
      </c>
      <c r="T127">
        <v>-12812</v>
      </c>
      <c r="U127" s="3">
        <f t="shared" si="19"/>
        <v>-8.5072024371554648E-3</v>
      </c>
      <c r="V127">
        <v>17.119999999999902</v>
      </c>
      <c r="W127">
        <v>1.27999999999999</v>
      </c>
      <c r="X127" s="3">
        <f t="shared" si="20"/>
        <v>0.18686131386861168</v>
      </c>
    </row>
    <row r="128" spans="1:24" x14ac:dyDescent="0.2">
      <c r="A128">
        <v>2</v>
      </c>
      <c r="B128">
        <v>1</v>
      </c>
      <c r="C128">
        <v>2008</v>
      </c>
      <c r="D128">
        <v>43978235.512999997</v>
      </c>
      <c r="E128">
        <v>5921735.0124999899</v>
      </c>
      <c r="F128" s="3">
        <f t="shared" si="14"/>
        <v>0.17039578632754343</v>
      </c>
      <c r="G128">
        <v>12312317.0515</v>
      </c>
      <c r="H128">
        <v>2390978.9325000001</v>
      </c>
      <c r="I128" s="3">
        <f t="shared" si="15"/>
        <v>0.29617057654101531</v>
      </c>
      <c r="J128">
        <v>11.527848734999999</v>
      </c>
      <c r="K128">
        <v>0.95006385999999898</v>
      </c>
      <c r="L128" s="3">
        <f t="shared" si="16"/>
        <v>5.7832802348357228E-2</v>
      </c>
      <c r="M128">
        <v>37.630000000000003</v>
      </c>
      <c r="N128">
        <v>2.6</v>
      </c>
      <c r="O128" s="3">
        <f t="shared" si="17"/>
        <v>8.225245175577349E-2</v>
      </c>
      <c r="P128">
        <v>15582393.41</v>
      </c>
      <c r="Q128">
        <v>68726.169999999896</v>
      </c>
      <c r="R128" s="3">
        <f t="shared" si="18"/>
        <v>5.2640540395546866E-3</v>
      </c>
      <c r="S128">
        <v>2015158</v>
      </c>
      <c r="T128">
        <v>-29222</v>
      </c>
      <c r="U128" s="3">
        <f t="shared" si="19"/>
        <v>-1.5157236488575275E-2</v>
      </c>
      <c r="V128">
        <v>19.84</v>
      </c>
      <c r="W128">
        <v>2.71999999999999</v>
      </c>
      <c r="X128" s="3">
        <f t="shared" si="20"/>
        <v>0.20731707317073095</v>
      </c>
    </row>
    <row r="129" spans="1:24" x14ac:dyDescent="0.2">
      <c r="A129">
        <v>2</v>
      </c>
      <c r="B129">
        <v>1</v>
      </c>
      <c r="C129">
        <v>2009</v>
      </c>
      <c r="D129">
        <v>39580423.072999999</v>
      </c>
      <c r="E129">
        <v>-14036553.439999999</v>
      </c>
      <c r="F129" s="3">
        <f t="shared" si="14"/>
        <v>-0.36883458161938937</v>
      </c>
      <c r="G129">
        <v>13193035.450999999</v>
      </c>
      <c r="H129">
        <v>-4816626.6004999997</v>
      </c>
      <c r="I129" s="3">
        <f t="shared" si="15"/>
        <v>-0.48548154923536524</v>
      </c>
      <c r="J129">
        <v>16.618543721999998</v>
      </c>
      <c r="K129">
        <v>4.7925274150000003</v>
      </c>
      <c r="L129" s="3">
        <f t="shared" si="16"/>
        <v>0.45307476675262276</v>
      </c>
      <c r="M129">
        <v>41.76</v>
      </c>
      <c r="N129">
        <v>-0.71999999999999897</v>
      </c>
      <c r="O129" s="3">
        <f t="shared" si="17"/>
        <v>-2.0553811019126435E-2</v>
      </c>
      <c r="P129">
        <v>16712390.16</v>
      </c>
      <c r="Q129">
        <v>-198132.66</v>
      </c>
      <c r="R129" s="3">
        <f t="shared" si="18"/>
        <v>-1.2771490901206155E-2</v>
      </c>
      <c r="S129">
        <v>2236673</v>
      </c>
      <c r="T129">
        <v>-23795</v>
      </c>
      <c r="U129" s="3">
        <f t="shared" si="19"/>
        <v>-1.1639225584284723E-2</v>
      </c>
      <c r="V129">
        <v>16.62</v>
      </c>
      <c r="W129">
        <v>-5.7999999999999901</v>
      </c>
      <c r="X129" s="3">
        <f t="shared" si="20"/>
        <v>-0.3387850467289733</v>
      </c>
    </row>
    <row r="130" spans="1:24" x14ac:dyDescent="0.2">
      <c r="A130">
        <v>2</v>
      </c>
      <c r="B130">
        <v>1</v>
      </c>
      <c r="C130">
        <v>2010</v>
      </c>
      <c r="D130">
        <v>37500188.877999999</v>
      </c>
      <c r="E130">
        <v>-2080234.1949999901</v>
      </c>
      <c r="F130" s="3">
        <f t="shared" si="14"/>
        <v>-4.7301447425853897E-2</v>
      </c>
      <c r="G130">
        <v>13995435.241</v>
      </c>
      <c r="H130">
        <v>802399.78999999899</v>
      </c>
      <c r="I130" s="3">
        <f t="shared" si="15"/>
        <v>6.5170494444199131E-2</v>
      </c>
      <c r="J130">
        <v>14.483202721</v>
      </c>
      <c r="K130">
        <v>-2.1353410009999898</v>
      </c>
      <c r="L130" s="3">
        <f t="shared" si="16"/>
        <v>-0.18523325991577475</v>
      </c>
      <c r="M130">
        <v>43.61</v>
      </c>
      <c r="N130">
        <v>1.85</v>
      </c>
      <c r="O130" s="3">
        <f t="shared" si="17"/>
        <v>4.9162901939941536E-2</v>
      </c>
      <c r="P130">
        <v>17041270.739999998</v>
      </c>
      <c r="Q130">
        <v>328880.58</v>
      </c>
      <c r="R130" s="3">
        <f t="shared" si="18"/>
        <v>2.1105909172395874E-2</v>
      </c>
      <c r="S130">
        <v>2204300</v>
      </c>
      <c r="T130">
        <v>-32373</v>
      </c>
      <c r="U130" s="3">
        <f t="shared" si="19"/>
        <v>-1.6064745295406118E-2</v>
      </c>
      <c r="V130">
        <v>19.729999999999901</v>
      </c>
      <c r="W130">
        <v>3.11</v>
      </c>
      <c r="X130" s="3">
        <f t="shared" si="20"/>
        <v>0.1567540322580645</v>
      </c>
    </row>
    <row r="131" spans="1:24" x14ac:dyDescent="0.2">
      <c r="A131">
        <v>2</v>
      </c>
      <c r="B131">
        <v>1</v>
      </c>
      <c r="C131">
        <v>2011</v>
      </c>
      <c r="D131">
        <v>41050749.891000003</v>
      </c>
      <c r="E131">
        <v>-9806790.9869999997</v>
      </c>
      <c r="F131" s="3">
        <f t="shared" si="14"/>
        <v>-0.24776872568827482</v>
      </c>
      <c r="G131">
        <v>15649495.57</v>
      </c>
      <c r="H131">
        <v>-9929255.6710000001</v>
      </c>
      <c r="I131" s="3">
        <f t="shared" si="15"/>
        <v>-0.75261343061481634</v>
      </c>
      <c r="J131">
        <v>14.386434490999999</v>
      </c>
      <c r="K131">
        <v>-1.06935495599999</v>
      </c>
      <c r="L131" s="3">
        <f t="shared" si="16"/>
        <v>-6.434709165186081E-2</v>
      </c>
      <c r="M131">
        <v>54.7899999999999</v>
      </c>
      <c r="N131">
        <v>4.50999999999999</v>
      </c>
      <c r="O131" s="3">
        <f t="shared" si="17"/>
        <v>0.1079980842911875</v>
      </c>
      <c r="P131">
        <v>19712668.670000002</v>
      </c>
      <c r="Q131">
        <v>124489.179999999</v>
      </c>
      <c r="R131" s="3">
        <f t="shared" si="18"/>
        <v>7.4489153740531751E-3</v>
      </c>
      <c r="S131">
        <v>2580423</v>
      </c>
      <c r="T131">
        <v>-43337</v>
      </c>
      <c r="U131" s="3">
        <f t="shared" si="19"/>
        <v>-1.9375653034663539E-2</v>
      </c>
      <c r="V131">
        <v>28.32</v>
      </c>
      <c r="W131">
        <v>5.8799999999999901</v>
      </c>
      <c r="X131" s="3">
        <f t="shared" si="20"/>
        <v>0.35379061371841092</v>
      </c>
    </row>
    <row r="132" spans="1:24" x14ac:dyDescent="0.2">
      <c r="A132">
        <v>2</v>
      </c>
      <c r="B132">
        <v>1</v>
      </c>
      <c r="C132">
        <v>2012</v>
      </c>
      <c r="D132">
        <v>45203526.618000001</v>
      </c>
      <c r="E132">
        <v>4152776.727</v>
      </c>
      <c r="F132" s="3">
        <f t="shared" si="14"/>
        <v>0.1107401549498937</v>
      </c>
      <c r="G132">
        <v>17748006.743500002</v>
      </c>
      <c r="H132">
        <v>2098511.1735</v>
      </c>
      <c r="I132" s="3">
        <f t="shared" si="15"/>
        <v>0.14994254464858339</v>
      </c>
      <c r="J132">
        <v>15.428638362999999</v>
      </c>
      <c r="K132">
        <v>1.04220387199999</v>
      </c>
      <c r="L132" s="3">
        <f t="shared" si="16"/>
        <v>7.1959489353058681E-2</v>
      </c>
      <c r="M132">
        <v>53.94</v>
      </c>
      <c r="N132">
        <v>-0.84999999999999898</v>
      </c>
      <c r="O132" s="3">
        <f t="shared" si="17"/>
        <v>-1.9490942444393464E-2</v>
      </c>
      <c r="P132">
        <v>19945675.9099999</v>
      </c>
      <c r="Q132">
        <v>233007.24</v>
      </c>
      <c r="R132" s="3">
        <f t="shared" si="18"/>
        <v>1.3673114144772985E-2</v>
      </c>
      <c r="S132">
        <v>2597046</v>
      </c>
      <c r="T132">
        <v>16623</v>
      </c>
      <c r="U132" s="3">
        <f t="shared" si="19"/>
        <v>7.5411695322778203E-3</v>
      </c>
      <c r="V132">
        <v>29.12</v>
      </c>
      <c r="W132">
        <v>0.80000000000000104</v>
      </c>
      <c r="X132" s="3">
        <f t="shared" si="20"/>
        <v>4.054738976178434E-2</v>
      </c>
    </row>
    <row r="133" spans="1:24" x14ac:dyDescent="0.2">
      <c r="A133">
        <v>2</v>
      </c>
      <c r="B133">
        <v>1</v>
      </c>
      <c r="C133">
        <v>2013</v>
      </c>
      <c r="D133">
        <v>48955132.653999999</v>
      </c>
      <c r="E133">
        <v>3751606.0359999901</v>
      </c>
      <c r="F133" s="3">
        <f t="shared" si="14"/>
        <v>9.1389464162322034E-2</v>
      </c>
      <c r="G133">
        <v>21679652.815499999</v>
      </c>
      <c r="H133">
        <v>3931646.0719999899</v>
      </c>
      <c r="I133" s="3">
        <f t="shared" si="15"/>
        <v>0.25123148886261448</v>
      </c>
      <c r="J133">
        <v>16.736441111000001</v>
      </c>
      <c r="K133">
        <v>1.3078027479999901</v>
      </c>
      <c r="L133" s="3">
        <f t="shared" si="16"/>
        <v>9.0905272520313329E-2</v>
      </c>
      <c r="M133">
        <v>50.8</v>
      </c>
      <c r="N133">
        <v>-3.1399999999999899</v>
      </c>
      <c r="O133" s="3">
        <f t="shared" si="17"/>
        <v>-5.7309728052564256E-2</v>
      </c>
      <c r="P133">
        <v>20648453.739999998</v>
      </c>
      <c r="Q133">
        <v>702777.83</v>
      </c>
      <c r="R133" s="3">
        <f t="shared" si="18"/>
        <v>3.5651075040363869E-2</v>
      </c>
      <c r="S133">
        <v>2623461</v>
      </c>
      <c r="T133">
        <v>26415</v>
      </c>
      <c r="U133" s="3">
        <f t="shared" si="19"/>
        <v>1.0236693751373321E-2</v>
      </c>
      <c r="V133">
        <v>28.31</v>
      </c>
      <c r="W133">
        <v>-0.81</v>
      </c>
      <c r="X133" s="3">
        <f t="shared" si="20"/>
        <v>-2.8601694915254237E-2</v>
      </c>
    </row>
    <row r="134" spans="1:24" x14ac:dyDescent="0.2">
      <c r="A134">
        <v>2</v>
      </c>
      <c r="B134">
        <v>1</v>
      </c>
      <c r="C134">
        <v>2014</v>
      </c>
      <c r="D134">
        <v>51089604.634999998</v>
      </c>
      <c r="E134">
        <v>-22146887.269000001</v>
      </c>
      <c r="F134" s="3">
        <f t="shared" si="14"/>
        <v>-0.4899371559249347</v>
      </c>
      <c r="G134">
        <v>22324894.842</v>
      </c>
      <c r="H134">
        <v>-15954702.6134999</v>
      </c>
      <c r="I134" s="3">
        <f t="shared" si="15"/>
        <v>-0.89895743471830281</v>
      </c>
      <c r="J134">
        <v>17.651727900000001</v>
      </c>
      <c r="K134">
        <v>2.0557120999999699E-2</v>
      </c>
      <c r="L134" s="3">
        <f t="shared" si="16"/>
        <v>1.3324002103321385E-3</v>
      </c>
      <c r="M134">
        <v>58.66</v>
      </c>
      <c r="N134">
        <v>3.0499999999999901</v>
      </c>
      <c r="O134" s="3">
        <f t="shared" si="17"/>
        <v>5.654430849091565E-2</v>
      </c>
      <c r="P134">
        <v>24389596.350000001</v>
      </c>
      <c r="Q134">
        <v>-135317.46</v>
      </c>
      <c r="R134" s="3">
        <f t="shared" si="18"/>
        <v>-6.7843005476769863E-3</v>
      </c>
      <c r="S134">
        <v>2887066</v>
      </c>
      <c r="T134">
        <v>-338.25</v>
      </c>
      <c r="U134" s="3">
        <f t="shared" si="19"/>
        <v>-1.3024413121677476E-4</v>
      </c>
      <c r="V134">
        <v>30.69</v>
      </c>
      <c r="W134">
        <v>-0.32999999999999902</v>
      </c>
      <c r="X134" s="3">
        <f t="shared" si="20"/>
        <v>-1.1332417582417549E-2</v>
      </c>
    </row>
    <row r="135" spans="1:24" x14ac:dyDescent="0.2">
      <c r="A135">
        <v>2</v>
      </c>
      <c r="B135">
        <v>1</v>
      </c>
      <c r="C135">
        <v>2015</v>
      </c>
      <c r="D135">
        <v>50214163.539999999</v>
      </c>
      <c r="E135">
        <v>-875441.09499999904</v>
      </c>
      <c r="F135" s="3">
        <f t="shared" si="14"/>
        <v>-1.7882519105552233E-2</v>
      </c>
      <c r="G135">
        <v>22898143.960000001</v>
      </c>
      <c r="H135">
        <v>573249.11800000002</v>
      </c>
      <c r="I135" s="3">
        <f t="shared" si="15"/>
        <v>2.6441803421785062E-2</v>
      </c>
      <c r="J135">
        <v>20.675319147</v>
      </c>
      <c r="K135">
        <v>3.0235912470000001</v>
      </c>
      <c r="L135" s="3">
        <f t="shared" si="16"/>
        <v>0.18065915130623256</v>
      </c>
      <c r="M135">
        <v>57.03</v>
      </c>
      <c r="N135">
        <v>-1.6299999999999899</v>
      </c>
      <c r="O135" s="3">
        <f t="shared" si="17"/>
        <v>-3.2086614173228147E-2</v>
      </c>
      <c r="P135">
        <v>24798969.5</v>
      </c>
      <c r="Q135">
        <v>409373.15</v>
      </c>
      <c r="R135" s="3">
        <f t="shared" si="18"/>
        <v>1.9825850165572739E-2</v>
      </c>
      <c r="S135">
        <v>2912156</v>
      </c>
      <c r="T135">
        <v>25090</v>
      </c>
      <c r="U135" s="3">
        <f t="shared" si="19"/>
        <v>9.5637023001294858E-3</v>
      </c>
      <c r="V135">
        <v>22.19</v>
      </c>
      <c r="W135">
        <v>-8.5</v>
      </c>
      <c r="X135" s="3">
        <f t="shared" si="20"/>
        <v>-0.30024726245143063</v>
      </c>
    </row>
    <row r="136" spans="1:24" x14ac:dyDescent="0.2">
      <c r="A136">
        <v>2</v>
      </c>
      <c r="B136">
        <v>1</v>
      </c>
      <c r="C136">
        <v>2016</v>
      </c>
      <c r="D136">
        <v>50608672.239</v>
      </c>
      <c r="E136">
        <v>-29892535.300999999</v>
      </c>
      <c r="F136" s="3">
        <f t="shared" si="14"/>
        <v>-0.58510014932708043</v>
      </c>
      <c r="G136">
        <v>23144166.263999999</v>
      </c>
      <c r="H136">
        <v>-22668441.695999999</v>
      </c>
      <c r="I136" s="3">
        <f t="shared" si="15"/>
        <v>-1.015388509394171</v>
      </c>
      <c r="J136">
        <v>21.336290407999901</v>
      </c>
      <c r="K136">
        <v>-1.6753095279999899</v>
      </c>
      <c r="L136" s="3">
        <f t="shared" si="16"/>
        <v>-9.4909095443284602E-2</v>
      </c>
      <c r="M136">
        <v>66.8</v>
      </c>
      <c r="N136">
        <v>-3.1299999999999901</v>
      </c>
      <c r="O136" s="3">
        <f t="shared" si="17"/>
        <v>-5.3358336174565126E-2</v>
      </c>
      <c r="P136">
        <v>31639313.5</v>
      </c>
      <c r="Q136">
        <v>303037.33999999898</v>
      </c>
      <c r="R136" s="3">
        <f t="shared" si="18"/>
        <v>1.2424860815705914E-2</v>
      </c>
      <c r="S136">
        <v>3486844</v>
      </c>
      <c r="T136">
        <v>15971.5</v>
      </c>
      <c r="U136" s="3">
        <f t="shared" si="19"/>
        <v>5.5320869006804836E-3</v>
      </c>
      <c r="V136">
        <v>24.33</v>
      </c>
      <c r="W136">
        <v>-3.3</v>
      </c>
      <c r="X136" s="3">
        <f t="shared" si="20"/>
        <v>-0.1075268817204301</v>
      </c>
    </row>
    <row r="137" spans="1:24" x14ac:dyDescent="0.2">
      <c r="A137">
        <v>2</v>
      </c>
      <c r="B137">
        <v>1</v>
      </c>
      <c r="C137">
        <v>2017</v>
      </c>
      <c r="D137">
        <v>50131935.450000003</v>
      </c>
      <c r="E137">
        <v>-476736.78899999999</v>
      </c>
      <c r="F137" s="3">
        <f t="shared" si="14"/>
        <v>-9.4940701067386529E-3</v>
      </c>
      <c r="G137">
        <v>23222202.700999901</v>
      </c>
      <c r="H137">
        <v>78036.436999999307</v>
      </c>
      <c r="I137" s="3">
        <f t="shared" si="15"/>
        <v>3.4079808885959725E-3</v>
      </c>
      <c r="J137">
        <v>21.368944922000001</v>
      </c>
      <c r="K137">
        <v>3.2654513999999898E-2</v>
      </c>
      <c r="L137" s="3">
        <f t="shared" si="16"/>
        <v>1.579395885878651E-3</v>
      </c>
      <c r="M137">
        <v>63.54</v>
      </c>
      <c r="N137">
        <v>-3.26</v>
      </c>
      <c r="O137" s="3">
        <f t="shared" si="17"/>
        <v>-5.7162896721024016E-2</v>
      </c>
      <c r="P137">
        <v>32170884.4099999</v>
      </c>
      <c r="Q137">
        <v>531570.91</v>
      </c>
      <c r="R137" s="3">
        <f t="shared" si="18"/>
        <v>2.1435201571581432E-2</v>
      </c>
      <c r="S137">
        <v>3515320</v>
      </c>
      <c r="T137">
        <v>28476</v>
      </c>
      <c r="U137" s="3">
        <f t="shared" si="19"/>
        <v>9.7783223151506997E-3</v>
      </c>
      <c r="V137">
        <v>27.23</v>
      </c>
      <c r="W137">
        <v>2.9</v>
      </c>
      <c r="X137" s="3">
        <f t="shared" si="20"/>
        <v>0.13068949977467326</v>
      </c>
    </row>
    <row r="138" spans="1:24" x14ac:dyDescent="0.2">
      <c r="A138">
        <v>2</v>
      </c>
      <c r="B138">
        <v>1</v>
      </c>
      <c r="C138">
        <v>2018</v>
      </c>
      <c r="D138">
        <v>50980094.317000002</v>
      </c>
      <c r="E138">
        <v>848158.86700000102</v>
      </c>
      <c r="F138" s="3">
        <f t="shared" si="14"/>
        <v>1.6759160623589602E-2</v>
      </c>
      <c r="G138">
        <v>24267283.285</v>
      </c>
      <c r="H138">
        <v>1045080.584</v>
      </c>
      <c r="I138" s="3">
        <f t="shared" si="15"/>
        <v>4.5155248717063924E-2</v>
      </c>
      <c r="J138">
        <v>19.923834637999999</v>
      </c>
      <c r="K138">
        <v>-1.4451102840000001</v>
      </c>
      <c r="L138" s="3">
        <f t="shared" si="16"/>
        <v>-6.7730156290812651E-2</v>
      </c>
      <c r="M138">
        <v>60.03</v>
      </c>
      <c r="N138">
        <v>-3.51</v>
      </c>
      <c r="O138" s="3">
        <f t="shared" si="17"/>
        <v>-5.2544910179640719E-2</v>
      </c>
      <c r="P138">
        <v>32652521.59</v>
      </c>
      <c r="Q138">
        <v>481637.179999999</v>
      </c>
      <c r="R138" s="3">
        <f t="shared" si="18"/>
        <v>1.5222744324082728E-2</v>
      </c>
      <c r="S138">
        <v>3542610.5</v>
      </c>
      <c r="T138">
        <v>27290.5</v>
      </c>
      <c r="U138" s="3">
        <f t="shared" si="19"/>
        <v>7.8267051809602032E-3</v>
      </c>
      <c r="V138">
        <v>30.59</v>
      </c>
      <c r="W138">
        <v>3.36</v>
      </c>
      <c r="X138" s="3">
        <f t="shared" si="20"/>
        <v>0.13810110974106043</v>
      </c>
    </row>
    <row r="139" spans="1:24" x14ac:dyDescent="0.2">
      <c r="A139">
        <v>3</v>
      </c>
      <c r="B139">
        <v>1</v>
      </c>
      <c r="C139">
        <v>2002</v>
      </c>
      <c r="D139">
        <v>527677</v>
      </c>
      <c r="F139" s="3">
        <f t="shared" si="14"/>
        <v>0</v>
      </c>
      <c r="G139">
        <v>272459</v>
      </c>
      <c r="I139" s="3">
        <f t="shared" si="15"/>
        <v>0</v>
      </c>
      <c r="J139">
        <v>6.6397059669999896</v>
      </c>
      <c r="L139" s="3">
        <f t="shared" si="16"/>
        <v>0</v>
      </c>
      <c r="M139">
        <v>13.969999999999899</v>
      </c>
      <c r="O139" s="3">
        <f t="shared" si="17"/>
        <v>0</v>
      </c>
      <c r="P139">
        <v>2303452.5272999899</v>
      </c>
      <c r="R139" s="3">
        <f t="shared" si="18"/>
        <v>0</v>
      </c>
      <c r="S139">
        <v>126726</v>
      </c>
      <c r="U139" s="3">
        <f t="shared" si="19"/>
        <v>0</v>
      </c>
      <c r="V139">
        <v>2.66</v>
      </c>
      <c r="X139" s="3">
        <f t="shared" si="20"/>
        <v>0</v>
      </c>
    </row>
    <row r="140" spans="1:24" x14ac:dyDescent="0.2">
      <c r="A140">
        <v>3</v>
      </c>
      <c r="B140">
        <v>1</v>
      </c>
      <c r="C140">
        <v>2003</v>
      </c>
      <c r="D140">
        <v>475713</v>
      </c>
      <c r="E140">
        <v>-51964</v>
      </c>
      <c r="F140" s="3">
        <f t="shared" si="14"/>
        <v>-1.0192998011514447E-3</v>
      </c>
      <c r="G140">
        <v>296740</v>
      </c>
      <c r="H140">
        <v>24281</v>
      </c>
      <c r="I140" s="3">
        <f t="shared" si="15"/>
        <v>1.0005652348818329E-3</v>
      </c>
      <c r="J140">
        <v>7.4510953109999898</v>
      </c>
      <c r="K140">
        <v>0.81138934399999896</v>
      </c>
      <c r="L140" s="3">
        <f t="shared" si="16"/>
        <v>4.0724557232193939E-2</v>
      </c>
      <c r="M140">
        <v>13.739999999999901</v>
      </c>
      <c r="N140">
        <v>-0.23</v>
      </c>
      <c r="O140" s="3">
        <f t="shared" si="17"/>
        <v>-3.831417624521073E-3</v>
      </c>
      <c r="P140">
        <v>2374780.25</v>
      </c>
      <c r="Q140">
        <v>71327.7227000001</v>
      </c>
      <c r="R140" s="3">
        <f t="shared" si="18"/>
        <v>2.184447608537669E-3</v>
      </c>
      <c r="S140">
        <v>122454</v>
      </c>
      <c r="T140">
        <v>-4272</v>
      </c>
      <c r="U140" s="3">
        <f t="shared" si="19"/>
        <v>-1.2058904020072203E-3</v>
      </c>
      <c r="V140">
        <v>3.06</v>
      </c>
      <c r="W140">
        <v>0.39999999999999902</v>
      </c>
      <c r="X140" s="3">
        <f t="shared" si="20"/>
        <v>1.3076168682575974E-2</v>
      </c>
    </row>
    <row r="141" spans="1:24" x14ac:dyDescent="0.2">
      <c r="A141">
        <v>3</v>
      </c>
      <c r="B141">
        <v>1</v>
      </c>
      <c r="C141">
        <v>2004</v>
      </c>
      <c r="D141">
        <v>560441</v>
      </c>
      <c r="E141">
        <v>-2130316</v>
      </c>
      <c r="F141" s="3">
        <f t="shared" si="14"/>
        <v>-4.0371590954314858</v>
      </c>
      <c r="G141">
        <v>284932</v>
      </c>
      <c r="H141">
        <v>-2442823</v>
      </c>
      <c r="I141" s="3">
        <f t="shared" si="15"/>
        <v>-8.9658370617230485</v>
      </c>
      <c r="J141">
        <v>7.7295912229999999</v>
      </c>
      <c r="K141">
        <v>-0.49790649799999898</v>
      </c>
      <c r="L141" s="3">
        <f t="shared" si="16"/>
        <v>-7.4989239052850334E-2</v>
      </c>
      <c r="M141">
        <v>20.439999999999898</v>
      </c>
      <c r="N141">
        <v>1.35</v>
      </c>
      <c r="O141" s="3">
        <f t="shared" si="17"/>
        <v>9.663564781675088E-2</v>
      </c>
      <c r="P141">
        <v>3358516.5</v>
      </c>
      <c r="Q141">
        <v>-102180.97999999901</v>
      </c>
      <c r="R141" s="3">
        <f t="shared" si="18"/>
        <v>-4.4359924413016338E-2</v>
      </c>
      <c r="S141">
        <v>150429</v>
      </c>
      <c r="T141">
        <v>-2632.75</v>
      </c>
      <c r="U141" s="3">
        <f t="shared" si="19"/>
        <v>-2.0775136909552894E-2</v>
      </c>
      <c r="V141">
        <v>5.49</v>
      </c>
      <c r="W141">
        <v>-0.149999999999999</v>
      </c>
      <c r="X141" s="3">
        <f t="shared" si="20"/>
        <v>-5.6390977443608645E-2</v>
      </c>
    </row>
    <row r="142" spans="1:24" x14ac:dyDescent="0.2">
      <c r="A142">
        <v>3</v>
      </c>
      <c r="B142">
        <v>1</v>
      </c>
      <c r="C142">
        <v>2005</v>
      </c>
      <c r="D142">
        <v>698452</v>
      </c>
      <c r="E142">
        <v>138011</v>
      </c>
      <c r="F142" s="3">
        <f t="shared" si="14"/>
        <v>0.29011399730509785</v>
      </c>
      <c r="G142">
        <v>316150</v>
      </c>
      <c r="H142">
        <v>31218</v>
      </c>
      <c r="I142" s="3">
        <f t="shared" si="15"/>
        <v>0.1052032081957269</v>
      </c>
      <c r="J142">
        <v>7.246265932</v>
      </c>
      <c r="K142">
        <v>-0.48332529099999999</v>
      </c>
      <c r="L142" s="3">
        <f t="shared" si="16"/>
        <v>-6.4866341232606553E-2</v>
      </c>
      <c r="M142">
        <v>19.649999999999999</v>
      </c>
      <c r="N142">
        <v>-0.78999999999999904</v>
      </c>
      <c r="O142" s="3">
        <f t="shared" si="17"/>
        <v>-5.7496360989811118E-2</v>
      </c>
      <c r="P142">
        <v>3494282.66</v>
      </c>
      <c r="Q142">
        <v>135766.15999999901</v>
      </c>
      <c r="R142" s="3">
        <f t="shared" si="18"/>
        <v>5.7169988675793905E-2</v>
      </c>
      <c r="S142">
        <v>145960</v>
      </c>
      <c r="T142">
        <v>-4469</v>
      </c>
      <c r="U142" s="3">
        <f t="shared" si="19"/>
        <v>-3.649533702451533E-2</v>
      </c>
      <c r="V142">
        <v>6.83</v>
      </c>
      <c r="W142">
        <v>1.3399999999999901</v>
      </c>
      <c r="X142" s="3">
        <f t="shared" si="20"/>
        <v>0.43790849673202292</v>
      </c>
    </row>
    <row r="143" spans="1:24" x14ac:dyDescent="0.2">
      <c r="A143">
        <v>3</v>
      </c>
      <c r="B143">
        <v>1</v>
      </c>
      <c r="C143">
        <v>2006</v>
      </c>
      <c r="D143">
        <v>652821</v>
      </c>
      <c r="E143">
        <v>-45631</v>
      </c>
      <c r="F143" s="3">
        <f t="shared" si="14"/>
        <v>-8.1419810470682905E-2</v>
      </c>
      <c r="G143">
        <v>325182</v>
      </c>
      <c r="H143">
        <v>9032</v>
      </c>
      <c r="I143" s="3">
        <f t="shared" si="15"/>
        <v>3.1698791290553537E-2</v>
      </c>
      <c r="J143">
        <v>56.941207477999903</v>
      </c>
      <c r="K143">
        <v>49.694941546000003</v>
      </c>
      <c r="L143" s="3">
        <f t="shared" si="16"/>
        <v>6.4291810669274252</v>
      </c>
      <c r="M143">
        <v>18.71</v>
      </c>
      <c r="N143">
        <v>-0.94</v>
      </c>
      <c r="O143" s="3">
        <f t="shared" si="17"/>
        <v>-4.5988258317025667E-2</v>
      </c>
      <c r="P143">
        <v>3638353.9199999999</v>
      </c>
      <c r="Q143">
        <v>144071.26</v>
      </c>
      <c r="R143" s="3">
        <f t="shared" si="18"/>
        <v>4.2897291110524545E-2</v>
      </c>
      <c r="S143">
        <v>141491</v>
      </c>
      <c r="T143">
        <v>-4469</v>
      </c>
      <c r="U143" s="3">
        <f t="shared" si="19"/>
        <v>-2.9708367402562007E-2</v>
      </c>
      <c r="V143">
        <v>7.6999999999999904</v>
      </c>
      <c r="W143">
        <v>0.87</v>
      </c>
      <c r="X143" s="3">
        <f t="shared" si="20"/>
        <v>0.15846994535519124</v>
      </c>
    </row>
    <row r="144" spans="1:24" x14ac:dyDescent="0.2">
      <c r="A144">
        <v>3</v>
      </c>
      <c r="B144">
        <v>1</v>
      </c>
      <c r="C144">
        <v>2007</v>
      </c>
      <c r="D144">
        <v>789754</v>
      </c>
      <c r="E144">
        <v>-1810105</v>
      </c>
      <c r="F144" s="3">
        <f t="shared" si="14"/>
        <v>-2.5915954138580748</v>
      </c>
      <c r="G144">
        <v>882119</v>
      </c>
      <c r="H144">
        <v>-592553</v>
      </c>
      <c r="I144" s="3">
        <f t="shared" si="15"/>
        <v>-1.8742780325794717</v>
      </c>
      <c r="J144">
        <v>32.405714805000002</v>
      </c>
      <c r="K144">
        <v>-33.200623373999903</v>
      </c>
      <c r="L144" s="3">
        <f t="shared" si="16"/>
        <v>-4.5817561328219689</v>
      </c>
      <c r="M144">
        <v>24.43</v>
      </c>
      <c r="N144">
        <v>1.48999999999999</v>
      </c>
      <c r="O144" s="3">
        <f t="shared" si="17"/>
        <v>7.5826972010177615E-2</v>
      </c>
      <c r="P144">
        <v>4505283.67</v>
      </c>
      <c r="Q144">
        <v>38290.109999999797</v>
      </c>
      <c r="R144" s="3">
        <f t="shared" si="18"/>
        <v>1.0957931491438016E-2</v>
      </c>
      <c r="S144">
        <v>174392</v>
      </c>
      <c r="T144">
        <v>-7847</v>
      </c>
      <c r="U144" s="3">
        <f t="shared" si="19"/>
        <v>-5.3761304466977251E-2</v>
      </c>
      <c r="V144">
        <v>11.14</v>
      </c>
      <c r="W144">
        <v>0.59</v>
      </c>
      <c r="X144" s="3">
        <f t="shared" si="20"/>
        <v>8.6383601756954601E-2</v>
      </c>
    </row>
    <row r="145" spans="1:24" x14ac:dyDescent="0.2">
      <c r="A145">
        <v>3</v>
      </c>
      <c r="B145">
        <v>1</v>
      </c>
      <c r="C145">
        <v>2008</v>
      </c>
      <c r="D145">
        <v>1367885</v>
      </c>
      <c r="E145">
        <v>578131</v>
      </c>
      <c r="F145" s="3">
        <f t="shared" si="14"/>
        <v>0.88558885207430516</v>
      </c>
      <c r="G145">
        <v>1651898</v>
      </c>
      <c r="H145">
        <v>769779</v>
      </c>
      <c r="I145" s="3">
        <f t="shared" si="15"/>
        <v>2.3672251231617985</v>
      </c>
      <c r="J145">
        <v>23.867988041</v>
      </c>
      <c r="K145">
        <v>-8.5377267639999896</v>
      </c>
      <c r="L145" s="3">
        <f t="shared" si="16"/>
        <v>-0.1499393346602049</v>
      </c>
      <c r="M145">
        <v>26.26</v>
      </c>
      <c r="N145">
        <v>1.83</v>
      </c>
      <c r="O145" s="3">
        <f t="shared" si="17"/>
        <v>9.7808658471405671E-2</v>
      </c>
      <c r="P145">
        <v>4524603.09</v>
      </c>
      <c r="Q145">
        <v>19319.419999999998</v>
      </c>
      <c r="R145" s="3">
        <f t="shared" si="18"/>
        <v>5.3099342243208706E-3</v>
      </c>
      <c r="S145">
        <v>170843</v>
      </c>
      <c r="T145">
        <v>-3549</v>
      </c>
      <c r="U145" s="3">
        <f t="shared" si="19"/>
        <v>-2.5082867461534656E-2</v>
      </c>
      <c r="V145">
        <v>13.1</v>
      </c>
      <c r="W145">
        <v>1.95999999999999</v>
      </c>
      <c r="X145" s="3">
        <f t="shared" si="20"/>
        <v>0.25454545454545358</v>
      </c>
    </row>
    <row r="146" spans="1:24" x14ac:dyDescent="0.2">
      <c r="A146">
        <v>3</v>
      </c>
      <c r="B146">
        <v>1</v>
      </c>
      <c r="C146">
        <v>2009</v>
      </c>
      <c r="D146">
        <v>1258963</v>
      </c>
      <c r="E146">
        <v>-108922</v>
      </c>
      <c r="F146" s="3">
        <f t="shared" si="14"/>
        <v>-0.13791889626389989</v>
      </c>
      <c r="G146">
        <v>1579474</v>
      </c>
      <c r="H146">
        <v>-72424</v>
      </c>
      <c r="I146" s="3">
        <f t="shared" si="15"/>
        <v>-8.2102301390175242E-2</v>
      </c>
      <c r="J146">
        <v>26.540488795999899</v>
      </c>
      <c r="K146">
        <v>2.67250075499999</v>
      </c>
      <c r="L146" s="3">
        <f t="shared" si="16"/>
        <v>8.2470044900464265E-2</v>
      </c>
      <c r="M146">
        <v>25.77</v>
      </c>
      <c r="N146">
        <v>-0.49</v>
      </c>
      <c r="O146" s="3">
        <f t="shared" si="17"/>
        <v>-2.0057306590257881E-2</v>
      </c>
      <c r="P146">
        <v>4487036.66</v>
      </c>
      <c r="Q146">
        <v>-37566.429999999797</v>
      </c>
      <c r="R146" s="3">
        <f t="shared" si="18"/>
        <v>-8.3383051438356594E-3</v>
      </c>
      <c r="S146">
        <v>167294</v>
      </c>
      <c r="T146">
        <v>-3549</v>
      </c>
      <c r="U146" s="3">
        <f t="shared" si="19"/>
        <v>-2.0350704160741317E-2</v>
      </c>
      <c r="V146">
        <v>9.39</v>
      </c>
      <c r="W146">
        <v>-3.71</v>
      </c>
      <c r="X146" s="3">
        <f t="shared" si="20"/>
        <v>-0.33303411131059246</v>
      </c>
    </row>
    <row r="147" spans="1:24" x14ac:dyDescent="0.2">
      <c r="A147">
        <v>3</v>
      </c>
      <c r="B147">
        <v>1</v>
      </c>
      <c r="C147">
        <v>2010</v>
      </c>
      <c r="D147">
        <v>1454076</v>
      </c>
      <c r="E147">
        <v>195113</v>
      </c>
      <c r="F147" s="3">
        <f t="shared" si="14"/>
        <v>0.14263845279391177</v>
      </c>
      <c r="G147">
        <v>2080572</v>
      </c>
      <c r="H147">
        <v>501098</v>
      </c>
      <c r="I147" s="3">
        <f t="shared" si="15"/>
        <v>0.30334681681314463</v>
      </c>
      <c r="J147">
        <v>20.786550987999998</v>
      </c>
      <c r="K147">
        <v>-5.7539378079999901</v>
      </c>
      <c r="L147" s="3">
        <f t="shared" si="16"/>
        <v>-0.24107343267124062</v>
      </c>
      <c r="M147">
        <v>26.72</v>
      </c>
      <c r="N147">
        <v>0.95000000000000095</v>
      </c>
      <c r="O147" s="3">
        <f t="shared" si="17"/>
        <v>3.617669459253621E-2</v>
      </c>
      <c r="P147">
        <v>4540482.83</v>
      </c>
      <c r="Q147">
        <v>53446.169999999896</v>
      </c>
      <c r="R147" s="3">
        <f t="shared" si="18"/>
        <v>1.1812344406103454E-2</v>
      </c>
      <c r="S147">
        <v>163745</v>
      </c>
      <c r="T147">
        <v>-3549</v>
      </c>
      <c r="U147" s="3">
        <f t="shared" si="19"/>
        <v>-2.0773458672582429E-2</v>
      </c>
      <c r="V147">
        <v>11.14</v>
      </c>
      <c r="W147">
        <v>1.75</v>
      </c>
      <c r="X147" s="3">
        <f t="shared" si="20"/>
        <v>0.13358778625954199</v>
      </c>
    </row>
    <row r="148" spans="1:24" x14ac:dyDescent="0.2">
      <c r="A148">
        <v>3</v>
      </c>
      <c r="B148">
        <v>1</v>
      </c>
      <c r="C148">
        <v>2011</v>
      </c>
      <c r="D148">
        <v>1466498</v>
      </c>
      <c r="E148">
        <v>12422</v>
      </c>
      <c r="F148" s="3">
        <f t="shared" si="14"/>
        <v>9.8668507335005085E-3</v>
      </c>
      <c r="G148">
        <v>2134729</v>
      </c>
      <c r="H148">
        <v>54157</v>
      </c>
      <c r="I148" s="3">
        <f t="shared" si="15"/>
        <v>3.4287997143352789E-2</v>
      </c>
      <c r="J148">
        <v>20.757928124999999</v>
      </c>
      <c r="K148">
        <v>-2.8622862999999301E-2</v>
      </c>
      <c r="L148" s="3">
        <f t="shared" si="16"/>
        <v>-1.0784602808186882E-3</v>
      </c>
      <c r="M148">
        <v>28.39</v>
      </c>
      <c r="N148">
        <v>1.6699999999999899</v>
      </c>
      <c r="O148" s="3">
        <f t="shared" si="17"/>
        <v>6.4804035700426463E-2</v>
      </c>
      <c r="P148">
        <v>4577644.33</v>
      </c>
      <c r="Q148">
        <v>37161.5</v>
      </c>
      <c r="R148" s="3">
        <f t="shared" si="18"/>
        <v>8.2819693298427383E-3</v>
      </c>
      <c r="S148">
        <v>160196</v>
      </c>
      <c r="T148">
        <v>-3549</v>
      </c>
      <c r="U148" s="3">
        <f t="shared" si="19"/>
        <v>-2.1214149939627242E-2</v>
      </c>
      <c r="V148">
        <v>14.14</v>
      </c>
      <c r="W148">
        <v>2.9999999999999898</v>
      </c>
      <c r="X148" s="3">
        <f t="shared" si="20"/>
        <v>0.31948881789137268</v>
      </c>
    </row>
    <row r="149" spans="1:24" x14ac:dyDescent="0.2">
      <c r="A149">
        <v>3</v>
      </c>
      <c r="B149">
        <v>1</v>
      </c>
      <c r="C149">
        <v>2012</v>
      </c>
      <c r="D149">
        <v>1978270</v>
      </c>
      <c r="E149">
        <v>511772</v>
      </c>
      <c r="F149" s="3">
        <f t="shared" si="14"/>
        <v>0.35195684407142408</v>
      </c>
      <c r="G149">
        <v>2213448</v>
      </c>
      <c r="H149">
        <v>78719</v>
      </c>
      <c r="I149" s="3">
        <f t="shared" si="15"/>
        <v>3.7835268378119097E-2</v>
      </c>
      <c r="J149">
        <v>19.643363563000001</v>
      </c>
      <c r="K149">
        <v>-1.114564562</v>
      </c>
      <c r="L149" s="3">
        <f t="shared" si="16"/>
        <v>-5.3619504392211775E-2</v>
      </c>
      <c r="M149">
        <v>27.04</v>
      </c>
      <c r="N149">
        <v>-1.3499999999999901</v>
      </c>
      <c r="O149" s="3">
        <f t="shared" si="17"/>
        <v>-5.0523952095808018E-2</v>
      </c>
      <c r="P149">
        <v>4634801.08</v>
      </c>
      <c r="Q149">
        <v>57156.75</v>
      </c>
      <c r="R149" s="3">
        <f t="shared" si="18"/>
        <v>1.2588253747454431E-2</v>
      </c>
      <c r="S149">
        <v>161313</v>
      </c>
      <c r="T149">
        <v>1117</v>
      </c>
      <c r="U149" s="3">
        <f t="shared" si="19"/>
        <v>6.821582338392012E-3</v>
      </c>
      <c r="V149">
        <v>14.52</v>
      </c>
      <c r="W149">
        <v>0.38</v>
      </c>
      <c r="X149" s="3">
        <f t="shared" si="20"/>
        <v>3.4111310592459601E-2</v>
      </c>
    </row>
    <row r="150" spans="1:24" x14ac:dyDescent="0.2">
      <c r="A150">
        <v>3</v>
      </c>
      <c r="B150">
        <v>1</v>
      </c>
      <c r="C150">
        <v>2013</v>
      </c>
      <c r="D150">
        <v>2146841</v>
      </c>
      <c r="E150">
        <v>168571</v>
      </c>
      <c r="F150" s="3">
        <f t="shared" si="14"/>
        <v>0.11494799174632356</v>
      </c>
      <c r="G150">
        <v>2387644</v>
      </c>
      <c r="H150">
        <v>174196</v>
      </c>
      <c r="I150" s="3">
        <f t="shared" si="15"/>
        <v>8.1600990102256535E-2</v>
      </c>
      <c r="J150">
        <v>21.299981520999999</v>
      </c>
      <c r="K150">
        <v>1.656617958</v>
      </c>
      <c r="L150" s="3">
        <f t="shared" si="16"/>
        <v>7.980651768443292E-2</v>
      </c>
      <c r="M150">
        <v>26.57</v>
      </c>
      <c r="N150">
        <v>-0.47</v>
      </c>
      <c r="O150" s="3">
        <f t="shared" si="17"/>
        <v>-1.6555125044029586E-2</v>
      </c>
      <c r="P150">
        <v>4674538.33</v>
      </c>
      <c r="Q150">
        <v>39737.249999999804</v>
      </c>
      <c r="R150" s="3">
        <f t="shared" si="18"/>
        <v>8.6807202865408738E-3</v>
      </c>
      <c r="S150">
        <v>161921</v>
      </c>
      <c r="T150">
        <v>608</v>
      </c>
      <c r="U150" s="3">
        <f t="shared" si="19"/>
        <v>3.7953506953981374E-3</v>
      </c>
      <c r="V150">
        <v>14.12</v>
      </c>
      <c r="W150">
        <v>-0.4</v>
      </c>
      <c r="X150" s="3">
        <f t="shared" si="20"/>
        <v>-2.828854314002829E-2</v>
      </c>
    </row>
    <row r="151" spans="1:24" x14ac:dyDescent="0.2">
      <c r="A151">
        <v>3</v>
      </c>
      <c r="B151">
        <v>1</v>
      </c>
      <c r="C151">
        <v>2014</v>
      </c>
      <c r="D151">
        <v>2216859</v>
      </c>
      <c r="E151">
        <v>70018</v>
      </c>
      <c r="F151" s="3">
        <f t="shared" si="14"/>
        <v>3.5393550930863833E-2</v>
      </c>
      <c r="G151">
        <v>2241055</v>
      </c>
      <c r="H151">
        <v>-146589</v>
      </c>
      <c r="I151" s="3">
        <f t="shared" si="15"/>
        <v>-6.622653886605874E-2</v>
      </c>
      <c r="J151">
        <v>24.296283244000001</v>
      </c>
      <c r="K151">
        <v>2.99630172299999</v>
      </c>
      <c r="L151" s="3">
        <f t="shared" si="16"/>
        <v>0.15253506424143098</v>
      </c>
      <c r="M151">
        <v>26.82</v>
      </c>
      <c r="N151">
        <v>0.25</v>
      </c>
      <c r="O151" s="3">
        <f t="shared" si="17"/>
        <v>9.2455621301775152E-3</v>
      </c>
      <c r="P151">
        <v>4717834.16</v>
      </c>
      <c r="Q151">
        <v>43295.8300000003</v>
      </c>
      <c r="R151" s="3">
        <f t="shared" si="18"/>
        <v>9.3414645532101884E-3</v>
      </c>
      <c r="S151">
        <v>165614</v>
      </c>
      <c r="T151">
        <v>3693</v>
      </c>
      <c r="U151" s="3">
        <f t="shared" si="19"/>
        <v>2.2893381190604602E-2</v>
      </c>
      <c r="V151">
        <v>13.59</v>
      </c>
      <c r="W151">
        <v>-0.52999999999999903</v>
      </c>
      <c r="X151" s="3">
        <f t="shared" si="20"/>
        <v>-3.6501377410468251E-2</v>
      </c>
    </row>
    <row r="152" spans="1:24" x14ac:dyDescent="0.2">
      <c r="A152">
        <v>3</v>
      </c>
      <c r="B152">
        <v>1</v>
      </c>
      <c r="C152">
        <v>2015</v>
      </c>
      <c r="D152">
        <v>2242261</v>
      </c>
      <c r="E152">
        <v>25402</v>
      </c>
      <c r="F152" s="3">
        <f t="shared" si="14"/>
        <v>1.1832268901143587E-2</v>
      </c>
      <c r="G152">
        <v>2088378</v>
      </c>
      <c r="H152">
        <v>-152677</v>
      </c>
      <c r="I152" s="3">
        <f t="shared" si="15"/>
        <v>-6.394462491058131E-2</v>
      </c>
      <c r="J152">
        <v>24.925382732999999</v>
      </c>
      <c r="K152">
        <v>0.62909948900000001</v>
      </c>
      <c r="L152" s="3">
        <f t="shared" si="16"/>
        <v>2.9535212900525784E-2</v>
      </c>
      <c r="M152">
        <v>26.479999999999901</v>
      </c>
      <c r="N152">
        <v>-0.33999999999999803</v>
      </c>
      <c r="O152" s="3">
        <f t="shared" si="17"/>
        <v>-1.2796386902521566E-2</v>
      </c>
      <c r="P152">
        <v>4779983.58</v>
      </c>
      <c r="Q152">
        <v>62149.419999999802</v>
      </c>
      <c r="R152" s="3">
        <f t="shared" si="18"/>
        <v>1.3295306533511684E-2</v>
      </c>
      <c r="S152">
        <v>167609</v>
      </c>
      <c r="T152">
        <v>1995</v>
      </c>
      <c r="U152" s="3">
        <f t="shared" si="19"/>
        <v>1.2320823117446162E-2</v>
      </c>
      <c r="V152">
        <v>9.57</v>
      </c>
      <c r="W152">
        <v>-4.0199999999999996</v>
      </c>
      <c r="X152" s="3">
        <f t="shared" si="20"/>
        <v>-0.2847025495750708</v>
      </c>
    </row>
    <row r="153" spans="1:24" x14ac:dyDescent="0.2">
      <c r="A153">
        <v>3</v>
      </c>
      <c r="B153">
        <v>1</v>
      </c>
      <c r="C153">
        <v>2016</v>
      </c>
      <c r="D153">
        <v>2233336</v>
      </c>
      <c r="E153">
        <v>-8925</v>
      </c>
      <c r="F153" s="3">
        <f t="shared" si="14"/>
        <v>-4.0259664687740627E-3</v>
      </c>
      <c r="G153">
        <v>2266211</v>
      </c>
      <c r="H153">
        <v>177833</v>
      </c>
      <c r="I153" s="3">
        <f t="shared" si="15"/>
        <v>7.9352358598963432E-2</v>
      </c>
      <c r="J153">
        <v>24.102918476999999</v>
      </c>
      <c r="K153">
        <v>-0.82246425599999895</v>
      </c>
      <c r="L153" s="3">
        <f t="shared" si="16"/>
        <v>-3.3851443356181135E-2</v>
      </c>
      <c r="M153">
        <v>26.29</v>
      </c>
      <c r="N153">
        <v>-0.19</v>
      </c>
      <c r="O153" s="3">
        <f t="shared" si="17"/>
        <v>-7.0842654735272185E-3</v>
      </c>
      <c r="P153">
        <v>4865495.09</v>
      </c>
      <c r="Q153">
        <v>85511.509999999893</v>
      </c>
      <c r="R153" s="3">
        <f t="shared" si="18"/>
        <v>1.8125162330843755E-2</v>
      </c>
      <c r="S153">
        <v>168252</v>
      </c>
      <c r="T153">
        <v>643</v>
      </c>
      <c r="U153" s="3">
        <f t="shared" si="19"/>
        <v>3.8825220090089002E-3</v>
      </c>
      <c r="V153">
        <v>8.7099999999999902</v>
      </c>
      <c r="W153">
        <v>-0.86</v>
      </c>
      <c r="X153" s="3">
        <f t="shared" si="20"/>
        <v>-6.3281824871228839E-2</v>
      </c>
    </row>
    <row r="154" spans="1:24" x14ac:dyDescent="0.2">
      <c r="A154">
        <v>3</v>
      </c>
      <c r="B154">
        <v>1</v>
      </c>
      <c r="C154">
        <v>2017</v>
      </c>
      <c r="D154">
        <v>2101660</v>
      </c>
      <c r="E154">
        <v>-131676</v>
      </c>
      <c r="F154" s="3">
        <f t="shared" si="14"/>
        <v>-5.872465337442876E-2</v>
      </c>
      <c r="G154">
        <v>2582933</v>
      </c>
      <c r="H154">
        <v>316722</v>
      </c>
      <c r="I154" s="3">
        <f t="shared" si="15"/>
        <v>0.15165932604154994</v>
      </c>
      <c r="J154">
        <v>22.739195666000001</v>
      </c>
      <c r="K154">
        <v>-1.3637228109999999</v>
      </c>
      <c r="L154" s="3">
        <f t="shared" si="16"/>
        <v>-5.471221146764968E-2</v>
      </c>
      <c r="M154">
        <v>23.27</v>
      </c>
      <c r="N154">
        <v>-3.02</v>
      </c>
      <c r="O154" s="3">
        <f t="shared" si="17"/>
        <v>-0.11404833836858048</v>
      </c>
      <c r="P154">
        <v>4952699.92</v>
      </c>
      <c r="Q154">
        <v>87204.8299999999</v>
      </c>
      <c r="R154" s="3">
        <f t="shared" si="18"/>
        <v>1.8243750954475016E-2</v>
      </c>
      <c r="S154">
        <v>168497</v>
      </c>
      <c r="T154">
        <v>245</v>
      </c>
      <c r="U154" s="3">
        <f t="shared" si="19"/>
        <v>1.461735348340483E-3</v>
      </c>
      <c r="V154">
        <v>9.75</v>
      </c>
      <c r="W154">
        <v>1.04</v>
      </c>
      <c r="X154" s="3">
        <f t="shared" si="20"/>
        <v>0.10867293625914316</v>
      </c>
    </row>
    <row r="155" spans="1:24" x14ac:dyDescent="0.2">
      <c r="A155">
        <v>3</v>
      </c>
      <c r="B155">
        <v>1</v>
      </c>
      <c r="C155">
        <v>2018</v>
      </c>
      <c r="D155">
        <v>1978653.9848</v>
      </c>
      <c r="E155">
        <v>-12257115.2152</v>
      </c>
      <c r="F155" s="3">
        <f t="shared" si="14"/>
        <v>-5.4882539909803087</v>
      </c>
      <c r="G155">
        <v>2374712.8594</v>
      </c>
      <c r="H155">
        <v>-6949629.2665999997</v>
      </c>
      <c r="I155" s="3">
        <f t="shared" si="15"/>
        <v>-3.0666293944385585</v>
      </c>
      <c r="J155">
        <v>24.067764685</v>
      </c>
      <c r="K155">
        <v>0.74600600300000097</v>
      </c>
      <c r="L155" s="3">
        <f t="shared" si="16"/>
        <v>3.0950857827107981E-2</v>
      </c>
      <c r="M155">
        <v>27.58</v>
      </c>
      <c r="N155">
        <v>-2.2899999999999898</v>
      </c>
      <c r="O155" s="3">
        <f t="shared" si="17"/>
        <v>-8.7105363255990484E-2</v>
      </c>
      <c r="P155">
        <v>6209336.4099999899</v>
      </c>
      <c r="Q155">
        <v>69452.309999999896</v>
      </c>
      <c r="R155" s="3">
        <f t="shared" si="18"/>
        <v>1.4274458963640614E-2</v>
      </c>
      <c r="S155">
        <v>548035.75</v>
      </c>
      <c r="T155">
        <v>344.5</v>
      </c>
      <c r="U155" s="3">
        <f t="shared" si="19"/>
        <v>2.0475239521669875E-3</v>
      </c>
      <c r="V155">
        <v>13.43</v>
      </c>
      <c r="W155">
        <v>1.1000000000000001</v>
      </c>
      <c r="X155" s="3">
        <f t="shared" si="20"/>
        <v>0.12629161882893242</v>
      </c>
    </row>
    <row r="156" spans="1:24" x14ac:dyDescent="0.2">
      <c r="A156">
        <v>4</v>
      </c>
      <c r="B156">
        <v>1</v>
      </c>
      <c r="C156">
        <v>2002</v>
      </c>
      <c r="D156">
        <v>174655518.52700001</v>
      </c>
      <c r="F156" s="3">
        <f t="shared" si="14"/>
        <v>0</v>
      </c>
      <c r="G156">
        <v>45904427.514999896</v>
      </c>
      <c r="I156" s="3">
        <f t="shared" si="15"/>
        <v>0</v>
      </c>
      <c r="J156">
        <v>5.9789745119999997</v>
      </c>
      <c r="L156" s="3">
        <f t="shared" si="16"/>
        <v>0</v>
      </c>
      <c r="M156">
        <v>38.68</v>
      </c>
      <c r="O156" s="3">
        <f t="shared" si="17"/>
        <v>0</v>
      </c>
      <c r="P156">
        <v>29264901.532000002</v>
      </c>
      <c r="R156" s="3">
        <f t="shared" si="18"/>
        <v>0</v>
      </c>
      <c r="S156">
        <v>9074887</v>
      </c>
      <c r="U156" s="3">
        <f t="shared" si="19"/>
        <v>0</v>
      </c>
      <c r="V156">
        <v>10.039999999999999</v>
      </c>
      <c r="X156" s="3">
        <f t="shared" si="20"/>
        <v>0</v>
      </c>
    </row>
    <row r="157" spans="1:24" x14ac:dyDescent="0.2">
      <c r="A157">
        <v>4</v>
      </c>
      <c r="B157">
        <v>1</v>
      </c>
      <c r="C157">
        <v>2003</v>
      </c>
      <c r="D157">
        <v>169051406.07599899</v>
      </c>
      <c r="E157">
        <v>-5604112.4509999901</v>
      </c>
      <c r="F157" s="3">
        <f t="shared" si="14"/>
        <v>-2.8322852272558645</v>
      </c>
      <c r="G157">
        <v>46678050.296999998</v>
      </c>
      <c r="H157">
        <v>773622.78200000199</v>
      </c>
      <c r="I157" s="3">
        <f t="shared" si="15"/>
        <v>0.32577529486889928</v>
      </c>
      <c r="J157">
        <v>5.5772843950000004</v>
      </c>
      <c r="K157">
        <v>-0.40169011700000001</v>
      </c>
      <c r="L157" s="3">
        <f t="shared" si="16"/>
        <v>-1.668996361969375E-2</v>
      </c>
      <c r="M157">
        <v>39.83</v>
      </c>
      <c r="N157">
        <v>1.1499999999999999</v>
      </c>
      <c r="O157" s="3">
        <f t="shared" si="17"/>
        <v>4.1696881798404639E-2</v>
      </c>
      <c r="P157">
        <v>30160334.2849999</v>
      </c>
      <c r="Q157">
        <v>895432.75299999898</v>
      </c>
      <c r="R157" s="3">
        <f t="shared" si="18"/>
        <v>0.14420747949135526</v>
      </c>
      <c r="S157">
        <v>8982737</v>
      </c>
      <c r="T157">
        <v>-92150</v>
      </c>
      <c r="U157" s="3">
        <f t="shared" si="19"/>
        <v>-0.16814596493020756</v>
      </c>
      <c r="V157">
        <v>11.92</v>
      </c>
      <c r="W157">
        <v>1.88</v>
      </c>
      <c r="X157" s="3">
        <f t="shared" si="20"/>
        <v>0.13998510796723751</v>
      </c>
    </row>
    <row r="158" spans="1:24" x14ac:dyDescent="0.2">
      <c r="A158">
        <v>4</v>
      </c>
      <c r="B158">
        <v>1</v>
      </c>
      <c r="C158">
        <v>2004</v>
      </c>
      <c r="D158">
        <v>188403253.05500001</v>
      </c>
      <c r="E158">
        <v>-48991252.020999998</v>
      </c>
      <c r="F158" s="3">
        <f t="shared" si="14"/>
        <v>-0.28050217041052977</v>
      </c>
      <c r="G158">
        <v>43189293.615999997</v>
      </c>
      <c r="H158">
        <v>-50181732.681000002</v>
      </c>
      <c r="I158" s="3">
        <f t="shared" si="15"/>
        <v>-1.0931784883844251</v>
      </c>
      <c r="J158">
        <v>5.072672528</v>
      </c>
      <c r="K158">
        <v>-1.287130823</v>
      </c>
      <c r="L158" s="3">
        <f t="shared" si="16"/>
        <v>-0.21527618497397602</v>
      </c>
      <c r="M158">
        <v>47.769999999999897</v>
      </c>
      <c r="N158">
        <v>2.9</v>
      </c>
      <c r="O158" s="3">
        <f t="shared" si="17"/>
        <v>7.4974146845915204E-2</v>
      </c>
      <c r="P158">
        <v>38510789.759999998</v>
      </c>
      <c r="Q158">
        <v>-1928280.0049999999</v>
      </c>
      <c r="R158" s="3">
        <f t="shared" si="18"/>
        <v>-6.5890534533031064E-2</v>
      </c>
      <c r="S158">
        <v>10910608</v>
      </c>
      <c r="T158">
        <v>-62689.5</v>
      </c>
      <c r="U158" s="3">
        <f t="shared" si="19"/>
        <v>-6.9080199015150272E-3</v>
      </c>
      <c r="V158">
        <v>15.7099999999999</v>
      </c>
      <c r="W158">
        <v>1.21</v>
      </c>
      <c r="X158" s="3">
        <f t="shared" si="20"/>
        <v>0.12051792828685259</v>
      </c>
    </row>
    <row r="159" spans="1:24" x14ac:dyDescent="0.2">
      <c r="A159">
        <v>4</v>
      </c>
      <c r="B159">
        <v>1</v>
      </c>
      <c r="C159">
        <v>2005</v>
      </c>
      <c r="D159">
        <v>199525620.572999</v>
      </c>
      <c r="E159">
        <v>11122367.517999901</v>
      </c>
      <c r="F159" s="3">
        <f t="shared" si="14"/>
        <v>6.5792812826411584E-2</v>
      </c>
      <c r="G159">
        <v>50873752.632999897</v>
      </c>
      <c r="H159">
        <v>7684459.0169999897</v>
      </c>
      <c r="I159" s="3">
        <f t="shared" si="15"/>
        <v>0.16462682070278908</v>
      </c>
      <c r="J159">
        <v>5.1610830679999999</v>
      </c>
      <c r="K159">
        <v>8.8410539999999899E-2</v>
      </c>
      <c r="L159" s="3">
        <f t="shared" si="16"/>
        <v>1.5851897399971102E-2</v>
      </c>
      <c r="M159">
        <v>48.5</v>
      </c>
      <c r="N159">
        <v>0.72999999999999698</v>
      </c>
      <c r="O159" s="3">
        <f t="shared" si="17"/>
        <v>1.8327893547577127E-2</v>
      </c>
      <c r="P159">
        <v>39893465.590000004</v>
      </c>
      <c r="Q159">
        <v>1382675.83</v>
      </c>
      <c r="R159" s="3">
        <f t="shared" si="18"/>
        <v>4.5844181199532243E-2</v>
      </c>
      <c r="S159">
        <v>10786394</v>
      </c>
      <c r="T159">
        <v>-124214</v>
      </c>
      <c r="U159" s="3">
        <f t="shared" si="19"/>
        <v>-1.3828079348198661E-2</v>
      </c>
      <c r="V159">
        <v>18.98</v>
      </c>
      <c r="W159">
        <v>3.2699999999999898</v>
      </c>
      <c r="X159" s="3">
        <f t="shared" si="20"/>
        <v>0.27432885906040183</v>
      </c>
    </row>
    <row r="160" spans="1:24" x14ac:dyDescent="0.2">
      <c r="A160">
        <v>4</v>
      </c>
      <c r="B160">
        <v>1</v>
      </c>
      <c r="C160">
        <v>2006</v>
      </c>
      <c r="D160">
        <v>213075261.77399999</v>
      </c>
      <c r="E160">
        <v>13549641.200999999</v>
      </c>
      <c r="F160" s="3">
        <f t="shared" si="14"/>
        <v>7.1918297488443542E-2</v>
      </c>
      <c r="G160">
        <v>56475123.648000002</v>
      </c>
      <c r="H160">
        <v>5601371.0149999997</v>
      </c>
      <c r="I160" s="3">
        <f t="shared" si="15"/>
        <v>0.12969350841443036</v>
      </c>
      <c r="J160">
        <v>6.3033924749999999</v>
      </c>
      <c r="K160">
        <v>1.1423094069999999</v>
      </c>
      <c r="L160" s="3">
        <f t="shared" si="16"/>
        <v>0.22518887247199804</v>
      </c>
      <c r="M160">
        <v>50.2</v>
      </c>
      <c r="N160">
        <v>1.7</v>
      </c>
      <c r="O160" s="3">
        <f t="shared" si="17"/>
        <v>3.5587188612099717E-2</v>
      </c>
      <c r="P160">
        <v>41563519.989999898</v>
      </c>
      <c r="Q160">
        <v>1670054.4</v>
      </c>
      <c r="R160" s="3">
        <f t="shared" si="18"/>
        <v>4.3365882922885041E-2</v>
      </c>
      <c r="S160">
        <v>10662180</v>
      </c>
      <c r="T160">
        <v>-124214</v>
      </c>
      <c r="U160" s="3">
        <f t="shared" si="19"/>
        <v>-1.1384700101039282E-2</v>
      </c>
      <c r="V160">
        <v>21.43</v>
      </c>
      <c r="W160">
        <v>2.44999999999999</v>
      </c>
      <c r="X160" s="3">
        <f t="shared" si="20"/>
        <v>0.15595162316995581</v>
      </c>
    </row>
    <row r="161" spans="1:24" x14ac:dyDescent="0.2">
      <c r="A161">
        <v>4</v>
      </c>
      <c r="B161">
        <v>1</v>
      </c>
      <c r="C161">
        <v>2007</v>
      </c>
      <c r="D161">
        <v>233647548.5</v>
      </c>
      <c r="E161">
        <v>20572286.726</v>
      </c>
      <c r="F161" s="3">
        <f t="shared" si="14"/>
        <v>0.10310599043331062</v>
      </c>
      <c r="G161">
        <v>60964385.366999999</v>
      </c>
      <c r="H161">
        <v>4489261.7189999903</v>
      </c>
      <c r="I161" s="3">
        <f t="shared" si="15"/>
        <v>8.8243180159821244E-2</v>
      </c>
      <c r="J161">
        <v>5.7723072020000004</v>
      </c>
      <c r="K161">
        <v>-0.53108527299999997</v>
      </c>
      <c r="L161" s="3">
        <f t="shared" si="16"/>
        <v>-0.10290190372886282</v>
      </c>
      <c r="M161">
        <v>48.16</v>
      </c>
      <c r="N161">
        <v>-2.04</v>
      </c>
      <c r="O161" s="3">
        <f t="shared" si="17"/>
        <v>-4.2061855670103093E-2</v>
      </c>
      <c r="P161">
        <v>42363652.420000002</v>
      </c>
      <c r="Q161">
        <v>800132.429999999</v>
      </c>
      <c r="R161" s="3">
        <f t="shared" si="18"/>
        <v>2.0056729044883134E-2</v>
      </c>
      <c r="S161">
        <v>10537966</v>
      </c>
      <c r="T161">
        <v>-124214</v>
      </c>
      <c r="U161" s="3">
        <f t="shared" si="19"/>
        <v>-1.1515804076876851E-2</v>
      </c>
      <c r="V161">
        <v>23.28</v>
      </c>
      <c r="W161">
        <v>1.85</v>
      </c>
      <c r="X161" s="3">
        <f t="shared" si="20"/>
        <v>9.7471022128556378E-2</v>
      </c>
    </row>
    <row r="162" spans="1:24" x14ac:dyDescent="0.2">
      <c r="A162">
        <v>4</v>
      </c>
      <c r="B162">
        <v>1</v>
      </c>
      <c r="C162">
        <v>2008</v>
      </c>
      <c r="D162">
        <v>246747522.65000001</v>
      </c>
      <c r="E162">
        <v>13099974.15</v>
      </c>
      <c r="F162" s="3">
        <f t="shared" si="14"/>
        <v>6.148050243342934E-2</v>
      </c>
      <c r="G162">
        <v>64266550.281999998</v>
      </c>
      <c r="H162">
        <v>3302164.9149999898</v>
      </c>
      <c r="I162" s="3">
        <f t="shared" si="15"/>
        <v>5.8471140950161198E-2</v>
      </c>
      <c r="J162">
        <v>6.2357837549999999</v>
      </c>
      <c r="K162">
        <v>0.46347655300000001</v>
      </c>
      <c r="L162" s="3">
        <f t="shared" si="16"/>
        <v>7.3528112811982252E-2</v>
      </c>
      <c r="M162">
        <v>49.059999999999903</v>
      </c>
      <c r="N162">
        <v>0.90000000000000102</v>
      </c>
      <c r="O162" s="3">
        <f t="shared" si="17"/>
        <v>1.792828685258966E-2</v>
      </c>
      <c r="P162">
        <v>42936047.670000002</v>
      </c>
      <c r="Q162">
        <v>572395.25</v>
      </c>
      <c r="R162" s="3">
        <f t="shared" si="18"/>
        <v>1.377157781962926E-2</v>
      </c>
      <c r="S162">
        <v>10413752</v>
      </c>
      <c r="T162">
        <v>-124214</v>
      </c>
      <c r="U162" s="3">
        <f t="shared" si="19"/>
        <v>-1.1649962765588275E-2</v>
      </c>
      <c r="V162">
        <v>26.989999999999899</v>
      </c>
      <c r="W162">
        <v>3.7099999999999902</v>
      </c>
      <c r="X162" s="3">
        <f t="shared" si="20"/>
        <v>0.17312179188054083</v>
      </c>
    </row>
    <row r="163" spans="1:24" x14ac:dyDescent="0.2">
      <c r="A163">
        <v>4</v>
      </c>
      <c r="B163">
        <v>1</v>
      </c>
      <c r="C163">
        <v>2009</v>
      </c>
      <c r="D163">
        <v>243711794.03999999</v>
      </c>
      <c r="E163">
        <v>-54653689.609999999</v>
      </c>
      <c r="F163" s="3">
        <f t="shared" si="14"/>
        <v>-0.23391509973407659</v>
      </c>
      <c r="G163">
        <v>66454738.905999899</v>
      </c>
      <c r="H163">
        <v>-33509058.375999998</v>
      </c>
      <c r="I163" s="3">
        <f t="shared" si="15"/>
        <v>-0.54964973687963137</v>
      </c>
      <c r="J163">
        <v>7.1811168739999998</v>
      </c>
      <c r="K163">
        <v>0.27589238399999899</v>
      </c>
      <c r="L163" s="3">
        <f t="shared" si="16"/>
        <v>4.7795859496945564E-2</v>
      </c>
      <c r="M163">
        <v>55.979999999999897</v>
      </c>
      <c r="N163">
        <v>2.12</v>
      </c>
      <c r="O163" s="3">
        <f t="shared" si="17"/>
        <v>4.401993355481728E-2</v>
      </c>
      <c r="P163">
        <v>49344241.009999998</v>
      </c>
      <c r="Q163">
        <v>-681943</v>
      </c>
      <c r="R163" s="3">
        <f t="shared" si="18"/>
        <v>-1.6097360851682674E-2</v>
      </c>
      <c r="S163">
        <v>11822253</v>
      </c>
      <c r="T163">
        <v>-270707.75</v>
      </c>
      <c r="U163" s="3">
        <f t="shared" si="19"/>
        <v>-2.5688804651675664E-2</v>
      </c>
      <c r="V163">
        <v>22.469999999999899</v>
      </c>
      <c r="W163">
        <v>-7.9199999999999902</v>
      </c>
      <c r="X163" s="3">
        <f t="shared" si="20"/>
        <v>-0.34020618556700988</v>
      </c>
    </row>
    <row r="164" spans="1:24" x14ac:dyDescent="0.2">
      <c r="A164">
        <v>4</v>
      </c>
      <c r="B164">
        <v>1</v>
      </c>
      <c r="C164">
        <v>2010</v>
      </c>
      <c r="D164">
        <v>246077163.81199899</v>
      </c>
      <c r="E164">
        <v>2365369.7720000101</v>
      </c>
      <c r="F164" s="3">
        <f t="shared" si="14"/>
        <v>9.5861946113849263E-3</v>
      </c>
      <c r="G164">
        <v>63764765.444999903</v>
      </c>
      <c r="H164">
        <v>-2689973.4610000001</v>
      </c>
      <c r="I164" s="3">
        <f t="shared" si="15"/>
        <v>-4.1856509322446354E-2</v>
      </c>
      <c r="J164">
        <v>8.1793347829999998</v>
      </c>
      <c r="K164">
        <v>0.99821790899999996</v>
      </c>
      <c r="L164" s="3">
        <f t="shared" si="16"/>
        <v>0.16007898096203305</v>
      </c>
      <c r="M164">
        <v>57.05</v>
      </c>
      <c r="N164">
        <v>1.0699999999999901</v>
      </c>
      <c r="O164" s="3">
        <f t="shared" si="17"/>
        <v>2.1810028536485778E-2</v>
      </c>
      <c r="P164">
        <v>49338852.059999898</v>
      </c>
      <c r="Q164">
        <v>-5388.9499999992504</v>
      </c>
      <c r="R164" s="3">
        <f t="shared" si="18"/>
        <v>-1.2551108666121084E-4</v>
      </c>
      <c r="S164">
        <v>11701328</v>
      </c>
      <c r="T164">
        <v>-120925</v>
      </c>
      <c r="U164" s="3">
        <f t="shared" si="19"/>
        <v>-1.1612049144246954E-2</v>
      </c>
      <c r="V164">
        <v>26.4</v>
      </c>
      <c r="W164">
        <v>3.93</v>
      </c>
      <c r="X164" s="3">
        <f t="shared" si="20"/>
        <v>0.14560948499444293</v>
      </c>
    </row>
    <row r="165" spans="1:24" x14ac:dyDescent="0.2">
      <c r="A165">
        <v>4</v>
      </c>
      <c r="B165">
        <v>1</v>
      </c>
      <c r="C165">
        <v>2011</v>
      </c>
      <c r="D165">
        <v>254122673.68000001</v>
      </c>
      <c r="E165">
        <v>8045509.8679999998</v>
      </c>
      <c r="F165" s="3">
        <f t="shared" si="14"/>
        <v>3.3012394413212125E-2</v>
      </c>
      <c r="G165">
        <v>62085372.103</v>
      </c>
      <c r="H165">
        <v>-1679393.3419999999</v>
      </c>
      <c r="I165" s="3">
        <f t="shared" si="15"/>
        <v>-2.5271235274515164E-2</v>
      </c>
      <c r="J165">
        <v>8.3525719980000002</v>
      </c>
      <c r="K165">
        <v>0.173237214999999</v>
      </c>
      <c r="L165" s="3">
        <f t="shared" si="16"/>
        <v>2.4123993250579564E-2</v>
      </c>
      <c r="M165">
        <v>58.39</v>
      </c>
      <c r="N165">
        <v>1.3399999999999901</v>
      </c>
      <c r="O165" s="3">
        <f t="shared" si="17"/>
        <v>2.3937120400142776E-2</v>
      </c>
      <c r="P165">
        <v>50127738.840000004</v>
      </c>
      <c r="Q165">
        <v>788886.77999999898</v>
      </c>
      <c r="R165" s="3">
        <f t="shared" si="18"/>
        <v>1.5987413401294892E-2</v>
      </c>
      <c r="S165">
        <v>11580403</v>
      </c>
      <c r="T165">
        <v>-120925</v>
      </c>
      <c r="U165" s="3">
        <f t="shared" si="19"/>
        <v>-1.0228591792105954E-2</v>
      </c>
      <c r="V165">
        <v>32.78</v>
      </c>
      <c r="W165">
        <v>6.3799999999999901</v>
      </c>
      <c r="X165" s="3">
        <f t="shared" si="20"/>
        <v>0.28393413440142495</v>
      </c>
    </row>
    <row r="166" spans="1:24" x14ac:dyDescent="0.2">
      <c r="A166">
        <v>4</v>
      </c>
      <c r="B166">
        <v>1</v>
      </c>
      <c r="C166">
        <v>2012</v>
      </c>
      <c r="D166">
        <v>248794470.06</v>
      </c>
      <c r="E166">
        <v>-5328203.62</v>
      </c>
      <c r="F166" s="3">
        <f t="shared" si="14"/>
        <v>-2.1652572459225455E-2</v>
      </c>
      <c r="G166">
        <v>63006457.256999999</v>
      </c>
      <c r="H166">
        <v>921085.15399999998</v>
      </c>
      <c r="I166" s="3">
        <f t="shared" si="15"/>
        <v>1.4445048885100644E-2</v>
      </c>
      <c r="J166">
        <v>8.7080162720000001</v>
      </c>
      <c r="K166">
        <v>0.355444274</v>
      </c>
      <c r="L166" s="3">
        <f t="shared" si="16"/>
        <v>4.3456379208093851E-2</v>
      </c>
      <c r="M166">
        <v>57.48</v>
      </c>
      <c r="N166">
        <v>-0.90999999999999803</v>
      </c>
      <c r="O166" s="3">
        <f t="shared" si="17"/>
        <v>-1.595092024539874E-2</v>
      </c>
      <c r="P166">
        <v>51033352.5</v>
      </c>
      <c r="Q166">
        <v>905613.66</v>
      </c>
      <c r="R166" s="3">
        <f t="shared" si="18"/>
        <v>1.8354980348928733E-2</v>
      </c>
      <c r="S166">
        <v>11727620</v>
      </c>
      <c r="T166">
        <v>147217</v>
      </c>
      <c r="U166" s="3">
        <f t="shared" si="19"/>
        <v>1.2581221550237717E-2</v>
      </c>
      <c r="V166">
        <v>34.11</v>
      </c>
      <c r="W166">
        <v>1.33</v>
      </c>
      <c r="X166" s="3">
        <f t="shared" si="20"/>
        <v>5.0378787878787884E-2</v>
      </c>
    </row>
    <row r="167" spans="1:24" x14ac:dyDescent="0.2">
      <c r="A167">
        <v>4</v>
      </c>
      <c r="B167">
        <v>1</v>
      </c>
      <c r="C167">
        <v>2013</v>
      </c>
      <c r="D167">
        <v>253465713.65000001</v>
      </c>
      <c r="E167">
        <v>4671243.59</v>
      </c>
      <c r="F167" s="3">
        <f t="shared" si="14"/>
        <v>1.8381844966270856E-2</v>
      </c>
      <c r="G167">
        <v>66825608.018999897</v>
      </c>
      <c r="H167">
        <v>3819150.7620000001</v>
      </c>
      <c r="I167" s="3">
        <f t="shared" si="15"/>
        <v>6.1514502251255036E-2</v>
      </c>
      <c r="J167">
        <v>9.7302845849999908</v>
      </c>
      <c r="K167">
        <v>1.0222683129999901</v>
      </c>
      <c r="L167" s="3">
        <f t="shared" si="16"/>
        <v>0.1223896439617365</v>
      </c>
      <c r="M167">
        <v>56.94</v>
      </c>
      <c r="N167">
        <v>-0.54</v>
      </c>
      <c r="O167" s="3">
        <f t="shared" si="17"/>
        <v>-9.2481589313238577E-3</v>
      </c>
      <c r="P167">
        <v>51907629.18</v>
      </c>
      <c r="Q167">
        <v>874276.679999999</v>
      </c>
      <c r="R167" s="3">
        <f t="shared" si="18"/>
        <v>1.7440975799657654E-2</v>
      </c>
      <c r="S167">
        <v>11886446</v>
      </c>
      <c r="T167">
        <v>158826</v>
      </c>
      <c r="U167" s="3">
        <f t="shared" si="19"/>
        <v>1.3715066738178282E-2</v>
      </c>
      <c r="V167">
        <v>32.899999999999899</v>
      </c>
      <c r="W167">
        <v>-1.21</v>
      </c>
      <c r="X167" s="3">
        <f t="shared" si="20"/>
        <v>-3.6912751677852344E-2</v>
      </c>
    </row>
    <row r="168" spans="1:24" x14ac:dyDescent="0.2">
      <c r="A168">
        <v>4</v>
      </c>
      <c r="B168">
        <v>1</v>
      </c>
      <c r="C168">
        <v>2014</v>
      </c>
      <c r="D168">
        <v>265944664.25999999</v>
      </c>
      <c r="E168">
        <v>12478950.609999901</v>
      </c>
      <c r="F168" s="3">
        <f t="shared" si="14"/>
        <v>5.0157668725476258E-2</v>
      </c>
      <c r="G168">
        <v>71623810.865999997</v>
      </c>
      <c r="H168">
        <v>4798202.8470000001</v>
      </c>
      <c r="I168" s="3">
        <f t="shared" si="15"/>
        <v>7.6154144446312619E-2</v>
      </c>
      <c r="J168">
        <v>9.0503586410000008</v>
      </c>
      <c r="K168">
        <v>-0.67992594399999995</v>
      </c>
      <c r="L168" s="3">
        <f t="shared" si="16"/>
        <v>-7.8080463191858393E-2</v>
      </c>
      <c r="M168">
        <v>56.3</v>
      </c>
      <c r="N168">
        <v>-0.64000000000000101</v>
      </c>
      <c r="O168" s="3">
        <f t="shared" si="17"/>
        <v>-1.113430758524706E-2</v>
      </c>
      <c r="P168">
        <v>53051381.079999998</v>
      </c>
      <c r="Q168">
        <v>1143751.8999999999</v>
      </c>
      <c r="R168" s="3">
        <f t="shared" si="18"/>
        <v>2.2411851151656163E-2</v>
      </c>
      <c r="S168">
        <v>12076464</v>
      </c>
      <c r="T168">
        <v>190018</v>
      </c>
      <c r="U168" s="3">
        <f t="shared" si="19"/>
        <v>1.6202605473233274E-2</v>
      </c>
      <c r="V168">
        <v>31.8</v>
      </c>
      <c r="W168">
        <v>-1.1000000000000001</v>
      </c>
      <c r="X168" s="3">
        <f t="shared" si="20"/>
        <v>-3.224860744649663E-2</v>
      </c>
    </row>
    <row r="169" spans="1:24" x14ac:dyDescent="0.2">
      <c r="A169">
        <v>4</v>
      </c>
      <c r="B169">
        <v>1</v>
      </c>
      <c r="C169">
        <v>2015</v>
      </c>
      <c r="D169">
        <v>270272084.60000002</v>
      </c>
      <c r="E169">
        <v>4327420.3400000101</v>
      </c>
      <c r="F169" s="3">
        <f t="shared" si="14"/>
        <v>1.7073000831881981E-2</v>
      </c>
      <c r="G169">
        <v>76011302.025999993</v>
      </c>
      <c r="H169">
        <v>4387491.1599999899</v>
      </c>
      <c r="I169" s="3">
        <f t="shared" si="15"/>
        <v>6.5655835989588546E-2</v>
      </c>
      <c r="J169">
        <v>9.1391899059999897</v>
      </c>
      <c r="K169">
        <v>8.8831264999999701E-2</v>
      </c>
      <c r="L169" s="3">
        <f t="shared" si="16"/>
        <v>9.1293593958125512E-3</v>
      </c>
      <c r="M169">
        <v>54.67</v>
      </c>
      <c r="N169">
        <v>-1.6299999999999899</v>
      </c>
      <c r="O169" s="3">
        <f t="shared" si="17"/>
        <v>-2.86266245170353E-2</v>
      </c>
      <c r="P169">
        <v>54135873.5</v>
      </c>
      <c r="Q169">
        <v>1084492.42</v>
      </c>
      <c r="R169" s="3">
        <f t="shared" si="18"/>
        <v>2.0892736523167092E-2</v>
      </c>
      <c r="S169">
        <v>12246680</v>
      </c>
      <c r="T169">
        <v>170216</v>
      </c>
      <c r="U169" s="3">
        <f t="shared" si="19"/>
        <v>1.4320176106466138E-2</v>
      </c>
      <c r="V169">
        <v>24.53</v>
      </c>
      <c r="W169">
        <v>-7.27</v>
      </c>
      <c r="X169" s="3">
        <f t="shared" si="20"/>
        <v>-0.22097264437690037</v>
      </c>
    </row>
    <row r="170" spans="1:24" x14ac:dyDescent="0.2">
      <c r="A170">
        <v>4</v>
      </c>
      <c r="B170">
        <v>1</v>
      </c>
      <c r="C170">
        <v>2016</v>
      </c>
      <c r="D170">
        <v>270989389.88499999</v>
      </c>
      <c r="E170">
        <v>717305.28499999002</v>
      </c>
      <c r="F170" s="3">
        <f t="shared" ref="F170:F206" si="21">IFERROR(E170/D168,0)</f>
        <v>2.6971975053378724E-3</v>
      </c>
      <c r="G170">
        <v>80487823.858999997</v>
      </c>
      <c r="H170">
        <v>4476521.8329999996</v>
      </c>
      <c r="I170" s="3">
        <f t="shared" ref="I170:I206" si="22">IFERROR(H170/G168,0)</f>
        <v>6.250046986993002E-2</v>
      </c>
      <c r="J170">
        <v>9.5671998679999994</v>
      </c>
      <c r="K170">
        <v>0.42800996200000002</v>
      </c>
      <c r="L170" s="3">
        <f t="shared" ref="L170:L206" si="23">IFERROR(K170/J168,0)</f>
        <v>4.7292044324191325E-2</v>
      </c>
      <c r="M170">
        <v>51.37</v>
      </c>
      <c r="N170">
        <v>-3.3</v>
      </c>
      <c r="O170" s="3">
        <f t="shared" ref="O170:O206" si="24">IFERROR(N170/M168,0)</f>
        <v>-5.8614564831261103E-2</v>
      </c>
      <c r="P170">
        <v>55133910.739999898</v>
      </c>
      <c r="Q170">
        <v>998037.24</v>
      </c>
      <c r="R170" s="3">
        <f t="shared" ref="R170:R206" si="25">IFERROR(Q170/P168,0)</f>
        <v>1.8812653312361233E-2</v>
      </c>
      <c r="S170">
        <v>12389773</v>
      </c>
      <c r="T170">
        <v>143093</v>
      </c>
      <c r="U170" s="3">
        <f t="shared" ref="U170:U206" si="26">IFERROR(T170/S168,0)</f>
        <v>1.1848915377878824E-2</v>
      </c>
      <c r="V170">
        <v>21.729999999999901</v>
      </c>
      <c r="W170">
        <v>-2.8</v>
      </c>
      <c r="X170" s="3">
        <f t="shared" ref="X170:X206" si="27">IFERROR(W170/V168,0)</f>
        <v>-8.8050314465408799E-2</v>
      </c>
    </row>
    <row r="171" spans="1:24" x14ac:dyDescent="0.2">
      <c r="A171">
        <v>4</v>
      </c>
      <c r="B171">
        <v>1</v>
      </c>
      <c r="C171">
        <v>2017</v>
      </c>
      <c r="D171">
        <v>269146985.49199998</v>
      </c>
      <c r="E171">
        <v>-1842404.3929999899</v>
      </c>
      <c r="F171" s="3">
        <f t="shared" si="21"/>
        <v>-6.8168504924462697E-3</v>
      </c>
      <c r="G171">
        <v>83291500.800999999</v>
      </c>
      <c r="H171">
        <v>2803676.94199999</v>
      </c>
      <c r="I171" s="3">
        <f t="shared" si="22"/>
        <v>3.6885000878434895E-2</v>
      </c>
      <c r="J171">
        <v>9.8996333759999899</v>
      </c>
      <c r="K171">
        <v>0.33243350799999899</v>
      </c>
      <c r="L171" s="3">
        <f t="shared" si="23"/>
        <v>3.6374504898049262E-2</v>
      </c>
      <c r="M171">
        <v>50.28</v>
      </c>
      <c r="N171">
        <v>-1.0899999999999901</v>
      </c>
      <c r="O171" s="3">
        <f t="shared" si="24"/>
        <v>-1.9937808670202853E-2</v>
      </c>
      <c r="P171">
        <v>56206920.079999998</v>
      </c>
      <c r="Q171">
        <v>1073009.3399999901</v>
      </c>
      <c r="R171" s="3">
        <f t="shared" si="25"/>
        <v>1.9820671038031559E-2</v>
      </c>
      <c r="S171">
        <v>12546277</v>
      </c>
      <c r="T171">
        <v>156504</v>
      </c>
      <c r="U171" s="3">
        <f t="shared" si="26"/>
        <v>1.2779300185846287E-2</v>
      </c>
      <c r="V171">
        <v>24.309999999999899</v>
      </c>
      <c r="W171">
        <v>2.58</v>
      </c>
      <c r="X171" s="3">
        <f t="shared" si="27"/>
        <v>0.10517733387688545</v>
      </c>
    </row>
    <row r="172" spans="1:24" x14ac:dyDescent="0.2">
      <c r="A172">
        <v>4</v>
      </c>
      <c r="B172">
        <v>1</v>
      </c>
      <c r="C172">
        <v>2018</v>
      </c>
      <c r="D172">
        <v>264191299.71799999</v>
      </c>
      <c r="E172">
        <v>-4955685.7740000002</v>
      </c>
      <c r="F172" s="3">
        <f t="shared" si="21"/>
        <v>-1.8287379354974188E-2</v>
      </c>
      <c r="G172">
        <v>82899333.438999996</v>
      </c>
      <c r="H172">
        <v>-392167.36199999799</v>
      </c>
      <c r="I172" s="3">
        <f t="shared" si="22"/>
        <v>-4.8723812273394765E-3</v>
      </c>
      <c r="J172">
        <v>10.4369923099999</v>
      </c>
      <c r="K172">
        <v>0.53735893399999901</v>
      </c>
      <c r="L172" s="3">
        <f t="shared" si="23"/>
        <v>5.6166792939837749E-2</v>
      </c>
      <c r="M172">
        <v>48.72</v>
      </c>
      <c r="N172">
        <v>-1.5599999999999901</v>
      </c>
      <c r="O172" s="3">
        <f t="shared" si="24"/>
        <v>-3.0367919018882424E-2</v>
      </c>
      <c r="P172">
        <v>57237768.219999999</v>
      </c>
      <c r="Q172">
        <v>1030848.14</v>
      </c>
      <c r="R172" s="3">
        <f t="shared" si="25"/>
        <v>1.8697170691577936E-2</v>
      </c>
      <c r="S172">
        <v>12699428.25</v>
      </c>
      <c r="T172">
        <v>153151.25</v>
      </c>
      <c r="U172" s="3">
        <f t="shared" si="26"/>
        <v>1.2361102176771116E-2</v>
      </c>
      <c r="V172">
        <v>27.759999999999899</v>
      </c>
      <c r="W172">
        <v>3.44999999999999</v>
      </c>
      <c r="X172" s="3">
        <f t="shared" si="27"/>
        <v>0.15876668200644298</v>
      </c>
    </row>
    <row r="173" spans="1:24" x14ac:dyDescent="0.2">
      <c r="A173">
        <v>5</v>
      </c>
      <c r="B173">
        <v>1</v>
      </c>
      <c r="C173">
        <v>2002</v>
      </c>
      <c r="D173">
        <v>1118417893.0679901</v>
      </c>
      <c r="F173" s="3">
        <f t="shared" si="21"/>
        <v>0</v>
      </c>
      <c r="G173">
        <v>318224477.429699</v>
      </c>
      <c r="I173" s="3">
        <f t="shared" si="22"/>
        <v>0</v>
      </c>
      <c r="J173">
        <v>9.6705351410000002</v>
      </c>
      <c r="L173" s="3">
        <f t="shared" si="23"/>
        <v>0</v>
      </c>
      <c r="M173">
        <v>90.44</v>
      </c>
      <c r="O173" s="3">
        <f t="shared" si="24"/>
        <v>0</v>
      </c>
      <c r="P173">
        <v>70262096.959000006</v>
      </c>
      <c r="R173" s="3">
        <f t="shared" si="25"/>
        <v>0</v>
      </c>
      <c r="S173">
        <v>17755895</v>
      </c>
      <c r="U173" s="3">
        <f t="shared" si="26"/>
        <v>0</v>
      </c>
      <c r="V173">
        <v>11.34</v>
      </c>
      <c r="X173" s="3">
        <f t="shared" si="27"/>
        <v>0</v>
      </c>
    </row>
    <row r="174" spans="1:24" x14ac:dyDescent="0.2">
      <c r="A174">
        <v>5</v>
      </c>
      <c r="B174">
        <v>1</v>
      </c>
      <c r="C174">
        <v>2003</v>
      </c>
      <c r="D174">
        <v>1111962762.605</v>
      </c>
      <c r="E174">
        <v>-6455130.4629999902</v>
      </c>
      <c r="F174" s="3">
        <f t="shared" si="21"/>
        <v>-2.4433546713651246E-2</v>
      </c>
      <c r="G174">
        <v>338990711.07149899</v>
      </c>
      <c r="H174">
        <v>20766233.641800001</v>
      </c>
      <c r="I174" s="3">
        <f t="shared" si="22"/>
        <v>0.25049940428146467</v>
      </c>
      <c r="J174">
        <v>9.7305794779999992</v>
      </c>
      <c r="K174">
        <v>6.0044337000000399E-2</v>
      </c>
      <c r="L174" s="3">
        <f t="shared" si="23"/>
        <v>5.7530306832238127E-3</v>
      </c>
      <c r="M174">
        <v>88.71</v>
      </c>
      <c r="N174">
        <v>-1.72999999999999</v>
      </c>
      <c r="O174" s="3">
        <f t="shared" si="24"/>
        <v>-3.5509031198686168E-2</v>
      </c>
      <c r="P174">
        <v>71308734.047000006</v>
      </c>
      <c r="Q174">
        <v>1046637.08799999</v>
      </c>
      <c r="R174" s="3">
        <f t="shared" si="25"/>
        <v>1.8285777390500604E-2</v>
      </c>
      <c r="S174">
        <v>17616901</v>
      </c>
      <c r="T174">
        <v>-138994</v>
      </c>
      <c r="U174" s="3">
        <f t="shared" si="26"/>
        <v>-1.0944902184868047E-2</v>
      </c>
      <c r="V174">
        <v>13.35</v>
      </c>
      <c r="W174">
        <v>2.0099999999999998</v>
      </c>
      <c r="X174" s="3">
        <f t="shared" si="27"/>
        <v>7.2406340057637145E-2</v>
      </c>
    </row>
    <row r="175" spans="1:24" x14ac:dyDescent="0.2">
      <c r="A175">
        <v>5</v>
      </c>
      <c r="B175">
        <v>1</v>
      </c>
      <c r="C175">
        <v>2004</v>
      </c>
      <c r="D175">
        <v>1174261900.595</v>
      </c>
      <c r="E175">
        <v>62299137.989999898</v>
      </c>
      <c r="F175" s="3">
        <f t="shared" si="21"/>
        <v>5.5702916035350526E-2</v>
      </c>
      <c r="G175">
        <v>344727956.46749997</v>
      </c>
      <c r="H175">
        <v>5737245.3959999904</v>
      </c>
      <c r="I175" s="3">
        <f t="shared" si="22"/>
        <v>1.8028925500450987E-2</v>
      </c>
      <c r="J175">
        <v>9.6502180129999999</v>
      </c>
      <c r="K175">
        <v>-8.0361465000000507E-2</v>
      </c>
      <c r="L175" s="3">
        <f t="shared" si="23"/>
        <v>-8.3099294742535398E-3</v>
      </c>
      <c r="M175">
        <v>87.02</v>
      </c>
      <c r="N175">
        <v>-1.68999999999999</v>
      </c>
      <c r="O175" s="3">
        <f t="shared" si="24"/>
        <v>-1.8686421937195819E-2</v>
      </c>
      <c r="P175">
        <v>72690367.420000002</v>
      </c>
      <c r="Q175">
        <v>1381633.3729999999</v>
      </c>
      <c r="R175" s="3">
        <f t="shared" si="25"/>
        <v>1.966399286099052E-2</v>
      </c>
      <c r="S175">
        <v>17477907</v>
      </c>
      <c r="T175">
        <v>-138994</v>
      </c>
      <c r="U175" s="3">
        <f t="shared" si="26"/>
        <v>-7.8280480933233722E-3</v>
      </c>
      <c r="V175">
        <v>15.6799999999999</v>
      </c>
      <c r="W175">
        <v>2.33</v>
      </c>
      <c r="X175" s="3">
        <f t="shared" si="27"/>
        <v>0.20546737213403882</v>
      </c>
    </row>
    <row r="176" spans="1:24" x14ac:dyDescent="0.2">
      <c r="A176">
        <v>5</v>
      </c>
      <c r="B176">
        <v>1</v>
      </c>
      <c r="C176">
        <v>2005</v>
      </c>
      <c r="D176">
        <v>1206984544.576</v>
      </c>
      <c r="E176">
        <v>32722643.980999999</v>
      </c>
      <c r="F176" s="3">
        <f t="shared" si="21"/>
        <v>2.9427823557994441E-2</v>
      </c>
      <c r="G176">
        <v>347348079.04879999</v>
      </c>
      <c r="H176">
        <v>2620122.5812999899</v>
      </c>
      <c r="I176" s="3">
        <f t="shared" si="22"/>
        <v>7.7291869532889971E-3</v>
      </c>
      <c r="J176">
        <v>10.0876296569999</v>
      </c>
      <c r="K176">
        <v>0.43741164399999999</v>
      </c>
      <c r="L176" s="3">
        <f t="shared" si="23"/>
        <v>4.4952270827133163E-2</v>
      </c>
      <c r="M176">
        <v>85.32</v>
      </c>
      <c r="N176">
        <v>-1.7</v>
      </c>
      <c r="O176" s="3">
        <f t="shared" si="24"/>
        <v>-1.9163566677939354E-2</v>
      </c>
      <c r="P176">
        <v>74147183</v>
      </c>
      <c r="Q176">
        <v>1456815.5799999901</v>
      </c>
      <c r="R176" s="3">
        <f t="shared" si="25"/>
        <v>2.0429693493644051E-2</v>
      </c>
      <c r="S176">
        <v>17338913</v>
      </c>
      <c r="T176">
        <v>-138994</v>
      </c>
      <c r="U176" s="3">
        <f t="shared" si="26"/>
        <v>-7.8898099047045797E-3</v>
      </c>
      <c r="V176">
        <v>18.96</v>
      </c>
      <c r="W176">
        <v>3.27999999999999</v>
      </c>
      <c r="X176" s="3">
        <f t="shared" si="27"/>
        <v>0.24569288389513036</v>
      </c>
    </row>
    <row r="177" spans="1:24" x14ac:dyDescent="0.2">
      <c r="A177">
        <v>5</v>
      </c>
      <c r="B177">
        <v>1</v>
      </c>
      <c r="C177">
        <v>2006</v>
      </c>
      <c r="D177">
        <v>1252873530.9820001</v>
      </c>
      <c r="E177">
        <v>45888986.406000003</v>
      </c>
      <c r="F177" s="3">
        <f t="shared" si="21"/>
        <v>3.9079004762692202E-2</v>
      </c>
      <c r="G177">
        <v>358176776.87909901</v>
      </c>
      <c r="H177">
        <v>10828697.8303</v>
      </c>
      <c r="I177" s="3">
        <f t="shared" si="22"/>
        <v>3.1412299545600965E-2</v>
      </c>
      <c r="J177">
        <v>11.426529386</v>
      </c>
      <c r="K177">
        <v>1.338899729</v>
      </c>
      <c r="L177" s="3">
        <f t="shared" si="23"/>
        <v>0.1387429514231017</v>
      </c>
      <c r="M177">
        <v>83.54</v>
      </c>
      <c r="N177">
        <v>-1.78</v>
      </c>
      <c r="O177" s="3">
        <f t="shared" si="24"/>
        <v>-2.0455067800505631E-2</v>
      </c>
      <c r="P177">
        <v>76039932.75</v>
      </c>
      <c r="Q177">
        <v>1892749.75</v>
      </c>
      <c r="R177" s="3">
        <f t="shared" si="25"/>
        <v>2.6038522257891758E-2</v>
      </c>
      <c r="S177">
        <v>17199919</v>
      </c>
      <c r="T177">
        <v>-138994</v>
      </c>
      <c r="U177" s="3">
        <f t="shared" si="26"/>
        <v>-7.9525540443715608E-3</v>
      </c>
      <c r="V177">
        <v>21.45</v>
      </c>
      <c r="W177">
        <v>2.48999999999999</v>
      </c>
      <c r="X177" s="3">
        <f t="shared" si="27"/>
        <v>0.15880102040816363</v>
      </c>
    </row>
    <row r="178" spans="1:24" x14ac:dyDescent="0.2">
      <c r="A178">
        <v>5</v>
      </c>
      <c r="B178">
        <v>1</v>
      </c>
      <c r="C178">
        <v>2007</v>
      </c>
      <c r="D178">
        <v>1260159894.349</v>
      </c>
      <c r="E178">
        <v>7286363.3669999801</v>
      </c>
      <c r="F178" s="3">
        <f t="shared" si="21"/>
        <v>6.036832368520176E-3</v>
      </c>
      <c r="G178">
        <v>379029274.71399999</v>
      </c>
      <c r="H178">
        <v>20852497.834899999</v>
      </c>
      <c r="I178" s="3">
        <f t="shared" si="22"/>
        <v>6.0033433586285552E-2</v>
      </c>
      <c r="J178">
        <v>11.724103972</v>
      </c>
      <c r="K178">
        <v>0.29757458599999898</v>
      </c>
      <c r="L178" s="3">
        <f t="shared" si="23"/>
        <v>2.9498960223377075E-2</v>
      </c>
      <c r="M178">
        <v>82.22</v>
      </c>
      <c r="N178">
        <v>-1.32</v>
      </c>
      <c r="O178" s="3">
        <f t="shared" si="24"/>
        <v>-1.547116736990155E-2</v>
      </c>
      <c r="P178">
        <v>76368209.599999994</v>
      </c>
      <c r="Q178">
        <v>328276.850000003</v>
      </c>
      <c r="R178" s="3">
        <f t="shared" si="25"/>
        <v>4.4273677935951121E-3</v>
      </c>
      <c r="S178">
        <v>17060925</v>
      </c>
      <c r="T178">
        <v>-138994</v>
      </c>
      <c r="U178" s="3">
        <f t="shared" si="26"/>
        <v>-8.016304136251217E-3</v>
      </c>
      <c r="V178">
        <v>23.25</v>
      </c>
      <c r="W178">
        <v>1.7999999999999901</v>
      </c>
      <c r="X178" s="3">
        <f t="shared" si="27"/>
        <v>9.4936708860758959E-2</v>
      </c>
    </row>
    <row r="179" spans="1:24" x14ac:dyDescent="0.2">
      <c r="A179">
        <v>5</v>
      </c>
      <c r="B179">
        <v>1</v>
      </c>
      <c r="C179">
        <v>2008</v>
      </c>
      <c r="D179">
        <v>1321820076.641</v>
      </c>
      <c r="E179">
        <v>61660182.292000003</v>
      </c>
      <c r="F179" s="3">
        <f t="shared" si="21"/>
        <v>4.9215009150740743E-2</v>
      </c>
      <c r="G179">
        <v>387343632.85500002</v>
      </c>
      <c r="H179">
        <v>8314358.1409999998</v>
      </c>
      <c r="I179" s="3">
        <f t="shared" si="22"/>
        <v>2.3213001729049772E-2</v>
      </c>
      <c r="J179">
        <v>12.406126328999999</v>
      </c>
      <c r="K179">
        <v>0.68202235700000002</v>
      </c>
      <c r="L179" s="3">
        <f t="shared" si="23"/>
        <v>5.9687621145544573E-2</v>
      </c>
      <c r="M179">
        <v>83.84</v>
      </c>
      <c r="N179">
        <v>1.62</v>
      </c>
      <c r="O179" s="3">
        <f t="shared" si="24"/>
        <v>1.9391908067991383E-2</v>
      </c>
      <c r="P179">
        <v>76557001.430000007</v>
      </c>
      <c r="Q179">
        <v>188791.82999999801</v>
      </c>
      <c r="R179" s="3">
        <f t="shared" si="25"/>
        <v>2.4827984872198353E-3</v>
      </c>
      <c r="S179">
        <v>16921931</v>
      </c>
      <c r="T179">
        <v>-138994</v>
      </c>
      <c r="U179" s="3">
        <f t="shared" si="26"/>
        <v>-8.081084567898255E-3</v>
      </c>
      <c r="V179">
        <v>27.02</v>
      </c>
      <c r="W179">
        <v>3.77</v>
      </c>
      <c r="X179" s="3">
        <f t="shared" si="27"/>
        <v>0.17575757575757575</v>
      </c>
    </row>
    <row r="180" spans="1:24" x14ac:dyDescent="0.2">
      <c r="A180">
        <v>5</v>
      </c>
      <c r="B180">
        <v>1</v>
      </c>
      <c r="C180">
        <v>2009</v>
      </c>
      <c r="D180">
        <v>1306132620.1329999</v>
      </c>
      <c r="E180">
        <v>-15687456.507999999</v>
      </c>
      <c r="F180" s="3">
        <f t="shared" si="21"/>
        <v>-1.2448782553982293E-2</v>
      </c>
      <c r="G180">
        <v>388070567.26499999</v>
      </c>
      <c r="H180">
        <v>726934.40999999398</v>
      </c>
      <c r="I180" s="3">
        <f t="shared" si="22"/>
        <v>1.9178846028410576E-3</v>
      </c>
      <c r="J180">
        <v>13.150375832999901</v>
      </c>
      <c r="K180">
        <v>0.74424950400000001</v>
      </c>
      <c r="L180" s="3">
        <f t="shared" si="23"/>
        <v>6.3480288623970593E-2</v>
      </c>
      <c r="M180">
        <v>84.329999999999899</v>
      </c>
      <c r="N180">
        <v>0.48999999999999899</v>
      </c>
      <c r="O180" s="3">
        <f t="shared" si="24"/>
        <v>5.9596205302845902E-3</v>
      </c>
      <c r="P180">
        <v>76117346.760000005</v>
      </c>
      <c r="Q180">
        <v>-439654.669999998</v>
      </c>
      <c r="R180" s="3">
        <f t="shared" si="25"/>
        <v>-5.7570378080462163E-3</v>
      </c>
      <c r="S180">
        <v>16782937</v>
      </c>
      <c r="T180">
        <v>-138994</v>
      </c>
      <c r="U180" s="3">
        <f t="shared" si="26"/>
        <v>-8.1469205216012607E-3</v>
      </c>
      <c r="V180">
        <v>19.829999999999998</v>
      </c>
      <c r="W180">
        <v>-7.1899999999999897</v>
      </c>
      <c r="X180" s="3">
        <f t="shared" si="27"/>
        <v>-0.30924731182795656</v>
      </c>
    </row>
    <row r="181" spans="1:24" x14ac:dyDescent="0.2">
      <c r="A181">
        <v>5</v>
      </c>
      <c r="B181">
        <v>1</v>
      </c>
      <c r="C181">
        <v>2010</v>
      </c>
      <c r="D181">
        <v>1304459825.53</v>
      </c>
      <c r="E181">
        <v>-1672794.6029999601</v>
      </c>
      <c r="F181" s="3">
        <f t="shared" si="21"/>
        <v>-1.2655236764528906E-3</v>
      </c>
      <c r="G181">
        <v>390988854.71899998</v>
      </c>
      <c r="H181">
        <v>2918287.4539999999</v>
      </c>
      <c r="I181" s="3">
        <f t="shared" si="22"/>
        <v>7.5341046204635692E-3</v>
      </c>
      <c r="J181">
        <v>13.697028429</v>
      </c>
      <c r="K181">
        <v>0.54665259599999905</v>
      </c>
      <c r="L181" s="3">
        <f t="shared" si="23"/>
        <v>4.4063117003908678E-2</v>
      </c>
      <c r="M181">
        <v>87.119999999999905</v>
      </c>
      <c r="N181">
        <v>2.7899999999999898</v>
      </c>
      <c r="O181" s="3">
        <f t="shared" si="24"/>
        <v>3.3277671755725068E-2</v>
      </c>
      <c r="P181">
        <v>76162118.329999998</v>
      </c>
      <c r="Q181">
        <v>44771.5699999965</v>
      </c>
      <c r="R181" s="3">
        <f t="shared" si="25"/>
        <v>5.8481352670184512E-4</v>
      </c>
      <c r="S181">
        <v>16643943</v>
      </c>
      <c r="T181">
        <v>-138994</v>
      </c>
      <c r="U181" s="3">
        <f t="shared" si="26"/>
        <v>-8.2138380070217749E-3</v>
      </c>
      <c r="V181">
        <v>23.319999999999901</v>
      </c>
      <c r="W181">
        <v>3.49</v>
      </c>
      <c r="X181" s="3">
        <f t="shared" si="27"/>
        <v>0.12916358253145818</v>
      </c>
    </row>
    <row r="182" spans="1:24" x14ac:dyDescent="0.2">
      <c r="A182">
        <v>5</v>
      </c>
      <c r="B182">
        <v>1</v>
      </c>
      <c r="C182">
        <v>2011</v>
      </c>
      <c r="D182">
        <v>1358879995.45</v>
      </c>
      <c r="E182">
        <v>54420169.919999897</v>
      </c>
      <c r="F182" s="3">
        <f t="shared" si="21"/>
        <v>4.1665118136670107E-2</v>
      </c>
      <c r="G182">
        <v>393277159.88700002</v>
      </c>
      <c r="H182">
        <v>2288305.16799998</v>
      </c>
      <c r="I182" s="3">
        <f t="shared" si="22"/>
        <v>5.8966212875334488E-3</v>
      </c>
      <c r="J182">
        <v>14.2604811979999</v>
      </c>
      <c r="K182">
        <v>0.56345276899999897</v>
      </c>
      <c r="L182" s="3">
        <f t="shared" si="23"/>
        <v>4.2846894731788251E-2</v>
      </c>
      <c r="M182">
        <v>89.3</v>
      </c>
      <c r="N182">
        <v>2.1800000000000002</v>
      </c>
      <c r="O182" s="3">
        <f t="shared" si="24"/>
        <v>2.5850824143246801E-2</v>
      </c>
      <c r="P182">
        <v>76902438.010000005</v>
      </c>
      <c r="Q182">
        <v>740319.679999999</v>
      </c>
      <c r="R182" s="3">
        <f t="shared" si="25"/>
        <v>9.7260310758629891E-3</v>
      </c>
      <c r="S182">
        <v>16504949</v>
      </c>
      <c r="T182">
        <v>-138994</v>
      </c>
      <c r="U182" s="3">
        <f t="shared" si="26"/>
        <v>-8.2818638954552468E-3</v>
      </c>
      <c r="V182">
        <v>29.25</v>
      </c>
      <c r="W182">
        <v>5.93</v>
      </c>
      <c r="X182" s="3">
        <f t="shared" si="27"/>
        <v>0.29904185577407971</v>
      </c>
    </row>
    <row r="183" spans="1:24" x14ac:dyDescent="0.2">
      <c r="A183">
        <v>5</v>
      </c>
      <c r="B183">
        <v>1</v>
      </c>
      <c r="C183">
        <v>2012</v>
      </c>
      <c r="D183">
        <v>1393741146.0799999</v>
      </c>
      <c r="E183">
        <v>34861150.629999898</v>
      </c>
      <c r="F183" s="3">
        <f t="shared" si="21"/>
        <v>2.6724587409839063E-2</v>
      </c>
      <c r="G183">
        <v>405343614.827999</v>
      </c>
      <c r="H183">
        <v>12066454.941</v>
      </c>
      <c r="I183" s="3">
        <f t="shared" si="22"/>
        <v>3.0861378260186079E-2</v>
      </c>
      <c r="J183">
        <v>14.706370626999901</v>
      </c>
      <c r="K183">
        <v>0.445889429</v>
      </c>
      <c r="L183" s="3">
        <f t="shared" si="23"/>
        <v>3.2553734652104663E-2</v>
      </c>
      <c r="M183">
        <v>88.49</v>
      </c>
      <c r="N183">
        <v>-0.81</v>
      </c>
      <c r="O183" s="3">
        <f t="shared" si="24"/>
        <v>-9.2975206611570355E-3</v>
      </c>
      <c r="P183">
        <v>77856186.5</v>
      </c>
      <c r="Q183">
        <v>953748.49000000197</v>
      </c>
      <c r="R183" s="3">
        <f t="shared" si="25"/>
        <v>1.2522609808035285E-2</v>
      </c>
      <c r="S183">
        <v>16660711</v>
      </c>
      <c r="T183">
        <v>155762</v>
      </c>
      <c r="U183" s="3">
        <f t="shared" si="26"/>
        <v>9.3584795381719352E-3</v>
      </c>
      <c r="V183">
        <v>30.38</v>
      </c>
      <c r="W183">
        <v>1.1299999999999999</v>
      </c>
      <c r="X183" s="3">
        <f t="shared" si="27"/>
        <v>4.8456260720411863E-2</v>
      </c>
    </row>
    <row r="184" spans="1:24" x14ac:dyDescent="0.2">
      <c r="A184">
        <v>5</v>
      </c>
      <c r="B184">
        <v>1</v>
      </c>
      <c r="C184">
        <v>2013</v>
      </c>
      <c r="D184">
        <v>1398547513.5899999</v>
      </c>
      <c r="E184">
        <v>4806367.50999997</v>
      </c>
      <c r="F184" s="3">
        <f t="shared" si="21"/>
        <v>3.5370065981494684E-3</v>
      </c>
      <c r="G184">
        <v>415762609.58599901</v>
      </c>
      <c r="H184">
        <v>10418994.757999999</v>
      </c>
      <c r="I184" s="3">
        <f t="shared" si="22"/>
        <v>2.6492753255728554E-2</v>
      </c>
      <c r="J184">
        <v>15.434703877999899</v>
      </c>
      <c r="K184">
        <v>0.72833325100000001</v>
      </c>
      <c r="L184" s="3">
        <f t="shared" si="23"/>
        <v>5.1073539587300334E-2</v>
      </c>
      <c r="M184">
        <v>86.72</v>
      </c>
      <c r="N184">
        <v>-1.77</v>
      </c>
      <c r="O184" s="3">
        <f t="shared" si="24"/>
        <v>-1.9820828667413214E-2</v>
      </c>
      <c r="P184">
        <v>78704277.760000005</v>
      </c>
      <c r="Q184">
        <v>848091.25999999698</v>
      </c>
      <c r="R184" s="3">
        <f t="shared" si="25"/>
        <v>1.1028145296118121E-2</v>
      </c>
      <c r="S184">
        <v>16833511</v>
      </c>
      <c r="T184">
        <v>172800</v>
      </c>
      <c r="U184" s="3">
        <f t="shared" si="26"/>
        <v>1.0469587031138358E-2</v>
      </c>
      <c r="V184">
        <v>29.409999999999901</v>
      </c>
      <c r="W184">
        <v>-0.97000000000000097</v>
      </c>
      <c r="X184" s="3">
        <f t="shared" si="27"/>
        <v>-3.3162393162393194E-2</v>
      </c>
    </row>
    <row r="185" spans="1:24" x14ac:dyDescent="0.2">
      <c r="A185">
        <v>5</v>
      </c>
      <c r="B185">
        <v>1</v>
      </c>
      <c r="C185">
        <v>2014</v>
      </c>
      <c r="D185">
        <v>1427908634.9000001</v>
      </c>
      <c r="E185">
        <v>29361121.309999999</v>
      </c>
      <c r="F185" s="3">
        <f t="shared" si="21"/>
        <v>2.10664092055977E-2</v>
      </c>
      <c r="G185">
        <v>426886423.13399899</v>
      </c>
      <c r="H185">
        <v>11123813.5479999</v>
      </c>
      <c r="I185" s="3">
        <f t="shared" si="22"/>
        <v>2.74429228463858E-2</v>
      </c>
      <c r="J185">
        <v>15.546677787</v>
      </c>
      <c r="K185">
        <v>0.111973909</v>
      </c>
      <c r="L185" s="3">
        <f t="shared" si="23"/>
        <v>7.6139730080257515E-3</v>
      </c>
      <c r="M185">
        <v>85.81</v>
      </c>
      <c r="N185">
        <v>-0.90999999999999803</v>
      </c>
      <c r="O185" s="3">
        <f t="shared" si="24"/>
        <v>-1.0283647869815777E-2</v>
      </c>
      <c r="P185">
        <v>79741888.329999998</v>
      </c>
      <c r="Q185">
        <v>1037610.57</v>
      </c>
      <c r="R185" s="3">
        <f t="shared" si="25"/>
        <v>1.332727194389363E-2</v>
      </c>
      <c r="S185">
        <v>17035277</v>
      </c>
      <c r="T185">
        <v>201766</v>
      </c>
      <c r="U185" s="3">
        <f t="shared" si="26"/>
        <v>1.2110287490131724E-2</v>
      </c>
      <c r="V185">
        <v>28.4</v>
      </c>
      <c r="W185">
        <v>-1.00999999999999</v>
      </c>
      <c r="X185" s="3">
        <f t="shared" si="27"/>
        <v>-3.3245556287030617E-2</v>
      </c>
    </row>
    <row r="186" spans="1:24" x14ac:dyDescent="0.2">
      <c r="A186">
        <v>5</v>
      </c>
      <c r="B186">
        <v>1</v>
      </c>
      <c r="C186">
        <v>2015</v>
      </c>
      <c r="D186">
        <v>1400838798.8</v>
      </c>
      <c r="E186">
        <v>-27069836.100000001</v>
      </c>
      <c r="F186" s="3">
        <f t="shared" si="21"/>
        <v>-1.9355678542885623E-2</v>
      </c>
      <c r="G186">
        <v>430655790.41900003</v>
      </c>
      <c r="H186">
        <v>3769367.2850000001</v>
      </c>
      <c r="I186" s="3">
        <f t="shared" si="22"/>
        <v>9.0661526507960794E-3</v>
      </c>
      <c r="J186">
        <v>16.676810081999999</v>
      </c>
      <c r="K186">
        <v>1.1301322949999999</v>
      </c>
      <c r="L186" s="3">
        <f t="shared" si="23"/>
        <v>7.3220212317182967E-2</v>
      </c>
      <c r="M186">
        <v>85.33</v>
      </c>
      <c r="N186">
        <v>-0.48</v>
      </c>
      <c r="O186" s="3">
        <f t="shared" si="24"/>
        <v>-5.5350553505535052E-3</v>
      </c>
      <c r="P186">
        <v>80588217.340000004</v>
      </c>
      <c r="Q186">
        <v>846329.00999999605</v>
      </c>
      <c r="R186" s="3">
        <f t="shared" si="25"/>
        <v>1.0753278399692362E-2</v>
      </c>
      <c r="S186">
        <v>17209537</v>
      </c>
      <c r="T186">
        <v>174260</v>
      </c>
      <c r="U186" s="3">
        <f t="shared" si="26"/>
        <v>1.0351969948515196E-2</v>
      </c>
      <c r="V186">
        <v>21.36</v>
      </c>
      <c r="W186">
        <v>-7.0399999999999903</v>
      </c>
      <c r="X186" s="3">
        <f t="shared" si="27"/>
        <v>-0.23937436246174817</v>
      </c>
    </row>
    <row r="187" spans="1:24" x14ac:dyDescent="0.2">
      <c r="A187">
        <v>5</v>
      </c>
      <c r="B187">
        <v>1</v>
      </c>
      <c r="C187">
        <v>2016</v>
      </c>
      <c r="D187">
        <v>1376644223.8699999</v>
      </c>
      <c r="E187">
        <v>-24194574.93</v>
      </c>
      <c r="F187" s="3">
        <f t="shared" si="21"/>
        <v>-1.6944063743752347E-2</v>
      </c>
      <c r="G187">
        <v>437481293.25199997</v>
      </c>
      <c r="H187">
        <v>6825502.8329999801</v>
      </c>
      <c r="I187" s="3">
        <f t="shared" si="22"/>
        <v>1.5989037043835582E-2</v>
      </c>
      <c r="J187">
        <v>17.001606234</v>
      </c>
      <c r="K187">
        <v>0.32479615199999901</v>
      </c>
      <c r="L187" s="3">
        <f t="shared" si="23"/>
        <v>2.0891675794013739E-2</v>
      </c>
      <c r="M187">
        <v>84.91</v>
      </c>
      <c r="N187">
        <v>-0.42000000000000198</v>
      </c>
      <c r="O187" s="3">
        <f t="shared" si="24"/>
        <v>-4.89453443654588E-3</v>
      </c>
      <c r="P187">
        <v>81234354.909999996</v>
      </c>
      <c r="Q187">
        <v>646137.57000000402</v>
      </c>
      <c r="R187" s="3">
        <f t="shared" si="25"/>
        <v>8.1028626676867659E-3</v>
      </c>
      <c r="S187">
        <v>17318546</v>
      </c>
      <c r="T187">
        <v>109009</v>
      </c>
      <c r="U187" s="3">
        <f t="shared" si="26"/>
        <v>6.3990154078504271E-3</v>
      </c>
      <c r="V187">
        <v>19.09</v>
      </c>
      <c r="W187">
        <v>-2.27</v>
      </c>
      <c r="X187" s="3">
        <f t="shared" si="27"/>
        <v>-7.9929577464788737E-2</v>
      </c>
    </row>
    <row r="188" spans="1:24" x14ac:dyDescent="0.2">
      <c r="A188">
        <v>5</v>
      </c>
      <c r="B188">
        <v>1</v>
      </c>
      <c r="C188">
        <v>2017</v>
      </c>
      <c r="D188">
        <v>1346850155.72</v>
      </c>
      <c r="E188">
        <v>-29794068.149999902</v>
      </c>
      <c r="F188" s="3">
        <f t="shared" si="21"/>
        <v>-2.1268734258019114E-2</v>
      </c>
      <c r="G188">
        <v>452154001.505</v>
      </c>
      <c r="H188">
        <v>14672708.253</v>
      </c>
      <c r="I188" s="3">
        <f t="shared" si="22"/>
        <v>3.4070616439928536E-2</v>
      </c>
      <c r="J188">
        <v>17.213336031999901</v>
      </c>
      <c r="K188">
        <v>0.211729797999999</v>
      </c>
      <c r="L188" s="3">
        <f t="shared" si="23"/>
        <v>1.2696060994813876E-2</v>
      </c>
      <c r="M188">
        <v>83.559999999999903</v>
      </c>
      <c r="N188">
        <v>-1.3499999999999901</v>
      </c>
      <c r="O188" s="3">
        <f t="shared" si="24"/>
        <v>-1.5820930505097738E-2</v>
      </c>
      <c r="P188">
        <v>82111967.059999898</v>
      </c>
      <c r="Q188">
        <v>877612.14999999595</v>
      </c>
      <c r="R188" s="3">
        <f t="shared" si="25"/>
        <v>1.0890080199905262E-2</v>
      </c>
      <c r="S188">
        <v>17497797</v>
      </c>
      <c r="T188">
        <v>179251</v>
      </c>
      <c r="U188" s="3">
        <f t="shared" si="26"/>
        <v>1.04157944516462E-2</v>
      </c>
      <c r="V188">
        <v>21.35</v>
      </c>
      <c r="W188">
        <v>2.2599999999999998</v>
      </c>
      <c r="X188" s="3">
        <f t="shared" si="27"/>
        <v>0.10580524344569288</v>
      </c>
    </row>
    <row r="189" spans="1:24" x14ac:dyDescent="0.2">
      <c r="A189">
        <v>5</v>
      </c>
      <c r="B189">
        <v>1</v>
      </c>
      <c r="C189">
        <v>2018</v>
      </c>
      <c r="D189">
        <v>1320650958.03</v>
      </c>
      <c r="E189">
        <v>-26199197.689999901</v>
      </c>
      <c r="F189" s="3">
        <f t="shared" si="21"/>
        <v>-1.9031204457713221E-2</v>
      </c>
      <c r="G189">
        <v>459103564.66799998</v>
      </c>
      <c r="H189">
        <v>6949563.1629999802</v>
      </c>
      <c r="I189" s="3">
        <f t="shared" si="22"/>
        <v>1.5885395033329714E-2</v>
      </c>
      <c r="J189">
        <v>17.649264491</v>
      </c>
      <c r="K189">
        <v>0.43592845899999999</v>
      </c>
      <c r="L189" s="3">
        <f t="shared" si="23"/>
        <v>2.5640427910171536E-2</v>
      </c>
      <c r="M189">
        <v>82.49</v>
      </c>
      <c r="N189">
        <v>-1.07</v>
      </c>
      <c r="O189" s="3">
        <f t="shared" si="24"/>
        <v>-1.2601578141561655E-2</v>
      </c>
      <c r="P189">
        <v>82783154.400000006</v>
      </c>
      <c r="Q189">
        <v>671187.33999999904</v>
      </c>
      <c r="R189" s="3">
        <f t="shared" si="25"/>
        <v>8.2623582195440748E-3</v>
      </c>
      <c r="S189">
        <v>17659487.5</v>
      </c>
      <c r="T189">
        <v>161690.5</v>
      </c>
      <c r="U189" s="3">
        <f t="shared" si="26"/>
        <v>9.3362629865116845E-3</v>
      </c>
      <c r="V189">
        <v>24.11</v>
      </c>
      <c r="W189">
        <v>2.75999999999999</v>
      </c>
      <c r="X189" s="3">
        <f t="shared" si="27"/>
        <v>0.14457831325301151</v>
      </c>
    </row>
    <row r="190" spans="1:24" x14ac:dyDescent="0.2">
      <c r="A190">
        <v>6</v>
      </c>
      <c r="B190">
        <v>1</v>
      </c>
      <c r="C190">
        <v>2002</v>
      </c>
      <c r="D190">
        <v>2028458449</v>
      </c>
      <c r="F190" s="3">
        <f t="shared" si="21"/>
        <v>0</v>
      </c>
      <c r="G190">
        <v>474570591.5</v>
      </c>
      <c r="I190" s="3">
        <f t="shared" si="22"/>
        <v>0</v>
      </c>
      <c r="J190">
        <v>1.2615172990000001</v>
      </c>
      <c r="L190" s="3">
        <f t="shared" si="23"/>
        <v>0</v>
      </c>
      <c r="M190">
        <v>31.71</v>
      </c>
      <c r="O190" s="3">
        <f t="shared" si="24"/>
        <v>0</v>
      </c>
      <c r="P190">
        <v>25697520.390000001</v>
      </c>
      <c r="R190" s="3">
        <f t="shared" si="25"/>
        <v>0</v>
      </c>
      <c r="S190">
        <v>13808513</v>
      </c>
      <c r="U190" s="3">
        <f t="shared" si="26"/>
        <v>0</v>
      </c>
      <c r="V190">
        <v>1.41</v>
      </c>
      <c r="X190" s="3">
        <f t="shared" si="27"/>
        <v>0</v>
      </c>
    </row>
    <row r="191" spans="1:24" x14ac:dyDescent="0.2">
      <c r="A191">
        <v>6</v>
      </c>
      <c r="B191">
        <v>1</v>
      </c>
      <c r="C191">
        <v>2003</v>
      </c>
      <c r="D191">
        <v>1999850730</v>
      </c>
      <c r="E191">
        <v>-28607719</v>
      </c>
      <c r="F191" s="3">
        <f t="shared" si="21"/>
        <v>-2.1661831861064795E-2</v>
      </c>
      <c r="G191">
        <v>503552796.69999999</v>
      </c>
      <c r="H191">
        <v>28982205.199999899</v>
      </c>
      <c r="I191" s="3">
        <f t="shared" si="22"/>
        <v>6.3127815661719669E-2</v>
      </c>
      <c r="J191">
        <v>1.4122819790000001</v>
      </c>
      <c r="K191">
        <v>0.15076467999999901</v>
      </c>
      <c r="L191" s="3">
        <f t="shared" si="23"/>
        <v>8.5422641876594565E-3</v>
      </c>
      <c r="M191">
        <v>31.36</v>
      </c>
      <c r="N191">
        <v>-0.35000000000000098</v>
      </c>
      <c r="O191" s="3">
        <f t="shared" si="24"/>
        <v>-4.2429385380046191E-3</v>
      </c>
      <c r="P191">
        <v>26042245.27</v>
      </c>
      <c r="Q191">
        <v>344724.88000000198</v>
      </c>
      <c r="R191" s="3">
        <f t="shared" si="25"/>
        <v>4.164191163027269E-3</v>
      </c>
      <c r="S191">
        <v>13723962</v>
      </c>
      <c r="T191">
        <v>-84551</v>
      </c>
      <c r="U191" s="3">
        <f t="shared" si="26"/>
        <v>-4.7878512895688508E-3</v>
      </c>
      <c r="V191">
        <v>1.64</v>
      </c>
      <c r="W191">
        <v>0.22999999999999901</v>
      </c>
      <c r="X191" s="3">
        <f t="shared" si="27"/>
        <v>9.5396101202820001E-3</v>
      </c>
    </row>
    <row r="192" spans="1:24" x14ac:dyDescent="0.2">
      <c r="A192">
        <v>6</v>
      </c>
      <c r="B192">
        <v>1</v>
      </c>
      <c r="C192">
        <v>2004</v>
      </c>
      <c r="D192">
        <v>2115153452</v>
      </c>
      <c r="E192">
        <v>115302722</v>
      </c>
      <c r="F192" s="3">
        <f t="shared" si="21"/>
        <v>5.6842535796995268E-2</v>
      </c>
      <c r="G192">
        <v>521860484</v>
      </c>
      <c r="H192">
        <v>18307687.300000001</v>
      </c>
      <c r="I192" s="3">
        <f t="shared" si="22"/>
        <v>3.8577374215570205E-2</v>
      </c>
      <c r="J192">
        <v>1.4342283499999999</v>
      </c>
      <c r="K192">
        <v>2.1946370999999801E-2</v>
      </c>
      <c r="L192" s="3">
        <f t="shared" si="23"/>
        <v>1.7396805432154282E-2</v>
      </c>
      <c r="M192">
        <v>31</v>
      </c>
      <c r="N192">
        <v>-0.35999999999999899</v>
      </c>
      <c r="O192" s="3">
        <f t="shared" si="24"/>
        <v>-1.1352885525070923E-2</v>
      </c>
      <c r="P192">
        <v>26563773.75</v>
      </c>
      <c r="Q192">
        <v>521528.47999999602</v>
      </c>
      <c r="R192" s="3">
        <f t="shared" si="25"/>
        <v>2.029489507489388E-2</v>
      </c>
      <c r="S192">
        <v>13639411</v>
      </c>
      <c r="T192">
        <v>-84551</v>
      </c>
      <c r="U192" s="3">
        <f t="shared" si="26"/>
        <v>-6.1231068109940589E-3</v>
      </c>
      <c r="V192">
        <v>1.93</v>
      </c>
      <c r="W192">
        <v>0.28999999999999998</v>
      </c>
      <c r="X192" s="3">
        <f t="shared" si="27"/>
        <v>0.20567375886524822</v>
      </c>
    </row>
    <row r="193" spans="1:24" x14ac:dyDescent="0.2">
      <c r="A193">
        <v>6</v>
      </c>
      <c r="B193">
        <v>1</v>
      </c>
      <c r="C193">
        <v>2005</v>
      </c>
      <c r="D193">
        <v>2507212523</v>
      </c>
      <c r="E193">
        <v>392059071</v>
      </c>
      <c r="F193" s="3">
        <f t="shared" si="21"/>
        <v>0.19604416725642318</v>
      </c>
      <c r="G193">
        <v>527998936.69999999</v>
      </c>
      <c r="H193">
        <v>6138452.6999999797</v>
      </c>
      <c r="I193" s="3">
        <f t="shared" si="22"/>
        <v>1.2190286182954249E-2</v>
      </c>
      <c r="J193">
        <v>1.2506809240000001</v>
      </c>
      <c r="K193">
        <v>-0.18354742599999899</v>
      </c>
      <c r="L193" s="3">
        <f t="shared" si="23"/>
        <v>-0.12996514062295414</v>
      </c>
      <c r="M193">
        <v>30.68</v>
      </c>
      <c r="N193">
        <v>-0.32</v>
      </c>
      <c r="O193" s="3">
        <f t="shared" si="24"/>
        <v>-1.0204081632653062E-2</v>
      </c>
      <c r="P193">
        <v>27081157.5</v>
      </c>
      <c r="Q193">
        <v>517383.75</v>
      </c>
      <c r="R193" s="3">
        <f t="shared" si="25"/>
        <v>1.9867094585581408E-2</v>
      </c>
      <c r="S193">
        <v>13554860</v>
      </c>
      <c r="T193">
        <v>-84551</v>
      </c>
      <c r="U193" s="3">
        <f t="shared" si="26"/>
        <v>-6.1608302325523783E-3</v>
      </c>
      <c r="V193">
        <v>2.35</v>
      </c>
      <c r="W193">
        <v>0.42</v>
      </c>
      <c r="X193" s="3">
        <f t="shared" si="27"/>
        <v>0.25609756097560976</v>
      </c>
    </row>
    <row r="194" spans="1:24" x14ac:dyDescent="0.2">
      <c r="A194">
        <v>6</v>
      </c>
      <c r="B194">
        <v>1</v>
      </c>
      <c r="C194">
        <v>2006</v>
      </c>
      <c r="D194">
        <v>2603647775</v>
      </c>
      <c r="E194">
        <v>96435252</v>
      </c>
      <c r="F194" s="3">
        <f t="shared" si="21"/>
        <v>4.5592555901234913E-2</v>
      </c>
      <c r="G194">
        <v>539962610.10000002</v>
      </c>
      <c r="H194">
        <v>11963673.4</v>
      </c>
      <c r="I194" s="3">
        <f t="shared" si="22"/>
        <v>2.2925041781856777E-2</v>
      </c>
      <c r="J194">
        <v>1.2738114759999899</v>
      </c>
      <c r="K194">
        <v>2.3130551999999801E-2</v>
      </c>
      <c r="L194" s="3">
        <f t="shared" si="23"/>
        <v>1.6127523905101863E-2</v>
      </c>
      <c r="M194">
        <v>30.18</v>
      </c>
      <c r="N194">
        <v>-0.5</v>
      </c>
      <c r="O194" s="3">
        <f t="shared" si="24"/>
        <v>-1.6129032258064516E-2</v>
      </c>
      <c r="P194">
        <v>27655014.75</v>
      </c>
      <c r="Q194">
        <v>573857.25</v>
      </c>
      <c r="R194" s="3">
        <f t="shared" si="25"/>
        <v>2.1603001719588129E-2</v>
      </c>
      <c r="S194">
        <v>13470309</v>
      </c>
      <c r="T194">
        <v>-84551</v>
      </c>
      <c r="U194" s="3">
        <f t="shared" si="26"/>
        <v>-6.1990213507020211E-3</v>
      </c>
      <c r="V194">
        <v>2.68</v>
      </c>
      <c r="W194">
        <v>0.33</v>
      </c>
      <c r="X194" s="3">
        <f t="shared" si="27"/>
        <v>0.17098445595854925</v>
      </c>
    </row>
    <row r="195" spans="1:24" x14ac:dyDescent="0.2">
      <c r="A195">
        <v>6</v>
      </c>
      <c r="B195">
        <v>1</v>
      </c>
      <c r="C195">
        <v>2007</v>
      </c>
      <c r="D195">
        <v>2751026060</v>
      </c>
      <c r="E195">
        <v>147378285</v>
      </c>
      <c r="F195" s="3">
        <f t="shared" si="21"/>
        <v>5.8781728173427764E-2</v>
      </c>
      <c r="G195">
        <v>543107372.79999995</v>
      </c>
      <c r="H195">
        <v>3144762.6999999201</v>
      </c>
      <c r="I195" s="3">
        <f t="shared" si="22"/>
        <v>5.9560019564712128E-3</v>
      </c>
      <c r="J195">
        <v>1.263113852</v>
      </c>
      <c r="K195">
        <v>-1.06976239999998E-2</v>
      </c>
      <c r="L195" s="3">
        <f t="shared" si="23"/>
        <v>-8.553439806042647E-3</v>
      </c>
      <c r="M195">
        <v>30.4</v>
      </c>
      <c r="N195">
        <v>0.219999999999998</v>
      </c>
      <c r="O195" s="3">
        <f t="shared" si="24"/>
        <v>7.1707953063884621E-3</v>
      </c>
      <c r="P195">
        <v>27714120</v>
      </c>
      <c r="Q195">
        <v>59105.25</v>
      </c>
      <c r="R195" s="3">
        <f t="shared" si="25"/>
        <v>2.1825230328504238E-3</v>
      </c>
      <c r="S195">
        <v>13385758</v>
      </c>
      <c r="T195">
        <v>-84551</v>
      </c>
      <c r="U195" s="3">
        <f t="shared" si="26"/>
        <v>-6.2376889174805203E-3</v>
      </c>
      <c r="V195">
        <v>2.86</v>
      </c>
      <c r="W195">
        <v>0.17999999999999899</v>
      </c>
      <c r="X195" s="3">
        <f t="shared" si="27"/>
        <v>7.6595744680850633E-2</v>
      </c>
    </row>
    <row r="196" spans="1:24" x14ac:dyDescent="0.2">
      <c r="A196">
        <v>6</v>
      </c>
      <c r="B196">
        <v>1</v>
      </c>
      <c r="C196">
        <v>2008</v>
      </c>
      <c r="D196">
        <v>2818659239</v>
      </c>
      <c r="E196">
        <v>67633179</v>
      </c>
      <c r="F196" s="3">
        <f t="shared" si="21"/>
        <v>2.5976316631384597E-2</v>
      </c>
      <c r="G196">
        <v>558408346.89999998</v>
      </c>
      <c r="H196">
        <v>15300974.1</v>
      </c>
      <c r="I196" s="3">
        <f t="shared" si="22"/>
        <v>2.8337099298720497E-2</v>
      </c>
      <c r="J196">
        <v>1.3277246579999999</v>
      </c>
      <c r="K196">
        <v>6.4610805999999896E-2</v>
      </c>
      <c r="L196" s="3">
        <f t="shared" si="23"/>
        <v>5.0722424171346064E-2</v>
      </c>
      <c r="M196">
        <v>30.42</v>
      </c>
      <c r="N196">
        <v>2.0000000000003099E-2</v>
      </c>
      <c r="O196" s="3">
        <f t="shared" si="24"/>
        <v>6.6269052352561626E-4</v>
      </c>
      <c r="P196">
        <v>27956797.670000002</v>
      </c>
      <c r="Q196">
        <v>242677.670000001</v>
      </c>
      <c r="R196" s="3">
        <f t="shared" si="25"/>
        <v>8.7751777460180532E-3</v>
      </c>
      <c r="S196">
        <v>13301207</v>
      </c>
      <c r="T196">
        <v>-84551</v>
      </c>
      <c r="U196" s="3">
        <f t="shared" si="26"/>
        <v>-6.2768419046660322E-3</v>
      </c>
      <c r="V196">
        <v>3.35</v>
      </c>
      <c r="W196">
        <v>0.49</v>
      </c>
      <c r="X196" s="3">
        <f t="shared" si="27"/>
        <v>0.18283582089552236</v>
      </c>
    </row>
    <row r="197" spans="1:24" x14ac:dyDescent="0.2">
      <c r="A197">
        <v>6</v>
      </c>
      <c r="B197">
        <v>1</v>
      </c>
      <c r="C197">
        <v>2009</v>
      </c>
      <c r="D197">
        <v>2717269400</v>
      </c>
      <c r="E197">
        <v>-101389839</v>
      </c>
      <c r="F197" s="3">
        <f t="shared" si="21"/>
        <v>-3.6855281189157471E-2</v>
      </c>
      <c r="G197">
        <v>562176551.29999995</v>
      </c>
      <c r="H197">
        <v>3768204.3999999701</v>
      </c>
      <c r="I197" s="3">
        <f t="shared" si="22"/>
        <v>6.9382309810543056E-3</v>
      </c>
      <c r="J197">
        <v>1.399351325</v>
      </c>
      <c r="K197">
        <v>7.1626667000000005E-2</v>
      </c>
      <c r="L197" s="3">
        <f t="shared" si="23"/>
        <v>5.6706421900596812E-2</v>
      </c>
      <c r="M197">
        <v>30.61</v>
      </c>
      <c r="N197">
        <v>0.189999999999997</v>
      </c>
      <c r="O197" s="3">
        <f t="shared" si="24"/>
        <v>6.2499999999999015E-3</v>
      </c>
      <c r="P197">
        <v>27734538</v>
      </c>
      <c r="Q197">
        <v>-222259.670000001</v>
      </c>
      <c r="R197" s="3">
        <f t="shared" si="25"/>
        <v>-8.0197267674384388E-3</v>
      </c>
      <c r="S197">
        <v>13216656</v>
      </c>
      <c r="T197">
        <v>-84551</v>
      </c>
      <c r="U197" s="3">
        <f t="shared" si="26"/>
        <v>-6.316489510717286E-3</v>
      </c>
      <c r="V197">
        <v>2.4300000000000002</v>
      </c>
      <c r="W197">
        <v>-0.91999999999999904</v>
      </c>
      <c r="X197" s="3">
        <f t="shared" si="27"/>
        <v>-0.32167832167832133</v>
      </c>
    </row>
    <row r="198" spans="1:24" x14ac:dyDescent="0.2">
      <c r="A198">
        <v>6</v>
      </c>
      <c r="B198">
        <v>1</v>
      </c>
      <c r="C198">
        <v>2010</v>
      </c>
      <c r="D198">
        <v>2812782058</v>
      </c>
      <c r="E198">
        <v>95512658</v>
      </c>
      <c r="F198" s="3">
        <f t="shared" si="21"/>
        <v>3.3885847809643654E-2</v>
      </c>
      <c r="G198">
        <v>552453534.10000002</v>
      </c>
      <c r="H198">
        <v>-9723017.1999999192</v>
      </c>
      <c r="I198" s="3">
        <f t="shared" si="22"/>
        <v>-1.7412019813058278E-2</v>
      </c>
      <c r="J198">
        <v>1.424962058</v>
      </c>
      <c r="K198">
        <v>2.5610733000000101E-2</v>
      </c>
      <c r="L198" s="3">
        <f t="shared" si="23"/>
        <v>1.9289189852494327E-2</v>
      </c>
      <c r="M198">
        <v>30.93</v>
      </c>
      <c r="N198">
        <v>0.32</v>
      </c>
      <c r="O198" s="3">
        <f t="shared" si="24"/>
        <v>1.0519395134779749E-2</v>
      </c>
      <c r="P198">
        <v>27553600.75</v>
      </c>
      <c r="Q198">
        <v>-180937.25</v>
      </c>
      <c r="R198" s="3">
        <f t="shared" si="25"/>
        <v>-6.4720306000626429E-3</v>
      </c>
      <c r="S198">
        <v>13132105</v>
      </c>
      <c r="T198">
        <v>-84551</v>
      </c>
      <c r="U198" s="3">
        <f t="shared" si="26"/>
        <v>-6.3566411679782144E-3</v>
      </c>
      <c r="V198">
        <v>2.86</v>
      </c>
      <c r="W198">
        <v>0.42999999999999899</v>
      </c>
      <c r="X198" s="3">
        <f t="shared" si="27"/>
        <v>0.12835820895522357</v>
      </c>
    </row>
    <row r="199" spans="1:24" x14ac:dyDescent="0.2">
      <c r="A199">
        <v>6</v>
      </c>
      <c r="B199">
        <v>1</v>
      </c>
      <c r="C199">
        <v>2011</v>
      </c>
      <c r="D199">
        <v>2875478447</v>
      </c>
      <c r="E199">
        <v>62696389</v>
      </c>
      <c r="F199" s="3">
        <f t="shared" si="21"/>
        <v>2.3073306238976524E-2</v>
      </c>
      <c r="G199">
        <v>542784230.60000002</v>
      </c>
      <c r="H199">
        <v>-9669303.5</v>
      </c>
      <c r="I199" s="3">
        <f t="shared" si="22"/>
        <v>-1.7199763095134987E-2</v>
      </c>
      <c r="J199">
        <v>1.5565862049999999</v>
      </c>
      <c r="K199">
        <v>0.131624146999999</v>
      </c>
      <c r="L199" s="3">
        <f t="shared" si="23"/>
        <v>9.4060829934897866E-2</v>
      </c>
      <c r="M199">
        <v>31.3</v>
      </c>
      <c r="N199">
        <v>0.37000000000000099</v>
      </c>
      <c r="O199" s="3">
        <f t="shared" si="24"/>
        <v>1.208755308722643E-2</v>
      </c>
      <c r="P199">
        <v>27682634.670000002</v>
      </c>
      <c r="Q199">
        <v>129033.920000001</v>
      </c>
      <c r="R199" s="3">
        <f t="shared" si="25"/>
        <v>4.6524632932411205E-3</v>
      </c>
      <c r="S199">
        <v>13047554</v>
      </c>
      <c r="T199">
        <v>-84551</v>
      </c>
      <c r="U199" s="3">
        <f t="shared" si="26"/>
        <v>-6.3973065501591328E-3</v>
      </c>
      <c r="V199">
        <v>3.63</v>
      </c>
      <c r="W199">
        <v>0.77</v>
      </c>
      <c r="X199" s="3">
        <f t="shared" si="27"/>
        <v>0.3168724279835391</v>
      </c>
    </row>
    <row r="200" spans="1:24" x14ac:dyDescent="0.2">
      <c r="A200">
        <v>6</v>
      </c>
      <c r="B200">
        <v>1</v>
      </c>
      <c r="C200">
        <v>2012</v>
      </c>
      <c r="D200">
        <v>2926682201</v>
      </c>
      <c r="E200">
        <v>51203754</v>
      </c>
      <c r="F200" s="3">
        <f t="shared" si="21"/>
        <v>1.820395357484892E-2</v>
      </c>
      <c r="G200">
        <v>541132314.10000002</v>
      </c>
      <c r="H200">
        <v>-1651916.5</v>
      </c>
      <c r="I200" s="3">
        <f t="shared" si="22"/>
        <v>-2.9901455924091986E-3</v>
      </c>
      <c r="J200">
        <v>1.561612505</v>
      </c>
      <c r="K200">
        <v>5.0263000000001501E-3</v>
      </c>
      <c r="L200" s="3">
        <f t="shared" si="23"/>
        <v>3.5273219885270449E-3</v>
      </c>
      <c r="M200">
        <v>31.51</v>
      </c>
      <c r="N200">
        <v>0.21</v>
      </c>
      <c r="O200" s="3">
        <f t="shared" si="24"/>
        <v>6.7895247332686714E-3</v>
      </c>
      <c r="P200">
        <v>27909105.420000002</v>
      </c>
      <c r="Q200">
        <v>226470.75</v>
      </c>
      <c r="R200" s="3">
        <f t="shared" si="25"/>
        <v>8.2192796525876934E-3</v>
      </c>
      <c r="S200">
        <v>13149572</v>
      </c>
      <c r="T200">
        <v>102018</v>
      </c>
      <c r="U200" s="3">
        <f t="shared" si="26"/>
        <v>7.7685946007894392E-3</v>
      </c>
      <c r="V200">
        <v>3.77</v>
      </c>
      <c r="W200">
        <v>0.14000000000000001</v>
      </c>
      <c r="X200" s="3">
        <f t="shared" si="27"/>
        <v>4.8951048951048959E-2</v>
      </c>
    </row>
    <row r="201" spans="1:24" x14ac:dyDescent="0.2">
      <c r="A201">
        <v>6</v>
      </c>
      <c r="B201">
        <v>1</v>
      </c>
      <c r="C201">
        <v>2013</v>
      </c>
      <c r="D201">
        <v>3025842522</v>
      </c>
      <c r="E201">
        <v>99160321</v>
      </c>
      <c r="F201" s="3">
        <f t="shared" si="21"/>
        <v>3.4484807599046492E-2</v>
      </c>
      <c r="G201">
        <v>553170967.5</v>
      </c>
      <c r="H201">
        <v>12038653.3999999</v>
      </c>
      <c r="I201" s="3">
        <f t="shared" si="22"/>
        <v>2.2179445756359266E-2</v>
      </c>
      <c r="J201">
        <v>1.63302466</v>
      </c>
      <c r="K201">
        <v>7.1412154999999894E-2</v>
      </c>
      <c r="L201" s="3">
        <f t="shared" si="23"/>
        <v>4.5877417370533552E-2</v>
      </c>
      <c r="M201">
        <v>29.93</v>
      </c>
      <c r="N201">
        <v>-1.58</v>
      </c>
      <c r="O201" s="3">
        <f t="shared" si="24"/>
        <v>-5.0479233226837061E-2</v>
      </c>
      <c r="P201">
        <v>28818049.079999998</v>
      </c>
      <c r="Q201">
        <v>908943.65999999596</v>
      </c>
      <c r="R201" s="3">
        <f t="shared" si="25"/>
        <v>3.283443468569229E-2</v>
      </c>
      <c r="S201">
        <v>13252329</v>
      </c>
      <c r="T201">
        <v>102757</v>
      </c>
      <c r="U201" s="3">
        <f t="shared" si="26"/>
        <v>7.8755757592572518E-3</v>
      </c>
      <c r="V201">
        <v>3.65</v>
      </c>
      <c r="W201">
        <v>-0.12</v>
      </c>
      <c r="X201" s="3">
        <f t="shared" si="27"/>
        <v>-3.3057851239669422E-2</v>
      </c>
    </row>
    <row r="202" spans="1:24" x14ac:dyDescent="0.2">
      <c r="A202">
        <v>6</v>
      </c>
      <c r="B202">
        <v>1</v>
      </c>
      <c r="C202">
        <v>2014</v>
      </c>
      <c r="D202">
        <v>3134495496</v>
      </c>
      <c r="E202">
        <v>108652974</v>
      </c>
      <c r="F202" s="3">
        <f t="shared" si="21"/>
        <v>3.7124964904927171E-2</v>
      </c>
      <c r="G202">
        <v>560050466.89999998</v>
      </c>
      <c r="H202">
        <v>6879499.3999999696</v>
      </c>
      <c r="I202" s="3">
        <f t="shared" si="22"/>
        <v>1.2713155767534987E-2</v>
      </c>
      <c r="J202">
        <v>1.6551606369999901</v>
      </c>
      <c r="K202">
        <v>2.21359769999998E-2</v>
      </c>
      <c r="L202" s="3">
        <f t="shared" si="23"/>
        <v>1.417507667819284E-2</v>
      </c>
      <c r="M202">
        <v>30.2</v>
      </c>
      <c r="N202">
        <v>0.26999999999999902</v>
      </c>
      <c r="O202" s="3">
        <f t="shared" si="24"/>
        <v>8.5687083465566163E-3</v>
      </c>
      <c r="P202">
        <v>29110612.079999998</v>
      </c>
      <c r="Q202">
        <v>292563</v>
      </c>
      <c r="R202" s="3">
        <f t="shared" si="25"/>
        <v>1.0482707904723661E-2</v>
      </c>
      <c r="S202">
        <v>13379952</v>
      </c>
      <c r="T202">
        <v>127623</v>
      </c>
      <c r="U202" s="3">
        <f t="shared" si="26"/>
        <v>9.70548699227625E-3</v>
      </c>
      <c r="V202">
        <v>3.54</v>
      </c>
      <c r="W202">
        <v>-0.109999999999999</v>
      </c>
      <c r="X202" s="3">
        <f t="shared" si="27"/>
        <v>-2.917771883289098E-2</v>
      </c>
    </row>
    <row r="203" spans="1:24" x14ac:dyDescent="0.2">
      <c r="A203">
        <v>6</v>
      </c>
      <c r="B203">
        <v>1</v>
      </c>
      <c r="C203">
        <v>2015</v>
      </c>
      <c r="D203">
        <v>3047199074</v>
      </c>
      <c r="E203">
        <v>-87296422</v>
      </c>
      <c r="F203" s="3">
        <f t="shared" si="21"/>
        <v>-2.8850285950208481E-2</v>
      </c>
      <c r="G203">
        <v>561246899.20000005</v>
      </c>
      <c r="H203">
        <v>1196432.3000000699</v>
      </c>
      <c r="I203" s="3">
        <f t="shared" si="22"/>
        <v>2.1628617015228115E-3</v>
      </c>
      <c r="J203">
        <v>1.7834350839999999</v>
      </c>
      <c r="K203">
        <v>0.12827444700000001</v>
      </c>
      <c r="L203" s="3">
        <f t="shared" si="23"/>
        <v>7.8550220423493189E-2</v>
      </c>
      <c r="M203">
        <v>30.17</v>
      </c>
      <c r="N203">
        <v>-2.9999999999997501E-2</v>
      </c>
      <c r="O203" s="3">
        <f t="shared" si="24"/>
        <v>-1.0023387905111092E-3</v>
      </c>
      <c r="P203">
        <v>29378317.829999998</v>
      </c>
      <c r="Q203">
        <v>267705.75</v>
      </c>
      <c r="R203" s="3">
        <f t="shared" si="25"/>
        <v>9.289516762805098E-3</v>
      </c>
      <c r="S203">
        <v>13482738</v>
      </c>
      <c r="T203">
        <v>102786</v>
      </c>
      <c r="U203" s="3">
        <f t="shared" si="26"/>
        <v>7.7560706499212326E-3</v>
      </c>
      <c r="V203">
        <v>2.5499999999999998</v>
      </c>
      <c r="W203">
        <v>-0.99</v>
      </c>
      <c r="X203" s="3">
        <f t="shared" si="27"/>
        <v>-0.27123287671232876</v>
      </c>
    </row>
    <row r="204" spans="1:24" x14ac:dyDescent="0.2">
      <c r="A204">
        <v>6</v>
      </c>
      <c r="B204">
        <v>1</v>
      </c>
      <c r="C204">
        <v>2016</v>
      </c>
      <c r="D204">
        <v>3069648697</v>
      </c>
      <c r="E204">
        <v>22449623</v>
      </c>
      <c r="F204" s="3">
        <f t="shared" si="21"/>
        <v>7.1621168473996752E-3</v>
      </c>
      <c r="G204">
        <v>560737093.89999998</v>
      </c>
      <c r="H204">
        <v>-509805.300000071</v>
      </c>
      <c r="I204" s="3">
        <f t="shared" si="22"/>
        <v>-9.1028457278493702E-4</v>
      </c>
      <c r="J204">
        <v>1.8097946409999901</v>
      </c>
      <c r="K204">
        <v>2.63595569999997E-2</v>
      </c>
      <c r="L204" s="3">
        <f t="shared" si="23"/>
        <v>1.5925679001028502E-2</v>
      </c>
      <c r="M204">
        <v>29.88</v>
      </c>
      <c r="N204">
        <v>-0.29000000000000198</v>
      </c>
      <c r="O204" s="3">
        <f t="shared" si="24"/>
        <v>-9.6026490066225823E-3</v>
      </c>
      <c r="P204">
        <v>29437697.5</v>
      </c>
      <c r="Q204">
        <v>59379.670000001701</v>
      </c>
      <c r="R204" s="3">
        <f t="shared" si="25"/>
        <v>2.039794623239736E-3</v>
      </c>
      <c r="S204">
        <v>13531238</v>
      </c>
      <c r="T204">
        <v>48500</v>
      </c>
      <c r="U204" s="3">
        <f t="shared" si="26"/>
        <v>3.6248261578217919E-3</v>
      </c>
      <c r="V204">
        <v>2.31</v>
      </c>
      <c r="W204">
        <v>-0.23999999999999899</v>
      </c>
      <c r="X204" s="3">
        <f t="shared" si="27"/>
        <v>-6.7796610169491234E-2</v>
      </c>
    </row>
    <row r="205" spans="1:24" x14ac:dyDescent="0.2">
      <c r="A205">
        <v>6</v>
      </c>
      <c r="B205">
        <v>1</v>
      </c>
      <c r="C205">
        <v>2017</v>
      </c>
      <c r="D205">
        <v>3090688330</v>
      </c>
      <c r="E205">
        <v>21039633</v>
      </c>
      <c r="F205" s="3">
        <f t="shared" si="21"/>
        <v>6.9045810559339909E-3</v>
      </c>
      <c r="G205">
        <v>563993926.60000002</v>
      </c>
      <c r="H205">
        <v>3256832.7000000398</v>
      </c>
      <c r="I205" s="3">
        <f t="shared" si="22"/>
        <v>5.8028520151154886E-3</v>
      </c>
      <c r="J205">
        <v>1.866888656</v>
      </c>
      <c r="K205">
        <v>5.7094015000000102E-2</v>
      </c>
      <c r="L205" s="3">
        <f t="shared" si="23"/>
        <v>3.2013508936891644E-2</v>
      </c>
      <c r="M205">
        <v>30</v>
      </c>
      <c r="N205">
        <v>0.12000000000000099</v>
      </c>
      <c r="O205" s="3">
        <f t="shared" si="24"/>
        <v>3.9774610540272122E-3</v>
      </c>
      <c r="P205">
        <v>29668394.670000002</v>
      </c>
      <c r="Q205">
        <v>230697.170000001</v>
      </c>
      <c r="R205" s="3">
        <f t="shared" si="25"/>
        <v>7.8526337462528923E-3</v>
      </c>
      <c r="S205">
        <v>13672194</v>
      </c>
      <c r="T205">
        <v>140956</v>
      </c>
      <c r="U205" s="3">
        <f t="shared" si="26"/>
        <v>1.0454553073715442E-2</v>
      </c>
      <c r="V205">
        <v>2.64</v>
      </c>
      <c r="W205">
        <v>0.33</v>
      </c>
      <c r="X205" s="3">
        <f t="shared" si="27"/>
        <v>0.12941176470588237</v>
      </c>
    </row>
    <row r="206" spans="1:24" x14ac:dyDescent="0.2">
      <c r="A206">
        <v>6</v>
      </c>
      <c r="B206">
        <v>1</v>
      </c>
      <c r="C206">
        <v>2018</v>
      </c>
      <c r="D206">
        <v>3025899129</v>
      </c>
      <c r="E206">
        <v>-64789201</v>
      </c>
      <c r="F206" s="3">
        <f t="shared" si="21"/>
        <v>-2.1106389491188086E-2</v>
      </c>
      <c r="G206">
        <v>559394026.10000002</v>
      </c>
      <c r="H206">
        <v>-4599900.5</v>
      </c>
      <c r="I206" s="3">
        <f t="shared" si="22"/>
        <v>-8.2033105176029814E-3</v>
      </c>
      <c r="J206">
        <v>1.9700299480000001</v>
      </c>
      <c r="K206">
        <v>0.103141292</v>
      </c>
      <c r="L206" s="3">
        <f t="shared" si="23"/>
        <v>5.6990605267241784E-2</v>
      </c>
      <c r="M206">
        <v>30.01</v>
      </c>
      <c r="N206">
        <v>1.0000000000001501E-2</v>
      </c>
      <c r="O206" s="3">
        <f t="shared" si="24"/>
        <v>3.3467202141905961E-4</v>
      </c>
      <c r="P206">
        <v>29807700.84</v>
      </c>
      <c r="Q206">
        <v>139306.169999998</v>
      </c>
      <c r="R206" s="3">
        <f t="shared" si="25"/>
        <v>4.7322372953930245E-3</v>
      </c>
      <c r="S206">
        <v>13790036</v>
      </c>
      <c r="T206">
        <v>117842</v>
      </c>
      <c r="U206" s="3">
        <f t="shared" si="26"/>
        <v>8.7088853215056897E-3</v>
      </c>
      <c r="V206">
        <v>2.92</v>
      </c>
      <c r="W206">
        <v>0.27999999999999903</v>
      </c>
      <c r="X206" s="3">
        <f t="shared" si="27"/>
        <v>0.12121212121212079</v>
      </c>
    </row>
  </sheetData>
  <autoFilter ref="A1:W206" xr:uid="{00000000-0009-0000-0000-000005000000}"/>
  <sortState xmlns:xlrd2="http://schemas.microsoft.com/office/spreadsheetml/2017/richdata2" ref="A2:W206">
    <sortCondition ref="B2:B2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FAC_TOTALS_APTA</vt:lpstr>
      <vt:lpstr>FAC 2012-2018 BUS</vt:lpstr>
      <vt:lpstr>FAC 2012-2018 RAIL</vt:lpstr>
      <vt:lpstr>Known vs Unknown</vt:lpstr>
      <vt:lpstr>Original</vt:lpstr>
      <vt:lpstr>Differences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2019-11-15T04:35:49Z</dcterms:created>
  <dcterms:modified xsi:type="dcterms:W3CDTF">2019-12-14T01:53:21Z</dcterms:modified>
</cp:coreProperties>
</file>