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8_{186B7DD5-5B58-CB49-98ED-AFB8247B318A}" xr6:coauthVersionLast="45" xr6:coauthVersionMax="45" xr10:uidLastSave="{00000000-0000-0000-0000-000000000000}"/>
  <bookViews>
    <workbookView xWindow="0" yWindow="1200" windowWidth="27280" windowHeight="15360" tabRatio="818" activeTab="5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22" l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O7" i="22" l="1"/>
  <c r="O8" i="22"/>
  <c r="O9" i="22"/>
  <c r="O10" i="22"/>
  <c r="E7" i="22"/>
  <c r="E8" i="22"/>
  <c r="E9" i="22"/>
  <c r="E10" i="22"/>
  <c r="F132" i="33"/>
  <c r="F131" i="33"/>
  <c r="L130" i="33"/>
  <c r="K130" i="33"/>
  <c r="K129" i="33"/>
  <c r="L129" i="33" s="1"/>
  <c r="J129" i="33"/>
  <c r="F129" i="33"/>
  <c r="J128" i="33"/>
  <c r="K128" i="33" s="1"/>
  <c r="L128" i="33" s="1"/>
  <c r="F128" i="33"/>
  <c r="J127" i="33"/>
  <c r="K127" i="33" s="1"/>
  <c r="L127" i="33" s="1"/>
  <c r="F127" i="33"/>
  <c r="K126" i="33"/>
  <c r="L126" i="33" s="1"/>
  <c r="J126" i="33"/>
  <c r="F126" i="33"/>
  <c r="J125" i="33"/>
  <c r="K125" i="33" s="1"/>
  <c r="L125" i="33" s="1"/>
  <c r="F125" i="33"/>
  <c r="J124" i="33"/>
  <c r="K124" i="33" s="1"/>
  <c r="L124" i="33" s="1"/>
  <c r="F124" i="33"/>
  <c r="K123" i="33"/>
  <c r="L123" i="33" s="1"/>
  <c r="J123" i="33"/>
  <c r="F123" i="33"/>
  <c r="J122" i="33"/>
  <c r="K122" i="33" s="1"/>
  <c r="L122" i="33" s="1"/>
  <c r="F122" i="33"/>
  <c r="K121" i="33"/>
  <c r="L121" i="33" s="1"/>
  <c r="J121" i="33"/>
  <c r="F121" i="33"/>
  <c r="J120" i="33"/>
  <c r="K120" i="33" s="1"/>
  <c r="L120" i="33" s="1"/>
  <c r="F120" i="33"/>
  <c r="J119" i="33"/>
  <c r="K119" i="33" s="1"/>
  <c r="L119" i="33" s="1"/>
  <c r="F119" i="33"/>
  <c r="K118" i="33"/>
  <c r="L118" i="33" s="1"/>
  <c r="J118" i="33"/>
  <c r="F118" i="33"/>
  <c r="J117" i="33"/>
  <c r="K117" i="33" s="1"/>
  <c r="L117" i="33" s="1"/>
  <c r="F117" i="33"/>
  <c r="J116" i="33"/>
  <c r="K116" i="33" s="1"/>
  <c r="L116" i="33" s="1"/>
  <c r="F116" i="33"/>
  <c r="K115" i="33"/>
  <c r="L115" i="33" s="1"/>
  <c r="J115" i="33"/>
  <c r="F115" i="33"/>
  <c r="J114" i="33"/>
  <c r="K114" i="33" s="1"/>
  <c r="L114" i="33" s="1"/>
  <c r="F114" i="33"/>
  <c r="J113" i="33"/>
  <c r="K113" i="33" s="1"/>
  <c r="L113" i="33" s="1"/>
  <c r="F113" i="33"/>
  <c r="J112" i="33"/>
  <c r="K112" i="33" s="1"/>
  <c r="L112" i="33" s="1"/>
  <c r="F112" i="33"/>
  <c r="H108" i="33"/>
  <c r="H110" i="33" s="1"/>
  <c r="G108" i="33"/>
  <c r="W110" i="33" s="1"/>
  <c r="W122" i="33" s="1"/>
  <c r="F99" i="33"/>
  <c r="F98" i="33"/>
  <c r="K97" i="33"/>
  <c r="L97" i="33" s="1"/>
  <c r="L96" i="33"/>
  <c r="K96" i="33"/>
  <c r="J96" i="33"/>
  <c r="F96" i="33"/>
  <c r="J95" i="33"/>
  <c r="K95" i="33" s="1"/>
  <c r="L95" i="33" s="1"/>
  <c r="F95" i="33"/>
  <c r="K94" i="33"/>
  <c r="L94" i="33" s="1"/>
  <c r="J94" i="33"/>
  <c r="F94" i="33"/>
  <c r="J93" i="33"/>
  <c r="K93" i="33" s="1"/>
  <c r="L93" i="33" s="1"/>
  <c r="F93" i="33"/>
  <c r="K92" i="33"/>
  <c r="L92" i="33" s="1"/>
  <c r="J92" i="33"/>
  <c r="F92" i="33"/>
  <c r="J91" i="33"/>
  <c r="K91" i="33" s="1"/>
  <c r="L91" i="33" s="1"/>
  <c r="F91" i="33"/>
  <c r="K90" i="33"/>
  <c r="L90" i="33" s="1"/>
  <c r="J90" i="33"/>
  <c r="F90" i="33"/>
  <c r="L89" i="33"/>
  <c r="K89" i="33"/>
  <c r="J89" i="33"/>
  <c r="F89" i="33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L85" i="33"/>
  <c r="K85" i="33"/>
  <c r="J85" i="33"/>
  <c r="F85" i="33"/>
  <c r="L84" i="33"/>
  <c r="K84" i="33"/>
  <c r="J84" i="33"/>
  <c r="F84" i="33"/>
  <c r="J83" i="33"/>
  <c r="K83" i="33" s="1"/>
  <c r="L83" i="33" s="1"/>
  <c r="F83" i="33"/>
  <c r="K82" i="33"/>
  <c r="L82" i="33" s="1"/>
  <c r="J82" i="33"/>
  <c r="F82" i="33"/>
  <c r="L81" i="33"/>
  <c r="K81" i="33"/>
  <c r="J81" i="33"/>
  <c r="F81" i="33"/>
  <c r="J80" i="33"/>
  <c r="K80" i="33" s="1"/>
  <c r="L80" i="33" s="1"/>
  <c r="F80" i="33"/>
  <c r="K79" i="33"/>
  <c r="L79" i="33" s="1"/>
  <c r="J79" i="33"/>
  <c r="F79" i="33"/>
  <c r="H75" i="33"/>
  <c r="H77" i="33" s="1"/>
  <c r="G75" i="33"/>
  <c r="U77" i="33" s="1"/>
  <c r="U95" i="33" s="1"/>
  <c r="F66" i="33"/>
  <c r="F65" i="33"/>
  <c r="L64" i="33"/>
  <c r="K64" i="33"/>
  <c r="L63" i="33"/>
  <c r="K63" i="33"/>
  <c r="J63" i="33"/>
  <c r="F63" i="33"/>
  <c r="J62" i="33"/>
  <c r="K62" i="33" s="1"/>
  <c r="L62" i="33" s="1"/>
  <c r="F62" i="33"/>
  <c r="K61" i="33"/>
  <c r="L61" i="33" s="1"/>
  <c r="J61" i="33"/>
  <c r="F61" i="33"/>
  <c r="K60" i="33"/>
  <c r="L60" i="33" s="1"/>
  <c r="J60" i="33"/>
  <c r="F60" i="33"/>
  <c r="J59" i="33"/>
  <c r="K59" i="33" s="1"/>
  <c r="L59" i="33" s="1"/>
  <c r="F59" i="33"/>
  <c r="J58" i="33"/>
  <c r="K58" i="33" s="1"/>
  <c r="L58" i="33" s="1"/>
  <c r="F58" i="33"/>
  <c r="J57" i="33"/>
  <c r="K57" i="33" s="1"/>
  <c r="L57" i="33" s="1"/>
  <c r="F57" i="33"/>
  <c r="K56" i="33"/>
  <c r="L56" i="33" s="1"/>
  <c r="J56" i="33"/>
  <c r="F56" i="33"/>
  <c r="L55" i="33"/>
  <c r="K55" i="33"/>
  <c r="J55" i="33"/>
  <c r="F55" i="33"/>
  <c r="J54" i="33"/>
  <c r="K54" i="33" s="1"/>
  <c r="L54" i="33" s="1"/>
  <c r="F54" i="33"/>
  <c r="J53" i="33"/>
  <c r="K53" i="33" s="1"/>
  <c r="L53" i="33" s="1"/>
  <c r="F53" i="33"/>
  <c r="K52" i="33"/>
  <c r="L52" i="33" s="1"/>
  <c r="J52" i="33"/>
  <c r="F52" i="33"/>
  <c r="K51" i="33"/>
  <c r="L51" i="33" s="1"/>
  <c r="J51" i="33"/>
  <c r="F51" i="33"/>
  <c r="J50" i="33"/>
  <c r="K50" i="33" s="1"/>
  <c r="L50" i="33" s="1"/>
  <c r="F50" i="33"/>
  <c r="J49" i="33"/>
  <c r="K49" i="33" s="1"/>
  <c r="L49" i="33" s="1"/>
  <c r="F49" i="33"/>
  <c r="J48" i="33"/>
  <c r="K48" i="33" s="1"/>
  <c r="L48" i="33" s="1"/>
  <c r="F48" i="33"/>
  <c r="L47" i="33"/>
  <c r="K47" i="33"/>
  <c r="J47" i="33"/>
  <c r="F47" i="33"/>
  <c r="J46" i="33"/>
  <c r="K46" i="33" s="1"/>
  <c r="L46" i="33" s="1"/>
  <c r="F46" i="33"/>
  <c r="H44" i="33"/>
  <c r="H42" i="33"/>
  <c r="G42" i="33"/>
  <c r="F33" i="33"/>
  <c r="F32" i="33"/>
  <c r="L31" i="33"/>
  <c r="K31" i="33"/>
  <c r="K30" i="33"/>
  <c r="L30" i="33" s="1"/>
  <c r="J30" i="33"/>
  <c r="F30" i="33"/>
  <c r="L29" i="33"/>
  <c r="K29" i="33"/>
  <c r="J29" i="33"/>
  <c r="F29" i="33"/>
  <c r="J28" i="33"/>
  <c r="K28" i="33" s="1"/>
  <c r="L28" i="33" s="1"/>
  <c r="F28" i="33"/>
  <c r="K27" i="33"/>
  <c r="L27" i="33" s="1"/>
  <c r="J27" i="33"/>
  <c r="F27" i="33"/>
  <c r="J26" i="33"/>
  <c r="K26" i="33" s="1"/>
  <c r="L26" i="33" s="1"/>
  <c r="F26" i="33"/>
  <c r="J25" i="33"/>
  <c r="K25" i="33" s="1"/>
  <c r="L25" i="33" s="1"/>
  <c r="F25" i="33"/>
  <c r="K24" i="33"/>
  <c r="L24" i="33" s="1"/>
  <c r="J24" i="33"/>
  <c r="F24" i="33"/>
  <c r="J23" i="33"/>
  <c r="K23" i="33" s="1"/>
  <c r="L23" i="33" s="1"/>
  <c r="F23" i="33"/>
  <c r="J22" i="33"/>
  <c r="K22" i="33" s="1"/>
  <c r="L22" i="33" s="1"/>
  <c r="F22" i="33"/>
  <c r="J21" i="33"/>
  <c r="K21" i="33" s="1"/>
  <c r="L21" i="33" s="1"/>
  <c r="F21" i="33"/>
  <c r="J20" i="33"/>
  <c r="K20" i="33" s="1"/>
  <c r="L20" i="33" s="1"/>
  <c r="F20" i="33"/>
  <c r="J19" i="33"/>
  <c r="K19" i="33" s="1"/>
  <c r="L19" i="33" s="1"/>
  <c r="F19" i="33"/>
  <c r="L18" i="33"/>
  <c r="K18" i="33"/>
  <c r="J18" i="33"/>
  <c r="F18" i="33"/>
  <c r="J17" i="33"/>
  <c r="K17" i="33" s="1"/>
  <c r="L17" i="33" s="1"/>
  <c r="F17" i="33"/>
  <c r="L16" i="33"/>
  <c r="K16" i="33"/>
  <c r="J16" i="33"/>
  <c r="F16" i="33"/>
  <c r="J15" i="33"/>
  <c r="K15" i="33" s="1"/>
  <c r="L15" i="33" s="1"/>
  <c r="F15" i="33"/>
  <c r="K14" i="33"/>
  <c r="L14" i="33" s="1"/>
  <c r="J14" i="33"/>
  <c r="F14" i="33"/>
  <c r="L13" i="33"/>
  <c r="K13" i="33"/>
  <c r="J13" i="33"/>
  <c r="F13" i="33"/>
  <c r="H11" i="33"/>
  <c r="H9" i="33"/>
  <c r="G9" i="33"/>
  <c r="Y11" i="33" s="1"/>
  <c r="F132" i="32"/>
  <c r="F131" i="32"/>
  <c r="L130" i="32"/>
  <c r="K130" i="32"/>
  <c r="K129" i="32"/>
  <c r="L129" i="32" s="1"/>
  <c r="J129" i="32"/>
  <c r="F129" i="32"/>
  <c r="J128" i="32"/>
  <c r="K128" i="32" s="1"/>
  <c r="L128" i="32" s="1"/>
  <c r="F128" i="32"/>
  <c r="K127" i="32"/>
  <c r="L127" i="32" s="1"/>
  <c r="J127" i="32"/>
  <c r="F127" i="32"/>
  <c r="K126" i="32"/>
  <c r="L126" i="32" s="1"/>
  <c r="J126" i="32"/>
  <c r="F126" i="32"/>
  <c r="L125" i="32"/>
  <c r="J125" i="32"/>
  <c r="K125" i="32" s="1"/>
  <c r="F125" i="32"/>
  <c r="J124" i="32"/>
  <c r="K124" i="32" s="1"/>
  <c r="L124" i="32" s="1"/>
  <c r="F124" i="32"/>
  <c r="K123" i="32"/>
  <c r="L123" i="32" s="1"/>
  <c r="J123" i="32"/>
  <c r="F123" i="32"/>
  <c r="J122" i="32"/>
  <c r="K122" i="32" s="1"/>
  <c r="L122" i="32" s="1"/>
  <c r="F122" i="32"/>
  <c r="K121" i="32"/>
  <c r="L121" i="32" s="1"/>
  <c r="J121" i="32"/>
  <c r="F121" i="32"/>
  <c r="J120" i="32"/>
  <c r="K120" i="32" s="1"/>
  <c r="L120" i="32" s="1"/>
  <c r="F120" i="32"/>
  <c r="J119" i="32"/>
  <c r="K119" i="32" s="1"/>
  <c r="L119" i="32" s="1"/>
  <c r="F119" i="32"/>
  <c r="K118" i="32"/>
  <c r="L118" i="32" s="1"/>
  <c r="J118" i="32"/>
  <c r="F118" i="32"/>
  <c r="J117" i="32"/>
  <c r="K117" i="32" s="1"/>
  <c r="L117" i="32" s="1"/>
  <c r="F117" i="32"/>
  <c r="J116" i="32"/>
  <c r="K116" i="32" s="1"/>
  <c r="L116" i="32" s="1"/>
  <c r="F116" i="32"/>
  <c r="K115" i="32"/>
  <c r="L115" i="32" s="1"/>
  <c r="J115" i="32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H108" i="32"/>
  <c r="H110" i="32" s="1"/>
  <c r="G108" i="32"/>
  <c r="F99" i="32"/>
  <c r="F98" i="32"/>
  <c r="K97" i="32"/>
  <c r="L97" i="32" s="1"/>
  <c r="J96" i="32"/>
  <c r="K96" i="32" s="1"/>
  <c r="L96" i="32" s="1"/>
  <c r="F96" i="32"/>
  <c r="J95" i="32"/>
  <c r="K95" i="32" s="1"/>
  <c r="L95" i="32" s="1"/>
  <c r="F95" i="32"/>
  <c r="J94" i="32"/>
  <c r="K94" i="32" s="1"/>
  <c r="L94" i="32" s="1"/>
  <c r="F94" i="32"/>
  <c r="K93" i="32"/>
  <c r="L93" i="32" s="1"/>
  <c r="J93" i="32"/>
  <c r="F93" i="32"/>
  <c r="K92" i="32"/>
  <c r="L92" i="32" s="1"/>
  <c r="J92" i="32"/>
  <c r="F92" i="32"/>
  <c r="L91" i="32"/>
  <c r="K91" i="32"/>
  <c r="J91" i="32"/>
  <c r="F91" i="32"/>
  <c r="J90" i="32"/>
  <c r="K90" i="32" s="1"/>
  <c r="L90" i="32" s="1"/>
  <c r="F90" i="32"/>
  <c r="J89" i="32"/>
  <c r="K89" i="32" s="1"/>
  <c r="L89" i="32" s="1"/>
  <c r="F89" i="32"/>
  <c r="J88" i="32"/>
  <c r="K88" i="32" s="1"/>
  <c r="L88" i="32" s="1"/>
  <c r="F88" i="32"/>
  <c r="J87" i="32"/>
  <c r="K87" i="32" s="1"/>
  <c r="L87" i="32" s="1"/>
  <c r="F87" i="32"/>
  <c r="J86" i="32"/>
  <c r="K86" i="32" s="1"/>
  <c r="L86" i="32" s="1"/>
  <c r="F86" i="32"/>
  <c r="L85" i="32"/>
  <c r="J85" i="32"/>
  <c r="K85" i="32" s="1"/>
  <c r="F85" i="32"/>
  <c r="J84" i="32"/>
  <c r="K84" i="32" s="1"/>
  <c r="L84" i="32" s="1"/>
  <c r="F84" i="32"/>
  <c r="K83" i="32"/>
  <c r="L83" i="32" s="1"/>
  <c r="J83" i="32"/>
  <c r="F83" i="32"/>
  <c r="K82" i="32"/>
  <c r="L82" i="32" s="1"/>
  <c r="J82" i="32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R77" i="32"/>
  <c r="H75" i="32"/>
  <c r="H77" i="32" s="1"/>
  <c r="G75" i="32"/>
  <c r="F66" i="32"/>
  <c r="F65" i="32"/>
  <c r="K64" i="32"/>
  <c r="L64" i="32" s="1"/>
  <c r="J63" i="32"/>
  <c r="K63" i="32" s="1"/>
  <c r="L63" i="32" s="1"/>
  <c r="F63" i="32"/>
  <c r="J62" i="32"/>
  <c r="K62" i="32" s="1"/>
  <c r="L62" i="32" s="1"/>
  <c r="F62" i="32"/>
  <c r="J61" i="32"/>
  <c r="K61" i="32" s="1"/>
  <c r="L61" i="32" s="1"/>
  <c r="F61" i="32"/>
  <c r="J60" i="32"/>
  <c r="K60" i="32" s="1"/>
  <c r="L60" i="32" s="1"/>
  <c r="F60" i="32"/>
  <c r="J59" i="32"/>
  <c r="K59" i="32" s="1"/>
  <c r="L59" i="32" s="1"/>
  <c r="F59" i="32"/>
  <c r="J58" i="32"/>
  <c r="K58" i="32" s="1"/>
  <c r="L58" i="32" s="1"/>
  <c r="F58" i="32"/>
  <c r="K57" i="32"/>
  <c r="L57" i="32" s="1"/>
  <c r="J57" i="32"/>
  <c r="F57" i="32"/>
  <c r="J56" i="32"/>
  <c r="K56" i="32" s="1"/>
  <c r="L56" i="32" s="1"/>
  <c r="F56" i="32"/>
  <c r="J55" i="32"/>
  <c r="K55" i="32" s="1"/>
  <c r="L55" i="32" s="1"/>
  <c r="F55" i="32"/>
  <c r="K54" i="32"/>
  <c r="L54" i="32" s="1"/>
  <c r="J54" i="32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K50" i="32"/>
  <c r="L50" i="32" s="1"/>
  <c r="J50" i="32"/>
  <c r="F50" i="32"/>
  <c r="K49" i="32"/>
  <c r="L49" i="32" s="1"/>
  <c r="J49" i="32"/>
  <c r="F49" i="32"/>
  <c r="J48" i="32"/>
  <c r="K48" i="32" s="1"/>
  <c r="L48" i="32" s="1"/>
  <c r="F48" i="32"/>
  <c r="K47" i="32"/>
  <c r="L47" i="32" s="1"/>
  <c r="J47" i="32"/>
  <c r="F47" i="32"/>
  <c r="J46" i="32"/>
  <c r="K46" i="32" s="1"/>
  <c r="L46" i="32" s="1"/>
  <c r="F46" i="32"/>
  <c r="Z44" i="32"/>
  <c r="W44" i="32"/>
  <c r="U44" i="32"/>
  <c r="Q44" i="32"/>
  <c r="N44" i="32"/>
  <c r="G44" i="32"/>
  <c r="H42" i="32"/>
  <c r="H44" i="32" s="1"/>
  <c r="G42" i="32"/>
  <c r="F33" i="32"/>
  <c r="F32" i="32"/>
  <c r="K31" i="32"/>
  <c r="L31" i="32" s="1"/>
  <c r="J30" i="32"/>
  <c r="K30" i="32" s="1"/>
  <c r="L30" i="32" s="1"/>
  <c r="F30" i="32"/>
  <c r="K29" i="32"/>
  <c r="L29" i="32" s="1"/>
  <c r="J29" i="32"/>
  <c r="F29" i="32"/>
  <c r="J28" i="32"/>
  <c r="K28" i="32" s="1"/>
  <c r="L28" i="32" s="1"/>
  <c r="F28" i="32"/>
  <c r="J27" i="32"/>
  <c r="K27" i="32" s="1"/>
  <c r="L27" i="32" s="1"/>
  <c r="F27" i="32"/>
  <c r="K26" i="32"/>
  <c r="L26" i="32" s="1"/>
  <c r="J26" i="32"/>
  <c r="F26" i="32"/>
  <c r="J25" i="32"/>
  <c r="K25" i="32" s="1"/>
  <c r="L25" i="32" s="1"/>
  <c r="F25" i="32"/>
  <c r="K24" i="32"/>
  <c r="L24" i="32" s="1"/>
  <c r="J24" i="32"/>
  <c r="F24" i="32"/>
  <c r="L23" i="32"/>
  <c r="J23" i="32"/>
  <c r="K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K18" i="32"/>
  <c r="L18" i="32" s="1"/>
  <c r="J18" i="32"/>
  <c r="F18" i="32"/>
  <c r="J17" i="32"/>
  <c r="K17" i="32" s="1"/>
  <c r="L17" i="32" s="1"/>
  <c r="F17" i="32"/>
  <c r="K16" i="32"/>
  <c r="L16" i="32" s="1"/>
  <c r="J16" i="32"/>
  <c r="F16" i="32"/>
  <c r="L15" i="32"/>
  <c r="J15" i="32"/>
  <c r="K15" i="32" s="1"/>
  <c r="F15" i="32"/>
  <c r="K14" i="32"/>
  <c r="L14" i="32" s="1"/>
  <c r="J14" i="32"/>
  <c r="F14" i="32"/>
  <c r="K13" i="32"/>
  <c r="L13" i="32" s="1"/>
  <c r="J13" i="32"/>
  <c r="F13" i="32"/>
  <c r="G11" i="32"/>
  <c r="H9" i="32"/>
  <c r="G9" i="32"/>
  <c r="F132" i="31"/>
  <c r="F131" i="31"/>
  <c r="L130" i="31"/>
  <c r="K130" i="31"/>
  <c r="K129" i="31"/>
  <c r="L129" i="31" s="1"/>
  <c r="J129" i="31"/>
  <c r="F129" i="31"/>
  <c r="J128" i="31"/>
  <c r="K128" i="31" s="1"/>
  <c r="L128" i="31" s="1"/>
  <c r="F128" i="31"/>
  <c r="J127" i="31"/>
  <c r="K127" i="31" s="1"/>
  <c r="L127" i="31" s="1"/>
  <c r="F127" i="31"/>
  <c r="K126" i="31"/>
  <c r="L126" i="31" s="1"/>
  <c r="J126" i="31"/>
  <c r="F126" i="31"/>
  <c r="J125" i="31"/>
  <c r="K125" i="31" s="1"/>
  <c r="L125" i="31" s="1"/>
  <c r="F125" i="31"/>
  <c r="J124" i="31"/>
  <c r="K124" i="31" s="1"/>
  <c r="L124" i="31" s="1"/>
  <c r="F124" i="31"/>
  <c r="J123" i="31"/>
  <c r="K123" i="31" s="1"/>
  <c r="L123" i="31" s="1"/>
  <c r="F123" i="31"/>
  <c r="J122" i="31"/>
  <c r="K122" i="31" s="1"/>
  <c r="L122" i="31" s="1"/>
  <c r="F122" i="31"/>
  <c r="K121" i="31"/>
  <c r="L121" i="31" s="1"/>
  <c r="J121" i="31"/>
  <c r="F121" i="31"/>
  <c r="J120" i="31"/>
  <c r="K120" i="31" s="1"/>
  <c r="L120" i="31" s="1"/>
  <c r="F120" i="31"/>
  <c r="J119" i="31"/>
  <c r="K119" i="31" s="1"/>
  <c r="L119" i="31" s="1"/>
  <c r="F119" i="31"/>
  <c r="K118" i="31"/>
  <c r="L118" i="31" s="1"/>
  <c r="J118" i="31"/>
  <c r="F118" i="31"/>
  <c r="J117" i="31"/>
  <c r="K117" i="31" s="1"/>
  <c r="L117" i="31" s="1"/>
  <c r="F117" i="31"/>
  <c r="J116" i="31"/>
  <c r="K116" i="31" s="1"/>
  <c r="L116" i="31" s="1"/>
  <c r="F116" i="31"/>
  <c r="J115" i="31"/>
  <c r="K115" i="31" s="1"/>
  <c r="L115" i="31" s="1"/>
  <c r="F115" i="31"/>
  <c r="J114" i="31"/>
  <c r="K114" i="31" s="1"/>
  <c r="L114" i="31" s="1"/>
  <c r="F114" i="31"/>
  <c r="K113" i="31"/>
  <c r="L113" i="31" s="1"/>
  <c r="J113" i="31"/>
  <c r="F113" i="31"/>
  <c r="J112" i="31"/>
  <c r="K112" i="31" s="1"/>
  <c r="L112" i="31" s="1"/>
  <c r="F112" i="31"/>
  <c r="H108" i="31"/>
  <c r="H110" i="31" s="1"/>
  <c r="G108" i="31"/>
  <c r="Y110" i="31" s="1"/>
  <c r="F99" i="31"/>
  <c r="F98" i="31"/>
  <c r="K97" i="31"/>
  <c r="L97" i="31" s="1"/>
  <c r="L96" i="31"/>
  <c r="J96" i="31"/>
  <c r="K96" i="31" s="1"/>
  <c r="F96" i="31"/>
  <c r="K95" i="31"/>
  <c r="L95" i="31" s="1"/>
  <c r="J95" i="31"/>
  <c r="F95" i="31"/>
  <c r="J94" i="31"/>
  <c r="K94" i="31" s="1"/>
  <c r="L94" i="31" s="1"/>
  <c r="F94" i="31"/>
  <c r="J93" i="31"/>
  <c r="K93" i="31" s="1"/>
  <c r="L93" i="31" s="1"/>
  <c r="F93" i="31"/>
  <c r="K92" i="31"/>
  <c r="L92" i="31" s="1"/>
  <c r="J92" i="31"/>
  <c r="F92" i="31"/>
  <c r="K91" i="31"/>
  <c r="L91" i="31" s="1"/>
  <c r="J91" i="31"/>
  <c r="F91" i="31"/>
  <c r="J90" i="31"/>
  <c r="K90" i="31" s="1"/>
  <c r="L90" i="31" s="1"/>
  <c r="F90" i="31"/>
  <c r="J89" i="31"/>
  <c r="K89" i="31" s="1"/>
  <c r="L89" i="31" s="1"/>
  <c r="F89" i="31"/>
  <c r="J88" i="31"/>
  <c r="K88" i="31" s="1"/>
  <c r="L88" i="31" s="1"/>
  <c r="F88" i="31"/>
  <c r="K87" i="31"/>
  <c r="L87" i="31" s="1"/>
  <c r="J87" i="31"/>
  <c r="F87" i="31"/>
  <c r="L86" i="31"/>
  <c r="K86" i="31"/>
  <c r="J86" i="31"/>
  <c r="F86" i="3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J80" i="31"/>
  <c r="K80" i="31" s="1"/>
  <c r="L80" i="31" s="1"/>
  <c r="F80" i="31"/>
  <c r="K79" i="31"/>
  <c r="L79" i="31" s="1"/>
  <c r="J79" i="31"/>
  <c r="F79" i="31"/>
  <c r="H75" i="31"/>
  <c r="G75" i="31"/>
  <c r="U77" i="31" s="1"/>
  <c r="U85" i="31" s="1"/>
  <c r="F66" i="31"/>
  <c r="F65" i="31"/>
  <c r="L64" i="31"/>
  <c r="K64" i="31"/>
  <c r="K63" i="31"/>
  <c r="L63" i="31" s="1"/>
  <c r="J63" i="31"/>
  <c r="F63" i="31"/>
  <c r="J62" i="31"/>
  <c r="K62" i="31" s="1"/>
  <c r="L62" i="31" s="1"/>
  <c r="F62" i="31"/>
  <c r="K61" i="31"/>
  <c r="L61" i="31" s="1"/>
  <c r="J61" i="31"/>
  <c r="F61" i="31"/>
  <c r="K60" i="31"/>
  <c r="L60" i="31" s="1"/>
  <c r="J60" i="31"/>
  <c r="F60" i="31"/>
  <c r="K59" i="31"/>
  <c r="L59" i="31" s="1"/>
  <c r="J59" i="31"/>
  <c r="F59" i="31"/>
  <c r="J58" i="31"/>
  <c r="K58" i="31" s="1"/>
  <c r="L58" i="31" s="1"/>
  <c r="F58" i="31"/>
  <c r="K57" i="31"/>
  <c r="L57" i="31" s="1"/>
  <c r="J57" i="31"/>
  <c r="F57" i="31"/>
  <c r="L56" i="31"/>
  <c r="K56" i="31"/>
  <c r="J56" i="31"/>
  <c r="F56" i="31"/>
  <c r="J55" i="31"/>
  <c r="K55" i="31" s="1"/>
  <c r="L55" i="31" s="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K51" i="31"/>
  <c r="L51" i="31" s="1"/>
  <c r="J51" i="31"/>
  <c r="F51" i="31"/>
  <c r="L50" i="31"/>
  <c r="J50" i="31"/>
  <c r="K50" i="31" s="1"/>
  <c r="F50" i="31"/>
  <c r="K49" i="31"/>
  <c r="L49" i="31" s="1"/>
  <c r="J49" i="31"/>
  <c r="F49" i="31"/>
  <c r="L48" i="31"/>
  <c r="K48" i="31"/>
  <c r="J48" i="31"/>
  <c r="F48" i="31"/>
  <c r="J47" i="31"/>
  <c r="K47" i="31" s="1"/>
  <c r="L47" i="31" s="1"/>
  <c r="F47" i="31"/>
  <c r="J46" i="31"/>
  <c r="K46" i="31" s="1"/>
  <c r="L46" i="31" s="1"/>
  <c r="F46" i="31"/>
  <c r="H42" i="31"/>
  <c r="H44" i="31" s="1"/>
  <c r="G42" i="31"/>
  <c r="Q44" i="31" s="1"/>
  <c r="F33" i="31"/>
  <c r="F32" i="31"/>
  <c r="L31" i="31"/>
  <c r="K31" i="31"/>
  <c r="L30" i="31"/>
  <c r="K30" i="31"/>
  <c r="J30" i="31"/>
  <c r="F30" i="31"/>
  <c r="J29" i="31"/>
  <c r="K29" i="31" s="1"/>
  <c r="L29" i="31" s="1"/>
  <c r="F29" i="31"/>
  <c r="K28" i="31"/>
  <c r="L28" i="31" s="1"/>
  <c r="J28" i="31"/>
  <c r="F28" i="31"/>
  <c r="K27" i="31"/>
  <c r="L27" i="31" s="1"/>
  <c r="J27" i="31"/>
  <c r="F27" i="31"/>
  <c r="L26" i="31"/>
  <c r="J26" i="31"/>
  <c r="K26" i="31" s="1"/>
  <c r="F26" i="31"/>
  <c r="K25" i="31"/>
  <c r="L25" i="31" s="1"/>
  <c r="J25" i="3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L21" i="31"/>
  <c r="K21" i="31"/>
  <c r="J21" i="31"/>
  <c r="F21" i="31"/>
  <c r="J20" i="31"/>
  <c r="K20" i="31" s="1"/>
  <c r="L20" i="31" s="1"/>
  <c r="F20" i="31"/>
  <c r="K19" i="31"/>
  <c r="L19" i="31" s="1"/>
  <c r="J19" i="31"/>
  <c r="F19" i="31"/>
  <c r="J18" i="31"/>
  <c r="K18" i="31" s="1"/>
  <c r="L18" i="31" s="1"/>
  <c r="F18" i="31"/>
  <c r="K17" i="31"/>
  <c r="L17" i="31" s="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L13" i="31"/>
  <c r="K13" i="31"/>
  <c r="J13" i="31"/>
  <c r="F13" i="31"/>
  <c r="H9" i="31"/>
  <c r="G9" i="31"/>
  <c r="W11" i="31" s="1"/>
  <c r="F132" i="25"/>
  <c r="F131" i="25"/>
  <c r="L130" i="25"/>
  <c r="K130" i="25"/>
  <c r="J129" i="25"/>
  <c r="K129" i="25" s="1"/>
  <c r="L129" i="25" s="1"/>
  <c r="F129" i="25"/>
  <c r="J128" i="25"/>
  <c r="K128" i="25" s="1"/>
  <c r="L128" i="25" s="1"/>
  <c r="F128" i="25"/>
  <c r="J127" i="25"/>
  <c r="K127" i="25" s="1"/>
  <c r="L127" i="25" s="1"/>
  <c r="F127" i="25"/>
  <c r="J126" i="25"/>
  <c r="K126" i="25" s="1"/>
  <c r="L126" i="25" s="1"/>
  <c r="F126" i="25"/>
  <c r="J125" i="25"/>
  <c r="K125" i="25" s="1"/>
  <c r="L125" i="25" s="1"/>
  <c r="F125" i="25"/>
  <c r="J124" i="25"/>
  <c r="K124" i="25" s="1"/>
  <c r="L124" i="25" s="1"/>
  <c r="F124" i="25"/>
  <c r="J123" i="25"/>
  <c r="K123" i="25" s="1"/>
  <c r="L123" i="25" s="1"/>
  <c r="F123" i="25"/>
  <c r="J122" i="25"/>
  <c r="K122" i="25" s="1"/>
  <c r="L122" i="25" s="1"/>
  <c r="F122" i="25"/>
  <c r="J121" i="25"/>
  <c r="K121" i="25" s="1"/>
  <c r="L121" i="25" s="1"/>
  <c r="F121" i="25"/>
  <c r="J120" i="25"/>
  <c r="K120" i="25" s="1"/>
  <c r="L120" i="25" s="1"/>
  <c r="F120" i="25"/>
  <c r="J119" i="25"/>
  <c r="K119" i="25" s="1"/>
  <c r="L119" i="25" s="1"/>
  <c r="F119" i="25"/>
  <c r="J118" i="25"/>
  <c r="K118" i="25" s="1"/>
  <c r="L118" i="25" s="1"/>
  <c r="F118" i="25"/>
  <c r="L117" i="25"/>
  <c r="K117" i="25"/>
  <c r="J117" i="25"/>
  <c r="F117" i="25"/>
  <c r="L116" i="25"/>
  <c r="K116" i="25"/>
  <c r="J116" i="25"/>
  <c r="F116" i="25"/>
  <c r="L115" i="25"/>
  <c r="K115" i="25"/>
  <c r="J115" i="25"/>
  <c r="F115" i="25"/>
  <c r="J114" i="25"/>
  <c r="K114" i="25" s="1"/>
  <c r="L114" i="25" s="1"/>
  <c r="F114" i="25"/>
  <c r="K113" i="25"/>
  <c r="L113" i="25" s="1"/>
  <c r="J113" i="25"/>
  <c r="F113" i="25"/>
  <c r="J112" i="25"/>
  <c r="K112" i="25" s="1"/>
  <c r="L112" i="25" s="1"/>
  <c r="F112" i="25"/>
  <c r="X110" i="25"/>
  <c r="W110" i="25"/>
  <c r="P110" i="25"/>
  <c r="O110" i="25"/>
  <c r="H108" i="25"/>
  <c r="H110" i="25" s="1"/>
  <c r="G108" i="25"/>
  <c r="V110" i="25" s="1"/>
  <c r="F99" i="25"/>
  <c r="F98" i="25"/>
  <c r="K97" i="25"/>
  <c r="L97" i="25" s="1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J90" i="25"/>
  <c r="K90" i="25" s="1"/>
  <c r="L90" i="25" s="1"/>
  <c r="F90" i="25"/>
  <c r="J89" i="25"/>
  <c r="K89" i="25" s="1"/>
  <c r="L89" i="25" s="1"/>
  <c r="F89" i="25"/>
  <c r="J88" i="25"/>
  <c r="K88" i="25" s="1"/>
  <c r="L88" i="25" s="1"/>
  <c r="F88" i="25"/>
  <c r="J87" i="25"/>
  <c r="K87" i="25" s="1"/>
  <c r="L87" i="25" s="1"/>
  <c r="F87" i="25"/>
  <c r="J86" i="25"/>
  <c r="K86" i="25" s="1"/>
  <c r="L86" i="25" s="1"/>
  <c r="F86" i="25"/>
  <c r="K85" i="25"/>
  <c r="L85" i="25" s="1"/>
  <c r="J85" i="25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K80" i="25"/>
  <c r="L80" i="25" s="1"/>
  <c r="J80" i="25"/>
  <c r="F80" i="25"/>
  <c r="J79" i="25"/>
  <c r="K79" i="25" s="1"/>
  <c r="L79" i="25" s="1"/>
  <c r="F79" i="25"/>
  <c r="X77" i="25"/>
  <c r="P77" i="25"/>
  <c r="H77" i="25"/>
  <c r="H75" i="25"/>
  <c r="G75" i="25"/>
  <c r="W77" i="25" s="1"/>
  <c r="F66" i="25"/>
  <c r="F65" i="25"/>
  <c r="K64" i="25"/>
  <c r="L64" i="25" s="1"/>
  <c r="J63" i="25"/>
  <c r="K63" i="25" s="1"/>
  <c r="L63" i="25" s="1"/>
  <c r="F63" i="25"/>
  <c r="J62" i="25"/>
  <c r="K62" i="25" s="1"/>
  <c r="L62" i="25" s="1"/>
  <c r="F62" i="25"/>
  <c r="J61" i="25"/>
  <c r="K61" i="25" s="1"/>
  <c r="L61" i="25" s="1"/>
  <c r="F61" i="25"/>
  <c r="J60" i="25"/>
  <c r="K60" i="25" s="1"/>
  <c r="L60" i="25" s="1"/>
  <c r="F60" i="25"/>
  <c r="J59" i="25"/>
  <c r="K59" i="25" s="1"/>
  <c r="L59" i="25" s="1"/>
  <c r="F59" i="25"/>
  <c r="J58" i="25"/>
  <c r="K58" i="25" s="1"/>
  <c r="L58" i="25" s="1"/>
  <c r="F58" i="25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AB44" i="25"/>
  <c r="X44" i="25"/>
  <c r="T44" i="25"/>
  <c r="P44" i="25"/>
  <c r="H44" i="25"/>
  <c r="H42" i="25"/>
  <c r="G42" i="25"/>
  <c r="W44" i="25" s="1"/>
  <c r="J30" i="25"/>
  <c r="K30" i="25" s="1"/>
  <c r="L30" i="25" s="1"/>
  <c r="F30" i="25"/>
  <c r="J27" i="25"/>
  <c r="K27" i="25" s="1"/>
  <c r="L27" i="25" s="1"/>
  <c r="F27" i="25"/>
  <c r="J22" i="25"/>
  <c r="K22" i="25" s="1"/>
  <c r="L22" i="25" s="1"/>
  <c r="F22" i="25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Y44" i="31" l="1"/>
  <c r="S11" i="31"/>
  <c r="S28" i="31" s="1"/>
  <c r="X110" i="33"/>
  <c r="N11" i="33"/>
  <c r="O11" i="33"/>
  <c r="M110" i="33"/>
  <c r="S11" i="33"/>
  <c r="S19" i="33" s="1"/>
  <c r="P110" i="33"/>
  <c r="AB11" i="33"/>
  <c r="AB13" i="33" s="1"/>
  <c r="U110" i="33"/>
  <c r="U113" i="33" s="1"/>
  <c r="G11" i="31"/>
  <c r="P11" i="31"/>
  <c r="X11" i="31"/>
  <c r="X14" i="31" s="1"/>
  <c r="U44" i="31"/>
  <c r="U61" i="31" s="1"/>
  <c r="W44" i="31"/>
  <c r="W55" i="31" s="1"/>
  <c r="T11" i="33"/>
  <c r="T16" i="33" s="1"/>
  <c r="P77" i="33"/>
  <c r="Z11" i="33"/>
  <c r="Z30" i="33" s="1"/>
  <c r="U11" i="33"/>
  <c r="U22" i="33"/>
  <c r="Q77" i="33"/>
  <c r="G11" i="33"/>
  <c r="V11" i="33"/>
  <c r="V22" i="33" s="1"/>
  <c r="R77" i="33"/>
  <c r="W11" i="33"/>
  <c r="W13" i="33" s="1"/>
  <c r="M11" i="33"/>
  <c r="AA11" i="33"/>
  <c r="AA31" i="33" s="1"/>
  <c r="AB21" i="33"/>
  <c r="Y30" i="33"/>
  <c r="Y22" i="33"/>
  <c r="Y28" i="33"/>
  <c r="Y27" i="33"/>
  <c r="Y19" i="33"/>
  <c r="Y16" i="33"/>
  <c r="Y15" i="33"/>
  <c r="Y31" i="33"/>
  <c r="Y14" i="33"/>
  <c r="Y26" i="33"/>
  <c r="Y17" i="33"/>
  <c r="Y13" i="33"/>
  <c r="Y21" i="33"/>
  <c r="Y29" i="33"/>
  <c r="Y20" i="33"/>
  <c r="Y18" i="33"/>
  <c r="Y25" i="33"/>
  <c r="Y24" i="33"/>
  <c r="Y23" i="33"/>
  <c r="T15" i="33"/>
  <c r="Z27" i="33"/>
  <c r="Z31" i="33"/>
  <c r="Z26" i="33"/>
  <c r="Z18" i="33"/>
  <c r="Z14" i="33"/>
  <c r="Z13" i="33"/>
  <c r="Z28" i="33"/>
  <c r="Z20" i="33"/>
  <c r="Z25" i="33"/>
  <c r="Z24" i="33"/>
  <c r="AA29" i="33"/>
  <c r="AA28" i="33"/>
  <c r="AA20" i="33"/>
  <c r="AA25" i="33"/>
  <c r="AA17" i="33"/>
  <c r="AA44" i="33"/>
  <c r="S44" i="33"/>
  <c r="G44" i="33"/>
  <c r="Z44" i="33"/>
  <c r="R44" i="33"/>
  <c r="X44" i="33"/>
  <c r="P44" i="33"/>
  <c r="W44" i="33"/>
  <c r="O44" i="33"/>
  <c r="V44" i="33"/>
  <c r="T25" i="33"/>
  <c r="T24" i="33"/>
  <c r="AB27" i="33"/>
  <c r="AB19" i="33"/>
  <c r="AB25" i="33"/>
  <c r="U13" i="33"/>
  <c r="T14" i="33"/>
  <c r="S15" i="33"/>
  <c r="AA15" i="33"/>
  <c r="AA16" i="33"/>
  <c r="U17" i="33"/>
  <c r="U20" i="33"/>
  <c r="AA21" i="33"/>
  <c r="S27" i="33"/>
  <c r="T28" i="33"/>
  <c r="T29" i="33"/>
  <c r="Y44" i="33"/>
  <c r="U31" i="33"/>
  <c r="U26" i="33"/>
  <c r="U24" i="33"/>
  <c r="U23" i="33"/>
  <c r="V13" i="33"/>
  <c r="U14" i="33"/>
  <c r="S16" i="33"/>
  <c r="V17" i="33"/>
  <c r="W18" i="33"/>
  <c r="U27" i="33"/>
  <c r="U28" i="33"/>
  <c r="U29" i="33"/>
  <c r="AB44" i="33"/>
  <c r="V31" i="33"/>
  <c r="V25" i="33"/>
  <c r="V23" i="33"/>
  <c r="U15" i="33"/>
  <c r="U16" i="33"/>
  <c r="AA19" i="33"/>
  <c r="S21" i="33"/>
  <c r="AA22" i="33"/>
  <c r="V27" i="33"/>
  <c r="AA30" i="33"/>
  <c r="M44" i="33"/>
  <c r="W29" i="33"/>
  <c r="V15" i="33"/>
  <c r="V16" i="33"/>
  <c r="T21" i="33"/>
  <c r="AA23" i="33"/>
  <c r="AA24" i="33"/>
  <c r="AB30" i="33"/>
  <c r="W31" i="33"/>
  <c r="N44" i="33"/>
  <c r="S29" i="33"/>
  <c r="S28" i="33"/>
  <c r="S25" i="33"/>
  <c r="S17" i="33"/>
  <c r="AA14" i="33"/>
  <c r="P11" i="33"/>
  <c r="X11" i="33"/>
  <c r="AA18" i="33"/>
  <c r="U21" i="33"/>
  <c r="AB23" i="33"/>
  <c r="AB29" i="33"/>
  <c r="Q44" i="33"/>
  <c r="Q11" i="33"/>
  <c r="U19" i="33"/>
  <c r="AB20" i="33"/>
  <c r="V21" i="33"/>
  <c r="S22" i="33"/>
  <c r="AB26" i="33"/>
  <c r="AA27" i="33"/>
  <c r="T44" i="33"/>
  <c r="R11" i="33"/>
  <c r="S13" i="33"/>
  <c r="AA13" i="33"/>
  <c r="AB17" i="33"/>
  <c r="T18" i="33"/>
  <c r="AB31" i="33"/>
  <c r="U44" i="33"/>
  <c r="U96" i="33"/>
  <c r="U94" i="33"/>
  <c r="U93" i="33"/>
  <c r="U97" i="33"/>
  <c r="U91" i="33"/>
  <c r="U87" i="33"/>
  <c r="U79" i="33"/>
  <c r="U86" i="33"/>
  <c r="U89" i="33"/>
  <c r="U81" i="33"/>
  <c r="U90" i="33"/>
  <c r="U88" i="33"/>
  <c r="U85" i="33"/>
  <c r="U92" i="33"/>
  <c r="U84" i="33"/>
  <c r="U83" i="33"/>
  <c r="U82" i="33"/>
  <c r="U80" i="33"/>
  <c r="X128" i="33"/>
  <c r="X120" i="33"/>
  <c r="X112" i="33"/>
  <c r="X127" i="33"/>
  <c r="X119" i="33"/>
  <c r="X130" i="33"/>
  <c r="X125" i="33"/>
  <c r="X117" i="33"/>
  <c r="X124" i="33"/>
  <c r="X116" i="33"/>
  <c r="X123" i="33"/>
  <c r="X115" i="33"/>
  <c r="X122" i="33"/>
  <c r="X114" i="33"/>
  <c r="X129" i="33"/>
  <c r="X126" i="33"/>
  <c r="X113" i="33"/>
  <c r="X118" i="33"/>
  <c r="AB77" i="33"/>
  <c r="T77" i="33"/>
  <c r="AA77" i="33"/>
  <c r="S77" i="33"/>
  <c r="G77" i="33"/>
  <c r="V77" i="33"/>
  <c r="N77" i="33"/>
  <c r="W77" i="33"/>
  <c r="X77" i="33"/>
  <c r="M77" i="33"/>
  <c r="Y77" i="33"/>
  <c r="W129" i="33"/>
  <c r="W121" i="33"/>
  <c r="W113" i="33"/>
  <c r="W128" i="33"/>
  <c r="W120" i="33"/>
  <c r="W112" i="33"/>
  <c r="W126" i="33"/>
  <c r="W118" i="33"/>
  <c r="W130" i="33"/>
  <c r="W125" i="33"/>
  <c r="W117" i="33"/>
  <c r="W124" i="33"/>
  <c r="W116" i="33"/>
  <c r="W123" i="33"/>
  <c r="W115" i="33"/>
  <c r="W119" i="33"/>
  <c r="W127" i="33"/>
  <c r="W114" i="33"/>
  <c r="O77" i="33"/>
  <c r="Z77" i="33"/>
  <c r="X121" i="33"/>
  <c r="U122" i="33"/>
  <c r="U114" i="33"/>
  <c r="U128" i="33"/>
  <c r="U120" i="33"/>
  <c r="U112" i="33"/>
  <c r="U118" i="33"/>
  <c r="U130" i="33"/>
  <c r="U125" i="33"/>
  <c r="U117" i="33"/>
  <c r="U124" i="33"/>
  <c r="Q110" i="33"/>
  <c r="Y110" i="33"/>
  <c r="R110" i="33"/>
  <c r="Z110" i="33"/>
  <c r="G110" i="33"/>
  <c r="S110" i="33"/>
  <c r="AA110" i="33"/>
  <c r="T110" i="33"/>
  <c r="AB110" i="33"/>
  <c r="N110" i="33"/>
  <c r="V110" i="33"/>
  <c r="O110" i="33"/>
  <c r="X11" i="32"/>
  <c r="P11" i="32"/>
  <c r="W11" i="32"/>
  <c r="H11" i="32"/>
  <c r="Z11" i="32"/>
  <c r="M11" i="32"/>
  <c r="AA11" i="32"/>
  <c r="O11" i="32"/>
  <c r="AB11" i="32"/>
  <c r="U11" i="32"/>
  <c r="R11" i="32"/>
  <c r="S11" i="32"/>
  <c r="Y11" i="32"/>
  <c r="T11" i="32"/>
  <c r="AB44" i="32"/>
  <c r="T44" i="32"/>
  <c r="R44" i="32"/>
  <c r="AA44" i="32"/>
  <c r="S44" i="32"/>
  <c r="AB77" i="32"/>
  <c r="T77" i="32"/>
  <c r="AA77" i="32"/>
  <c r="S77" i="32"/>
  <c r="G77" i="32"/>
  <c r="Q77" i="32"/>
  <c r="Z77" i="32"/>
  <c r="P77" i="32"/>
  <c r="Y77" i="32"/>
  <c r="O77" i="32"/>
  <c r="X77" i="32"/>
  <c r="N77" i="32"/>
  <c r="W77" i="32"/>
  <c r="M77" i="32"/>
  <c r="V77" i="32"/>
  <c r="N11" i="32"/>
  <c r="V11" i="32"/>
  <c r="M44" i="32"/>
  <c r="V44" i="32"/>
  <c r="O44" i="32"/>
  <c r="X44" i="32"/>
  <c r="U77" i="32"/>
  <c r="Q11" i="32"/>
  <c r="P44" i="32"/>
  <c r="Y44" i="32"/>
  <c r="W110" i="32"/>
  <c r="O110" i="32"/>
  <c r="V110" i="32"/>
  <c r="N110" i="32"/>
  <c r="U110" i="32"/>
  <c r="M110" i="32"/>
  <c r="AB110" i="32"/>
  <c r="T110" i="32"/>
  <c r="AA110" i="32"/>
  <c r="S110" i="32"/>
  <c r="G110" i="32"/>
  <c r="Z110" i="32"/>
  <c r="R110" i="32"/>
  <c r="P110" i="32"/>
  <c r="X110" i="32"/>
  <c r="Q110" i="32"/>
  <c r="Y110" i="32"/>
  <c r="G77" i="31"/>
  <c r="R77" i="31"/>
  <c r="AA11" i="31"/>
  <c r="AA21" i="31" s="1"/>
  <c r="Z77" i="31"/>
  <c r="Z89" i="31" s="1"/>
  <c r="M44" i="31"/>
  <c r="O44" i="31"/>
  <c r="V11" i="31"/>
  <c r="V15" i="31" s="1"/>
  <c r="X17" i="31"/>
  <c r="W31" i="31"/>
  <c r="W26" i="31"/>
  <c r="W25" i="31"/>
  <c r="W30" i="31"/>
  <c r="W28" i="31"/>
  <c r="W27" i="31"/>
  <c r="W22" i="31"/>
  <c r="W14" i="31"/>
  <c r="W21" i="31"/>
  <c r="W13" i="31"/>
  <c r="W23" i="31"/>
  <c r="W20" i="31"/>
  <c r="W19" i="31"/>
  <c r="W18" i="31"/>
  <c r="W17" i="31"/>
  <c r="W29" i="31"/>
  <c r="W16" i="31"/>
  <c r="W24" i="31"/>
  <c r="W15" i="31"/>
  <c r="V24" i="31"/>
  <c r="V14" i="31"/>
  <c r="V25" i="31"/>
  <c r="V16" i="31"/>
  <c r="X24" i="31"/>
  <c r="X29" i="31"/>
  <c r="X27" i="31"/>
  <c r="S19" i="31"/>
  <c r="Q11" i="31"/>
  <c r="Y11" i="31"/>
  <c r="X15" i="31"/>
  <c r="S20" i="31"/>
  <c r="X26" i="31"/>
  <c r="R11" i="31"/>
  <c r="Z11" i="31"/>
  <c r="S13" i="31"/>
  <c r="S21" i="31"/>
  <c r="S23" i="31"/>
  <c r="X25" i="31"/>
  <c r="U46" i="31"/>
  <c r="U53" i="31"/>
  <c r="U64" i="31"/>
  <c r="S30" i="31"/>
  <c r="S29" i="31"/>
  <c r="S31" i="31"/>
  <c r="S26" i="31"/>
  <c r="AA31" i="31"/>
  <c r="S14" i="31"/>
  <c r="S22" i="31"/>
  <c r="H11" i="31"/>
  <c r="T11" i="31"/>
  <c r="AB11" i="31"/>
  <c r="S15" i="31"/>
  <c r="X28" i="31"/>
  <c r="Y62" i="31"/>
  <c r="Y61" i="31"/>
  <c r="Y60" i="31"/>
  <c r="Y64" i="31"/>
  <c r="Y51" i="31"/>
  <c r="Y58" i="31"/>
  <c r="Y50" i="31"/>
  <c r="Y59" i="31"/>
  <c r="Y57" i="31"/>
  <c r="Y49" i="31"/>
  <c r="Y56" i="31"/>
  <c r="Y48" i="31"/>
  <c r="Y63" i="31"/>
  <c r="Y55" i="31"/>
  <c r="Y47" i="31"/>
  <c r="Y54" i="31"/>
  <c r="Y46" i="31"/>
  <c r="Y52" i="31"/>
  <c r="M11" i="31"/>
  <c r="U11" i="31"/>
  <c r="S16" i="31"/>
  <c r="S24" i="31"/>
  <c r="S27" i="31"/>
  <c r="X30" i="31"/>
  <c r="AB44" i="31"/>
  <c r="T44" i="31"/>
  <c r="AA44" i="31"/>
  <c r="S44" i="31"/>
  <c r="G44" i="31"/>
  <c r="Z44" i="31"/>
  <c r="R44" i="31"/>
  <c r="X44" i="31"/>
  <c r="P44" i="31"/>
  <c r="V44" i="31"/>
  <c r="N44" i="31"/>
  <c r="N11" i="31"/>
  <c r="S17" i="31"/>
  <c r="X20" i="31"/>
  <c r="X23" i="31"/>
  <c r="O11" i="31"/>
  <c r="S18" i="31"/>
  <c r="S25" i="31"/>
  <c r="Y53" i="31"/>
  <c r="Z95" i="31"/>
  <c r="Z83" i="31"/>
  <c r="Z94" i="31"/>
  <c r="Y127" i="31"/>
  <c r="Y119" i="31"/>
  <c r="Y126" i="31"/>
  <c r="Y118" i="31"/>
  <c r="Y130" i="31"/>
  <c r="Y125" i="31"/>
  <c r="Y117" i="31"/>
  <c r="Y124" i="31"/>
  <c r="Y116" i="31"/>
  <c r="Y123" i="31"/>
  <c r="Y115" i="31"/>
  <c r="Y122" i="31"/>
  <c r="Y114" i="31"/>
  <c r="Y128" i="31"/>
  <c r="Y113" i="31"/>
  <c r="Y121" i="31"/>
  <c r="Y129" i="31"/>
  <c r="Y112" i="31"/>
  <c r="Y120" i="31"/>
  <c r="U96" i="31"/>
  <c r="U94" i="31"/>
  <c r="U93" i="31"/>
  <c r="U97" i="31"/>
  <c r="U92" i="31"/>
  <c r="U88" i="31"/>
  <c r="U80" i="31"/>
  <c r="U87" i="31"/>
  <c r="U79" i="31"/>
  <c r="U86" i="31"/>
  <c r="U91" i="31"/>
  <c r="U84" i="31"/>
  <c r="U95" i="31"/>
  <c r="U83" i="31"/>
  <c r="U82" i="31"/>
  <c r="U90" i="31"/>
  <c r="U89" i="31"/>
  <c r="U81" i="31"/>
  <c r="AB77" i="31"/>
  <c r="T77" i="31"/>
  <c r="H77" i="31"/>
  <c r="AA77" i="31"/>
  <c r="S77" i="31"/>
  <c r="N77" i="31"/>
  <c r="V77" i="31"/>
  <c r="P110" i="31"/>
  <c r="O77" i="31"/>
  <c r="W77" i="31"/>
  <c r="Q110" i="31"/>
  <c r="P77" i="31"/>
  <c r="X77" i="31"/>
  <c r="X110" i="31"/>
  <c r="Q77" i="31"/>
  <c r="Y77" i="31"/>
  <c r="W110" i="31"/>
  <c r="O110" i="31"/>
  <c r="V110" i="31"/>
  <c r="N110" i="31"/>
  <c r="U110" i="31"/>
  <c r="M110" i="31"/>
  <c r="AB110" i="31"/>
  <c r="T110" i="31"/>
  <c r="AA110" i="31"/>
  <c r="S110" i="31"/>
  <c r="G110" i="31"/>
  <c r="Z110" i="31"/>
  <c r="R110" i="31"/>
  <c r="M77" i="31"/>
  <c r="Y110" i="25"/>
  <c r="R110" i="25"/>
  <c r="Z110" i="25"/>
  <c r="G110" i="25"/>
  <c r="S110" i="25"/>
  <c r="AA110" i="25"/>
  <c r="Q110" i="25"/>
  <c r="T110" i="25"/>
  <c r="AB110" i="25"/>
  <c r="M110" i="25"/>
  <c r="U110" i="25"/>
  <c r="N110" i="25"/>
  <c r="R77" i="25"/>
  <c r="Z77" i="25"/>
  <c r="G77" i="25"/>
  <c r="S77" i="25"/>
  <c r="AA77" i="25"/>
  <c r="T77" i="25"/>
  <c r="AB77" i="25"/>
  <c r="M77" i="25"/>
  <c r="U77" i="25"/>
  <c r="Q77" i="25"/>
  <c r="Y77" i="25"/>
  <c r="N77" i="25"/>
  <c r="V77" i="25"/>
  <c r="O77" i="25"/>
  <c r="Q44" i="25"/>
  <c r="Y44" i="25"/>
  <c r="R44" i="25"/>
  <c r="Z44" i="25"/>
  <c r="G44" i="25"/>
  <c r="S44" i="25"/>
  <c r="AA44" i="25"/>
  <c r="M44" i="25"/>
  <c r="U44" i="25"/>
  <c r="N44" i="25"/>
  <c r="V44" i="25"/>
  <c r="O44" i="25"/>
  <c r="J26" i="25"/>
  <c r="K26" i="25" s="1"/>
  <c r="L26" i="25" s="1"/>
  <c r="F26" i="25"/>
  <c r="F24" i="25"/>
  <c r="J24" i="25"/>
  <c r="K24" i="25" s="1"/>
  <c r="L24" i="25" s="1"/>
  <c r="X21" i="31" l="1"/>
  <c r="W57" i="31"/>
  <c r="X13" i="31"/>
  <c r="W61" i="31"/>
  <c r="X22" i="31"/>
  <c r="X31" i="31"/>
  <c r="W62" i="31"/>
  <c r="U58" i="31"/>
  <c r="V23" i="31"/>
  <c r="Z93" i="31"/>
  <c r="Z86" i="31"/>
  <c r="U60" i="31"/>
  <c r="W64" i="31"/>
  <c r="U47" i="31"/>
  <c r="AA23" i="31"/>
  <c r="V13" i="31"/>
  <c r="Z85" i="31"/>
  <c r="Z96" i="31"/>
  <c r="W63" i="31"/>
  <c r="AA13" i="31"/>
  <c r="Z79" i="31"/>
  <c r="AA17" i="31"/>
  <c r="W48" i="31"/>
  <c r="U55" i="31"/>
  <c r="Z90" i="31"/>
  <c r="Z87" i="31"/>
  <c r="AA25" i="31"/>
  <c r="W56" i="31"/>
  <c r="U49" i="31"/>
  <c r="U63" i="31"/>
  <c r="AA29" i="31"/>
  <c r="Z82" i="31"/>
  <c r="AA18" i="31"/>
  <c r="AA16" i="31"/>
  <c r="AA15" i="31"/>
  <c r="W49" i="31"/>
  <c r="AA26" i="31"/>
  <c r="U48" i="31"/>
  <c r="U62" i="31"/>
  <c r="V29" i="31"/>
  <c r="S30" i="33"/>
  <c r="Z17" i="33"/>
  <c r="T17" i="33"/>
  <c r="U116" i="33"/>
  <c r="U119" i="33"/>
  <c r="U131" i="33" s="1"/>
  <c r="U123" i="33"/>
  <c r="S24" i="33"/>
  <c r="S32" i="33" s="1"/>
  <c r="AB18" i="33"/>
  <c r="S31" i="33"/>
  <c r="W24" i="33"/>
  <c r="AB16" i="33"/>
  <c r="Z22" i="33"/>
  <c r="Z15" i="33"/>
  <c r="Z29" i="33"/>
  <c r="W17" i="33"/>
  <c r="W22" i="33"/>
  <c r="U121" i="33"/>
  <c r="U126" i="33"/>
  <c r="U115" i="33"/>
  <c r="S14" i="33"/>
  <c r="T19" i="33"/>
  <c r="S26" i="33"/>
  <c r="W30" i="33"/>
  <c r="T27" i="33"/>
  <c r="Z19" i="33"/>
  <c r="Z21" i="33"/>
  <c r="U129" i="33"/>
  <c r="U127" i="33"/>
  <c r="S23" i="33"/>
  <c r="AB28" i="33"/>
  <c r="S18" i="33"/>
  <c r="W15" i="33"/>
  <c r="S20" i="33"/>
  <c r="AB22" i="33"/>
  <c r="V30" i="33"/>
  <c r="V20" i="33"/>
  <c r="V18" i="33"/>
  <c r="AB24" i="33"/>
  <c r="Z23" i="33"/>
  <c r="Z16" i="33"/>
  <c r="W59" i="31"/>
  <c r="AA30" i="31"/>
  <c r="AA27" i="31"/>
  <c r="Z91" i="31"/>
  <c r="AA24" i="31"/>
  <c r="Z81" i="31"/>
  <c r="Z97" i="31"/>
  <c r="AA28" i="31"/>
  <c r="W50" i="31"/>
  <c r="AA22" i="31"/>
  <c r="U51" i="31"/>
  <c r="AA19" i="31"/>
  <c r="Z92" i="31"/>
  <c r="Z84" i="31"/>
  <c r="W52" i="31"/>
  <c r="U52" i="31"/>
  <c r="AA20" i="31"/>
  <c r="W53" i="31"/>
  <c r="AA14" i="31"/>
  <c r="T30" i="33"/>
  <c r="W19" i="33"/>
  <c r="T22" i="33"/>
  <c r="W28" i="33"/>
  <c r="W14" i="33"/>
  <c r="V29" i="33"/>
  <c r="V14" i="33"/>
  <c r="T26" i="33"/>
  <c r="AB15" i="33"/>
  <c r="V19" i="33"/>
  <c r="W16" i="33"/>
  <c r="W27" i="33"/>
  <c r="W21" i="33"/>
  <c r="V28" i="33"/>
  <c r="W23" i="33"/>
  <c r="AB14" i="33"/>
  <c r="U57" i="31"/>
  <c r="X19" i="31"/>
  <c r="W46" i="31"/>
  <c r="W58" i="31"/>
  <c r="W60" i="31"/>
  <c r="U56" i="31"/>
  <c r="U54" i="31"/>
  <c r="V20" i="31"/>
  <c r="V27" i="31"/>
  <c r="V28" i="31"/>
  <c r="V26" i="31"/>
  <c r="U59" i="31"/>
  <c r="W47" i="31"/>
  <c r="W65" i="31" s="1"/>
  <c r="X18" i="31"/>
  <c r="W54" i="31"/>
  <c r="W51" i="31"/>
  <c r="U50" i="31"/>
  <c r="X16" i="31"/>
  <c r="V30" i="31"/>
  <c r="AA26" i="33"/>
  <c r="AA32" i="33" s="1"/>
  <c r="W25" i="33"/>
  <c r="W26" i="33"/>
  <c r="W20" i="33"/>
  <c r="U30" i="33"/>
  <c r="U18" i="33"/>
  <c r="U25" i="33"/>
  <c r="U32" i="33" s="1"/>
  <c r="U98" i="33"/>
  <c r="V26" i="33"/>
  <c r="V24" i="33"/>
  <c r="T31" i="33"/>
  <c r="T20" i="33"/>
  <c r="T13" i="33"/>
  <c r="T23" i="33"/>
  <c r="AA130" i="33"/>
  <c r="AA125" i="33"/>
  <c r="AA117" i="33"/>
  <c r="AA124" i="33"/>
  <c r="AA116" i="33"/>
  <c r="AA122" i="33"/>
  <c r="AA114" i="33"/>
  <c r="AA129" i="33"/>
  <c r="AA121" i="33"/>
  <c r="AA113" i="33"/>
  <c r="AA128" i="33"/>
  <c r="AA120" i="33"/>
  <c r="AA112" i="33"/>
  <c r="AA127" i="33"/>
  <c r="AA119" i="33"/>
  <c r="AA118" i="33"/>
  <c r="AA115" i="33"/>
  <c r="AA123" i="33"/>
  <c r="AA126" i="33"/>
  <c r="Z97" i="33"/>
  <c r="Z92" i="33"/>
  <c r="Z91" i="33"/>
  <c r="Z96" i="33"/>
  <c r="Z95" i="33"/>
  <c r="Z94" i="33"/>
  <c r="Z82" i="33"/>
  <c r="Z89" i="33"/>
  <c r="Z81" i="33"/>
  <c r="Z84" i="33"/>
  <c r="Z85" i="33"/>
  <c r="Z83" i="33"/>
  <c r="Z80" i="33"/>
  <c r="Z93" i="33"/>
  <c r="Z79" i="33"/>
  <c r="Z90" i="33"/>
  <c r="Z86" i="33"/>
  <c r="Z87" i="33"/>
  <c r="Z88" i="33"/>
  <c r="T90" i="33"/>
  <c r="T95" i="33"/>
  <c r="T94" i="33"/>
  <c r="T93" i="33"/>
  <c r="T97" i="33"/>
  <c r="T92" i="33"/>
  <c r="T88" i="33"/>
  <c r="T80" i="33"/>
  <c r="T87" i="33"/>
  <c r="T79" i="33"/>
  <c r="T91" i="33"/>
  <c r="T82" i="33"/>
  <c r="T89" i="33"/>
  <c r="T86" i="33"/>
  <c r="T85" i="33"/>
  <c r="T84" i="33"/>
  <c r="T83" i="33"/>
  <c r="T81" i="33"/>
  <c r="T96" i="33"/>
  <c r="Y64" i="33"/>
  <c r="Y59" i="33"/>
  <c r="Y62" i="33"/>
  <c r="Y52" i="33"/>
  <c r="Y61" i="33"/>
  <c r="Y51" i="33"/>
  <c r="Y57" i="33"/>
  <c r="Y60" i="33"/>
  <c r="Y58" i="33"/>
  <c r="Y56" i="33"/>
  <c r="Y48" i="33"/>
  <c r="Y54" i="33"/>
  <c r="Y63" i="33"/>
  <c r="Y55" i="33"/>
  <c r="Y50" i="33"/>
  <c r="Y53" i="33"/>
  <c r="Y47" i="33"/>
  <c r="Y46" i="33"/>
  <c r="Y49" i="33"/>
  <c r="X60" i="33"/>
  <c r="X53" i="33"/>
  <c r="X62" i="33"/>
  <c r="X52" i="33"/>
  <c r="X61" i="33"/>
  <c r="X64" i="33"/>
  <c r="X50" i="33"/>
  <c r="X57" i="33"/>
  <c r="X49" i="33"/>
  <c r="X51" i="33"/>
  <c r="X46" i="33"/>
  <c r="X54" i="33"/>
  <c r="X63" i="33"/>
  <c r="X59" i="33"/>
  <c r="X58" i="33"/>
  <c r="X55" i="33"/>
  <c r="X56" i="33"/>
  <c r="X47" i="33"/>
  <c r="X48" i="33"/>
  <c r="S130" i="33"/>
  <c r="S125" i="33"/>
  <c r="S117" i="33"/>
  <c r="S124" i="33"/>
  <c r="S116" i="33"/>
  <c r="S122" i="33"/>
  <c r="S114" i="33"/>
  <c r="S129" i="33"/>
  <c r="S121" i="33"/>
  <c r="S113" i="33"/>
  <c r="S128" i="33"/>
  <c r="S120" i="33"/>
  <c r="S112" i="33"/>
  <c r="S127" i="33"/>
  <c r="S119" i="33"/>
  <c r="S118" i="33"/>
  <c r="S115" i="33"/>
  <c r="S126" i="33"/>
  <c r="S123" i="33"/>
  <c r="AB90" i="33"/>
  <c r="AB95" i="33"/>
  <c r="AB94" i="33"/>
  <c r="AB93" i="33"/>
  <c r="AB97" i="33"/>
  <c r="AB92" i="33"/>
  <c r="AB88" i="33"/>
  <c r="AB80" i="33"/>
  <c r="AB87" i="33"/>
  <c r="AB79" i="33"/>
  <c r="AB82" i="33"/>
  <c r="AB83" i="33"/>
  <c r="AB81" i="33"/>
  <c r="AB91" i="33"/>
  <c r="AB89" i="33"/>
  <c r="AB96" i="33"/>
  <c r="AB86" i="33"/>
  <c r="AB85" i="33"/>
  <c r="AB84" i="33"/>
  <c r="X131" i="33"/>
  <c r="W95" i="33"/>
  <c r="W94" i="33"/>
  <c r="W97" i="33"/>
  <c r="W91" i="33"/>
  <c r="W85" i="33"/>
  <c r="W84" i="33"/>
  <c r="W92" i="33"/>
  <c r="W90" i="33"/>
  <c r="W87" i="33"/>
  <c r="W79" i="33"/>
  <c r="W88" i="33"/>
  <c r="W86" i="33"/>
  <c r="W83" i="33"/>
  <c r="W82" i="33"/>
  <c r="W81" i="33"/>
  <c r="W93" i="33"/>
  <c r="W80" i="33"/>
  <c r="W89" i="33"/>
  <c r="W96" i="33"/>
  <c r="U60" i="33"/>
  <c r="U63" i="33"/>
  <c r="U56" i="33"/>
  <c r="U48" i="33"/>
  <c r="U59" i="33"/>
  <c r="U55" i="33"/>
  <c r="U47" i="33"/>
  <c r="U62" i="33"/>
  <c r="U53" i="33"/>
  <c r="U64" i="33"/>
  <c r="U61" i="33"/>
  <c r="U52" i="33"/>
  <c r="U50" i="33"/>
  <c r="U51" i="33"/>
  <c r="U49" i="33"/>
  <c r="U54" i="33"/>
  <c r="U57" i="33"/>
  <c r="U58" i="33"/>
  <c r="U46" i="33"/>
  <c r="Z63" i="33"/>
  <c r="Z61" i="33"/>
  <c r="Z51" i="33"/>
  <c r="Z50" i="33"/>
  <c r="Z64" i="33"/>
  <c r="Z57" i="33"/>
  <c r="Z60" i="33"/>
  <c r="Z58" i="33"/>
  <c r="Z56" i="33"/>
  <c r="Z55" i="33"/>
  <c r="Z47" i="33"/>
  <c r="Z62" i="33"/>
  <c r="Z59" i="33"/>
  <c r="Z52" i="33"/>
  <c r="Z53" i="33"/>
  <c r="Z46" i="33"/>
  <c r="Z48" i="33"/>
  <c r="Z54" i="33"/>
  <c r="Z49" i="33"/>
  <c r="T124" i="33"/>
  <c r="T116" i="33"/>
  <c r="T123" i="33"/>
  <c r="T115" i="33"/>
  <c r="T129" i="33"/>
  <c r="T121" i="33"/>
  <c r="T113" i="33"/>
  <c r="T128" i="33"/>
  <c r="T120" i="33"/>
  <c r="T112" i="33"/>
  <c r="T127" i="33"/>
  <c r="T119" i="33"/>
  <c r="T126" i="33"/>
  <c r="T118" i="33"/>
  <c r="T122" i="33"/>
  <c r="T117" i="33"/>
  <c r="T125" i="33"/>
  <c r="T130" i="33"/>
  <c r="T114" i="33"/>
  <c r="Y93" i="33"/>
  <c r="Y97" i="33"/>
  <c r="Y92" i="33"/>
  <c r="Y96" i="33"/>
  <c r="Y95" i="33"/>
  <c r="Y83" i="33"/>
  <c r="Y82" i="33"/>
  <c r="Y85" i="33"/>
  <c r="Y87" i="33"/>
  <c r="Y86" i="33"/>
  <c r="Y84" i="33"/>
  <c r="Y81" i="33"/>
  <c r="Y91" i="33"/>
  <c r="Y80" i="33"/>
  <c r="Y94" i="33"/>
  <c r="Y79" i="33"/>
  <c r="Y89" i="33"/>
  <c r="Y90" i="33"/>
  <c r="Y88" i="33"/>
  <c r="Z126" i="33"/>
  <c r="Z118" i="33"/>
  <c r="Z130" i="33"/>
  <c r="Z125" i="33"/>
  <c r="Z117" i="33"/>
  <c r="Z123" i="33"/>
  <c r="Z115" i="33"/>
  <c r="Z122" i="33"/>
  <c r="Z114" i="33"/>
  <c r="Z129" i="33"/>
  <c r="Z121" i="33"/>
  <c r="Z113" i="33"/>
  <c r="Z128" i="33"/>
  <c r="Z120" i="33"/>
  <c r="Z112" i="33"/>
  <c r="Z127" i="33"/>
  <c r="Z124" i="33"/>
  <c r="Z119" i="33"/>
  <c r="Z116" i="33"/>
  <c r="AB62" i="33"/>
  <c r="AB61" i="33"/>
  <c r="AB64" i="33"/>
  <c r="AB57" i="33"/>
  <c r="AB49" i="33"/>
  <c r="AB60" i="33"/>
  <c r="AB58" i="33"/>
  <c r="AB56" i="33"/>
  <c r="AB48" i="33"/>
  <c r="AB55" i="33"/>
  <c r="AB54" i="33"/>
  <c r="AB59" i="33"/>
  <c r="AB53" i="33"/>
  <c r="AB63" i="33"/>
  <c r="AB52" i="33"/>
  <c r="AB47" i="33"/>
  <c r="AB51" i="33"/>
  <c r="AB50" i="33"/>
  <c r="AB46" i="33"/>
  <c r="AA91" i="33"/>
  <c r="AA96" i="33"/>
  <c r="AA95" i="33"/>
  <c r="AA94" i="33"/>
  <c r="AA93" i="33"/>
  <c r="AA89" i="33"/>
  <c r="AA81" i="33"/>
  <c r="AA88" i="33"/>
  <c r="AA80" i="33"/>
  <c r="AA83" i="33"/>
  <c r="AA84" i="33"/>
  <c r="AA82" i="33"/>
  <c r="AA92" i="33"/>
  <c r="AA97" i="33"/>
  <c r="AA79" i="33"/>
  <c r="AA90" i="33"/>
  <c r="AA86" i="33"/>
  <c r="AA85" i="33"/>
  <c r="AA87" i="33"/>
  <c r="V122" i="33"/>
  <c r="V114" i="33"/>
  <c r="V129" i="33"/>
  <c r="V121" i="33"/>
  <c r="V113" i="33"/>
  <c r="V127" i="33"/>
  <c r="V119" i="33"/>
  <c r="V126" i="33"/>
  <c r="V118" i="33"/>
  <c r="V130" i="33"/>
  <c r="V125" i="33"/>
  <c r="V117" i="33"/>
  <c r="V124" i="33"/>
  <c r="V116" i="33"/>
  <c r="V123" i="33"/>
  <c r="V120" i="33"/>
  <c r="V128" i="33"/>
  <c r="V112" i="33"/>
  <c r="V115" i="33"/>
  <c r="V96" i="33"/>
  <c r="V95" i="33"/>
  <c r="V93" i="33"/>
  <c r="V97" i="33"/>
  <c r="V92" i="33"/>
  <c r="V90" i="33"/>
  <c r="V86" i="33"/>
  <c r="V85" i="33"/>
  <c r="V88" i="33"/>
  <c r="V80" i="33"/>
  <c r="V89" i="33"/>
  <c r="V87" i="33"/>
  <c r="V84" i="33"/>
  <c r="V83" i="33"/>
  <c r="V82" i="33"/>
  <c r="V81" i="33"/>
  <c r="V94" i="33"/>
  <c r="V91" i="33"/>
  <c r="V79" i="33"/>
  <c r="T62" i="33"/>
  <c r="T61" i="33"/>
  <c r="T58" i="33"/>
  <c r="T57" i="33"/>
  <c r="T49" i="33"/>
  <c r="T56" i="33"/>
  <c r="T48" i="33"/>
  <c r="T63" i="33"/>
  <c r="T59" i="33"/>
  <c r="T55" i="33"/>
  <c r="T54" i="33"/>
  <c r="T53" i="33"/>
  <c r="T47" i="33"/>
  <c r="T50" i="33"/>
  <c r="T51" i="33"/>
  <c r="T64" i="33"/>
  <c r="T46" i="33"/>
  <c r="T60" i="33"/>
  <c r="T52" i="33"/>
  <c r="X23" i="33"/>
  <c r="X29" i="33"/>
  <c r="X28" i="33"/>
  <c r="X20" i="33"/>
  <c r="X21" i="33"/>
  <c r="X16" i="33"/>
  <c r="X15" i="33"/>
  <c r="X31" i="33"/>
  <c r="X27" i="33"/>
  <c r="X14" i="33"/>
  <c r="X26" i="33"/>
  <c r="X17" i="33"/>
  <c r="X13" i="33"/>
  <c r="X18" i="33"/>
  <c r="X30" i="33"/>
  <c r="X25" i="33"/>
  <c r="X24" i="33"/>
  <c r="X22" i="33"/>
  <c r="X19" i="33"/>
  <c r="V64" i="33"/>
  <c r="V59" i="33"/>
  <c r="V62" i="33"/>
  <c r="V55" i="33"/>
  <c r="V47" i="33"/>
  <c r="V63" i="33"/>
  <c r="V54" i="33"/>
  <c r="V46" i="33"/>
  <c r="V61" i="33"/>
  <c r="V52" i="33"/>
  <c r="V51" i="33"/>
  <c r="V49" i="33"/>
  <c r="V48" i="33"/>
  <c r="V56" i="33"/>
  <c r="V60" i="33"/>
  <c r="V58" i="33"/>
  <c r="V50" i="33"/>
  <c r="V57" i="33"/>
  <c r="V53" i="33"/>
  <c r="S63" i="33"/>
  <c r="S62" i="33"/>
  <c r="S60" i="33"/>
  <c r="S50" i="33"/>
  <c r="S58" i="33"/>
  <c r="S57" i="33"/>
  <c r="S49" i="33"/>
  <c r="S56" i="33"/>
  <c r="S59" i="33"/>
  <c r="S55" i="33"/>
  <c r="S54" i="33"/>
  <c r="S46" i="33"/>
  <c r="S53" i="33"/>
  <c r="S48" i="33"/>
  <c r="S47" i="33"/>
  <c r="S61" i="33"/>
  <c r="S51" i="33"/>
  <c r="S64" i="33"/>
  <c r="S52" i="33"/>
  <c r="Y127" i="33"/>
  <c r="Y119" i="33"/>
  <c r="Y126" i="33"/>
  <c r="Y118" i="33"/>
  <c r="Y124" i="33"/>
  <c r="Y116" i="33"/>
  <c r="Y123" i="33"/>
  <c r="Y115" i="33"/>
  <c r="Y122" i="33"/>
  <c r="Y114" i="33"/>
  <c r="Y129" i="33"/>
  <c r="Y121" i="33"/>
  <c r="Y113" i="33"/>
  <c r="Y125" i="33"/>
  <c r="Y120" i="33"/>
  <c r="Y128" i="33"/>
  <c r="Y130" i="33"/>
  <c r="Y112" i="33"/>
  <c r="Y117" i="33"/>
  <c r="AA63" i="33"/>
  <c r="AA62" i="33"/>
  <c r="AA50" i="33"/>
  <c r="AA64" i="33"/>
  <c r="AA57" i="33"/>
  <c r="AA49" i="33"/>
  <c r="AA60" i="33"/>
  <c r="AA58" i="33"/>
  <c r="AA56" i="33"/>
  <c r="AA55" i="33"/>
  <c r="AA54" i="33"/>
  <c r="AA46" i="33"/>
  <c r="AA61" i="33"/>
  <c r="AA59" i="33"/>
  <c r="AA52" i="33"/>
  <c r="AA53" i="33"/>
  <c r="AA48" i="33"/>
  <c r="AA47" i="33"/>
  <c r="AA51" i="33"/>
  <c r="Y32" i="33"/>
  <c r="AB124" i="33"/>
  <c r="AB116" i="33"/>
  <c r="AB123" i="33"/>
  <c r="AB115" i="33"/>
  <c r="AB129" i="33"/>
  <c r="AB121" i="33"/>
  <c r="AB113" i="33"/>
  <c r="AB128" i="33"/>
  <c r="AB120" i="33"/>
  <c r="AB112" i="33"/>
  <c r="AB127" i="33"/>
  <c r="AB119" i="33"/>
  <c r="AB126" i="33"/>
  <c r="AB118" i="33"/>
  <c r="AB130" i="33"/>
  <c r="AB122" i="33"/>
  <c r="AB117" i="33"/>
  <c r="AB125" i="33"/>
  <c r="AB114" i="33"/>
  <c r="W131" i="33"/>
  <c r="X94" i="33"/>
  <c r="X93" i="33"/>
  <c r="X96" i="33"/>
  <c r="X84" i="33"/>
  <c r="X83" i="33"/>
  <c r="X97" i="33"/>
  <c r="X86" i="33"/>
  <c r="X90" i="33"/>
  <c r="X88" i="33"/>
  <c r="X87" i="33"/>
  <c r="X85" i="33"/>
  <c r="X82" i="33"/>
  <c r="X92" i="33"/>
  <c r="X81" i="33"/>
  <c r="X91" i="33"/>
  <c r="X80" i="33"/>
  <c r="X79" i="33"/>
  <c r="X89" i="33"/>
  <c r="X95" i="33"/>
  <c r="S91" i="33"/>
  <c r="S96" i="33"/>
  <c r="S95" i="33"/>
  <c r="S94" i="33"/>
  <c r="S93" i="33"/>
  <c r="S92" i="33"/>
  <c r="S90" i="33"/>
  <c r="S89" i="33"/>
  <c r="S81" i="33"/>
  <c r="S88" i="33"/>
  <c r="S80" i="33"/>
  <c r="S83" i="33"/>
  <c r="S97" i="33"/>
  <c r="S87" i="33"/>
  <c r="S86" i="33"/>
  <c r="S85" i="33"/>
  <c r="S84" i="33"/>
  <c r="S82" i="33"/>
  <c r="S79" i="33"/>
  <c r="W64" i="33"/>
  <c r="W58" i="33"/>
  <c r="W61" i="33"/>
  <c r="W63" i="33"/>
  <c r="W59" i="33"/>
  <c r="W54" i="33"/>
  <c r="W53" i="33"/>
  <c r="W62" i="33"/>
  <c r="W51" i="33"/>
  <c r="W50" i="33"/>
  <c r="W56" i="33"/>
  <c r="W46" i="33"/>
  <c r="W60" i="33"/>
  <c r="W52" i="33"/>
  <c r="W55" i="33"/>
  <c r="W49" i="33"/>
  <c r="W57" i="33"/>
  <c r="W47" i="33"/>
  <c r="W48" i="33"/>
  <c r="Y131" i="31"/>
  <c r="V17" i="31"/>
  <c r="V21" i="31"/>
  <c r="V31" i="31"/>
  <c r="V18" i="31"/>
  <c r="V22" i="31"/>
  <c r="Z88" i="31"/>
  <c r="Z80" i="31"/>
  <c r="V19" i="31"/>
  <c r="U123" i="31"/>
  <c r="U115" i="31"/>
  <c r="U122" i="31"/>
  <c r="U114" i="31"/>
  <c r="U129" i="31"/>
  <c r="U121" i="31"/>
  <c r="U113" i="31"/>
  <c r="U128" i="31"/>
  <c r="U120" i="31"/>
  <c r="U112" i="31"/>
  <c r="U127" i="31"/>
  <c r="U119" i="31"/>
  <c r="U126" i="31"/>
  <c r="U118" i="31"/>
  <c r="U124" i="31"/>
  <c r="U130" i="31"/>
  <c r="U117" i="31"/>
  <c r="U125" i="31"/>
  <c r="U116" i="31"/>
  <c r="T95" i="31"/>
  <c r="T94" i="31"/>
  <c r="T93" i="31"/>
  <c r="T96" i="31"/>
  <c r="T90" i="31"/>
  <c r="T89" i="31"/>
  <c r="T81" i="31"/>
  <c r="T88" i="31"/>
  <c r="T80" i="31"/>
  <c r="T87" i="31"/>
  <c r="T79" i="31"/>
  <c r="T85" i="31"/>
  <c r="T97" i="31"/>
  <c r="T91" i="31"/>
  <c r="T84" i="31"/>
  <c r="T92" i="31"/>
  <c r="T83" i="31"/>
  <c r="T82" i="31"/>
  <c r="T86" i="31"/>
  <c r="AA64" i="31"/>
  <c r="AA59" i="31"/>
  <c r="AA61" i="31"/>
  <c r="AA57" i="31"/>
  <c r="AA49" i="31"/>
  <c r="AA56" i="31"/>
  <c r="AA48" i="31"/>
  <c r="AA63" i="31"/>
  <c r="AA55" i="31"/>
  <c r="AA47" i="31"/>
  <c r="AA54" i="31"/>
  <c r="AA46" i="31"/>
  <c r="AA60" i="31"/>
  <c r="AA53" i="31"/>
  <c r="AA62" i="31"/>
  <c r="AA52" i="31"/>
  <c r="AA58" i="31"/>
  <c r="AA50" i="31"/>
  <c r="AA51" i="31"/>
  <c r="Y23" i="31"/>
  <c r="Y30" i="31"/>
  <c r="Y28" i="31"/>
  <c r="Y31" i="31"/>
  <c r="Y26" i="31"/>
  <c r="Y20" i="31"/>
  <c r="Y19" i="31"/>
  <c r="Y18" i="31"/>
  <c r="Y17" i="31"/>
  <c r="Y25" i="31"/>
  <c r="Y16" i="31"/>
  <c r="Y29" i="31"/>
  <c r="Y15" i="31"/>
  <c r="Y24" i="31"/>
  <c r="Y22" i="31"/>
  <c r="Y14" i="31"/>
  <c r="Y27" i="31"/>
  <c r="Y21" i="31"/>
  <c r="Y13" i="31"/>
  <c r="Z126" i="31"/>
  <c r="Z118" i="31"/>
  <c r="Z130" i="31"/>
  <c r="Z125" i="31"/>
  <c r="Z117" i="31"/>
  <c r="Z124" i="31"/>
  <c r="Z116" i="31"/>
  <c r="Z123" i="31"/>
  <c r="Z115" i="31"/>
  <c r="Z122" i="31"/>
  <c r="Z114" i="31"/>
  <c r="Z129" i="31"/>
  <c r="Z121" i="31"/>
  <c r="Z113" i="31"/>
  <c r="Z112" i="31"/>
  <c r="Z120" i="31"/>
  <c r="Z119" i="31"/>
  <c r="Z128" i="31"/>
  <c r="Z127" i="31"/>
  <c r="X128" i="31"/>
  <c r="X120" i="31"/>
  <c r="X112" i="31"/>
  <c r="X127" i="31"/>
  <c r="X119" i="31"/>
  <c r="X126" i="31"/>
  <c r="X118" i="31"/>
  <c r="X130" i="31"/>
  <c r="X125" i="31"/>
  <c r="X117" i="31"/>
  <c r="X124" i="31"/>
  <c r="X116" i="31"/>
  <c r="X123" i="31"/>
  <c r="X115" i="31"/>
  <c r="X114" i="31"/>
  <c r="X122" i="31"/>
  <c r="X113" i="31"/>
  <c r="X121" i="31"/>
  <c r="X129" i="31"/>
  <c r="V95" i="31"/>
  <c r="V93" i="31"/>
  <c r="V97" i="31"/>
  <c r="V92" i="31"/>
  <c r="V91" i="31"/>
  <c r="V87" i="31"/>
  <c r="V79" i="31"/>
  <c r="V86" i="31"/>
  <c r="V85" i="31"/>
  <c r="V94" i="31"/>
  <c r="V83" i="31"/>
  <c r="V82" i="31"/>
  <c r="V90" i="31"/>
  <c r="V89" i="31"/>
  <c r="V81" i="31"/>
  <c r="V96" i="31"/>
  <c r="V88" i="31"/>
  <c r="V80" i="31"/>
  <c r="V84" i="31"/>
  <c r="AB95" i="31"/>
  <c r="AB94" i="31"/>
  <c r="AB93" i="31"/>
  <c r="AB91" i="31"/>
  <c r="AB89" i="31"/>
  <c r="AB81" i="31"/>
  <c r="AB88" i="31"/>
  <c r="AB80" i="31"/>
  <c r="AB92" i="31"/>
  <c r="AB90" i="31"/>
  <c r="AB87" i="31"/>
  <c r="AB79" i="31"/>
  <c r="AB96" i="31"/>
  <c r="AB85" i="31"/>
  <c r="AB84" i="31"/>
  <c r="AB83" i="31"/>
  <c r="AB82" i="31"/>
  <c r="AB97" i="31"/>
  <c r="AB86" i="31"/>
  <c r="V61" i="31"/>
  <c r="V63" i="31"/>
  <c r="V62" i="31"/>
  <c r="V54" i="31"/>
  <c r="V46" i="31"/>
  <c r="V53" i="31"/>
  <c r="V52" i="31"/>
  <c r="V51" i="31"/>
  <c r="V64" i="31"/>
  <c r="V58" i="31"/>
  <c r="V50" i="31"/>
  <c r="V60" i="31"/>
  <c r="V59" i="31"/>
  <c r="V57" i="31"/>
  <c r="V49" i="31"/>
  <c r="V55" i="31"/>
  <c r="V47" i="31"/>
  <c r="V56" i="31"/>
  <c r="V48" i="31"/>
  <c r="T63" i="31"/>
  <c r="T64" i="31"/>
  <c r="T56" i="31"/>
  <c r="T48" i="31"/>
  <c r="T55" i="31"/>
  <c r="T47" i="31"/>
  <c r="T61" i="31"/>
  <c r="T54" i="31"/>
  <c r="T46" i="31"/>
  <c r="T53" i="31"/>
  <c r="T52" i="31"/>
  <c r="T51" i="31"/>
  <c r="T62" i="31"/>
  <c r="T60" i="31"/>
  <c r="T59" i="31"/>
  <c r="T57" i="31"/>
  <c r="T49" i="31"/>
  <c r="T50" i="31"/>
  <c r="T58" i="31"/>
  <c r="Y65" i="31"/>
  <c r="S32" i="31"/>
  <c r="V122" i="31"/>
  <c r="V114" i="31"/>
  <c r="V129" i="31"/>
  <c r="V121" i="31"/>
  <c r="V113" i="31"/>
  <c r="V128" i="31"/>
  <c r="V120" i="31"/>
  <c r="V112" i="31"/>
  <c r="V127" i="31"/>
  <c r="V119" i="31"/>
  <c r="V126" i="31"/>
  <c r="V118" i="31"/>
  <c r="V130" i="31"/>
  <c r="V125" i="31"/>
  <c r="V117" i="31"/>
  <c r="V116" i="31"/>
  <c r="V115" i="31"/>
  <c r="V124" i="31"/>
  <c r="V123" i="31"/>
  <c r="AB63" i="31"/>
  <c r="AB64" i="31"/>
  <c r="AB56" i="31"/>
  <c r="AB48" i="31"/>
  <c r="AB59" i="31"/>
  <c r="AB55" i="31"/>
  <c r="AB47" i="31"/>
  <c r="AB54" i="31"/>
  <c r="AB46" i="31"/>
  <c r="AB60" i="31"/>
  <c r="AB53" i="31"/>
  <c r="AB62" i="31"/>
  <c r="AB52" i="31"/>
  <c r="AB51" i="31"/>
  <c r="AB61" i="31"/>
  <c r="AB57" i="31"/>
  <c r="AB49" i="31"/>
  <c r="AB58" i="31"/>
  <c r="AB50" i="31"/>
  <c r="AB29" i="31"/>
  <c r="AB28" i="31"/>
  <c r="AB25" i="31"/>
  <c r="AB31" i="31"/>
  <c r="AB17" i="31"/>
  <c r="AB30" i="31"/>
  <c r="AB16" i="31"/>
  <c r="AB15" i="31"/>
  <c r="AB24" i="31"/>
  <c r="AB22" i="31"/>
  <c r="AB14" i="31"/>
  <c r="AB26" i="31"/>
  <c r="AB21" i="31"/>
  <c r="AB13" i="31"/>
  <c r="AB27" i="31"/>
  <c r="AB20" i="31"/>
  <c r="AB23" i="31"/>
  <c r="AB19" i="31"/>
  <c r="AB18" i="31"/>
  <c r="Z30" i="31"/>
  <c r="Z29" i="31"/>
  <c r="Z27" i="31"/>
  <c r="Z25" i="31"/>
  <c r="Z23" i="31"/>
  <c r="Z19" i="31"/>
  <c r="Z31" i="31"/>
  <c r="Z18" i="31"/>
  <c r="Z28" i="31"/>
  <c r="Z17" i="31"/>
  <c r="Z16" i="31"/>
  <c r="Z15" i="31"/>
  <c r="Z26" i="31"/>
  <c r="Z24" i="31"/>
  <c r="Z22" i="31"/>
  <c r="Z14" i="31"/>
  <c r="Z21" i="31"/>
  <c r="Z13" i="31"/>
  <c r="Z20" i="31"/>
  <c r="W32" i="31"/>
  <c r="S130" i="31"/>
  <c r="S125" i="31"/>
  <c r="S117" i="31"/>
  <c r="S124" i="31"/>
  <c r="S116" i="31"/>
  <c r="S123" i="31"/>
  <c r="S115" i="31"/>
  <c r="S122" i="31"/>
  <c r="S114" i="31"/>
  <c r="S129" i="31"/>
  <c r="S121" i="31"/>
  <c r="S113" i="31"/>
  <c r="S128" i="31"/>
  <c r="S120" i="31"/>
  <c r="S112" i="31"/>
  <c r="S127" i="31"/>
  <c r="S126" i="31"/>
  <c r="S119" i="31"/>
  <c r="S118" i="31"/>
  <c r="W94" i="31"/>
  <c r="W97" i="31"/>
  <c r="W92" i="31"/>
  <c r="W93" i="31"/>
  <c r="W86" i="31"/>
  <c r="W85" i="31"/>
  <c r="W84" i="31"/>
  <c r="W95" i="31"/>
  <c r="W82" i="31"/>
  <c r="W90" i="31"/>
  <c r="W89" i="31"/>
  <c r="W81" i="31"/>
  <c r="W96" i="31"/>
  <c r="W88" i="31"/>
  <c r="W80" i="31"/>
  <c r="W87" i="31"/>
  <c r="W79" i="31"/>
  <c r="W91" i="31"/>
  <c r="W83" i="31"/>
  <c r="U98" i="31"/>
  <c r="X64" i="31"/>
  <c r="X63" i="31"/>
  <c r="X62" i="31"/>
  <c r="X61" i="31"/>
  <c r="X60" i="31"/>
  <c r="X52" i="31"/>
  <c r="X51" i="31"/>
  <c r="X58" i="31"/>
  <c r="X50" i="31"/>
  <c r="X59" i="31"/>
  <c r="X57" i="31"/>
  <c r="X49" i="31"/>
  <c r="X56" i="31"/>
  <c r="X48" i="31"/>
  <c r="X55" i="31"/>
  <c r="X47" i="31"/>
  <c r="X53" i="31"/>
  <c r="X54" i="31"/>
  <c r="X46" i="31"/>
  <c r="T29" i="31"/>
  <c r="T28" i="31"/>
  <c r="T25" i="31"/>
  <c r="T26" i="31"/>
  <c r="T17" i="31"/>
  <c r="T27" i="31"/>
  <c r="T24" i="31"/>
  <c r="T16" i="31"/>
  <c r="T15" i="31"/>
  <c r="T31" i="31"/>
  <c r="T22" i="31"/>
  <c r="T14" i="31"/>
  <c r="T30" i="31"/>
  <c r="T23" i="31"/>
  <c r="T21" i="31"/>
  <c r="T13" i="31"/>
  <c r="T20" i="31"/>
  <c r="T19" i="31"/>
  <c r="T18" i="31"/>
  <c r="AA130" i="31"/>
  <c r="AA125" i="31"/>
  <c r="AA117" i="31"/>
  <c r="AA124" i="31"/>
  <c r="AA116" i="31"/>
  <c r="AA123" i="31"/>
  <c r="AA115" i="31"/>
  <c r="AA122" i="31"/>
  <c r="AA114" i="31"/>
  <c r="AA129" i="31"/>
  <c r="AA121" i="31"/>
  <c r="AA113" i="31"/>
  <c r="AA128" i="31"/>
  <c r="AA120" i="31"/>
  <c r="AA112" i="31"/>
  <c r="AA119" i="31"/>
  <c r="AA118" i="31"/>
  <c r="AA127" i="31"/>
  <c r="AA126" i="31"/>
  <c r="W129" i="31"/>
  <c r="W121" i="31"/>
  <c r="W113" i="31"/>
  <c r="W128" i="31"/>
  <c r="W120" i="31"/>
  <c r="W112" i="31"/>
  <c r="W127" i="31"/>
  <c r="W119" i="31"/>
  <c r="W126" i="31"/>
  <c r="W118" i="31"/>
  <c r="W130" i="31"/>
  <c r="W125" i="31"/>
  <c r="W117" i="31"/>
  <c r="W124" i="31"/>
  <c r="W116" i="31"/>
  <c r="W115" i="31"/>
  <c r="W114" i="31"/>
  <c r="W123" i="31"/>
  <c r="W122" i="31"/>
  <c r="X93" i="31"/>
  <c r="X97" i="31"/>
  <c r="X91" i="31"/>
  <c r="X85" i="31"/>
  <c r="X84" i="31"/>
  <c r="X83" i="31"/>
  <c r="X90" i="31"/>
  <c r="X89" i="31"/>
  <c r="X81" i="31"/>
  <c r="X96" i="31"/>
  <c r="X92" i="31"/>
  <c r="X88" i="31"/>
  <c r="X80" i="31"/>
  <c r="X87" i="31"/>
  <c r="X79" i="31"/>
  <c r="X86" i="31"/>
  <c r="X95" i="31"/>
  <c r="X82" i="31"/>
  <c r="X94" i="31"/>
  <c r="X32" i="31"/>
  <c r="T124" i="31"/>
  <c r="T116" i="31"/>
  <c r="T123" i="31"/>
  <c r="T115" i="31"/>
  <c r="T122" i="31"/>
  <c r="T114" i="31"/>
  <c r="T129" i="31"/>
  <c r="T121" i="31"/>
  <c r="T113" i="31"/>
  <c r="T128" i="31"/>
  <c r="T120" i="31"/>
  <c r="T112" i="31"/>
  <c r="T127" i="31"/>
  <c r="T119" i="31"/>
  <c r="T125" i="31"/>
  <c r="T130" i="31"/>
  <c r="T118" i="31"/>
  <c r="T126" i="31"/>
  <c r="T117" i="31"/>
  <c r="S90" i="31"/>
  <c r="S96" i="31"/>
  <c r="S95" i="31"/>
  <c r="S94" i="31"/>
  <c r="S82" i="31"/>
  <c r="S93" i="31"/>
  <c r="S89" i="31"/>
  <c r="S81" i="31"/>
  <c r="S88" i="31"/>
  <c r="S80" i="31"/>
  <c r="S86" i="31"/>
  <c r="S85" i="31"/>
  <c r="S97" i="31"/>
  <c r="S91" i="31"/>
  <c r="S84" i="31"/>
  <c r="S92" i="31"/>
  <c r="S83" i="31"/>
  <c r="S87" i="31"/>
  <c r="S79" i="31"/>
  <c r="Z61" i="31"/>
  <c r="Z60" i="31"/>
  <c r="Z64" i="31"/>
  <c r="Z59" i="31"/>
  <c r="Z58" i="31"/>
  <c r="Z50" i="31"/>
  <c r="Z57" i="31"/>
  <c r="Z49" i="31"/>
  <c r="Z56" i="31"/>
  <c r="Z48" i="31"/>
  <c r="Z63" i="31"/>
  <c r="Z55" i="31"/>
  <c r="Z47" i="31"/>
  <c r="Z54" i="31"/>
  <c r="Z46" i="31"/>
  <c r="Z53" i="31"/>
  <c r="Z62" i="31"/>
  <c r="Z51" i="31"/>
  <c r="Z52" i="31"/>
  <c r="AB124" i="31"/>
  <c r="AB116" i="31"/>
  <c r="AB123" i="31"/>
  <c r="AB115" i="31"/>
  <c r="AB122" i="31"/>
  <c r="AB114" i="31"/>
  <c r="AB129" i="31"/>
  <c r="AB121" i="31"/>
  <c r="AB113" i="31"/>
  <c r="AB128" i="31"/>
  <c r="AB120" i="31"/>
  <c r="AB112" i="31"/>
  <c r="AB127" i="31"/>
  <c r="AB119" i="31"/>
  <c r="AB130" i="31"/>
  <c r="AB118" i="31"/>
  <c r="AB126" i="31"/>
  <c r="AB117" i="31"/>
  <c r="AB125" i="31"/>
  <c r="Y97" i="31"/>
  <c r="Y92" i="31"/>
  <c r="Y90" i="31"/>
  <c r="Y96" i="31"/>
  <c r="Y84" i="31"/>
  <c r="Y83" i="31"/>
  <c r="Y95" i="31"/>
  <c r="Y94" i="31"/>
  <c r="Y91" i="31"/>
  <c r="Y82" i="31"/>
  <c r="Y88" i="31"/>
  <c r="Y80" i="31"/>
  <c r="Y87" i="31"/>
  <c r="Y79" i="31"/>
  <c r="Y86" i="31"/>
  <c r="Y93" i="31"/>
  <c r="Y85" i="31"/>
  <c r="Y89" i="31"/>
  <c r="Y81" i="31"/>
  <c r="AA90" i="31"/>
  <c r="AA96" i="31"/>
  <c r="AA95" i="31"/>
  <c r="AA94" i="31"/>
  <c r="AA82" i="31"/>
  <c r="AA91" i="31"/>
  <c r="AA89" i="31"/>
  <c r="AA81" i="31"/>
  <c r="AA88" i="31"/>
  <c r="AA80" i="31"/>
  <c r="AA97" i="31"/>
  <c r="AA86" i="31"/>
  <c r="AA93" i="31"/>
  <c r="AA85" i="31"/>
  <c r="AA84" i="31"/>
  <c r="AA83" i="31"/>
  <c r="AA87" i="31"/>
  <c r="AA79" i="31"/>
  <c r="AA92" i="31"/>
  <c r="U28" i="31"/>
  <c r="U27" i="31"/>
  <c r="U31" i="31"/>
  <c r="U24" i="31"/>
  <c r="U30" i="31"/>
  <c r="U16" i="31"/>
  <c r="U15" i="31"/>
  <c r="U22" i="31"/>
  <c r="U14" i="31"/>
  <c r="U23" i="31"/>
  <c r="U21" i="31"/>
  <c r="U13" i="31"/>
  <c r="U20" i="31"/>
  <c r="U19" i="31"/>
  <c r="U18" i="31"/>
  <c r="U29" i="31"/>
  <c r="U26" i="31"/>
  <c r="U25" i="31"/>
  <c r="U17" i="31"/>
  <c r="S64" i="31"/>
  <c r="S59" i="31"/>
  <c r="S62" i="31"/>
  <c r="S60" i="31"/>
  <c r="S57" i="31"/>
  <c r="S49" i="31"/>
  <c r="S56" i="31"/>
  <c r="S48" i="31"/>
  <c r="S55" i="31"/>
  <c r="S47" i="31"/>
  <c r="S61" i="31"/>
  <c r="S54" i="31"/>
  <c r="S46" i="31"/>
  <c r="S53" i="31"/>
  <c r="S63" i="31"/>
  <c r="S52" i="31"/>
  <c r="S58" i="31"/>
  <c r="S50" i="31"/>
  <c r="S51" i="31"/>
  <c r="U65" i="31" l="1"/>
  <c r="AA32" i="31"/>
  <c r="V32" i="33"/>
  <c r="Z32" i="33"/>
  <c r="AB32" i="33"/>
  <c r="Z98" i="31"/>
  <c r="W32" i="33"/>
  <c r="V32" i="31"/>
  <c r="S98" i="33"/>
  <c r="AA98" i="31"/>
  <c r="AB98" i="31"/>
  <c r="T32" i="33"/>
  <c r="U65" i="33"/>
  <c r="V98" i="33"/>
  <c r="AB65" i="33"/>
  <c r="Y98" i="33"/>
  <c r="AB98" i="33"/>
  <c r="T98" i="33"/>
  <c r="Y131" i="33"/>
  <c r="AA98" i="33"/>
  <c r="W98" i="33"/>
  <c r="Z98" i="33"/>
  <c r="X98" i="33"/>
  <c r="X32" i="33"/>
  <c r="AA65" i="33"/>
  <c r="T131" i="33"/>
  <c r="Y65" i="33"/>
  <c r="Z131" i="33"/>
  <c r="W65" i="33"/>
  <c r="AB131" i="33"/>
  <c r="V65" i="33"/>
  <c r="X65" i="33"/>
  <c r="S65" i="33"/>
  <c r="T65" i="33"/>
  <c r="V131" i="33"/>
  <c r="Z65" i="33"/>
  <c r="S131" i="33"/>
  <c r="AA131" i="33"/>
  <c r="Y98" i="31"/>
  <c r="Z65" i="31"/>
  <c r="AA131" i="31"/>
  <c r="T32" i="31"/>
  <c r="X65" i="31"/>
  <c r="S65" i="31"/>
  <c r="X98" i="31"/>
  <c r="AA65" i="31"/>
  <c r="U131" i="31"/>
  <c r="V65" i="31"/>
  <c r="X131" i="31"/>
  <c r="W98" i="31"/>
  <c r="S131" i="31"/>
  <c r="T65" i="31"/>
  <c r="V98" i="31"/>
  <c r="T98" i="31"/>
  <c r="U32" i="31"/>
  <c r="Z131" i="31"/>
  <c r="AB131" i="31"/>
  <c r="W131" i="31"/>
  <c r="V131" i="31"/>
  <c r="Y32" i="31"/>
  <c r="S98" i="31"/>
  <c r="T131" i="31"/>
  <c r="Z32" i="31"/>
  <c r="AB32" i="31"/>
  <c r="AB65" i="31"/>
  <c r="O6" i="22"/>
  <c r="J19" i="25" l="1"/>
  <c r="J20" i="25"/>
  <c r="J21" i="25"/>
  <c r="J23" i="25"/>
  <c r="J25" i="25"/>
  <c r="J28" i="25"/>
  <c r="J29" i="25"/>
  <c r="E4" i="1" l="1"/>
  <c r="F33" i="25" l="1"/>
  <c r="F32" i="25"/>
  <c r="K31" i="25"/>
  <c r="L31" i="25" s="1"/>
  <c r="K29" i="25"/>
  <c r="L29" i="25" s="1"/>
  <c r="F29" i="25"/>
  <c r="K28" i="25"/>
  <c r="L28" i="25" s="1"/>
  <c r="F28" i="25"/>
  <c r="K25" i="25"/>
  <c r="L25" i="25" s="1"/>
  <c r="F25" i="25"/>
  <c r="K23" i="25"/>
  <c r="L23" i="25" s="1"/>
  <c r="F23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4" i="1" l="1"/>
  <c r="G22" i="25" l="1"/>
  <c r="G27" i="25"/>
  <c r="G30" i="25"/>
  <c r="G26" i="25"/>
  <c r="G24" i="25"/>
  <c r="G25" i="25"/>
  <c r="G20" i="25"/>
  <c r="G16" i="25"/>
  <c r="G18" i="25"/>
  <c r="G13" i="25"/>
  <c r="G33" i="25"/>
  <c r="G15" i="25"/>
  <c r="G28" i="25"/>
  <c r="G23" i="25"/>
  <c r="G17" i="25"/>
  <c r="G19" i="25"/>
  <c r="G32" i="25"/>
  <c r="G21" i="25"/>
  <c r="G14" i="25"/>
  <c r="G29" i="25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P22" i="31" l="1"/>
  <c r="P31" i="31"/>
  <c r="P14" i="31"/>
  <c r="P16" i="31"/>
  <c r="P26" i="31"/>
  <c r="P17" i="31"/>
  <c r="N30" i="25"/>
  <c r="P27" i="31"/>
  <c r="Y22" i="25"/>
  <c r="P19" i="31"/>
  <c r="Z30" i="25"/>
  <c r="G20" i="31"/>
  <c r="G33" i="31"/>
  <c r="P23" i="31"/>
  <c r="G25" i="31"/>
  <c r="P24" i="31"/>
  <c r="O27" i="25"/>
  <c r="P22" i="25"/>
  <c r="P20" i="31"/>
  <c r="P18" i="31"/>
  <c r="G15" i="31"/>
  <c r="G28" i="31"/>
  <c r="P29" i="31"/>
  <c r="N27" i="25"/>
  <c r="G24" i="31"/>
  <c r="O22" i="25"/>
  <c r="R27" i="25"/>
  <c r="G23" i="31"/>
  <c r="P25" i="31"/>
  <c r="G22" i="31"/>
  <c r="G26" i="31"/>
  <c r="G19" i="31"/>
  <c r="G17" i="31"/>
  <c r="X22" i="25"/>
  <c r="P30" i="25"/>
  <c r="P21" i="31"/>
  <c r="P15" i="31"/>
  <c r="O30" i="25"/>
  <c r="G27" i="31"/>
  <c r="W22" i="25"/>
  <c r="G32" i="31"/>
  <c r="G21" i="31"/>
  <c r="X30" i="25"/>
  <c r="P30" i="31"/>
  <c r="M22" i="25"/>
  <c r="G29" i="31"/>
  <c r="H22" i="25"/>
  <c r="I22" i="25" s="1"/>
  <c r="C14" i="21" s="1"/>
  <c r="G16" i="31"/>
  <c r="AB22" i="25"/>
  <c r="G18" i="31"/>
  <c r="H27" i="25"/>
  <c r="I27" i="25" s="1"/>
  <c r="C19" i="21" s="1"/>
  <c r="H30" i="25"/>
  <c r="I30" i="25" s="1"/>
  <c r="C22" i="21" s="1"/>
  <c r="G30" i="31"/>
  <c r="P13" i="31"/>
  <c r="P28" i="31"/>
  <c r="Q22" i="25"/>
  <c r="AA22" i="25"/>
  <c r="Z27" i="25"/>
  <c r="U22" i="25"/>
  <c r="V22" i="25"/>
  <c r="Y30" i="25"/>
  <c r="AB30" i="25"/>
  <c r="W30" i="25"/>
  <c r="G14" i="31"/>
  <c r="AA30" i="25"/>
  <c r="V30" i="25"/>
  <c r="Y27" i="25"/>
  <c r="Q27" i="25"/>
  <c r="Z22" i="25"/>
  <c r="R30" i="25"/>
  <c r="T22" i="25"/>
  <c r="U30" i="25"/>
  <c r="W27" i="25"/>
  <c r="Q30" i="25"/>
  <c r="T30" i="25"/>
  <c r="G13" i="31"/>
  <c r="S22" i="25"/>
  <c r="V27" i="25"/>
  <c r="P27" i="25"/>
  <c r="S30" i="25"/>
  <c r="U27" i="25"/>
  <c r="M27" i="25"/>
  <c r="X27" i="25"/>
  <c r="T27" i="25"/>
  <c r="R22" i="25"/>
  <c r="M30" i="25"/>
  <c r="AA27" i="25"/>
  <c r="S27" i="25"/>
  <c r="AB27" i="25"/>
  <c r="N22" i="25"/>
  <c r="Q29" i="31"/>
  <c r="Q20" i="31"/>
  <c r="Q16" i="31"/>
  <c r="R27" i="31"/>
  <c r="R29" i="31"/>
  <c r="Q19" i="31"/>
  <c r="Q18" i="31"/>
  <c r="Q13" i="31"/>
  <c r="N29" i="31"/>
  <c r="S26" i="25"/>
  <c r="H26" i="31"/>
  <c r="M24" i="31"/>
  <c r="M21" i="31"/>
  <c r="M13" i="31"/>
  <c r="Z24" i="25"/>
  <c r="O22" i="31"/>
  <c r="M20" i="31"/>
  <c r="R26" i="31"/>
  <c r="M28" i="31"/>
  <c r="R21" i="31"/>
  <c r="M27" i="31"/>
  <c r="R15" i="31"/>
  <c r="Q14" i="31"/>
  <c r="Q21" i="31"/>
  <c r="N20" i="31"/>
  <c r="W26" i="25"/>
  <c r="R24" i="31"/>
  <c r="M26" i="31"/>
  <c r="O30" i="31"/>
  <c r="Y24" i="25"/>
  <c r="O28" i="31"/>
  <c r="R24" i="25"/>
  <c r="H29" i="31"/>
  <c r="N27" i="31"/>
  <c r="Y26" i="25"/>
  <c r="O18" i="31"/>
  <c r="W24" i="25"/>
  <c r="R23" i="31"/>
  <c r="M22" i="31"/>
  <c r="O31" i="31"/>
  <c r="M14" i="31"/>
  <c r="H21" i="31"/>
  <c r="O25" i="31"/>
  <c r="Q24" i="25"/>
  <c r="O20" i="31"/>
  <c r="N24" i="25"/>
  <c r="Q17" i="31"/>
  <c r="O19" i="31"/>
  <c r="Q26" i="25"/>
  <c r="R25" i="31"/>
  <c r="H19" i="31"/>
  <c r="N14" i="31"/>
  <c r="P26" i="25"/>
  <c r="S24" i="25"/>
  <c r="O14" i="31"/>
  <c r="M19" i="31"/>
  <c r="O21" i="31"/>
  <c r="M18" i="31"/>
  <c r="R17" i="31"/>
  <c r="H16" i="31"/>
  <c r="M31" i="31"/>
  <c r="O29" i="31"/>
  <c r="U24" i="25"/>
  <c r="Q26" i="31"/>
  <c r="T26" i="25"/>
  <c r="AB26" i="25"/>
  <c r="R14" i="31"/>
  <c r="H22" i="31"/>
  <c r="I22" i="31" s="1"/>
  <c r="M14" i="21" s="1"/>
  <c r="N24" i="31"/>
  <c r="H32" i="31"/>
  <c r="N31" i="31"/>
  <c r="R26" i="25"/>
  <c r="O24" i="31"/>
  <c r="P24" i="25"/>
  <c r="O17" i="31"/>
  <c r="X24" i="25"/>
  <c r="R16" i="31"/>
  <c r="Q25" i="31"/>
  <c r="R20" i="31"/>
  <c r="O26" i="31"/>
  <c r="M29" i="31"/>
  <c r="O15" i="31"/>
  <c r="AA26" i="25"/>
  <c r="H33" i="31"/>
  <c r="N15" i="31"/>
  <c r="H24" i="31"/>
  <c r="I24" i="31" s="1"/>
  <c r="M16" i="21" s="1"/>
  <c r="N22" i="31"/>
  <c r="R19" i="31"/>
  <c r="H28" i="31"/>
  <c r="N21" i="31"/>
  <c r="U26" i="25"/>
  <c r="AA24" i="25"/>
  <c r="T24" i="25"/>
  <c r="R13" i="31"/>
  <c r="Q22" i="31"/>
  <c r="O13" i="31"/>
  <c r="M17" i="31"/>
  <c r="Q31" i="31"/>
  <c r="N28" i="31"/>
  <c r="X26" i="25"/>
  <c r="H20" i="31"/>
  <c r="I20" i="31" s="1"/>
  <c r="M12" i="21" s="1"/>
  <c r="N18" i="31"/>
  <c r="R30" i="31"/>
  <c r="H30" i="31"/>
  <c r="N30" i="31"/>
  <c r="M23" i="31"/>
  <c r="R28" i="31"/>
  <c r="H14" i="31"/>
  <c r="I14" i="31" s="1"/>
  <c r="M6" i="21" s="1"/>
  <c r="N17" i="31"/>
  <c r="N26" i="31"/>
  <c r="Z26" i="25"/>
  <c r="Q15" i="31"/>
  <c r="Q28" i="31"/>
  <c r="O16" i="31"/>
  <c r="V24" i="25"/>
  <c r="N19" i="31"/>
  <c r="H23" i="31"/>
  <c r="I23" i="31" s="1"/>
  <c r="M15" i="21" s="1"/>
  <c r="R22" i="31"/>
  <c r="H15" i="31"/>
  <c r="O23" i="31"/>
  <c r="M25" i="31"/>
  <c r="H27" i="31"/>
  <c r="I27" i="31" s="1"/>
  <c r="M19" i="21" s="1"/>
  <c r="N13" i="31"/>
  <c r="N26" i="25"/>
  <c r="Q30" i="31"/>
  <c r="AB24" i="25"/>
  <c r="R31" i="31"/>
  <c r="N23" i="31"/>
  <c r="M24" i="25"/>
  <c r="T21" i="25"/>
  <c r="AB28" i="25"/>
  <c r="P20" i="25"/>
  <c r="AA14" i="25"/>
  <c r="V25" i="25"/>
  <c r="T20" i="25"/>
  <c r="P14" i="25"/>
  <c r="R25" i="25"/>
  <c r="T16" i="25"/>
  <c r="X18" i="25"/>
  <c r="AA23" i="25"/>
  <c r="X16" i="25"/>
  <c r="AB18" i="25"/>
  <c r="X23" i="25"/>
  <c r="AA15" i="25"/>
  <c r="P17" i="25"/>
  <c r="T23" i="25"/>
  <c r="T15" i="25"/>
  <c r="X17" i="25"/>
  <c r="Q23" i="25"/>
  <c r="AB15" i="25"/>
  <c r="R18" i="25"/>
  <c r="Y23" i="25"/>
  <c r="U15" i="25"/>
  <c r="Z18" i="25"/>
  <c r="V18" i="25"/>
  <c r="Z16" i="25"/>
  <c r="Q21" i="25"/>
  <c r="AB19" i="25"/>
  <c r="P19" i="25"/>
  <c r="W14" i="25"/>
  <c r="S29" i="25"/>
  <c r="N23" i="25"/>
  <c r="O24" i="25"/>
  <c r="N25" i="31"/>
  <c r="O26" i="25"/>
  <c r="W21" i="25"/>
  <c r="P28" i="25"/>
  <c r="U13" i="25"/>
  <c r="AB21" i="25"/>
  <c r="U28" i="25"/>
  <c r="X20" i="25"/>
  <c r="T14" i="25"/>
  <c r="W25" i="25"/>
  <c r="AB20" i="25"/>
  <c r="X14" i="25"/>
  <c r="Z25" i="25"/>
  <c r="AB16" i="25"/>
  <c r="Q18" i="25"/>
  <c r="AB23" i="25"/>
  <c r="Q16" i="25"/>
  <c r="U18" i="25"/>
  <c r="U23" i="25"/>
  <c r="Y16" i="25"/>
  <c r="N18" i="25"/>
  <c r="P25" i="25"/>
  <c r="R16" i="25"/>
  <c r="X25" i="25"/>
  <c r="O18" i="25"/>
  <c r="Y21" i="25"/>
  <c r="Q29" i="25"/>
  <c r="H24" i="25"/>
  <c r="I24" i="25" s="1"/>
  <c r="C16" i="21" s="1"/>
  <c r="P16" i="25"/>
  <c r="W15" i="25"/>
  <c r="AB17" i="25"/>
  <c r="Q27" i="31"/>
  <c r="M16" i="31"/>
  <c r="H18" i="31"/>
  <c r="I18" i="31" s="1"/>
  <c r="M10" i="21" s="1"/>
  <c r="V26" i="25"/>
  <c r="M26" i="25"/>
  <c r="V29" i="25"/>
  <c r="U19" i="25"/>
  <c r="Y13" i="25"/>
  <c r="R21" i="25"/>
  <c r="X28" i="25"/>
  <c r="N13" i="25"/>
  <c r="U21" i="25"/>
  <c r="R28" i="25"/>
  <c r="Q20" i="25"/>
  <c r="AB14" i="25"/>
  <c r="U25" i="25"/>
  <c r="U20" i="25"/>
  <c r="Q14" i="25"/>
  <c r="S25" i="25"/>
  <c r="U16" i="25"/>
  <c r="Y18" i="25"/>
  <c r="AA25" i="25"/>
  <c r="N16" i="25"/>
  <c r="N14" i="25"/>
  <c r="N25" i="25"/>
  <c r="V16" i="25"/>
  <c r="V14" i="25"/>
  <c r="T25" i="25"/>
  <c r="O16" i="25"/>
  <c r="O14" i="25"/>
  <c r="X13" i="25"/>
  <c r="AA13" i="25"/>
  <c r="Y29" i="25"/>
  <c r="Y25" i="25"/>
  <c r="S15" i="25"/>
  <c r="AB29" i="25"/>
  <c r="H13" i="31"/>
  <c r="M15" i="31"/>
  <c r="N16" i="31"/>
  <c r="H26" i="25"/>
  <c r="I26" i="25" s="1"/>
  <c r="C18" i="21" s="1"/>
  <c r="T29" i="25"/>
  <c r="Y19" i="25"/>
  <c r="Y17" i="25"/>
  <c r="M29" i="25"/>
  <c r="N19" i="25"/>
  <c r="R13" i="25"/>
  <c r="AA21" i="25"/>
  <c r="Z28" i="25"/>
  <c r="V13" i="25"/>
  <c r="Z21" i="25"/>
  <c r="N28" i="25"/>
  <c r="Y20" i="25"/>
  <c r="U14" i="25"/>
  <c r="O25" i="25"/>
  <c r="N20" i="25"/>
  <c r="Y14" i="25"/>
  <c r="S28" i="25"/>
  <c r="V20" i="25"/>
  <c r="R14" i="25"/>
  <c r="AA28" i="25"/>
  <c r="O20" i="25"/>
  <c r="Z14" i="25"/>
  <c r="T28" i="25"/>
  <c r="W20" i="25"/>
  <c r="S14" i="25"/>
  <c r="AA19" i="25"/>
  <c r="Q13" i="25"/>
  <c r="X19" i="25"/>
  <c r="P18" i="25"/>
  <c r="AA17" i="25"/>
  <c r="Q15" i="25"/>
  <c r="M30" i="31"/>
  <c r="Q24" i="31"/>
  <c r="R18" i="31"/>
  <c r="V23" i="25"/>
  <c r="Y15" i="25"/>
  <c r="N17" i="25"/>
  <c r="R29" i="25"/>
  <c r="R19" i="25"/>
  <c r="R17" i="25"/>
  <c r="O29" i="25"/>
  <c r="V19" i="25"/>
  <c r="Z13" i="25"/>
  <c r="P21" i="25"/>
  <c r="Y28" i="25"/>
  <c r="O13" i="25"/>
  <c r="N21" i="25"/>
  <c r="V28" i="25"/>
  <c r="R20" i="25"/>
  <c r="V21" i="25"/>
  <c r="O28" i="25"/>
  <c r="Z20" i="25"/>
  <c r="S21" i="25"/>
  <c r="W28" i="25"/>
  <c r="S20" i="25"/>
  <c r="O21" i="25"/>
  <c r="Q28" i="25"/>
  <c r="AA20" i="25"/>
  <c r="Z19" i="25"/>
  <c r="O19" i="25"/>
  <c r="X21" i="25"/>
  <c r="W13" i="25"/>
  <c r="P13" i="25"/>
  <c r="N29" i="25"/>
  <c r="T13" i="25"/>
  <c r="Q17" i="25"/>
  <c r="AA16" i="25"/>
  <c r="W17" i="25"/>
  <c r="X15" i="25"/>
  <c r="R23" i="25"/>
  <c r="N15" i="25"/>
  <c r="S18" i="25"/>
  <c r="O23" i="25"/>
  <c r="R15" i="25"/>
  <c r="V17" i="25"/>
  <c r="Z29" i="25"/>
  <c r="Z17" i="25"/>
  <c r="W29" i="25"/>
  <c r="S13" i="25"/>
  <c r="S19" i="25"/>
  <c r="T19" i="25"/>
  <c r="Q19" i="25"/>
  <c r="W16" i="25"/>
  <c r="P23" i="25"/>
  <c r="T17" i="25"/>
  <c r="Q23" i="31"/>
  <c r="H25" i="31"/>
  <c r="I25" i="31" s="1"/>
  <c r="M17" i="21" s="1"/>
  <c r="Q25" i="25"/>
  <c r="S16" i="25"/>
  <c r="W18" i="25"/>
  <c r="Z23" i="25"/>
  <c r="V15" i="25"/>
  <c r="AA18" i="25"/>
  <c r="W23" i="25"/>
  <c r="Z15" i="25"/>
  <c r="O17" i="25"/>
  <c r="U29" i="25"/>
  <c r="O15" i="25"/>
  <c r="S17" i="25"/>
  <c r="P29" i="25"/>
  <c r="W19" i="25"/>
  <c r="X29" i="25"/>
  <c r="AB13" i="25"/>
  <c r="AB25" i="25"/>
  <c r="T18" i="25"/>
  <c r="P15" i="25"/>
  <c r="O27" i="31"/>
  <c r="H17" i="31"/>
  <c r="I17" i="31" s="1"/>
  <c r="M9" i="21" s="1"/>
  <c r="S23" i="25"/>
  <c r="AA29" i="25"/>
  <c r="U17" i="25"/>
  <c r="H14" i="25"/>
  <c r="I14" i="25" s="1"/>
  <c r="C6" i="21" s="1"/>
  <c r="H33" i="25"/>
  <c r="H32" i="25"/>
  <c r="S31" i="25"/>
  <c r="H18" i="25"/>
  <c r="I18" i="25" s="1"/>
  <c r="C10" i="21" s="1"/>
  <c r="P31" i="25"/>
  <c r="H13" i="25"/>
  <c r="I13" i="25" s="1"/>
  <c r="C5" i="21" s="1"/>
  <c r="X31" i="25"/>
  <c r="H25" i="25"/>
  <c r="I25" i="25" s="1"/>
  <c r="C17" i="21" s="1"/>
  <c r="H29" i="25"/>
  <c r="I29" i="25" s="1"/>
  <c r="C21" i="21" s="1"/>
  <c r="H17" i="25"/>
  <c r="I17" i="25" s="1"/>
  <c r="C9" i="21" s="1"/>
  <c r="Z31" i="25"/>
  <c r="H28" i="25"/>
  <c r="I28" i="25" s="1"/>
  <c r="C20" i="21" s="1"/>
  <c r="V31" i="25"/>
  <c r="U31" i="25"/>
  <c r="H16" i="25"/>
  <c r="I16" i="25" s="1"/>
  <c r="C8" i="21" s="1"/>
  <c r="H23" i="25"/>
  <c r="I23" i="25" s="1"/>
  <c r="C15" i="21" s="1"/>
  <c r="H20" i="25"/>
  <c r="I20" i="25" s="1"/>
  <c r="C12" i="21" s="1"/>
  <c r="H15" i="25"/>
  <c r="I15" i="25" s="1"/>
  <c r="C7" i="21" s="1"/>
  <c r="W31" i="25"/>
  <c r="H19" i="25"/>
  <c r="I19" i="25" s="1"/>
  <c r="C11" i="21" s="1"/>
  <c r="H21" i="25"/>
  <c r="I21" i="25" s="1"/>
  <c r="C13" i="21" s="1"/>
  <c r="T31" i="25"/>
  <c r="AA31" i="25"/>
  <c r="N31" i="25"/>
  <c r="O31" i="25"/>
  <c r="AB31" i="25"/>
  <c r="M14" i="25"/>
  <c r="R31" i="25"/>
  <c r="M21" i="25"/>
  <c r="M18" i="25"/>
  <c r="M15" i="25"/>
  <c r="M13" i="25"/>
  <c r="M20" i="25"/>
  <c r="M16" i="25"/>
  <c r="M23" i="25"/>
  <c r="Y31" i="25"/>
  <c r="M25" i="25"/>
  <c r="M31" i="25"/>
  <c r="Q31" i="25"/>
  <c r="M19" i="25"/>
  <c r="M17" i="25"/>
  <c r="M28" i="25"/>
  <c r="I21" i="31" l="1"/>
  <c r="M13" i="21" s="1"/>
  <c r="I28" i="31"/>
  <c r="M20" i="21" s="1"/>
  <c r="AC30" i="31"/>
  <c r="AD30" i="31" s="1"/>
  <c r="Q22" i="21" s="1"/>
  <c r="I29" i="31"/>
  <c r="M21" i="21" s="1"/>
  <c r="I30" i="31"/>
  <c r="M22" i="21" s="1"/>
  <c r="I13" i="31"/>
  <c r="M5" i="21" s="1"/>
  <c r="I15" i="31"/>
  <c r="M7" i="21" s="1"/>
  <c r="I26" i="31"/>
  <c r="M18" i="21" s="1"/>
  <c r="AC15" i="31"/>
  <c r="AD15" i="31" s="1"/>
  <c r="Q7" i="21" s="1"/>
  <c r="AC28" i="25"/>
  <c r="AD28" i="25" s="1"/>
  <c r="G20" i="21" s="1"/>
  <c r="I16" i="31"/>
  <c r="M8" i="21" s="1"/>
  <c r="AC30" i="25"/>
  <c r="AD30" i="25" s="1"/>
  <c r="G22" i="21" s="1"/>
  <c r="AC23" i="25"/>
  <c r="AD23" i="25" s="1"/>
  <c r="G15" i="21" s="1"/>
  <c r="I19" i="31"/>
  <c r="M11" i="21" s="1"/>
  <c r="AC29" i="31"/>
  <c r="AD29" i="31" s="1"/>
  <c r="Q21" i="21" s="1"/>
  <c r="AC26" i="25"/>
  <c r="AD26" i="25" s="1"/>
  <c r="G18" i="21" s="1"/>
  <c r="T32" i="25"/>
  <c r="AA32" i="25"/>
  <c r="Y32" i="25"/>
  <c r="O32" i="31"/>
  <c r="AC25" i="25"/>
  <c r="AD25" i="25" s="1"/>
  <c r="G17" i="21" s="1"/>
  <c r="AC29" i="25"/>
  <c r="AD29" i="25" s="1"/>
  <c r="G21" i="21" s="1"/>
  <c r="X32" i="25"/>
  <c r="R32" i="31"/>
  <c r="P32" i="25"/>
  <c r="Q32" i="25"/>
  <c r="I32" i="31"/>
  <c r="AD32" i="31" s="1"/>
  <c r="Q24" i="21" s="1"/>
  <c r="AC32" i="31"/>
  <c r="S32" i="25"/>
  <c r="W32" i="25"/>
  <c r="O32" i="25"/>
  <c r="U32" i="25"/>
  <c r="V32" i="25"/>
  <c r="AC24" i="25"/>
  <c r="AD24" i="25" s="1"/>
  <c r="G16" i="21" s="1"/>
  <c r="N32" i="31"/>
  <c r="N32" i="25"/>
  <c r="AC23" i="31"/>
  <c r="AD23" i="31" s="1"/>
  <c r="Q15" i="21" s="1"/>
  <c r="AB32" i="25"/>
  <c r="Z32" i="25"/>
  <c r="AC25" i="31"/>
  <c r="AD25" i="31" s="1"/>
  <c r="Q17" i="21" s="1"/>
  <c r="AC17" i="31"/>
  <c r="AD17" i="31" s="1"/>
  <c r="Q9" i="21" s="1"/>
  <c r="R32" i="25"/>
  <c r="AC16" i="31"/>
  <c r="AD16" i="31" s="1"/>
  <c r="Q8" i="21" s="1"/>
  <c r="AC33" i="31"/>
  <c r="I33" i="31"/>
  <c r="AD33" i="31" s="1"/>
  <c r="AC31" i="31"/>
  <c r="AD31" i="31" s="1"/>
  <c r="Q23" i="21" s="1"/>
  <c r="AC14" i="31"/>
  <c r="AD14" i="31" s="1"/>
  <c r="Q6" i="21" s="1"/>
  <c r="AC26" i="31"/>
  <c r="AD26" i="31" s="1"/>
  <c r="Q18" i="21" s="1"/>
  <c r="AC22" i="31"/>
  <c r="AD22" i="31" s="1"/>
  <c r="Q14" i="21" s="1"/>
  <c r="AC27" i="31"/>
  <c r="AD27" i="31" s="1"/>
  <c r="Q19" i="21" s="1"/>
  <c r="AC24" i="31"/>
  <c r="AD24" i="31" s="1"/>
  <c r="Q16" i="21" s="1"/>
  <c r="AC28" i="31"/>
  <c r="AD28" i="31" s="1"/>
  <c r="Q20" i="21" s="1"/>
  <c r="AC21" i="31"/>
  <c r="AD21" i="31" s="1"/>
  <c r="Q13" i="21" s="1"/>
  <c r="AC18" i="31"/>
  <c r="AD18" i="31" s="1"/>
  <c r="Q10" i="21" s="1"/>
  <c r="AC20" i="31"/>
  <c r="AD20" i="31" s="1"/>
  <c r="Q12" i="21" s="1"/>
  <c r="AC19" i="31"/>
  <c r="AD19" i="31" s="1"/>
  <c r="Q11" i="21" s="1"/>
  <c r="AC13" i="31"/>
  <c r="AD13" i="31" s="1"/>
  <c r="Q5" i="21" s="1"/>
  <c r="M32" i="31"/>
  <c r="Q32" i="31"/>
  <c r="P32" i="31"/>
  <c r="AC27" i="25"/>
  <c r="AD27" i="25" s="1"/>
  <c r="G19" i="21" s="1"/>
  <c r="AC22" i="25"/>
  <c r="AD22" i="25" s="1"/>
  <c r="G14" i="21" s="1"/>
  <c r="M32" i="25"/>
  <c r="AC17" i="25"/>
  <c r="AD17" i="25" s="1"/>
  <c r="G9" i="21" s="1"/>
  <c r="AC16" i="25"/>
  <c r="AD16" i="25" s="1"/>
  <c r="G8" i="21" s="1"/>
  <c r="AC19" i="25"/>
  <c r="AD19" i="25" s="1"/>
  <c r="G11" i="21" s="1"/>
  <c r="AC18" i="25"/>
  <c r="AD18" i="25" s="1"/>
  <c r="G10" i="21" s="1"/>
  <c r="AC13" i="25"/>
  <c r="AD13" i="25" s="1"/>
  <c r="G5" i="21" s="1"/>
  <c r="I32" i="25"/>
  <c r="AD32" i="25" s="1"/>
  <c r="G24" i="21" s="1"/>
  <c r="AC32" i="25"/>
  <c r="AC15" i="25"/>
  <c r="AD15" i="25" s="1"/>
  <c r="G7" i="21" s="1"/>
  <c r="I33" i="25"/>
  <c r="AD33" i="25" s="1"/>
  <c r="G25" i="21" s="1"/>
  <c r="AC33" i="25"/>
  <c r="AC20" i="25"/>
  <c r="AD20" i="25" s="1"/>
  <c r="G12" i="21" s="1"/>
  <c r="AC31" i="25"/>
  <c r="AD31" i="25" s="1"/>
  <c r="G23" i="21" s="1"/>
  <c r="AC21" i="25"/>
  <c r="AD21" i="25" s="1"/>
  <c r="G13" i="21" s="1"/>
  <c r="AC14" i="25"/>
  <c r="AD14" i="25" s="1"/>
  <c r="G6" i="21" s="1"/>
  <c r="Q25" i="21" l="1"/>
  <c r="AD34" i="31"/>
  <c r="Q26" i="21" s="1"/>
  <c r="AD34" i="25"/>
  <c r="G26" i="21" s="1"/>
  <c r="A25" i="1" l="1"/>
  <c r="H113" i="33" l="1"/>
  <c r="G66" i="32"/>
  <c r="H95" i="33"/>
  <c r="H60" i="33"/>
  <c r="R86" i="31"/>
  <c r="U64" i="32"/>
  <c r="Q63" i="32"/>
  <c r="H99" i="33"/>
  <c r="H99" i="32"/>
  <c r="T55" i="25"/>
  <c r="P60" i="25"/>
  <c r="O17" i="33"/>
  <c r="H129" i="31"/>
  <c r="H89" i="32"/>
  <c r="W46" i="32"/>
  <c r="G17" i="32"/>
  <c r="N15" i="33"/>
  <c r="Q91" i="33"/>
  <c r="M56" i="31"/>
  <c r="AC56" i="31" s="1"/>
  <c r="G29" i="33"/>
  <c r="X82" i="25"/>
  <c r="W79" i="25"/>
  <c r="W98" i="25" s="1"/>
  <c r="O25" i="33"/>
  <c r="G99" i="31"/>
  <c r="H127" i="32"/>
  <c r="H58" i="32"/>
  <c r="G33" i="32"/>
  <c r="N16" i="33"/>
  <c r="G32" i="33"/>
  <c r="R91" i="31"/>
  <c r="O30" i="33"/>
  <c r="H84" i="25"/>
  <c r="W84" i="25"/>
  <c r="M119" i="33"/>
  <c r="G14" i="33"/>
  <c r="G87" i="31"/>
  <c r="W62" i="32"/>
  <c r="M125" i="33"/>
  <c r="P79" i="33"/>
  <c r="P98" i="33" s="1"/>
  <c r="G30" i="33"/>
  <c r="G27" i="32"/>
  <c r="W130" i="25"/>
  <c r="P52" i="25"/>
  <c r="H79" i="32"/>
  <c r="H18" i="33"/>
  <c r="G95" i="31"/>
  <c r="O62" i="31"/>
  <c r="H94" i="32"/>
  <c r="H114" i="32"/>
  <c r="P93" i="33"/>
  <c r="O24" i="33"/>
  <c r="Z56" i="32"/>
  <c r="W86" i="25"/>
  <c r="G20" i="33"/>
  <c r="H96" i="25"/>
  <c r="O50" i="31"/>
  <c r="U52" i="32"/>
  <c r="Q57" i="32"/>
  <c r="G23" i="33"/>
  <c r="M15" i="33"/>
  <c r="G81" i="31"/>
  <c r="R90" i="33"/>
  <c r="W50" i="25"/>
  <c r="G25" i="33"/>
  <c r="Q51" i="31"/>
  <c r="G53" i="32"/>
  <c r="Q49" i="32"/>
  <c r="N29" i="33"/>
  <c r="G24" i="33"/>
  <c r="G94" i="31"/>
  <c r="R86" i="33"/>
  <c r="AB51" i="25"/>
  <c r="X97" i="25"/>
  <c r="H61" i="32"/>
  <c r="P121" i="33"/>
  <c r="H27" i="33"/>
  <c r="R90" i="31"/>
  <c r="Q46" i="31"/>
  <c r="Q65" i="31" s="1"/>
  <c r="U60" i="32"/>
  <c r="Q56" i="32"/>
  <c r="R80" i="33"/>
  <c r="W61" i="32"/>
  <c r="P48" i="25"/>
  <c r="W91" i="25"/>
  <c r="P113" i="25"/>
  <c r="W121" i="25"/>
  <c r="H55" i="31"/>
  <c r="O97" i="33"/>
  <c r="W27" i="32"/>
  <c r="X127" i="32"/>
  <c r="O47" i="33"/>
  <c r="N124" i="33"/>
  <c r="M54" i="33"/>
  <c r="G89" i="33"/>
  <c r="H80" i="32"/>
  <c r="P55" i="25"/>
  <c r="P80" i="25"/>
  <c r="X125" i="25"/>
  <c r="R48" i="33"/>
  <c r="P60" i="32"/>
  <c r="W96" i="32"/>
  <c r="X123" i="32"/>
  <c r="Q121" i="33"/>
  <c r="G46" i="33"/>
  <c r="N46" i="33"/>
  <c r="O114" i="25"/>
  <c r="O128" i="25"/>
  <c r="V125" i="25"/>
  <c r="W58" i="25"/>
  <c r="P63" i="25"/>
  <c r="G89" i="32"/>
  <c r="I89" i="32" s="1"/>
  <c r="E21" i="22" s="1"/>
  <c r="Q114" i="33"/>
  <c r="G99" i="33"/>
  <c r="Q28" i="33"/>
  <c r="P58" i="33"/>
  <c r="H56" i="25"/>
  <c r="H86" i="25"/>
  <c r="O51" i="31"/>
  <c r="X128" i="25"/>
  <c r="O116" i="33"/>
  <c r="O85" i="33"/>
  <c r="W22" i="32"/>
  <c r="G80" i="32"/>
  <c r="AB117" i="32"/>
  <c r="P15" i="33"/>
  <c r="AB57" i="25"/>
  <c r="P58" i="25"/>
  <c r="AB53" i="25"/>
  <c r="X130" i="25"/>
  <c r="H115" i="25"/>
  <c r="N58" i="33"/>
  <c r="R118" i="33"/>
  <c r="O115" i="33"/>
  <c r="P62" i="33"/>
  <c r="N84" i="32"/>
  <c r="G120" i="33"/>
  <c r="W81" i="25"/>
  <c r="P89" i="25"/>
  <c r="P51" i="25"/>
  <c r="T58" i="25"/>
  <c r="Q64" i="33"/>
  <c r="P116" i="32"/>
  <c r="Y58" i="32"/>
  <c r="N53" i="33"/>
  <c r="P13" i="33"/>
  <c r="N80" i="33"/>
  <c r="O57" i="33"/>
  <c r="W55" i="25"/>
  <c r="P83" i="25"/>
  <c r="W54" i="25"/>
  <c r="Q56" i="33"/>
  <c r="M123" i="32"/>
  <c r="Y53" i="32"/>
  <c r="Y124" i="32"/>
  <c r="O113" i="25"/>
  <c r="AB62" i="25"/>
  <c r="X55" i="25"/>
  <c r="AB48" i="25"/>
  <c r="O117" i="25"/>
  <c r="M62" i="33"/>
  <c r="G18" i="33"/>
  <c r="O30" i="32"/>
  <c r="W97" i="32"/>
  <c r="R51" i="33"/>
  <c r="O63" i="33"/>
  <c r="S80" i="32"/>
  <c r="Y112" i="32"/>
  <c r="V123" i="32"/>
  <c r="M46" i="32"/>
  <c r="H118" i="33"/>
  <c r="R95" i="32"/>
  <c r="G25" i="32"/>
  <c r="N20" i="33"/>
  <c r="O31" i="33"/>
  <c r="Q53" i="31"/>
  <c r="H126" i="32"/>
  <c r="W59" i="32"/>
  <c r="N48" i="32"/>
  <c r="R85" i="33"/>
  <c r="Q87" i="33"/>
  <c r="W58" i="32"/>
  <c r="U47" i="32"/>
  <c r="P112" i="33"/>
  <c r="M27" i="33"/>
  <c r="H114" i="31"/>
  <c r="H96" i="33"/>
  <c r="P57" i="25"/>
  <c r="W63" i="25"/>
  <c r="P125" i="33"/>
  <c r="H20" i="33"/>
  <c r="I20" i="33" s="1"/>
  <c r="M13" i="22" s="1"/>
  <c r="N55" i="32"/>
  <c r="G51" i="32"/>
  <c r="P123" i="33"/>
  <c r="G16" i="33"/>
  <c r="W113" i="25"/>
  <c r="H85" i="33"/>
  <c r="AB46" i="25"/>
  <c r="AB65" i="25" s="1"/>
  <c r="W53" i="25"/>
  <c r="Q60" i="32"/>
  <c r="R92" i="33"/>
  <c r="H57" i="31"/>
  <c r="O49" i="31"/>
  <c r="H52" i="32"/>
  <c r="H50" i="32"/>
  <c r="R82" i="33"/>
  <c r="G59" i="32"/>
  <c r="T53" i="25"/>
  <c r="H59" i="25"/>
  <c r="Q59" i="32"/>
  <c r="R81" i="33"/>
  <c r="Q82" i="33"/>
  <c r="H65" i="32"/>
  <c r="G21" i="32"/>
  <c r="R87" i="33"/>
  <c r="G49" i="32"/>
  <c r="P46" i="25"/>
  <c r="P65" i="25" s="1"/>
  <c r="H84" i="33"/>
  <c r="H65" i="33"/>
  <c r="H46" i="31"/>
  <c r="H60" i="32"/>
  <c r="N61" i="32"/>
  <c r="H91" i="33"/>
  <c r="R94" i="33"/>
  <c r="Q79" i="33"/>
  <c r="Q98" i="33" s="1"/>
  <c r="M121" i="33"/>
  <c r="H52" i="25"/>
  <c r="H87" i="33"/>
  <c r="H57" i="33"/>
  <c r="M47" i="31"/>
  <c r="AC47" i="31" s="1"/>
  <c r="U55" i="32"/>
  <c r="N62" i="32"/>
  <c r="P94" i="33"/>
  <c r="R88" i="33"/>
  <c r="H23" i="33"/>
  <c r="H132" i="33"/>
  <c r="H65" i="25"/>
  <c r="H121" i="33"/>
  <c r="U48" i="32"/>
  <c r="G47" i="32"/>
  <c r="O14" i="33"/>
  <c r="H49" i="31"/>
  <c r="H83" i="32"/>
  <c r="N63" i="32"/>
  <c r="H113" i="32"/>
  <c r="H123" i="31"/>
  <c r="H49" i="32"/>
  <c r="I49" i="32" s="1"/>
  <c r="D9" i="22" s="1"/>
  <c r="W49" i="25"/>
  <c r="X84" i="25"/>
  <c r="X51" i="25"/>
  <c r="R57" i="33"/>
  <c r="M124" i="32"/>
  <c r="W80" i="32"/>
  <c r="X119" i="32"/>
  <c r="Q118" i="33"/>
  <c r="G65" i="33"/>
  <c r="Q112" i="33"/>
  <c r="X119" i="25"/>
  <c r="X52" i="25"/>
  <c r="P49" i="25"/>
  <c r="R83" i="32"/>
  <c r="P123" i="25"/>
  <c r="M59" i="33"/>
  <c r="M91" i="33"/>
  <c r="AC91" i="33" s="1"/>
  <c r="W16" i="32"/>
  <c r="G95" i="32"/>
  <c r="AB123" i="32"/>
  <c r="G91" i="33"/>
  <c r="O96" i="33"/>
  <c r="P91" i="25"/>
  <c r="X115" i="25"/>
  <c r="W96" i="25"/>
  <c r="H124" i="31"/>
  <c r="O83" i="33"/>
  <c r="Q117" i="32"/>
  <c r="AB124" i="32"/>
  <c r="Q129" i="33"/>
  <c r="G90" i="33"/>
  <c r="O130" i="33"/>
  <c r="X87" i="25"/>
  <c r="AB49" i="25"/>
  <c r="X50" i="25"/>
  <c r="H92" i="32"/>
  <c r="R114" i="33"/>
  <c r="R61" i="33"/>
  <c r="O91" i="33"/>
  <c r="Q127" i="32"/>
  <c r="S27" i="32"/>
  <c r="Y119" i="32"/>
  <c r="H118" i="31"/>
  <c r="R95" i="31"/>
  <c r="M48" i="31"/>
  <c r="AC48" i="31" s="1"/>
  <c r="H60" i="25"/>
  <c r="X117" i="25"/>
  <c r="Y60" i="32"/>
  <c r="G82" i="33"/>
  <c r="Q21" i="33"/>
  <c r="N96" i="33"/>
  <c r="R13" i="33"/>
  <c r="V118" i="25"/>
  <c r="T61" i="25"/>
  <c r="W64" i="25"/>
  <c r="P97" i="25"/>
  <c r="H123" i="25"/>
  <c r="G126" i="33"/>
  <c r="N89" i="32"/>
  <c r="S15" i="32"/>
  <c r="Y56" i="32"/>
  <c r="Y116" i="32"/>
  <c r="R128" i="33"/>
  <c r="M94" i="33"/>
  <c r="AC94" i="33" s="1"/>
  <c r="AD94" i="33" s="1"/>
  <c r="P50" i="25"/>
  <c r="W56" i="25"/>
  <c r="T51" i="25"/>
  <c r="O127" i="25"/>
  <c r="G115" i="33"/>
  <c r="S89" i="32"/>
  <c r="S14" i="32"/>
  <c r="Y49" i="32"/>
  <c r="AB52" i="25"/>
  <c r="H85" i="25"/>
  <c r="H51" i="25"/>
  <c r="G92" i="31"/>
  <c r="H87" i="25"/>
  <c r="G48" i="33"/>
  <c r="Q59" i="33"/>
  <c r="M18" i="33"/>
  <c r="O29" i="32"/>
  <c r="Q124" i="33"/>
  <c r="R21" i="33"/>
  <c r="H88" i="25"/>
  <c r="Q51" i="32"/>
  <c r="P118" i="33"/>
  <c r="N23" i="33"/>
  <c r="U56" i="32"/>
  <c r="H56" i="32"/>
  <c r="H128" i="25"/>
  <c r="H124" i="33"/>
  <c r="N31" i="33"/>
  <c r="R83" i="31"/>
  <c r="H119" i="32"/>
  <c r="R81" i="32"/>
  <c r="H122" i="33"/>
  <c r="H93" i="33"/>
  <c r="H51" i="33"/>
  <c r="G14" i="32"/>
  <c r="T49" i="25"/>
  <c r="T62" i="25"/>
  <c r="M123" i="33"/>
  <c r="O29" i="33"/>
  <c r="R94" i="31"/>
  <c r="H116" i="32"/>
  <c r="R79" i="32"/>
  <c r="R98" i="32" s="1"/>
  <c r="M128" i="33"/>
  <c r="H86" i="33"/>
  <c r="M25" i="33"/>
  <c r="G16" i="32"/>
  <c r="H54" i="25"/>
  <c r="H19" i="33"/>
  <c r="G46" i="32"/>
  <c r="H120" i="33"/>
  <c r="I120" i="33" s="1"/>
  <c r="P14" i="22" s="1"/>
  <c r="O13" i="33"/>
  <c r="H82" i="33"/>
  <c r="W49" i="32"/>
  <c r="W53" i="32"/>
  <c r="H90" i="33"/>
  <c r="Q64" i="31"/>
  <c r="T50" i="25"/>
  <c r="H131" i="33"/>
  <c r="N60" i="32"/>
  <c r="H116" i="33"/>
  <c r="M20" i="33"/>
  <c r="H63" i="32"/>
  <c r="O47" i="31"/>
  <c r="R92" i="32"/>
  <c r="G58" i="32"/>
  <c r="M129" i="33"/>
  <c r="M62" i="31"/>
  <c r="AC62" i="31" s="1"/>
  <c r="W56" i="32"/>
  <c r="G22" i="32"/>
  <c r="G15" i="33"/>
  <c r="G84" i="31"/>
  <c r="O57" i="31"/>
  <c r="H91" i="32"/>
  <c r="N56" i="32"/>
  <c r="P86" i="33"/>
  <c r="M16" i="33"/>
  <c r="Z47" i="32"/>
  <c r="X89" i="25"/>
  <c r="G23" i="32"/>
  <c r="O20" i="33"/>
  <c r="H131" i="31"/>
  <c r="H131" i="32"/>
  <c r="G29" i="32"/>
  <c r="H125" i="33"/>
  <c r="G17" i="33"/>
  <c r="Q64" i="32"/>
  <c r="W59" i="25"/>
  <c r="R86" i="32"/>
  <c r="H132" i="32"/>
  <c r="Q54" i="32"/>
  <c r="P124" i="33"/>
  <c r="N14" i="33"/>
  <c r="G93" i="31"/>
  <c r="H118" i="32"/>
  <c r="R84" i="32"/>
  <c r="V126" i="25"/>
  <c r="W119" i="25"/>
  <c r="X64" i="25"/>
  <c r="P56" i="25"/>
  <c r="N52" i="32"/>
  <c r="P126" i="25"/>
  <c r="M52" i="33"/>
  <c r="P81" i="33"/>
  <c r="O28" i="32"/>
  <c r="W89" i="32"/>
  <c r="X115" i="32"/>
  <c r="G96" i="33"/>
  <c r="O95" i="33"/>
  <c r="P64" i="25"/>
  <c r="AB56" i="25"/>
  <c r="X54" i="25"/>
  <c r="H132" i="31"/>
  <c r="U58" i="32"/>
  <c r="Q13" i="33"/>
  <c r="Q55" i="33"/>
  <c r="M87" i="33"/>
  <c r="AC87" i="33" s="1"/>
  <c r="AD87" i="33" s="1"/>
  <c r="W23" i="32"/>
  <c r="G84" i="32"/>
  <c r="N54" i="33"/>
  <c r="H115" i="31"/>
  <c r="AB64" i="25"/>
  <c r="H83" i="25"/>
  <c r="P82" i="25"/>
  <c r="V127" i="25"/>
  <c r="P61" i="33"/>
  <c r="P47" i="32"/>
  <c r="G96" i="32"/>
  <c r="AB116" i="32"/>
  <c r="N61" i="33"/>
  <c r="Q27" i="33"/>
  <c r="P61" i="25"/>
  <c r="H99" i="25"/>
  <c r="W82" i="25"/>
  <c r="H126" i="25"/>
  <c r="P26" i="33"/>
  <c r="O112" i="33"/>
  <c r="R54" i="33"/>
  <c r="O89" i="33"/>
  <c r="Q123" i="32"/>
  <c r="R20" i="33"/>
  <c r="V124" i="25"/>
  <c r="N51" i="32"/>
  <c r="R88" i="31"/>
  <c r="S13" i="32"/>
  <c r="N55" i="33"/>
  <c r="G80" i="33"/>
  <c r="Q16" i="33"/>
  <c r="G128" i="33"/>
  <c r="H55" i="25"/>
  <c r="X118" i="25"/>
  <c r="AB55" i="25"/>
  <c r="H51" i="31"/>
  <c r="H98" i="25"/>
  <c r="N79" i="33"/>
  <c r="N98" i="33" s="1"/>
  <c r="R31" i="33"/>
  <c r="Q113" i="32"/>
  <c r="S30" i="32"/>
  <c r="Y46" i="32"/>
  <c r="O50" i="33"/>
  <c r="H122" i="25"/>
  <c r="P96" i="25"/>
  <c r="T56" i="25"/>
  <c r="R87" i="31"/>
  <c r="H58" i="25"/>
  <c r="G63" i="33"/>
  <c r="R15" i="33"/>
  <c r="P119" i="32"/>
  <c r="S26" i="32"/>
  <c r="X53" i="25"/>
  <c r="P85" i="25"/>
  <c r="P53" i="25"/>
  <c r="H47" i="31"/>
  <c r="N128" i="33"/>
  <c r="G118" i="33"/>
  <c r="I118" i="33" s="1"/>
  <c r="P12" i="22" s="1"/>
  <c r="Q52" i="33"/>
  <c r="Q96" i="33"/>
  <c r="G60" i="33"/>
  <c r="M26" i="33"/>
  <c r="H63" i="31"/>
  <c r="N64" i="32"/>
  <c r="G63" i="32"/>
  <c r="I63" i="32" s="1"/>
  <c r="D23" i="22" s="1"/>
  <c r="P129" i="33"/>
  <c r="Q84" i="33"/>
  <c r="H121" i="31"/>
  <c r="Q49" i="31"/>
  <c r="M116" i="33"/>
  <c r="AC116" i="33" s="1"/>
  <c r="W116" i="25"/>
  <c r="O129" i="25"/>
  <c r="O118" i="25"/>
  <c r="Z55" i="32"/>
  <c r="M21" i="33"/>
  <c r="H95" i="25"/>
  <c r="Q62" i="32"/>
  <c r="M117" i="33"/>
  <c r="M19" i="33"/>
  <c r="H66" i="32"/>
  <c r="X81" i="25"/>
  <c r="H94" i="25"/>
  <c r="Z61" i="32"/>
  <c r="G26" i="33"/>
  <c r="V115" i="25"/>
  <c r="H61" i="31"/>
  <c r="O61" i="31"/>
  <c r="Q52" i="32"/>
  <c r="H121" i="32"/>
  <c r="H24" i="33"/>
  <c r="I24" i="33" s="1"/>
  <c r="M17" i="22" s="1"/>
  <c r="H48" i="32"/>
  <c r="W51" i="25"/>
  <c r="H81" i="33"/>
  <c r="W48" i="32"/>
  <c r="Z63" i="32"/>
  <c r="O27" i="33"/>
  <c r="Q81" i="33"/>
  <c r="R82" i="31"/>
  <c r="O56" i="31"/>
  <c r="R93" i="32"/>
  <c r="Z58" i="32"/>
  <c r="M63" i="31"/>
  <c r="AC63" i="31" s="1"/>
  <c r="H25" i="33"/>
  <c r="H90" i="32"/>
  <c r="Z62" i="32"/>
  <c r="R91" i="33"/>
  <c r="M13" i="33"/>
  <c r="R85" i="31"/>
  <c r="Q62" i="31"/>
  <c r="H93" i="32"/>
  <c r="Z51" i="32"/>
  <c r="H126" i="31"/>
  <c r="Q53" i="32"/>
  <c r="R83" i="33"/>
  <c r="Q86" i="33"/>
  <c r="M54" i="31"/>
  <c r="AC54" i="31" s="1"/>
  <c r="G50" i="32"/>
  <c r="Z60" i="32"/>
  <c r="P119" i="33"/>
  <c r="U54" i="32"/>
  <c r="W80" i="25"/>
  <c r="H51" i="32"/>
  <c r="P117" i="33"/>
  <c r="M23" i="33"/>
  <c r="M58" i="31"/>
  <c r="AC58" i="31" s="1"/>
  <c r="Q50" i="31"/>
  <c r="G62" i="32"/>
  <c r="Z59" i="32"/>
  <c r="P122" i="33"/>
  <c r="U57" i="32"/>
  <c r="H82" i="25"/>
  <c r="G27" i="33"/>
  <c r="G48" i="32"/>
  <c r="M118" i="33"/>
  <c r="P116" i="33"/>
  <c r="Q85" i="33"/>
  <c r="R97" i="31"/>
  <c r="Q61" i="31"/>
  <c r="W122" i="25"/>
  <c r="W127" i="25"/>
  <c r="X57" i="25"/>
  <c r="X56" i="25"/>
  <c r="H53" i="25"/>
  <c r="H120" i="31"/>
  <c r="T46" i="25"/>
  <c r="T65" i="25" s="1"/>
  <c r="Q26" i="33"/>
  <c r="Q48" i="33"/>
  <c r="P85" i="33"/>
  <c r="O25" i="32"/>
  <c r="G94" i="32"/>
  <c r="Q113" i="33"/>
  <c r="R50" i="33"/>
  <c r="X96" i="25"/>
  <c r="AB60" i="25"/>
  <c r="P47" i="25"/>
  <c r="V112" i="25"/>
  <c r="V131" i="25" s="1"/>
  <c r="H116" i="31"/>
  <c r="G79" i="33"/>
  <c r="M56" i="33"/>
  <c r="Q46" i="33"/>
  <c r="M80" i="33"/>
  <c r="AC80" i="33" s="1"/>
  <c r="AD80" i="33" s="1"/>
  <c r="W18" i="32"/>
  <c r="O88" i="33"/>
  <c r="P84" i="25"/>
  <c r="AB47" i="25"/>
  <c r="AB61" i="25"/>
  <c r="H128" i="32"/>
  <c r="W120" i="25"/>
  <c r="O120" i="33"/>
  <c r="M83" i="33"/>
  <c r="AC83" i="33" s="1"/>
  <c r="AD83" i="33" s="1"/>
  <c r="W19" i="32"/>
  <c r="G85" i="32"/>
  <c r="AB120" i="32"/>
  <c r="P23" i="33"/>
  <c r="H47" i="25"/>
  <c r="W52" i="25"/>
  <c r="X47" i="25"/>
  <c r="V123" i="25"/>
  <c r="H125" i="25"/>
  <c r="N51" i="33"/>
  <c r="Q31" i="33"/>
  <c r="O126" i="33"/>
  <c r="P63" i="33"/>
  <c r="N93" i="32"/>
  <c r="P51" i="33"/>
  <c r="W115" i="25"/>
  <c r="P120" i="25"/>
  <c r="H124" i="25"/>
  <c r="R28" i="33"/>
  <c r="P127" i="32"/>
  <c r="AB118" i="32"/>
  <c r="N47" i="33"/>
  <c r="P30" i="33"/>
  <c r="N95" i="33"/>
  <c r="X114" i="25"/>
  <c r="P59" i="25"/>
  <c r="W62" i="25"/>
  <c r="X62" i="25"/>
  <c r="O46" i="31"/>
  <c r="O65" i="31" s="1"/>
  <c r="N114" i="33"/>
  <c r="P48" i="33"/>
  <c r="R26" i="33"/>
  <c r="Q112" i="32"/>
  <c r="S29" i="32"/>
  <c r="M96" i="33"/>
  <c r="AC96" i="33" s="1"/>
  <c r="AD96" i="33" s="1"/>
  <c r="T64" i="25"/>
  <c r="O122" i="25"/>
  <c r="X49" i="25"/>
  <c r="Q60" i="31"/>
  <c r="N130" i="33"/>
  <c r="G129" i="33"/>
  <c r="R24" i="33"/>
  <c r="P126" i="32"/>
  <c r="H85" i="32"/>
  <c r="O60" i="31"/>
  <c r="X48" i="25"/>
  <c r="P119" i="25"/>
  <c r="Q127" i="33"/>
  <c r="G62" i="33"/>
  <c r="G125" i="33"/>
  <c r="Q50" i="33"/>
  <c r="P31" i="33"/>
  <c r="O124" i="33"/>
  <c r="N121" i="32"/>
  <c r="U113" i="32"/>
  <c r="Q130" i="32"/>
  <c r="T49" i="32"/>
  <c r="T90" i="32"/>
  <c r="H13" i="33"/>
  <c r="G91" i="31"/>
  <c r="H95" i="32"/>
  <c r="I95" i="32" s="1"/>
  <c r="Q61" i="32"/>
  <c r="H47" i="32"/>
  <c r="N30" i="33"/>
  <c r="Q80" i="33"/>
  <c r="M53" i="31"/>
  <c r="AC53" i="31" s="1"/>
  <c r="H50" i="33"/>
  <c r="X85" i="25"/>
  <c r="X116" i="25"/>
  <c r="H80" i="33"/>
  <c r="G65" i="32"/>
  <c r="P89" i="33"/>
  <c r="H49" i="33"/>
  <c r="G96" i="31"/>
  <c r="N53" i="32"/>
  <c r="W55" i="32"/>
  <c r="H88" i="33"/>
  <c r="H117" i="32"/>
  <c r="X93" i="25"/>
  <c r="H56" i="33"/>
  <c r="U46" i="32"/>
  <c r="P84" i="33"/>
  <c r="H46" i="33"/>
  <c r="H122" i="31"/>
  <c r="W64" i="32"/>
  <c r="H59" i="32"/>
  <c r="I59" i="32" s="1"/>
  <c r="D19" i="22" s="1"/>
  <c r="P96" i="33"/>
  <c r="H57" i="25"/>
  <c r="O18" i="33"/>
  <c r="O55" i="31"/>
  <c r="H55" i="32"/>
  <c r="P92" i="33"/>
  <c r="O28" i="33"/>
  <c r="H80" i="25"/>
  <c r="U59" i="32"/>
  <c r="O115" i="25"/>
  <c r="Q95" i="33"/>
  <c r="Q59" i="31"/>
  <c r="G60" i="32"/>
  <c r="H112" i="33"/>
  <c r="R96" i="33"/>
  <c r="M60" i="31"/>
  <c r="AC60" i="31" s="1"/>
  <c r="O52" i="31"/>
  <c r="W47" i="32"/>
  <c r="O116" i="25"/>
  <c r="H26" i="33"/>
  <c r="N58" i="32"/>
  <c r="M115" i="33"/>
  <c r="N25" i="33"/>
  <c r="H81" i="25"/>
  <c r="R94" i="32"/>
  <c r="U62" i="32"/>
  <c r="H117" i="33"/>
  <c r="G89" i="31"/>
  <c r="H21" i="33"/>
  <c r="W51" i="32"/>
  <c r="M126" i="33"/>
  <c r="O21" i="33"/>
  <c r="X129" i="25"/>
  <c r="H65" i="31"/>
  <c r="H98" i="32"/>
  <c r="U63" i="32"/>
  <c r="M112" i="33"/>
  <c r="H119" i="31"/>
  <c r="H87" i="32"/>
  <c r="O22" i="33"/>
  <c r="G79" i="31"/>
  <c r="H54" i="32"/>
  <c r="Q58" i="32"/>
  <c r="M130" i="33"/>
  <c r="G33" i="33"/>
  <c r="Q93" i="33"/>
  <c r="H58" i="33"/>
  <c r="X95" i="25"/>
  <c r="W85" i="25"/>
  <c r="H79" i="25"/>
  <c r="X91" i="25"/>
  <c r="H127" i="31"/>
  <c r="G95" i="33"/>
  <c r="I95" i="33" s="1"/>
  <c r="G122" i="33"/>
  <c r="I122" i="33" s="1"/>
  <c r="P16" i="22" s="1"/>
  <c r="Q53" i="33"/>
  <c r="M79" i="33"/>
  <c r="W15" i="32"/>
  <c r="O79" i="33"/>
  <c r="O98" i="33" s="1"/>
  <c r="M61" i="33"/>
  <c r="Q48" i="31"/>
  <c r="H66" i="31"/>
  <c r="R96" i="32"/>
  <c r="W128" i="25"/>
  <c r="V119" i="25"/>
  <c r="Q120" i="33"/>
  <c r="Q30" i="33"/>
  <c r="M48" i="33"/>
  <c r="R59" i="33"/>
  <c r="P56" i="32"/>
  <c r="R52" i="33"/>
  <c r="T47" i="25"/>
  <c r="P93" i="25"/>
  <c r="P116" i="25"/>
  <c r="W52" i="32"/>
  <c r="R126" i="33"/>
  <c r="R56" i="33"/>
  <c r="M82" i="33"/>
  <c r="AC82" i="33" s="1"/>
  <c r="AD82" i="33" s="1"/>
  <c r="W26" i="32"/>
  <c r="G87" i="32"/>
  <c r="N56" i="33"/>
  <c r="R96" i="31"/>
  <c r="M61" i="31"/>
  <c r="AC61" i="31" s="1"/>
  <c r="H59" i="31"/>
  <c r="H48" i="25"/>
  <c r="X120" i="25"/>
  <c r="AB126" i="32"/>
  <c r="G98" i="33"/>
  <c r="Q20" i="33"/>
  <c r="O114" i="33"/>
  <c r="R25" i="33"/>
  <c r="N93" i="33"/>
  <c r="X92" i="25"/>
  <c r="W83" i="25"/>
  <c r="T59" i="25"/>
  <c r="H118" i="25"/>
  <c r="P55" i="33"/>
  <c r="N85" i="32"/>
  <c r="S28" i="32"/>
  <c r="AB125" i="32"/>
  <c r="Y127" i="32"/>
  <c r="R117" i="33"/>
  <c r="N47" i="32"/>
  <c r="H46" i="32"/>
  <c r="I46" i="32" s="1"/>
  <c r="D6" i="22" s="1"/>
  <c r="T57" i="25"/>
  <c r="O112" i="25"/>
  <c r="O131" i="25" s="1"/>
  <c r="O54" i="33"/>
  <c r="N86" i="33"/>
  <c r="P47" i="33"/>
  <c r="R23" i="33"/>
  <c r="P118" i="32"/>
  <c r="Q63" i="33"/>
  <c r="P62" i="25"/>
  <c r="R90" i="32"/>
  <c r="X90" i="25"/>
  <c r="O125" i="25"/>
  <c r="O49" i="33"/>
  <c r="N89" i="33"/>
  <c r="G121" i="33"/>
  <c r="I121" i="33" s="1"/>
  <c r="P15" i="22" s="1"/>
  <c r="Q51" i="33"/>
  <c r="G98" i="31"/>
  <c r="W93" i="25"/>
  <c r="P118" i="25"/>
  <c r="X112" i="32"/>
  <c r="N129" i="33"/>
  <c r="G66" i="33"/>
  <c r="G127" i="33"/>
  <c r="M88" i="33"/>
  <c r="AC88" i="33" s="1"/>
  <c r="AD88" i="33" s="1"/>
  <c r="R89" i="33"/>
  <c r="Q83" i="33"/>
  <c r="N57" i="32"/>
  <c r="H57" i="32"/>
  <c r="R79" i="33"/>
  <c r="O23" i="33"/>
  <c r="H129" i="33"/>
  <c r="P114" i="33"/>
  <c r="T52" i="25"/>
  <c r="H92" i="25"/>
  <c r="H79" i="33"/>
  <c r="R80" i="32"/>
  <c r="G15" i="32"/>
  <c r="O15" i="33"/>
  <c r="N19" i="33"/>
  <c r="M46" i="31"/>
  <c r="H115" i="32"/>
  <c r="W60" i="32"/>
  <c r="G24" i="32"/>
  <c r="Q56" i="31"/>
  <c r="H113" i="31"/>
  <c r="G54" i="32"/>
  <c r="G26" i="32"/>
  <c r="H22" i="33"/>
  <c r="Q94" i="33"/>
  <c r="M50" i="31"/>
  <c r="AC50" i="31" s="1"/>
  <c r="O53" i="31"/>
  <c r="R91" i="32"/>
  <c r="G13" i="32"/>
  <c r="H59" i="33"/>
  <c r="M55" i="31"/>
  <c r="AC55" i="31" s="1"/>
  <c r="U50" i="32"/>
  <c r="G18" i="32"/>
  <c r="P83" i="33"/>
  <c r="G28" i="33"/>
  <c r="N24" i="33"/>
  <c r="H29" i="33"/>
  <c r="I29" i="33" s="1"/>
  <c r="M22" i="22" s="1"/>
  <c r="W87" i="25"/>
  <c r="P125" i="25"/>
  <c r="H47" i="33"/>
  <c r="M59" i="31"/>
  <c r="AC59" i="31" s="1"/>
  <c r="R82" i="32"/>
  <c r="Z57" i="32"/>
  <c r="H127" i="33"/>
  <c r="H52" i="33"/>
  <c r="H89" i="25"/>
  <c r="M31" i="33"/>
  <c r="AC31" i="33" s="1"/>
  <c r="AD31" i="33" s="1"/>
  <c r="Q24" i="22" s="1"/>
  <c r="W92" i="25"/>
  <c r="H126" i="33"/>
  <c r="H88" i="32"/>
  <c r="Z52" i="32"/>
  <c r="R93" i="33"/>
  <c r="H53" i="33"/>
  <c r="G82" i="31"/>
  <c r="Q57" i="31"/>
  <c r="H82" i="32"/>
  <c r="Q55" i="32"/>
  <c r="N49" i="32"/>
  <c r="H112" i="32"/>
  <c r="Q50" i="32"/>
  <c r="P128" i="33"/>
  <c r="H61" i="33"/>
  <c r="G85" i="31"/>
  <c r="Q63" i="31"/>
  <c r="H81" i="32"/>
  <c r="Q46" i="32"/>
  <c r="V129" i="25"/>
  <c r="R97" i="33"/>
  <c r="Q47" i="31"/>
  <c r="N59" i="32"/>
  <c r="U49" i="32"/>
  <c r="R95" i="33"/>
  <c r="N22" i="33"/>
  <c r="G20" i="32"/>
  <c r="P130" i="33"/>
  <c r="X63" i="25"/>
  <c r="M49" i="31"/>
  <c r="AC49" i="31" s="1"/>
  <c r="H53" i="32"/>
  <c r="I53" i="32" s="1"/>
  <c r="D13" i="22" s="1"/>
  <c r="P114" i="25"/>
  <c r="V122" i="25"/>
  <c r="Q122" i="33"/>
  <c r="G47" i="33"/>
  <c r="G119" i="33"/>
  <c r="R63" i="33"/>
  <c r="M119" i="32"/>
  <c r="R47" i="33"/>
  <c r="G56" i="33"/>
  <c r="I56" i="33" s="1"/>
  <c r="N16" i="22" s="1"/>
  <c r="H117" i="31"/>
  <c r="P90" i="25"/>
  <c r="W112" i="25"/>
  <c r="W131" i="25" s="1"/>
  <c r="X129" i="32"/>
  <c r="N120" i="33"/>
  <c r="G52" i="33"/>
  <c r="I52" i="33" s="1"/>
  <c r="N12" i="22" s="1"/>
  <c r="M58" i="33"/>
  <c r="O87" i="33"/>
  <c r="O125" i="33"/>
  <c r="W46" i="25"/>
  <c r="W65" i="25" s="1"/>
  <c r="X46" i="25"/>
  <c r="X65" i="25" s="1"/>
  <c r="AB54" i="25"/>
  <c r="V117" i="25"/>
  <c r="G83" i="33"/>
  <c r="M46" i="33"/>
  <c r="R62" i="33"/>
  <c r="O84" i="33"/>
  <c r="Q119" i="32"/>
  <c r="R30" i="33"/>
  <c r="V113" i="25"/>
  <c r="H131" i="25"/>
  <c r="T63" i="25"/>
  <c r="X60" i="25"/>
  <c r="S23" i="32"/>
  <c r="Q128" i="33"/>
  <c r="G92" i="33"/>
  <c r="Q17" i="33"/>
  <c r="P59" i="33"/>
  <c r="V121" i="25"/>
  <c r="H49" i="25"/>
  <c r="W47" i="25"/>
  <c r="X59" i="25"/>
  <c r="P95" i="25"/>
  <c r="N90" i="33"/>
  <c r="O92" i="33"/>
  <c r="Q124" i="32"/>
  <c r="S20" i="32"/>
  <c r="Y55" i="32"/>
  <c r="P19" i="33"/>
  <c r="X113" i="25"/>
  <c r="G80" i="31"/>
  <c r="R81" i="31"/>
  <c r="H121" i="25"/>
  <c r="O119" i="25"/>
  <c r="Y125" i="32"/>
  <c r="R129" i="33"/>
  <c r="N85" i="33"/>
  <c r="G113" i="33"/>
  <c r="I113" i="33" s="1"/>
  <c r="P7" i="22" s="1"/>
  <c r="S91" i="32"/>
  <c r="G124" i="33"/>
  <c r="W50" i="32"/>
  <c r="H125" i="31"/>
  <c r="G88" i="31"/>
  <c r="W88" i="25"/>
  <c r="O124" i="25"/>
  <c r="Y128" i="32"/>
  <c r="R127" i="33"/>
  <c r="N91" i="33"/>
  <c r="G117" i="33"/>
  <c r="I117" i="33" s="1"/>
  <c r="P11" i="22" s="1"/>
  <c r="O121" i="25"/>
  <c r="V130" i="25"/>
  <c r="H63" i="25"/>
  <c r="W97" i="25"/>
  <c r="W82" i="32"/>
  <c r="O53" i="33"/>
  <c r="R124" i="33"/>
  <c r="G61" i="33"/>
  <c r="I61" i="33" s="1"/>
  <c r="N21" i="22" s="1"/>
  <c r="P60" i="33"/>
  <c r="O61" i="33"/>
  <c r="H128" i="33"/>
  <c r="G13" i="33"/>
  <c r="R80" i="31"/>
  <c r="H96" i="32"/>
  <c r="I96" i="32" s="1"/>
  <c r="R97" i="32"/>
  <c r="H119" i="33"/>
  <c r="P115" i="33"/>
  <c r="H62" i="33"/>
  <c r="H122" i="32"/>
  <c r="AB50" i="25"/>
  <c r="H50" i="25"/>
  <c r="H112" i="25"/>
  <c r="O64" i="31"/>
  <c r="N46" i="32"/>
  <c r="H83" i="33"/>
  <c r="N28" i="33"/>
  <c r="G55" i="32"/>
  <c r="H60" i="31"/>
  <c r="N54" i="32"/>
  <c r="H117" i="25"/>
  <c r="H54" i="31"/>
  <c r="O58" i="31"/>
  <c r="H62" i="32"/>
  <c r="I62" i="32" s="1"/>
  <c r="D22" i="22" s="1"/>
  <c r="P90" i="33"/>
  <c r="H16" i="33"/>
  <c r="I16" i="33" s="1"/>
  <c r="M9" i="22" s="1"/>
  <c r="W114" i="25"/>
  <c r="H56" i="31"/>
  <c r="G57" i="32"/>
  <c r="X121" i="25"/>
  <c r="H14" i="33"/>
  <c r="I14" i="33" s="1"/>
  <c r="M7" i="22" s="1"/>
  <c r="O19" i="33"/>
  <c r="H124" i="32"/>
  <c r="G52" i="32"/>
  <c r="Z49" i="32"/>
  <c r="N26" i="33"/>
  <c r="H63" i="33"/>
  <c r="R89" i="31"/>
  <c r="H17" i="33"/>
  <c r="I17" i="33" s="1"/>
  <c r="M10" i="22" s="1"/>
  <c r="AB58" i="25"/>
  <c r="P94" i="25"/>
  <c r="M30" i="33"/>
  <c r="H129" i="32"/>
  <c r="O63" i="31"/>
  <c r="G61" i="32"/>
  <c r="Z46" i="32"/>
  <c r="H15" i="33"/>
  <c r="I15" i="33" s="1"/>
  <c r="M8" i="22" s="1"/>
  <c r="H54" i="33"/>
  <c r="R84" i="31"/>
  <c r="O26" i="33"/>
  <c r="W61" i="25"/>
  <c r="Q88" i="33"/>
  <c r="Q55" i="31"/>
  <c r="G56" i="32"/>
  <c r="H123" i="33"/>
  <c r="R84" i="33"/>
  <c r="M124" i="33"/>
  <c r="M64" i="31"/>
  <c r="AC64" i="31" s="1"/>
  <c r="O48" i="31"/>
  <c r="X80" i="25"/>
  <c r="P130" i="25"/>
  <c r="H28" i="33"/>
  <c r="I28" i="33" s="1"/>
  <c r="M21" i="22" s="1"/>
  <c r="U53" i="32"/>
  <c r="M122" i="33"/>
  <c r="P120" i="33"/>
  <c r="N21" i="33"/>
  <c r="R93" i="31"/>
  <c r="H62" i="25"/>
  <c r="P122" i="25"/>
  <c r="H120" i="25"/>
  <c r="P91" i="33"/>
  <c r="H55" i="33"/>
  <c r="M51" i="31"/>
  <c r="AC51" i="31" s="1"/>
  <c r="H84" i="32"/>
  <c r="I84" i="32" s="1"/>
  <c r="E16" i="22" s="1"/>
  <c r="W57" i="32"/>
  <c r="P95" i="33"/>
  <c r="P127" i="33"/>
  <c r="N18" i="33"/>
  <c r="M127" i="33"/>
  <c r="H61" i="25"/>
  <c r="G86" i="31"/>
  <c r="W89" i="25"/>
  <c r="P115" i="25"/>
  <c r="X124" i="32"/>
  <c r="N125" i="33"/>
  <c r="G58" i="33"/>
  <c r="I58" i="33" s="1"/>
  <c r="N18" i="22" s="1"/>
  <c r="M64" i="33"/>
  <c r="M92" i="33"/>
  <c r="AC92" i="33" s="1"/>
  <c r="AD92" i="33" s="1"/>
  <c r="O121" i="33"/>
  <c r="G88" i="33"/>
  <c r="I88" i="33" s="1"/>
  <c r="O20" i="22" s="1"/>
  <c r="P117" i="25"/>
  <c r="H132" i="25"/>
  <c r="V120" i="25"/>
  <c r="P81" i="25"/>
  <c r="H90" i="25"/>
  <c r="G91" i="32"/>
  <c r="I91" i="32" s="1"/>
  <c r="E23" i="22" s="1"/>
  <c r="Q119" i="33"/>
  <c r="N117" i="33"/>
  <c r="G57" i="33"/>
  <c r="R64" i="33"/>
  <c r="Q19" i="33"/>
  <c r="M52" i="31"/>
  <c r="AC52" i="31" s="1"/>
  <c r="O59" i="31"/>
  <c r="W125" i="25"/>
  <c r="P121" i="25"/>
  <c r="N62" i="33"/>
  <c r="Q25" i="33"/>
  <c r="M57" i="33"/>
  <c r="R46" i="33"/>
  <c r="P52" i="32"/>
  <c r="P57" i="33"/>
  <c r="W126" i="25"/>
  <c r="O123" i="25"/>
  <c r="X86" i="25"/>
  <c r="R27" i="33"/>
  <c r="Q121" i="32"/>
  <c r="AB113" i="32"/>
  <c r="Q130" i="33"/>
  <c r="G81" i="33"/>
  <c r="I81" i="33" s="1"/>
  <c r="O13" i="22" s="1"/>
  <c r="O122" i="33"/>
  <c r="X88" i="25"/>
  <c r="X61" i="25"/>
  <c r="H66" i="25"/>
  <c r="H125" i="32"/>
  <c r="R116" i="33"/>
  <c r="P53" i="33"/>
  <c r="O90" i="33"/>
  <c r="Q116" i="32"/>
  <c r="S22" i="32"/>
  <c r="Q90" i="33"/>
  <c r="H127" i="25"/>
  <c r="W117" i="25"/>
  <c r="P129" i="25"/>
  <c r="Y59" i="32"/>
  <c r="P16" i="33"/>
  <c r="R130" i="33"/>
  <c r="N88" i="33"/>
  <c r="Q60" i="33"/>
  <c r="N87" i="33"/>
  <c r="H114" i="25"/>
  <c r="V128" i="25"/>
  <c r="P112" i="25"/>
  <c r="P131" i="25" s="1"/>
  <c r="X83" i="25"/>
  <c r="W95" i="25"/>
  <c r="W94" i="32"/>
  <c r="P22" i="33"/>
  <c r="R121" i="33"/>
  <c r="N84" i="33"/>
  <c r="W90" i="25"/>
  <c r="W118" i="25"/>
  <c r="P127" i="25"/>
  <c r="O54" i="31"/>
  <c r="M84" i="33"/>
  <c r="AC84" i="33" s="1"/>
  <c r="AD84" i="33" s="1"/>
  <c r="W24" i="32"/>
  <c r="Y120" i="32"/>
  <c r="O60" i="33"/>
  <c r="N113" i="33"/>
  <c r="O117" i="33"/>
  <c r="G28" i="32"/>
  <c r="N27" i="33"/>
  <c r="Z50" i="32"/>
  <c r="Q54" i="31"/>
  <c r="Z53" i="32"/>
  <c r="M120" i="33"/>
  <c r="O16" i="33"/>
  <c r="Q48" i="32"/>
  <c r="H46" i="25"/>
  <c r="P88" i="25"/>
  <c r="G19" i="33"/>
  <c r="I19" i="33" s="1"/>
  <c r="M12" i="22" s="1"/>
  <c r="H58" i="31"/>
  <c r="N50" i="32"/>
  <c r="G32" i="32"/>
  <c r="H94" i="33"/>
  <c r="H30" i="33"/>
  <c r="I30" i="33" s="1"/>
  <c r="M23" i="22" s="1"/>
  <c r="H128" i="31"/>
  <c r="Q52" i="31"/>
  <c r="Q92" i="33"/>
  <c r="X127" i="25"/>
  <c r="O126" i="25"/>
  <c r="H66" i="33"/>
  <c r="H53" i="31"/>
  <c r="W63" i="32"/>
  <c r="G30" i="32"/>
  <c r="H92" i="33"/>
  <c r="M17" i="33"/>
  <c r="H86" i="32"/>
  <c r="Q89" i="33"/>
  <c r="X124" i="25"/>
  <c r="H129" i="25"/>
  <c r="P113" i="33"/>
  <c r="M24" i="33"/>
  <c r="H62" i="31"/>
  <c r="R89" i="32"/>
  <c r="U61" i="32"/>
  <c r="P126" i="33"/>
  <c r="G22" i="33"/>
  <c r="H89" i="33"/>
  <c r="X58" i="25"/>
  <c r="W57" i="25"/>
  <c r="P88" i="33"/>
  <c r="M14" i="33"/>
  <c r="H50" i="31"/>
  <c r="R87" i="32"/>
  <c r="U51" i="32"/>
  <c r="H98" i="33"/>
  <c r="AC98" i="33" s="1"/>
  <c r="M29" i="33"/>
  <c r="Q97" i="33"/>
  <c r="P97" i="33"/>
  <c r="AB63" i="25"/>
  <c r="N17" i="33"/>
  <c r="R92" i="31"/>
  <c r="R88" i="32"/>
  <c r="Z54" i="32"/>
  <c r="H115" i="33"/>
  <c r="I115" i="33" s="1"/>
  <c r="P9" i="22" s="1"/>
  <c r="H48" i="33"/>
  <c r="H113" i="25"/>
  <c r="H52" i="31"/>
  <c r="N13" i="33"/>
  <c r="P79" i="25"/>
  <c r="P98" i="25" s="1"/>
  <c r="G21" i="33"/>
  <c r="I21" i="33" s="1"/>
  <c r="M14" i="22" s="1"/>
  <c r="R79" i="31"/>
  <c r="W54" i="32"/>
  <c r="Z48" i="32"/>
  <c r="M114" i="33"/>
  <c r="M22" i="33"/>
  <c r="H48" i="31"/>
  <c r="H32" i="33"/>
  <c r="P92" i="25"/>
  <c r="W123" i="25"/>
  <c r="G19" i="32"/>
  <c r="H33" i="33"/>
  <c r="M113" i="33"/>
  <c r="Q58" i="31"/>
  <c r="H123" i="32"/>
  <c r="Z64" i="32"/>
  <c r="H114" i="33"/>
  <c r="M28" i="33"/>
  <c r="Q47" i="32"/>
  <c r="T54" i="25"/>
  <c r="P128" i="25"/>
  <c r="H119" i="25"/>
  <c r="T48" i="25"/>
  <c r="P87" i="25"/>
  <c r="W83" i="32"/>
  <c r="O48" i="33"/>
  <c r="N121" i="33"/>
  <c r="G50" i="33"/>
  <c r="R55" i="33"/>
  <c r="G55" i="33"/>
  <c r="M93" i="33"/>
  <c r="AC93" i="33" s="1"/>
  <c r="AD93" i="33" s="1"/>
  <c r="P86" i="25"/>
  <c r="X126" i="25"/>
  <c r="V114" i="25"/>
  <c r="H112" i="31"/>
  <c r="O80" i="33"/>
  <c r="W25" i="32"/>
  <c r="X116" i="32"/>
  <c r="Q126" i="33"/>
  <c r="G85" i="33"/>
  <c r="I85" i="33" s="1"/>
  <c r="O17" i="22" s="1"/>
  <c r="O129" i="33"/>
  <c r="P29" i="33"/>
  <c r="X112" i="25"/>
  <c r="X131" i="25" s="1"/>
  <c r="H93" i="25"/>
  <c r="W124" i="25"/>
  <c r="AB121" i="32"/>
  <c r="G94" i="33"/>
  <c r="Q22" i="33"/>
  <c r="O118" i="33"/>
  <c r="O93" i="33"/>
  <c r="O119" i="33"/>
  <c r="X79" i="25"/>
  <c r="X98" i="25" s="1"/>
  <c r="W94" i="25"/>
  <c r="W48" i="25"/>
  <c r="V116" i="25"/>
  <c r="P50" i="33"/>
  <c r="N96" i="32"/>
  <c r="G88" i="32"/>
  <c r="AB128" i="32"/>
  <c r="N63" i="33"/>
  <c r="Q14" i="33"/>
  <c r="P54" i="25"/>
  <c r="AB59" i="25"/>
  <c r="H91" i="25"/>
  <c r="H116" i="25"/>
  <c r="P24" i="33"/>
  <c r="O123" i="33"/>
  <c r="P52" i="33"/>
  <c r="R18" i="33"/>
  <c r="Q128" i="32"/>
  <c r="R22" i="33"/>
  <c r="X122" i="25"/>
  <c r="P124" i="25"/>
  <c r="O120" i="25"/>
  <c r="R85" i="32"/>
  <c r="P87" i="33"/>
  <c r="O15" i="32"/>
  <c r="N57" i="33"/>
  <c r="P27" i="33"/>
  <c r="R125" i="33"/>
  <c r="G132" i="33"/>
  <c r="I132" i="33" s="1"/>
  <c r="AD132" i="33" s="1"/>
  <c r="N119" i="33"/>
  <c r="X123" i="25"/>
  <c r="W129" i="25"/>
  <c r="O130" i="25"/>
  <c r="H120" i="32"/>
  <c r="M97" i="33"/>
  <c r="AC97" i="33" s="1"/>
  <c r="AD97" i="33" s="1"/>
  <c r="O18" i="32"/>
  <c r="Y117" i="32"/>
  <c r="P18" i="33"/>
  <c r="R113" i="33"/>
  <c r="W60" i="25"/>
  <c r="X94" i="25"/>
  <c r="T60" i="25"/>
  <c r="Q54" i="33"/>
  <c r="M120" i="32"/>
  <c r="W93" i="32"/>
  <c r="Y129" i="32"/>
  <c r="W88" i="32"/>
  <c r="R112" i="33"/>
  <c r="M49" i="32"/>
  <c r="O60" i="32"/>
  <c r="R61" i="32"/>
  <c r="O57" i="32"/>
  <c r="O64" i="32"/>
  <c r="AA80" i="32"/>
  <c r="R112" i="32"/>
  <c r="T95" i="32"/>
  <c r="N124" i="31"/>
  <c r="T119" i="32"/>
  <c r="M89" i="33"/>
  <c r="AC89" i="33" s="1"/>
  <c r="AD89" i="33" s="1"/>
  <c r="R14" i="33"/>
  <c r="Q26" i="32"/>
  <c r="W29" i="32"/>
  <c r="T63" i="32"/>
  <c r="R64" i="32"/>
  <c r="Z122" i="32"/>
  <c r="V47" i="32"/>
  <c r="R124" i="32"/>
  <c r="S25" i="32"/>
  <c r="V59" i="32"/>
  <c r="Y28" i="32"/>
  <c r="V97" i="32"/>
  <c r="O59" i="33"/>
  <c r="N81" i="33"/>
  <c r="U79" i="32"/>
  <c r="U98" i="32" s="1"/>
  <c r="Q14" i="32"/>
  <c r="P114" i="32"/>
  <c r="R19" i="32"/>
  <c r="R53" i="32"/>
  <c r="O46" i="32"/>
  <c r="AA48" i="32"/>
  <c r="U119" i="32"/>
  <c r="V120" i="32"/>
  <c r="R123" i="33"/>
  <c r="G123" i="33"/>
  <c r="AA62" i="32"/>
  <c r="S93" i="32"/>
  <c r="W84" i="32"/>
  <c r="Y89" i="32"/>
  <c r="M48" i="32"/>
  <c r="Z127" i="32"/>
  <c r="V50" i="32"/>
  <c r="N97" i="32"/>
  <c r="Z124" i="32"/>
  <c r="R119" i="31"/>
  <c r="Z31" i="32"/>
  <c r="N50" i="33"/>
  <c r="G49" i="33"/>
  <c r="O51" i="32"/>
  <c r="Q23" i="32"/>
  <c r="M116" i="32"/>
  <c r="AA26" i="32"/>
  <c r="G119" i="32"/>
  <c r="I119" i="32" s="1"/>
  <c r="F13" i="22" s="1"/>
  <c r="M62" i="32"/>
  <c r="Z125" i="32"/>
  <c r="Q18" i="32"/>
  <c r="AB81" i="32"/>
  <c r="G118" i="31"/>
  <c r="N115" i="33"/>
  <c r="M53" i="33"/>
  <c r="AA46" i="32"/>
  <c r="R118" i="32"/>
  <c r="S21" i="32"/>
  <c r="AB82" i="32"/>
  <c r="O96" i="32"/>
  <c r="N124" i="32"/>
  <c r="X90" i="32"/>
  <c r="S81" i="32"/>
  <c r="N114" i="32"/>
  <c r="N64" i="31"/>
  <c r="N116" i="33"/>
  <c r="O81" i="33"/>
  <c r="U118" i="32"/>
  <c r="G79" i="32"/>
  <c r="I79" i="32" s="1"/>
  <c r="E11" i="22" s="1"/>
  <c r="AB80" i="32"/>
  <c r="T82" i="32"/>
  <c r="AA58" i="32"/>
  <c r="X62" i="32"/>
  <c r="N81" i="32"/>
  <c r="Y61" i="32"/>
  <c r="Q20" i="32"/>
  <c r="P25" i="33"/>
  <c r="O128" i="33"/>
  <c r="Z112" i="32"/>
  <c r="R120" i="32"/>
  <c r="W21" i="32"/>
  <c r="T60" i="32"/>
  <c r="T87" i="32"/>
  <c r="U85" i="32"/>
  <c r="AA96" i="32"/>
  <c r="R116" i="32"/>
  <c r="M52" i="32"/>
  <c r="G125" i="31"/>
  <c r="I125" i="31" s="1"/>
  <c r="P18" i="21" s="1"/>
  <c r="H25" i="32"/>
  <c r="I25" i="32" s="1"/>
  <c r="C18" i="22" s="1"/>
  <c r="T13" i="32"/>
  <c r="U14" i="32"/>
  <c r="R24" i="32"/>
  <c r="Y27" i="32"/>
  <c r="H23" i="32"/>
  <c r="I23" i="32" s="1"/>
  <c r="C16" i="22" s="1"/>
  <c r="Q127" i="25"/>
  <c r="O120" i="31"/>
  <c r="G126" i="25"/>
  <c r="I126" i="25" s="1"/>
  <c r="F19" i="21" s="1"/>
  <c r="Q113" i="31"/>
  <c r="AA95" i="25"/>
  <c r="T86" i="25"/>
  <c r="AB118" i="25"/>
  <c r="M113" i="31"/>
  <c r="AC113" i="31" s="1"/>
  <c r="P96" i="31"/>
  <c r="N119" i="25"/>
  <c r="M93" i="25"/>
  <c r="AC93" i="25" s="1"/>
  <c r="Y17" i="32"/>
  <c r="P29" i="32"/>
  <c r="U16" i="32"/>
  <c r="AA27" i="32"/>
  <c r="AB26" i="32"/>
  <c r="T30" i="32"/>
  <c r="Z26" i="32"/>
  <c r="AA50" i="25"/>
  <c r="T130" i="25"/>
  <c r="O80" i="31"/>
  <c r="O97" i="25"/>
  <c r="N87" i="25"/>
  <c r="Q79" i="31"/>
  <c r="Q98" i="31" s="1"/>
  <c r="P125" i="31"/>
  <c r="R120" i="31"/>
  <c r="U119" i="25"/>
  <c r="T129" i="25"/>
  <c r="P84" i="32"/>
  <c r="AB61" i="32"/>
  <c r="N126" i="32"/>
  <c r="N63" i="31"/>
  <c r="M88" i="32"/>
  <c r="AC88" i="32" s="1"/>
  <c r="V79" i="32"/>
  <c r="V98" i="32" s="1"/>
  <c r="N18" i="32"/>
  <c r="P81" i="32"/>
  <c r="Q124" i="31"/>
  <c r="V83" i="25"/>
  <c r="M127" i="31"/>
  <c r="AC127" i="31" s="1"/>
  <c r="G80" i="25"/>
  <c r="AB130" i="25"/>
  <c r="S119" i="25"/>
  <c r="Z90" i="25"/>
  <c r="Z128" i="25"/>
  <c r="M116" i="31"/>
  <c r="AC116" i="31" s="1"/>
  <c r="O63" i="25"/>
  <c r="N129" i="31"/>
  <c r="Y31" i="32"/>
  <c r="Z79" i="32"/>
  <c r="Z98" i="32" s="1"/>
  <c r="P95" i="32"/>
  <c r="T81" i="32"/>
  <c r="N50" i="31"/>
  <c r="M92" i="32"/>
  <c r="AC92" i="32" s="1"/>
  <c r="Q94" i="32"/>
  <c r="Y128" i="25"/>
  <c r="G52" i="25"/>
  <c r="S122" i="25"/>
  <c r="P115" i="31"/>
  <c r="V85" i="25"/>
  <c r="Q87" i="31"/>
  <c r="Q89" i="25"/>
  <c r="M125" i="25"/>
  <c r="AC125" i="25" s="1"/>
  <c r="G50" i="31"/>
  <c r="I50" i="31" s="1"/>
  <c r="N9" i="21" s="1"/>
  <c r="O82" i="31"/>
  <c r="N97" i="31"/>
  <c r="AA121" i="25"/>
  <c r="Q89" i="32"/>
  <c r="V117" i="32"/>
  <c r="G117" i="32"/>
  <c r="T89" i="32"/>
  <c r="V18" i="32"/>
  <c r="V22" i="32"/>
  <c r="T79" i="32"/>
  <c r="T98" i="32" s="1"/>
  <c r="N123" i="32"/>
  <c r="V58" i="32"/>
  <c r="S129" i="32"/>
  <c r="P64" i="31"/>
  <c r="Y15" i="32"/>
  <c r="G59" i="33"/>
  <c r="P54" i="33"/>
  <c r="AA89" i="32"/>
  <c r="N86" i="32"/>
  <c r="AB119" i="32"/>
  <c r="Y92" i="32"/>
  <c r="O54" i="32"/>
  <c r="Z130" i="32"/>
  <c r="X54" i="32"/>
  <c r="P51" i="32"/>
  <c r="AA54" i="32"/>
  <c r="G83" i="31"/>
  <c r="T29" i="32"/>
  <c r="R29" i="33"/>
  <c r="N118" i="33"/>
  <c r="O90" i="32"/>
  <c r="X88" i="32"/>
  <c r="S84" i="32"/>
  <c r="X120" i="32"/>
  <c r="Y91" i="32"/>
  <c r="R49" i="32"/>
  <c r="U91" i="32"/>
  <c r="X84" i="32"/>
  <c r="O125" i="32"/>
  <c r="P53" i="31"/>
  <c r="Q116" i="33"/>
  <c r="G51" i="33"/>
  <c r="I51" i="33" s="1"/>
  <c r="N11" i="22" s="1"/>
  <c r="U88" i="32"/>
  <c r="Q17" i="32"/>
  <c r="M113" i="32"/>
  <c r="AA19" i="32"/>
  <c r="R47" i="32"/>
  <c r="M64" i="32"/>
  <c r="AA47" i="32"/>
  <c r="Q19" i="32"/>
  <c r="V29" i="32"/>
  <c r="G113" i="31"/>
  <c r="I113" i="31" s="1"/>
  <c r="P6" i="21" s="1"/>
  <c r="M81" i="32"/>
  <c r="AC81" i="32" s="1"/>
  <c r="R19" i="33"/>
  <c r="G87" i="33"/>
  <c r="I87" i="33" s="1"/>
  <c r="O19" i="22" s="1"/>
  <c r="T91" i="32"/>
  <c r="AA81" i="32"/>
  <c r="R114" i="32"/>
  <c r="AB130" i="32"/>
  <c r="AB96" i="32"/>
  <c r="G129" i="32"/>
  <c r="I129" i="32" s="1"/>
  <c r="F23" i="22" s="1"/>
  <c r="O62" i="32"/>
  <c r="AA95" i="32"/>
  <c r="N29" i="32"/>
  <c r="O116" i="31"/>
  <c r="Y126" i="32"/>
  <c r="Q29" i="33"/>
  <c r="O61" i="32"/>
  <c r="X56" i="32"/>
  <c r="P48" i="32"/>
  <c r="S122" i="32"/>
  <c r="G116" i="32"/>
  <c r="I116" i="32" s="1"/>
  <c r="F10" i="22" s="1"/>
  <c r="O93" i="32"/>
  <c r="Z129" i="32"/>
  <c r="X57" i="32"/>
  <c r="R15" i="32"/>
  <c r="G123" i="31"/>
  <c r="M51" i="33"/>
  <c r="R49" i="33"/>
  <c r="X94" i="32"/>
  <c r="M117" i="32"/>
  <c r="Y118" i="32"/>
  <c r="V116" i="32"/>
  <c r="U89" i="32"/>
  <c r="AA87" i="32"/>
  <c r="Q27" i="32"/>
  <c r="P117" i="32"/>
  <c r="AA94" i="32"/>
  <c r="M81" i="33"/>
  <c r="AC81" i="33" s="1"/>
  <c r="AD81" i="33" s="1"/>
  <c r="R122" i="33"/>
  <c r="M58" i="32"/>
  <c r="V52" i="32"/>
  <c r="N88" i="32"/>
  <c r="O120" i="32"/>
  <c r="V118" i="32"/>
  <c r="O88" i="32"/>
  <c r="N127" i="32"/>
  <c r="V64" i="32"/>
  <c r="Z81" i="32"/>
  <c r="N119" i="32"/>
  <c r="N59" i="31"/>
  <c r="M94" i="32"/>
  <c r="AC94" i="32" s="1"/>
  <c r="V90" i="32"/>
  <c r="N21" i="32"/>
  <c r="O128" i="31"/>
  <c r="U87" i="32"/>
  <c r="N85" i="31"/>
  <c r="S115" i="25"/>
  <c r="R81" i="25"/>
  <c r="M114" i="31"/>
  <c r="AC114" i="31" s="1"/>
  <c r="G90" i="25"/>
  <c r="I90" i="25" s="1"/>
  <c r="E16" i="21" s="1"/>
  <c r="AB124" i="25"/>
  <c r="M46" i="25"/>
  <c r="Q125" i="25"/>
  <c r="Q125" i="31"/>
  <c r="P92" i="31"/>
  <c r="N83" i="25"/>
  <c r="AB96" i="25"/>
  <c r="N52" i="31"/>
  <c r="Q80" i="32"/>
  <c r="V87" i="32"/>
  <c r="P94" i="32"/>
  <c r="O53" i="32"/>
  <c r="R121" i="31"/>
  <c r="T120" i="32"/>
  <c r="M84" i="32"/>
  <c r="AC84" i="32" s="1"/>
  <c r="Y126" i="25"/>
  <c r="M62" i="25"/>
  <c r="AC62" i="25" s="1"/>
  <c r="AA116" i="25"/>
  <c r="P86" i="31"/>
  <c r="U83" i="25"/>
  <c r="M126" i="31"/>
  <c r="AC126" i="31" s="1"/>
  <c r="Q94" i="25"/>
  <c r="N115" i="31"/>
  <c r="U125" i="25"/>
  <c r="W130" i="32"/>
  <c r="AA112" i="32"/>
  <c r="AA28" i="32"/>
  <c r="G112" i="31"/>
  <c r="AB25" i="32"/>
  <c r="Z28" i="32"/>
  <c r="U19" i="32"/>
  <c r="AA124" i="32"/>
  <c r="M84" i="31"/>
  <c r="AC84" i="31" s="1"/>
  <c r="AD84" i="31" s="1"/>
  <c r="S10" i="21" s="1"/>
  <c r="S97" i="25"/>
  <c r="T81" i="25"/>
  <c r="Q118" i="25"/>
  <c r="R58" i="31"/>
  <c r="O92" i="25"/>
  <c r="P51" i="31"/>
  <c r="AA127" i="25"/>
  <c r="R123" i="25"/>
  <c r="AA18" i="32"/>
  <c r="N82" i="31"/>
  <c r="X16" i="32"/>
  <c r="Z19" i="32"/>
  <c r="AA130" i="32"/>
  <c r="S116" i="32"/>
  <c r="N95" i="31"/>
  <c r="AB21" i="32"/>
  <c r="X29" i="32"/>
  <c r="U121" i="25"/>
  <c r="O88" i="31"/>
  <c r="O85" i="25"/>
  <c r="G65" i="31"/>
  <c r="I65" i="31" s="1"/>
  <c r="AD65" i="31" s="1"/>
  <c r="R24" i="21" s="1"/>
  <c r="S84" i="25"/>
  <c r="U48" i="25"/>
  <c r="Y121" i="25"/>
  <c r="Q95" i="31"/>
  <c r="P117" i="31"/>
  <c r="R61" i="31"/>
  <c r="U92" i="25"/>
  <c r="O124" i="32"/>
  <c r="P56" i="33"/>
  <c r="Y85" i="32"/>
  <c r="T61" i="32"/>
  <c r="N60" i="33"/>
  <c r="T46" i="32"/>
  <c r="V130" i="32"/>
  <c r="O97" i="32"/>
  <c r="Z117" i="32"/>
  <c r="AB60" i="32"/>
  <c r="N129" i="32"/>
  <c r="R126" i="31"/>
  <c r="O64" i="33"/>
  <c r="N92" i="33"/>
  <c r="N118" i="32"/>
  <c r="U124" i="32"/>
  <c r="P120" i="32"/>
  <c r="R18" i="32"/>
  <c r="R57" i="32"/>
  <c r="O49" i="32"/>
  <c r="AA79" i="32"/>
  <c r="AA98" i="32" s="1"/>
  <c r="U114" i="32"/>
  <c r="R48" i="32"/>
  <c r="M96" i="32"/>
  <c r="AC96" i="32" s="1"/>
  <c r="P46" i="33"/>
  <c r="O62" i="33"/>
  <c r="V127" i="32"/>
  <c r="Z120" i="32"/>
  <c r="X58" i="32"/>
  <c r="W13" i="32"/>
  <c r="Y123" i="32"/>
  <c r="V26" i="32"/>
  <c r="T96" i="32"/>
  <c r="Q117" i="33"/>
  <c r="U24" i="32"/>
  <c r="M51" i="32"/>
  <c r="R17" i="33"/>
  <c r="N123" i="33"/>
  <c r="T93" i="32"/>
  <c r="X82" i="32"/>
  <c r="R130" i="32"/>
  <c r="X121" i="32"/>
  <c r="Y86" i="32"/>
  <c r="R52" i="32"/>
  <c r="O59" i="32"/>
  <c r="X95" i="32"/>
  <c r="N28" i="32"/>
  <c r="O127" i="31"/>
  <c r="H30" i="32"/>
  <c r="I30" i="32" s="1"/>
  <c r="C23" i="22" s="1"/>
  <c r="G116" i="33"/>
  <c r="N64" i="33"/>
  <c r="V24" i="32"/>
  <c r="N130" i="32"/>
  <c r="X53" i="32"/>
  <c r="P112" i="32"/>
  <c r="AB115" i="32"/>
  <c r="Y84" i="32"/>
  <c r="T86" i="32"/>
  <c r="X117" i="32"/>
  <c r="M21" i="32"/>
  <c r="R51" i="32"/>
  <c r="Q58" i="33"/>
  <c r="G86" i="33"/>
  <c r="I86" i="33" s="1"/>
  <c r="O18" i="22" s="1"/>
  <c r="R59" i="32"/>
  <c r="AA83" i="32"/>
  <c r="R119" i="32"/>
  <c r="Y51" i="32"/>
  <c r="AB87" i="32"/>
  <c r="G131" i="32"/>
  <c r="AC131" i="32" s="1"/>
  <c r="O48" i="32"/>
  <c r="AA86" i="32"/>
  <c r="P90" i="32"/>
  <c r="G93" i="33"/>
  <c r="I93" i="33" s="1"/>
  <c r="M49" i="33"/>
  <c r="Z116" i="32"/>
  <c r="R122" i="32"/>
  <c r="O19" i="32"/>
  <c r="T55" i="32"/>
  <c r="O80" i="32"/>
  <c r="U93" i="32"/>
  <c r="X81" i="32"/>
  <c r="S82" i="32"/>
  <c r="U82" i="32"/>
  <c r="R53" i="33"/>
  <c r="P14" i="33"/>
  <c r="AC14" i="33" s="1"/>
  <c r="AD14" i="33" s="1"/>
  <c r="Q7" i="22" s="1"/>
  <c r="G120" i="32"/>
  <c r="I120" i="32" s="1"/>
  <c r="F14" i="22" s="1"/>
  <c r="AA59" i="32"/>
  <c r="U116" i="32"/>
  <c r="G99" i="32"/>
  <c r="T47" i="32"/>
  <c r="V113" i="32"/>
  <c r="M55" i="32"/>
  <c r="AA57" i="32"/>
  <c r="N114" i="31"/>
  <c r="AA22" i="32"/>
  <c r="N94" i="31"/>
  <c r="AB22" i="32"/>
  <c r="T20" i="32"/>
  <c r="U22" i="32"/>
  <c r="AB93" i="32"/>
  <c r="R30" i="32"/>
  <c r="R56" i="31"/>
  <c r="O93" i="25"/>
  <c r="Q116" i="31"/>
  <c r="M83" i="25"/>
  <c r="AC83" i="25" s="1"/>
  <c r="T92" i="25"/>
  <c r="Z123" i="25"/>
  <c r="P59" i="31"/>
  <c r="S129" i="25"/>
  <c r="R116" i="25"/>
  <c r="M85" i="31"/>
  <c r="AC85" i="31" s="1"/>
  <c r="AD85" i="31" s="1"/>
  <c r="S11" i="21" s="1"/>
  <c r="Q112" i="31"/>
  <c r="Q131" i="31" s="1"/>
  <c r="AA59" i="25"/>
  <c r="G54" i="25"/>
  <c r="I54" i="25" s="1"/>
  <c r="D13" i="21" s="1"/>
  <c r="G122" i="31"/>
  <c r="X23" i="32"/>
  <c r="Z21" i="32"/>
  <c r="M23" i="32"/>
  <c r="AA25" i="32"/>
  <c r="G119" i="31"/>
  <c r="I119" i="31" s="1"/>
  <c r="P12" i="21" s="1"/>
  <c r="Y26" i="32"/>
  <c r="H26" i="32"/>
  <c r="Q129" i="25"/>
  <c r="G116" i="25"/>
  <c r="N95" i="25"/>
  <c r="AA48" i="25"/>
  <c r="AB117" i="25"/>
  <c r="M117" i="31"/>
  <c r="AC117" i="31" s="1"/>
  <c r="P87" i="31"/>
  <c r="O91" i="31"/>
  <c r="O96" i="25"/>
  <c r="P14" i="32"/>
  <c r="S61" i="32"/>
  <c r="N23" i="32"/>
  <c r="O92" i="32"/>
  <c r="N62" i="31"/>
  <c r="M97" i="32"/>
  <c r="AC97" i="32" s="1"/>
  <c r="AD97" i="32" s="1"/>
  <c r="V95" i="32"/>
  <c r="Z89" i="32"/>
  <c r="H82" i="31"/>
  <c r="I82" i="31" s="1"/>
  <c r="O8" i="21" s="1"/>
  <c r="Q88" i="25"/>
  <c r="R118" i="25"/>
  <c r="G90" i="31"/>
  <c r="S112" i="25"/>
  <c r="S131" i="25" s="1"/>
  <c r="P118" i="31"/>
  <c r="V79" i="25"/>
  <c r="V98" i="25" s="1"/>
  <c r="G55" i="31"/>
  <c r="I55" i="31" s="1"/>
  <c r="N14" i="21" s="1"/>
  <c r="R46" i="31"/>
  <c r="O82" i="25"/>
  <c r="T119" i="25"/>
  <c r="R115" i="25"/>
  <c r="P22" i="32"/>
  <c r="T83" i="32"/>
  <c r="N118" i="31"/>
  <c r="Q95" i="32"/>
  <c r="Z86" i="32"/>
  <c r="P88" i="32"/>
  <c r="O50" i="32"/>
  <c r="R55" i="32"/>
  <c r="N126" i="25"/>
  <c r="P119" i="31"/>
  <c r="U91" i="25"/>
  <c r="Q80" i="31"/>
  <c r="Q97" i="25"/>
  <c r="Y125" i="25"/>
  <c r="G65" i="25"/>
  <c r="AC65" i="25" s="1"/>
  <c r="U112" i="25"/>
  <c r="U131" i="25" s="1"/>
  <c r="R119" i="33"/>
  <c r="AA20" i="32"/>
  <c r="X113" i="32"/>
  <c r="S18" i="32"/>
  <c r="G86" i="32"/>
  <c r="I86" i="32" s="1"/>
  <c r="E18" i="22" s="1"/>
  <c r="T59" i="32"/>
  <c r="G126" i="32"/>
  <c r="W81" i="32"/>
  <c r="W121" i="32"/>
  <c r="R29" i="32"/>
  <c r="O82" i="33"/>
  <c r="N122" i="33"/>
  <c r="O85" i="32"/>
  <c r="X93" i="32"/>
  <c r="S83" i="32"/>
  <c r="Y130" i="32"/>
  <c r="V13" i="32"/>
  <c r="T92" i="32"/>
  <c r="U97" i="32"/>
  <c r="V46" i="32"/>
  <c r="O129" i="32"/>
  <c r="P58" i="31"/>
  <c r="AB16" i="32"/>
  <c r="N97" i="33"/>
  <c r="G98" i="32"/>
  <c r="AB83" i="32"/>
  <c r="M54" i="32"/>
  <c r="AA93" i="32"/>
  <c r="N87" i="32"/>
  <c r="O31" i="32"/>
  <c r="Q123" i="33"/>
  <c r="V128" i="32"/>
  <c r="S17" i="32"/>
  <c r="W114" i="32"/>
  <c r="AA15" i="32"/>
  <c r="G112" i="33"/>
  <c r="Q125" i="33"/>
  <c r="V115" i="32"/>
  <c r="N113" i="32"/>
  <c r="X48" i="32"/>
  <c r="Q125" i="32"/>
  <c r="X118" i="32"/>
  <c r="Y96" i="32"/>
  <c r="T97" i="32"/>
  <c r="Y114" i="32"/>
  <c r="M26" i="32"/>
  <c r="T94" i="32"/>
  <c r="O55" i="33"/>
  <c r="G53" i="33"/>
  <c r="I53" i="33" s="1"/>
  <c r="N13" i="22" s="1"/>
  <c r="S16" i="32"/>
  <c r="T64" i="32"/>
  <c r="M59" i="32"/>
  <c r="AA60" i="32"/>
  <c r="S85" i="32"/>
  <c r="W14" i="32"/>
  <c r="Y115" i="32"/>
  <c r="V31" i="32"/>
  <c r="W31" i="32"/>
  <c r="V82" i="32"/>
  <c r="S121" i="32"/>
  <c r="M60" i="33"/>
  <c r="Y113" i="32"/>
  <c r="V19" i="32"/>
  <c r="U96" i="32"/>
  <c r="V61" i="32"/>
  <c r="P129" i="32"/>
  <c r="Y63" i="32"/>
  <c r="AB95" i="32"/>
  <c r="R62" i="32"/>
  <c r="AB129" i="32"/>
  <c r="M13" i="32"/>
  <c r="V112" i="32"/>
  <c r="P80" i="33"/>
  <c r="Q18" i="33"/>
  <c r="M60" i="32"/>
  <c r="X59" i="32"/>
  <c r="P50" i="32"/>
  <c r="S127" i="32"/>
  <c r="V121" i="32"/>
  <c r="O79" i="32"/>
  <c r="O98" i="32" s="1"/>
  <c r="N122" i="32"/>
  <c r="X52" i="32"/>
  <c r="AA23" i="32"/>
  <c r="O113" i="33"/>
  <c r="AB112" i="32"/>
  <c r="Y88" i="32"/>
  <c r="U84" i="32"/>
  <c r="X97" i="32"/>
  <c r="M130" i="32"/>
  <c r="W90" i="32"/>
  <c r="AB86" i="32"/>
  <c r="G121" i="32"/>
  <c r="I121" i="32" s="1"/>
  <c r="F15" i="22" s="1"/>
  <c r="W95" i="32"/>
  <c r="O117" i="32"/>
  <c r="P83" i="32"/>
  <c r="R114" i="31"/>
  <c r="T130" i="32"/>
  <c r="V96" i="32"/>
  <c r="O122" i="32"/>
  <c r="N13" i="32"/>
  <c r="U85" i="25"/>
  <c r="M83" i="31"/>
  <c r="AC83" i="31" s="1"/>
  <c r="AD83" i="31" s="1"/>
  <c r="S9" i="21" s="1"/>
  <c r="Y97" i="25"/>
  <c r="R127" i="25"/>
  <c r="R124" i="31"/>
  <c r="AA120" i="25"/>
  <c r="R54" i="31"/>
  <c r="O84" i="25"/>
  <c r="T127" i="25"/>
  <c r="M123" i="31"/>
  <c r="AC123" i="31" s="1"/>
  <c r="Y52" i="25"/>
  <c r="Z85" i="32"/>
  <c r="O63" i="32"/>
  <c r="N47" i="31"/>
  <c r="M89" i="32"/>
  <c r="AC89" i="32" s="1"/>
  <c r="AD89" i="32" s="1"/>
  <c r="V84" i="32"/>
  <c r="P93" i="32"/>
  <c r="O125" i="31"/>
  <c r="M61" i="32"/>
  <c r="O113" i="31"/>
  <c r="S128" i="25"/>
  <c r="P83" i="31"/>
  <c r="U82" i="25"/>
  <c r="M119" i="31"/>
  <c r="AC119" i="31" s="1"/>
  <c r="G85" i="25"/>
  <c r="I85" i="25" s="1"/>
  <c r="E11" i="21" s="1"/>
  <c r="AB126" i="25"/>
  <c r="M60" i="25"/>
  <c r="AC60" i="25" s="1"/>
  <c r="Q113" i="25"/>
  <c r="Q129" i="31"/>
  <c r="P79" i="31"/>
  <c r="P98" i="31" s="1"/>
  <c r="S83" i="25"/>
  <c r="AB23" i="32"/>
  <c r="P19" i="32"/>
  <c r="M17" i="32"/>
  <c r="AA29" i="32"/>
  <c r="G127" i="31"/>
  <c r="I127" i="31" s="1"/>
  <c r="P20" i="21" s="1"/>
  <c r="AB29" i="32"/>
  <c r="T23" i="32"/>
  <c r="Z17" i="32"/>
  <c r="M117" i="25"/>
  <c r="AC117" i="25" s="1"/>
  <c r="AA62" i="25"/>
  <c r="Z124" i="25"/>
  <c r="R59" i="31"/>
  <c r="Z85" i="25"/>
  <c r="N90" i="25"/>
  <c r="Q81" i="31"/>
  <c r="P114" i="31"/>
  <c r="N60" i="31"/>
  <c r="AA130" i="25"/>
  <c r="T118" i="25"/>
  <c r="N90" i="31"/>
  <c r="O128" i="32"/>
  <c r="P57" i="31"/>
  <c r="H17" i="32"/>
  <c r="I17" i="32" s="1"/>
  <c r="C10" i="22" s="1"/>
  <c r="Z27" i="32"/>
  <c r="AA125" i="32"/>
  <c r="AA17" i="32"/>
  <c r="S114" i="32"/>
  <c r="Z86" i="25"/>
  <c r="N80" i="25"/>
  <c r="AA46" i="25"/>
  <c r="AA65" i="25" s="1"/>
  <c r="Q121" i="25"/>
  <c r="N125" i="25"/>
  <c r="AB128" i="25"/>
  <c r="Q83" i="31"/>
  <c r="S55" i="25"/>
  <c r="Z93" i="32"/>
  <c r="W125" i="32"/>
  <c r="Y47" i="32"/>
  <c r="O27" i="32"/>
  <c r="S90" i="32"/>
  <c r="P55" i="32"/>
  <c r="M112" i="32"/>
  <c r="Y52" i="32"/>
  <c r="Y81" i="32"/>
  <c r="M122" i="32"/>
  <c r="S59" i="32"/>
  <c r="N20" i="32"/>
  <c r="P50" i="31"/>
  <c r="P49" i="33"/>
  <c r="O56" i="33"/>
  <c r="V122" i="32"/>
  <c r="Z123" i="32"/>
  <c r="Q24" i="32"/>
  <c r="O26" i="32"/>
  <c r="N48" i="33"/>
  <c r="V14" i="32"/>
  <c r="O86" i="32"/>
  <c r="Z121" i="32"/>
  <c r="U17" i="32"/>
  <c r="U80" i="32"/>
  <c r="O22" i="32"/>
  <c r="N112" i="33"/>
  <c r="N131" i="33" s="1"/>
  <c r="M129" i="32"/>
  <c r="AA21" i="32"/>
  <c r="R54" i="32"/>
  <c r="N125" i="32"/>
  <c r="Q21" i="32"/>
  <c r="N95" i="32"/>
  <c r="G83" i="32"/>
  <c r="I83" i="32" s="1"/>
  <c r="E15" i="22" s="1"/>
  <c r="AB97" i="32"/>
  <c r="P64" i="32"/>
  <c r="T19" i="32"/>
  <c r="O51" i="33"/>
  <c r="N82" i="33"/>
  <c r="G82" i="32"/>
  <c r="I82" i="32" s="1"/>
  <c r="E14" i="22" s="1"/>
  <c r="T62" i="32"/>
  <c r="M56" i="32"/>
  <c r="AA85" i="32"/>
  <c r="S96" i="32"/>
  <c r="O20" i="32"/>
  <c r="N49" i="33"/>
  <c r="V125" i="32"/>
  <c r="O23" i="32"/>
  <c r="V93" i="32"/>
  <c r="S130" i="32"/>
  <c r="M114" i="32"/>
  <c r="P28" i="33"/>
  <c r="AC28" i="33" s="1"/>
  <c r="AD28" i="33" s="1"/>
  <c r="Q21" i="22" s="1"/>
  <c r="P57" i="32"/>
  <c r="S120" i="32"/>
  <c r="G112" i="32"/>
  <c r="I112" i="32" s="1"/>
  <c r="F6" i="22" s="1"/>
  <c r="U86" i="32"/>
  <c r="X61" i="32"/>
  <c r="S95" i="32"/>
  <c r="O24" i="32"/>
  <c r="T54" i="32"/>
  <c r="N92" i="32"/>
  <c r="T25" i="32"/>
  <c r="Y121" i="32"/>
  <c r="Q15" i="33"/>
  <c r="O13" i="32"/>
  <c r="T48" i="32"/>
  <c r="O84" i="32"/>
  <c r="AA52" i="32"/>
  <c r="R125" i="32"/>
  <c r="Q115" i="32"/>
  <c r="X130" i="32"/>
  <c r="V28" i="32"/>
  <c r="W28" i="32"/>
  <c r="Z97" i="32"/>
  <c r="O121" i="32"/>
  <c r="Q49" i="33"/>
  <c r="P20" i="33"/>
  <c r="AC20" i="33" s="1"/>
  <c r="AD20" i="33" s="1"/>
  <c r="Q13" i="22" s="1"/>
  <c r="R50" i="32"/>
  <c r="AA64" i="32"/>
  <c r="U128" i="32"/>
  <c r="W87" i="32"/>
  <c r="AB89" i="32"/>
  <c r="G123" i="32"/>
  <c r="I123" i="32" s="1"/>
  <c r="F17" i="22" s="1"/>
  <c r="M63" i="32"/>
  <c r="AA55" i="32"/>
  <c r="W92" i="32"/>
  <c r="R115" i="33"/>
  <c r="Q126" i="32"/>
  <c r="R22" i="32"/>
  <c r="T88" i="32"/>
  <c r="Z115" i="32"/>
  <c r="U123" i="32"/>
  <c r="P121" i="32"/>
  <c r="Y50" i="32"/>
  <c r="Y83" i="32"/>
  <c r="P124" i="32"/>
  <c r="AA120" i="32"/>
  <c r="M20" i="32"/>
  <c r="Y90" i="32"/>
  <c r="AB19" i="32"/>
  <c r="T16" i="32"/>
  <c r="U31" i="32"/>
  <c r="M29" i="32"/>
  <c r="G56" i="31"/>
  <c r="N88" i="25"/>
  <c r="AB95" i="25"/>
  <c r="Z116" i="25"/>
  <c r="O84" i="31"/>
  <c r="G113" i="25"/>
  <c r="I113" i="25" s="1"/>
  <c r="F6" i="21" s="1"/>
  <c r="P129" i="31"/>
  <c r="N127" i="31"/>
  <c r="U116" i="25"/>
  <c r="M120" i="25"/>
  <c r="AC120" i="25" s="1"/>
  <c r="Z54" i="25"/>
  <c r="N119" i="31"/>
  <c r="S125" i="32"/>
  <c r="N89" i="31"/>
  <c r="AB28" i="32"/>
  <c r="Z13" i="32"/>
  <c r="M15" i="32"/>
  <c r="T51" i="32"/>
  <c r="AA31" i="32"/>
  <c r="R51" i="31"/>
  <c r="O81" i="25"/>
  <c r="Q128" i="31"/>
  <c r="AA94" i="25"/>
  <c r="T94" i="25"/>
  <c r="Z120" i="25"/>
  <c r="O130" i="31"/>
  <c r="S118" i="25"/>
  <c r="R129" i="25"/>
  <c r="M128" i="31"/>
  <c r="AC128" i="31" s="1"/>
  <c r="AA60" i="25"/>
  <c r="N55" i="31"/>
  <c r="Y14" i="32"/>
  <c r="Z90" i="32"/>
  <c r="P91" i="32"/>
  <c r="O91" i="32"/>
  <c r="N54" i="31"/>
  <c r="T118" i="32"/>
  <c r="Q91" i="32"/>
  <c r="Y123" i="25"/>
  <c r="M50" i="25"/>
  <c r="AC50" i="25" s="1"/>
  <c r="AA119" i="25"/>
  <c r="P126" i="31"/>
  <c r="V87" i="25"/>
  <c r="Q92" i="31"/>
  <c r="Q92" i="25"/>
  <c r="G63" i="31"/>
  <c r="I63" i="31" s="1"/>
  <c r="N22" i="21" s="1"/>
  <c r="O95" i="31"/>
  <c r="G131" i="31"/>
  <c r="AC131" i="31" s="1"/>
  <c r="AA125" i="25"/>
  <c r="AB62" i="32"/>
  <c r="AB57" i="32"/>
  <c r="O52" i="32"/>
  <c r="N51" i="31"/>
  <c r="Q93" i="32"/>
  <c r="Z95" i="32"/>
  <c r="P97" i="32"/>
  <c r="AB59" i="32"/>
  <c r="Q120" i="31"/>
  <c r="M82" i="25"/>
  <c r="AC82" i="25" s="1"/>
  <c r="M130" i="31"/>
  <c r="AC130" i="31" s="1"/>
  <c r="G93" i="25"/>
  <c r="I93" i="25" s="1"/>
  <c r="E19" i="21" s="1"/>
  <c r="Y130" i="25"/>
  <c r="N96" i="31"/>
  <c r="S126" i="25"/>
  <c r="R91" i="25"/>
  <c r="Q120" i="32"/>
  <c r="P46" i="32"/>
  <c r="Q29" i="32"/>
  <c r="U120" i="32"/>
  <c r="U115" i="32"/>
  <c r="P125" i="32"/>
  <c r="R14" i="32"/>
  <c r="R123" i="32"/>
  <c r="P25" i="32"/>
  <c r="U13" i="32"/>
  <c r="G113" i="32"/>
  <c r="I113" i="32" s="1"/>
  <c r="F7" i="22" s="1"/>
  <c r="O127" i="33"/>
  <c r="W91" i="32"/>
  <c r="AB88" i="32"/>
  <c r="O55" i="32"/>
  <c r="X80" i="32"/>
  <c r="P53" i="32"/>
  <c r="S19" i="32"/>
  <c r="T57" i="32"/>
  <c r="G122" i="32"/>
  <c r="I122" i="32" s="1"/>
  <c r="F16" i="22" s="1"/>
  <c r="G90" i="32"/>
  <c r="W118" i="32"/>
  <c r="R17" i="32"/>
  <c r="M55" i="33"/>
  <c r="AC55" i="33" s="1"/>
  <c r="AD55" i="33" s="1"/>
  <c r="R15" i="22" s="1"/>
  <c r="P82" i="33"/>
  <c r="R126" i="32"/>
  <c r="AB127" i="32"/>
  <c r="V21" i="32"/>
  <c r="O95" i="32"/>
  <c r="X79" i="32"/>
  <c r="X98" i="32" s="1"/>
  <c r="U117" i="32"/>
  <c r="M127" i="32"/>
  <c r="Y122" i="32"/>
  <c r="U129" i="32"/>
  <c r="T127" i="32"/>
  <c r="P122" i="32"/>
  <c r="G84" i="33"/>
  <c r="I84" i="33" s="1"/>
  <c r="O16" i="22" s="1"/>
  <c r="M125" i="32"/>
  <c r="S123" i="32"/>
  <c r="R60" i="32"/>
  <c r="U95" i="32"/>
  <c r="Q15" i="32"/>
  <c r="N79" i="32"/>
  <c r="N98" i="32" s="1"/>
  <c r="S31" i="32"/>
  <c r="AB84" i="32"/>
  <c r="P54" i="32"/>
  <c r="T14" i="32"/>
  <c r="P85" i="32"/>
  <c r="G54" i="33"/>
  <c r="I54" i="33" s="1"/>
  <c r="N14" i="22" s="1"/>
  <c r="M85" i="33"/>
  <c r="AC85" i="33" s="1"/>
  <c r="AD85" i="33" s="1"/>
  <c r="R127" i="32"/>
  <c r="W85" i="32"/>
  <c r="Y87" i="32"/>
  <c r="O82" i="32"/>
  <c r="AA92" i="32"/>
  <c r="Q28" i="32"/>
  <c r="P61" i="32"/>
  <c r="AB114" i="32"/>
  <c r="Q30" i="32"/>
  <c r="M91" i="32"/>
  <c r="AC91" i="32" s="1"/>
  <c r="AD91" i="32" s="1"/>
  <c r="M57" i="31"/>
  <c r="AC57" i="31" s="1"/>
  <c r="P17" i="33"/>
  <c r="AC17" i="33" s="1"/>
  <c r="AD17" i="33" s="1"/>
  <c r="Q10" i="22" s="1"/>
  <c r="P63" i="32"/>
  <c r="O113" i="32"/>
  <c r="G132" i="32"/>
  <c r="AC132" i="32" s="1"/>
  <c r="U81" i="32"/>
  <c r="X55" i="32"/>
  <c r="S97" i="32"/>
  <c r="O17" i="32"/>
  <c r="T58" i="32"/>
  <c r="N80" i="32"/>
  <c r="Z18" i="32"/>
  <c r="AB51" i="32"/>
  <c r="M50" i="33"/>
  <c r="AC50" i="33" s="1"/>
  <c r="AD50" i="33" s="1"/>
  <c r="R10" i="22" s="1"/>
  <c r="X122" i="32"/>
  <c r="Y93" i="32"/>
  <c r="U90" i="32"/>
  <c r="V54" i="32"/>
  <c r="M128" i="32"/>
  <c r="Y48" i="32"/>
  <c r="AB79" i="32"/>
  <c r="AB98" i="32" s="1"/>
  <c r="R46" i="32"/>
  <c r="Y64" i="32"/>
  <c r="Q47" i="33"/>
  <c r="O58" i="33"/>
  <c r="N90" i="32"/>
  <c r="N59" i="33"/>
  <c r="V119" i="32"/>
  <c r="O47" i="32"/>
  <c r="V51" i="32"/>
  <c r="R121" i="32"/>
  <c r="Q122" i="32"/>
  <c r="R16" i="32"/>
  <c r="S79" i="32"/>
  <c r="S98" i="32" s="1"/>
  <c r="T15" i="32"/>
  <c r="Z87" i="32"/>
  <c r="N24" i="32"/>
  <c r="N116" i="32"/>
  <c r="R125" i="31"/>
  <c r="T128" i="32"/>
  <c r="W119" i="32"/>
  <c r="V88" i="32"/>
  <c r="H91" i="31"/>
  <c r="I91" i="31" s="1"/>
  <c r="O17" i="21" s="1"/>
  <c r="G98" i="25"/>
  <c r="I98" i="25" s="1"/>
  <c r="AD98" i="25" s="1"/>
  <c r="I24" i="21" s="1"/>
  <c r="R130" i="25"/>
  <c r="U58" i="25"/>
  <c r="AA128" i="25"/>
  <c r="P81" i="31"/>
  <c r="U89" i="25"/>
  <c r="G66" i="31"/>
  <c r="I66" i="31" s="1"/>
  <c r="AD66" i="31" s="1"/>
  <c r="O83" i="31"/>
  <c r="G112" i="25"/>
  <c r="I112" i="25" s="1"/>
  <c r="F5" i="21" s="1"/>
  <c r="Y112" i="25"/>
  <c r="Y131" i="25" s="1"/>
  <c r="M112" i="25"/>
  <c r="N57" i="25"/>
  <c r="N25" i="32"/>
  <c r="P82" i="32"/>
  <c r="R112" i="31"/>
  <c r="M93" i="32"/>
  <c r="AC93" i="32" s="1"/>
  <c r="AD93" i="32" s="1"/>
  <c r="V86" i="32"/>
  <c r="N22" i="32"/>
  <c r="P92" i="32"/>
  <c r="V80" i="25"/>
  <c r="M122" i="31"/>
  <c r="AC122" i="31" s="1"/>
  <c r="Y88" i="25"/>
  <c r="AB113" i="25"/>
  <c r="N122" i="31"/>
  <c r="S130" i="25"/>
  <c r="Z92" i="25"/>
  <c r="Z126" i="25"/>
  <c r="M120" i="31"/>
  <c r="AC120" i="31" s="1"/>
  <c r="Y56" i="25"/>
  <c r="N91" i="31"/>
  <c r="X26" i="32"/>
  <c r="Z16" i="32"/>
  <c r="M19" i="32"/>
  <c r="AA16" i="32"/>
  <c r="G116" i="31"/>
  <c r="I116" i="31" s="1"/>
  <c r="P9" i="21" s="1"/>
  <c r="AB18" i="32"/>
  <c r="H27" i="32"/>
  <c r="I27" i="32" s="1"/>
  <c r="C20" i="22" s="1"/>
  <c r="Q112" i="25"/>
  <c r="Q131" i="25" s="1"/>
  <c r="O85" i="31"/>
  <c r="O90" i="25"/>
  <c r="N91" i="25"/>
  <c r="AA61" i="25"/>
  <c r="Y117" i="25"/>
  <c r="Q84" i="31"/>
  <c r="P120" i="31"/>
  <c r="O89" i="31"/>
  <c r="Z89" i="25"/>
  <c r="V80" i="32"/>
  <c r="W128" i="32"/>
  <c r="AA14" i="32"/>
  <c r="G132" i="31"/>
  <c r="AC132" i="31" s="1"/>
  <c r="H29" i="32"/>
  <c r="I29" i="32" s="1"/>
  <c r="C22" i="22" s="1"/>
  <c r="Z30" i="32"/>
  <c r="M30" i="32"/>
  <c r="AA113" i="32"/>
  <c r="M115" i="31"/>
  <c r="AC115" i="31" s="1"/>
  <c r="S93" i="25"/>
  <c r="T79" i="25"/>
  <c r="T98" i="25" s="1"/>
  <c r="Q115" i="25"/>
  <c r="R47" i="31"/>
  <c r="Z97" i="25"/>
  <c r="O117" i="31"/>
  <c r="S124" i="25"/>
  <c r="R121" i="25"/>
  <c r="V49" i="25"/>
  <c r="H21" i="32"/>
  <c r="I21" i="32" s="1"/>
  <c r="C14" i="22" s="1"/>
  <c r="Q25" i="32"/>
  <c r="V62" i="32"/>
  <c r="X87" i="32"/>
  <c r="V56" i="32"/>
  <c r="V63" i="32"/>
  <c r="S87" i="32"/>
  <c r="G81" i="32"/>
  <c r="X50" i="32"/>
  <c r="Y25" i="32"/>
  <c r="W122" i="32"/>
  <c r="O21" i="32"/>
  <c r="N126" i="33"/>
  <c r="P123" i="32"/>
  <c r="AA30" i="32"/>
  <c r="R63" i="32"/>
  <c r="N128" i="32"/>
  <c r="U130" i="32"/>
  <c r="P59" i="32"/>
  <c r="W79" i="32"/>
  <c r="W98" i="32" s="1"/>
  <c r="AB94" i="32"/>
  <c r="M118" i="32"/>
  <c r="S58" i="32"/>
  <c r="N31" i="32"/>
  <c r="M90" i="33"/>
  <c r="AC90" i="33" s="1"/>
  <c r="AD90" i="33" s="1"/>
  <c r="R16" i="33"/>
  <c r="X60" i="32"/>
  <c r="Q118" i="32"/>
  <c r="T56" i="32"/>
  <c r="G127" i="32"/>
  <c r="I127" i="32" s="1"/>
  <c r="F21" i="22" s="1"/>
  <c r="Z119" i="32"/>
  <c r="X91" i="32"/>
  <c r="R113" i="32"/>
  <c r="O16" i="32"/>
  <c r="V57" i="32"/>
  <c r="AB24" i="32"/>
  <c r="N94" i="33"/>
  <c r="M95" i="33"/>
  <c r="AC95" i="33" s="1"/>
  <c r="AD95" i="33" s="1"/>
  <c r="R115" i="32"/>
  <c r="Y62" i="32"/>
  <c r="Y97" i="32"/>
  <c r="O87" i="32"/>
  <c r="AA91" i="32"/>
  <c r="Q13" i="32"/>
  <c r="P58" i="32"/>
  <c r="X125" i="32"/>
  <c r="U126" i="32"/>
  <c r="M79" i="32"/>
  <c r="M14" i="32"/>
  <c r="R60" i="33"/>
  <c r="Q61" i="33"/>
  <c r="V53" i="32"/>
  <c r="P115" i="32"/>
  <c r="R27" i="32"/>
  <c r="V129" i="32"/>
  <c r="N117" i="32"/>
  <c r="AA90" i="32"/>
  <c r="U127" i="32"/>
  <c r="W17" i="32"/>
  <c r="X83" i="32"/>
  <c r="H15" i="32"/>
  <c r="I15" i="32" s="1"/>
  <c r="C8" i="22" s="1"/>
  <c r="N127" i="33"/>
  <c r="O94" i="33"/>
  <c r="U121" i="32"/>
  <c r="G93" i="32"/>
  <c r="I93" i="32" s="1"/>
  <c r="Y80" i="32"/>
  <c r="T80" i="32"/>
  <c r="AA82" i="32"/>
  <c r="X51" i="32"/>
  <c r="N94" i="32"/>
  <c r="Y57" i="32"/>
  <c r="Q31" i="32"/>
  <c r="Q96" i="32"/>
  <c r="X126" i="32"/>
  <c r="Q23" i="33"/>
  <c r="W30" i="32"/>
  <c r="R20" i="32"/>
  <c r="O89" i="32"/>
  <c r="Z126" i="32"/>
  <c r="R129" i="32"/>
  <c r="P130" i="32"/>
  <c r="AB122" i="32"/>
  <c r="V23" i="32"/>
  <c r="Q129" i="32"/>
  <c r="O46" i="33"/>
  <c r="O86" i="33"/>
  <c r="Q22" i="32"/>
  <c r="S24" i="32"/>
  <c r="AB85" i="32"/>
  <c r="R58" i="32"/>
  <c r="AA61" i="32"/>
  <c r="X46" i="32"/>
  <c r="S94" i="32"/>
  <c r="W86" i="32"/>
  <c r="X64" i="32"/>
  <c r="Y22" i="32"/>
  <c r="Z22" i="32"/>
  <c r="U30" i="32"/>
  <c r="R31" i="32"/>
  <c r="Y18" i="32"/>
  <c r="S46" i="32"/>
  <c r="T28" i="32"/>
  <c r="T87" i="25"/>
  <c r="T113" i="25"/>
  <c r="O96" i="31"/>
  <c r="O95" i="25"/>
  <c r="Q121" i="31"/>
  <c r="AA87" i="25"/>
  <c r="Q96" i="31"/>
  <c r="P128" i="31"/>
  <c r="R96" i="25"/>
  <c r="U130" i="25"/>
  <c r="Y120" i="25"/>
  <c r="R60" i="25"/>
  <c r="W113" i="32"/>
  <c r="AA115" i="32"/>
  <c r="R28" i="32"/>
  <c r="AB14" i="32"/>
  <c r="T17" i="32"/>
  <c r="U28" i="32"/>
  <c r="M27" i="32"/>
  <c r="M92" i="31"/>
  <c r="AC92" i="31" s="1"/>
  <c r="AD92" i="31" s="1"/>
  <c r="S18" i="21" s="1"/>
  <c r="N93" i="25"/>
  <c r="T91" i="25"/>
  <c r="Z113" i="25"/>
  <c r="O87" i="31"/>
  <c r="O87" i="25"/>
  <c r="G129" i="31"/>
  <c r="I129" i="31" s="1"/>
  <c r="P22" i="21" s="1"/>
  <c r="AA114" i="25"/>
  <c r="M115" i="25"/>
  <c r="AC115" i="25" s="1"/>
  <c r="Z15" i="32"/>
  <c r="M47" i="32"/>
  <c r="N121" i="31"/>
  <c r="M85" i="32"/>
  <c r="AC85" i="32" s="1"/>
  <c r="AD85" i="32" s="1"/>
  <c r="Z96" i="32"/>
  <c r="P79" i="32"/>
  <c r="P98" i="32" s="1"/>
  <c r="U92" i="32"/>
  <c r="O83" i="32"/>
  <c r="O114" i="31"/>
  <c r="N121" i="25"/>
  <c r="P94" i="31"/>
  <c r="U95" i="25"/>
  <c r="Q97" i="31"/>
  <c r="G81" i="25"/>
  <c r="I81" i="25" s="1"/>
  <c r="E7" i="21" s="1"/>
  <c r="AB125" i="25"/>
  <c r="G55" i="25"/>
  <c r="U122" i="25"/>
  <c r="P112" i="31"/>
  <c r="P131" i="31" s="1"/>
  <c r="Y86" i="25"/>
  <c r="P17" i="32"/>
  <c r="S50" i="32"/>
  <c r="P96" i="32"/>
  <c r="T84" i="32"/>
  <c r="N58" i="31"/>
  <c r="M82" i="32"/>
  <c r="AC82" i="32" s="1"/>
  <c r="AD82" i="32" s="1"/>
  <c r="V85" i="32"/>
  <c r="Z83" i="32"/>
  <c r="Q90" i="25"/>
  <c r="AB121" i="25"/>
  <c r="N128" i="25"/>
  <c r="X85" i="32"/>
  <c r="AA50" i="32"/>
  <c r="Z128" i="32"/>
  <c r="Z118" i="32"/>
  <c r="AA51" i="32"/>
  <c r="X63" i="32"/>
  <c r="M126" i="32"/>
  <c r="AA63" i="32"/>
  <c r="X31" i="32"/>
  <c r="T26" i="32"/>
  <c r="G114" i="33"/>
  <c r="I114" i="33" s="1"/>
  <c r="P8" i="22" s="1"/>
  <c r="O52" i="33"/>
  <c r="S92" i="32"/>
  <c r="X114" i="32"/>
  <c r="V16" i="32"/>
  <c r="M50" i="32"/>
  <c r="X92" i="32"/>
  <c r="U112" i="32"/>
  <c r="P113" i="32"/>
  <c r="Q115" i="33"/>
  <c r="R128" i="32"/>
  <c r="T122" i="32"/>
  <c r="M18" i="32"/>
  <c r="Q24" i="33"/>
  <c r="G131" i="33"/>
  <c r="AA97" i="32"/>
  <c r="N82" i="32"/>
  <c r="Y54" i="32"/>
  <c r="Y79" i="32"/>
  <c r="Y98" i="32" s="1"/>
  <c r="M53" i="32"/>
  <c r="Z114" i="32"/>
  <c r="V60" i="32"/>
  <c r="P49" i="32"/>
  <c r="AA49" i="32"/>
  <c r="R123" i="31"/>
  <c r="Q62" i="33"/>
  <c r="Q57" i="33"/>
  <c r="X47" i="32"/>
  <c r="P128" i="32"/>
  <c r="R26" i="32"/>
  <c r="G124" i="32"/>
  <c r="I124" i="32" s="1"/>
  <c r="F18" i="22" s="1"/>
  <c r="N120" i="32"/>
  <c r="X86" i="32"/>
  <c r="U122" i="32"/>
  <c r="O14" i="32"/>
  <c r="V55" i="32"/>
  <c r="AB17" i="32"/>
  <c r="Z92" i="32"/>
  <c r="R120" i="33"/>
  <c r="M63" i="33"/>
  <c r="AC63" i="33" s="1"/>
  <c r="AD63" i="33" s="1"/>
  <c r="R23" i="22" s="1"/>
  <c r="AA53" i="32"/>
  <c r="S86" i="32"/>
  <c r="G92" i="32"/>
  <c r="AB91" i="32"/>
  <c r="O94" i="32"/>
  <c r="N112" i="32"/>
  <c r="V49" i="32"/>
  <c r="N83" i="32"/>
  <c r="Z113" i="32"/>
  <c r="N53" i="31"/>
  <c r="M47" i="33"/>
  <c r="AC47" i="33" s="1"/>
  <c r="AD47" i="33" s="1"/>
  <c r="R7" i="22" s="1"/>
  <c r="R58" i="33"/>
  <c r="V48" i="32"/>
  <c r="M121" i="32"/>
  <c r="N52" i="33"/>
  <c r="V126" i="32"/>
  <c r="U94" i="32"/>
  <c r="AA88" i="32"/>
  <c r="U125" i="32"/>
  <c r="Q114" i="32"/>
  <c r="X96" i="32"/>
  <c r="H18" i="32"/>
  <c r="I18" i="32" s="1"/>
  <c r="C11" i="22" s="1"/>
  <c r="M86" i="33"/>
  <c r="AC86" i="33" s="1"/>
  <c r="AD86" i="33" s="1"/>
  <c r="P21" i="33"/>
  <c r="AC21" i="33" s="1"/>
  <c r="AD21" i="33" s="1"/>
  <c r="Q14" i="22" s="1"/>
  <c r="N91" i="32"/>
  <c r="O130" i="32"/>
  <c r="V114" i="32"/>
  <c r="O58" i="32"/>
  <c r="X49" i="32"/>
  <c r="R117" i="32"/>
  <c r="W20" i="32"/>
  <c r="R21" i="32"/>
  <c r="S88" i="32"/>
  <c r="N83" i="33"/>
  <c r="P64" i="33"/>
  <c r="X89" i="32"/>
  <c r="P62" i="32"/>
  <c r="X128" i="32"/>
  <c r="V30" i="32"/>
  <c r="U83" i="32"/>
  <c r="AA56" i="32"/>
  <c r="Q16" i="32"/>
  <c r="M115" i="32"/>
  <c r="AA84" i="32"/>
  <c r="R128" i="31"/>
  <c r="Q82" i="32"/>
  <c r="V91" i="32"/>
  <c r="N15" i="32"/>
  <c r="N115" i="32"/>
  <c r="R117" i="31"/>
  <c r="T123" i="32"/>
  <c r="M87" i="32"/>
  <c r="AC87" i="32" s="1"/>
  <c r="AD87" i="32" s="1"/>
  <c r="AB127" i="25"/>
  <c r="M49" i="25"/>
  <c r="AC49" i="25" s="1"/>
  <c r="U118" i="25"/>
  <c r="P89" i="31"/>
  <c r="U87" i="25"/>
  <c r="M129" i="31"/>
  <c r="AC129" i="31" s="1"/>
  <c r="AD129" i="31" s="1"/>
  <c r="T22" i="21" s="1"/>
  <c r="G82" i="25"/>
  <c r="I82" i="25" s="1"/>
  <c r="E8" i="21" s="1"/>
  <c r="N57" i="31"/>
  <c r="U129" i="25"/>
  <c r="Z58" i="25"/>
  <c r="Z25" i="32"/>
  <c r="Z88" i="32"/>
  <c r="N19" i="32"/>
  <c r="O56" i="32"/>
  <c r="R129" i="31"/>
  <c r="T126" i="32"/>
  <c r="W123" i="32"/>
  <c r="V83" i="32"/>
  <c r="H88" i="31"/>
  <c r="I88" i="31" s="1"/>
  <c r="O14" i="21" s="1"/>
  <c r="G91" i="25"/>
  <c r="I91" i="25" s="1"/>
  <c r="E17" i="21" s="1"/>
  <c r="R120" i="25"/>
  <c r="S57" i="25"/>
  <c r="S114" i="25"/>
  <c r="P90" i="31"/>
  <c r="U79" i="25"/>
  <c r="U98" i="25" s="1"/>
  <c r="G58" i="31"/>
  <c r="I58" i="31" s="1"/>
  <c r="N17" i="21" s="1"/>
  <c r="R62" i="31"/>
  <c r="G117" i="25"/>
  <c r="I117" i="25" s="1"/>
  <c r="F10" i="21" s="1"/>
  <c r="T126" i="25"/>
  <c r="M124" i="25"/>
  <c r="AC124" i="25" s="1"/>
  <c r="N92" i="31"/>
  <c r="S113" i="32"/>
  <c r="P62" i="31"/>
  <c r="H14" i="32"/>
  <c r="I14" i="32" s="1"/>
  <c r="C7" i="22" s="1"/>
  <c r="Z23" i="32"/>
  <c r="M24" i="32"/>
  <c r="R23" i="32"/>
  <c r="AA24" i="32"/>
  <c r="Z91" i="25"/>
  <c r="AA80" i="25"/>
  <c r="AA49" i="25"/>
  <c r="Q130" i="25"/>
  <c r="N112" i="25"/>
  <c r="N131" i="25" s="1"/>
  <c r="AB115" i="25"/>
  <c r="M125" i="31"/>
  <c r="AC125" i="31" s="1"/>
  <c r="AD125" i="31" s="1"/>
  <c r="T18" i="21" s="1"/>
  <c r="U52" i="25"/>
  <c r="H32" i="32"/>
  <c r="T129" i="32"/>
  <c r="M22" i="32"/>
  <c r="S124" i="32"/>
  <c r="G124" i="31"/>
  <c r="I124" i="31" s="1"/>
  <c r="P17" i="21" s="1"/>
  <c r="AB13" i="32"/>
  <c r="Z20" i="32"/>
  <c r="P30" i="32"/>
  <c r="M130" i="25"/>
  <c r="AC130" i="25" s="1"/>
  <c r="U57" i="25"/>
  <c r="Z121" i="25"/>
  <c r="R55" i="31"/>
  <c r="Z79" i="25"/>
  <c r="Z98" i="25" s="1"/>
  <c r="Z119" i="25"/>
  <c r="P89" i="32"/>
  <c r="T125" i="32"/>
  <c r="AA122" i="32"/>
  <c r="S112" i="32"/>
  <c r="N79" i="31"/>
  <c r="N98" i="31" s="1"/>
  <c r="H28" i="32"/>
  <c r="I28" i="32" s="1"/>
  <c r="C21" i="22" s="1"/>
  <c r="Z14" i="32"/>
  <c r="P31" i="32"/>
  <c r="R126" i="25"/>
  <c r="U54" i="25"/>
  <c r="Q126" i="25"/>
  <c r="Z88" i="25"/>
  <c r="G51" i="31"/>
  <c r="I51" i="31" s="1"/>
  <c r="N10" i="21" s="1"/>
  <c r="S96" i="25"/>
  <c r="H79" i="31"/>
  <c r="I79" i="31" s="1"/>
  <c r="O5" i="21" s="1"/>
  <c r="G121" i="31"/>
  <c r="I121" i="31" s="1"/>
  <c r="P14" i="21" s="1"/>
  <c r="AA126" i="25"/>
  <c r="Z114" i="25"/>
  <c r="S50" i="25"/>
  <c r="Z80" i="32"/>
  <c r="V92" i="32"/>
  <c r="S128" i="32"/>
  <c r="N81" i="31"/>
  <c r="X30" i="32"/>
  <c r="P26" i="32"/>
  <c r="AA117" i="32"/>
  <c r="W126" i="32"/>
  <c r="M124" i="31"/>
  <c r="AC124" i="31" s="1"/>
  <c r="AD124" i="31" s="1"/>
  <c r="T17" i="21" s="1"/>
  <c r="Y85" i="25"/>
  <c r="AA54" i="25"/>
  <c r="U128" i="25"/>
  <c r="Z80" i="25"/>
  <c r="Q122" i="31"/>
  <c r="S117" i="25"/>
  <c r="AB120" i="25"/>
  <c r="Q83" i="32"/>
  <c r="Z29" i="32"/>
  <c r="AB49" i="32"/>
  <c r="Y94" i="32"/>
  <c r="N125" i="31"/>
  <c r="Q87" i="32"/>
  <c r="Z94" i="32"/>
  <c r="T27" i="32"/>
  <c r="AB84" i="25"/>
  <c r="Y115" i="25"/>
  <c r="O112" i="31"/>
  <c r="O131" i="31" s="1"/>
  <c r="G118" i="25"/>
  <c r="I118" i="25" s="1"/>
  <c r="F11" i="21" s="1"/>
  <c r="Q126" i="31"/>
  <c r="AA92" i="25"/>
  <c r="M121" i="31"/>
  <c r="AC121" i="31" s="1"/>
  <c r="AD121" i="31" s="1"/>
  <c r="T14" i="21" s="1"/>
  <c r="P85" i="31"/>
  <c r="R93" i="25"/>
  <c r="Q124" i="25"/>
  <c r="S48" i="32"/>
  <c r="AA85" i="25"/>
  <c r="Q95" i="25"/>
  <c r="Z51" i="25"/>
  <c r="M96" i="25"/>
  <c r="AC96" i="25" s="1"/>
  <c r="AB97" i="25"/>
  <c r="G63" i="25"/>
  <c r="I63" i="25" s="1"/>
  <c r="D22" i="21" s="1"/>
  <c r="T112" i="32"/>
  <c r="V63" i="25"/>
  <c r="O94" i="25"/>
  <c r="AB85" i="25"/>
  <c r="R82" i="25"/>
  <c r="Q84" i="25"/>
  <c r="S123" i="25"/>
  <c r="S61" i="25"/>
  <c r="N56" i="25"/>
  <c r="N89" i="25"/>
  <c r="Q96" i="25"/>
  <c r="AA128" i="32"/>
  <c r="G126" i="31"/>
  <c r="I126" i="31" s="1"/>
  <c r="P19" i="21" s="1"/>
  <c r="Z112" i="25"/>
  <c r="Z131" i="25" s="1"/>
  <c r="R55" i="25"/>
  <c r="U88" i="25"/>
  <c r="AA56" i="25"/>
  <c r="Z49" i="25"/>
  <c r="AA89" i="25"/>
  <c r="V56" i="25"/>
  <c r="G117" i="31"/>
  <c r="Q127" i="31"/>
  <c r="M79" i="31"/>
  <c r="U96" i="25"/>
  <c r="M64" i="25"/>
  <c r="AC64" i="25" s="1"/>
  <c r="V62" i="25"/>
  <c r="AB91" i="25"/>
  <c r="Q56" i="25"/>
  <c r="AB90" i="32"/>
  <c r="P116" i="31"/>
  <c r="O79" i="25"/>
  <c r="O98" i="25" s="1"/>
  <c r="N61" i="25"/>
  <c r="M90" i="25"/>
  <c r="AC90" i="25" s="1"/>
  <c r="S59" i="25"/>
  <c r="Y46" i="25"/>
  <c r="Y65" i="25" s="1"/>
  <c r="S91" i="25"/>
  <c r="V53" i="25"/>
  <c r="AA123" i="32"/>
  <c r="G53" i="31"/>
  <c r="I53" i="31" s="1"/>
  <c r="N12" i="21" s="1"/>
  <c r="N46" i="31"/>
  <c r="N65" i="31" s="1"/>
  <c r="V52" i="25"/>
  <c r="M85" i="25"/>
  <c r="AC85" i="25" s="1"/>
  <c r="S46" i="25"/>
  <c r="S65" i="25" s="1"/>
  <c r="V57" i="25"/>
  <c r="Y94" i="25"/>
  <c r="AA118" i="32"/>
  <c r="R94" i="25"/>
  <c r="O60" i="25"/>
  <c r="P91" i="31"/>
  <c r="O89" i="25"/>
  <c r="Q90" i="31"/>
  <c r="Y16" i="32"/>
  <c r="S63" i="32"/>
  <c r="AB47" i="32"/>
  <c r="G125" i="32"/>
  <c r="I125" i="32" s="1"/>
  <c r="F19" i="22" s="1"/>
  <c r="N120" i="31"/>
  <c r="M80" i="32"/>
  <c r="AC80" i="32" s="1"/>
  <c r="AD80" i="32" s="1"/>
  <c r="Y19" i="32"/>
  <c r="T121" i="25"/>
  <c r="G58" i="25"/>
  <c r="I58" i="25" s="1"/>
  <c r="D17" i="21" s="1"/>
  <c r="S120" i="25"/>
  <c r="M81" i="25"/>
  <c r="AC81" i="25" s="1"/>
  <c r="Q89" i="31"/>
  <c r="AB81" i="25"/>
  <c r="M118" i="25"/>
  <c r="AC118" i="25" s="1"/>
  <c r="G47" i="31"/>
  <c r="I47" i="31" s="1"/>
  <c r="N6" i="21" s="1"/>
  <c r="R57" i="31"/>
  <c r="P47" i="31"/>
  <c r="AA118" i="25"/>
  <c r="Z81" i="25"/>
  <c r="M86" i="32"/>
  <c r="AC86" i="32" s="1"/>
  <c r="AD86" i="32" s="1"/>
  <c r="T21" i="32"/>
  <c r="AB55" i="32"/>
  <c r="V25" i="32"/>
  <c r="N128" i="31"/>
  <c r="Q84" i="32"/>
  <c r="Z82" i="32"/>
  <c r="S57" i="32"/>
  <c r="AB80" i="25"/>
  <c r="Y118" i="25"/>
  <c r="N84" i="31"/>
  <c r="G121" i="25"/>
  <c r="I121" i="25" s="1"/>
  <c r="F14" i="21" s="1"/>
  <c r="M79" i="25"/>
  <c r="M89" i="31"/>
  <c r="AC89" i="31" s="1"/>
  <c r="AD89" i="31" s="1"/>
  <c r="S15" i="21" s="1"/>
  <c r="Z82" i="25"/>
  <c r="Z127" i="25"/>
  <c r="X19" i="32"/>
  <c r="M90" i="32"/>
  <c r="AC90" i="32" s="1"/>
  <c r="AD90" i="32" s="1"/>
  <c r="W120" i="32"/>
  <c r="O123" i="32"/>
  <c r="P60" i="31"/>
  <c r="X22" i="32"/>
  <c r="P18" i="32"/>
  <c r="T115" i="32"/>
  <c r="R119" i="25"/>
  <c r="S48" i="25"/>
  <c r="Q120" i="25"/>
  <c r="R87" i="25"/>
  <c r="M95" i="31"/>
  <c r="AC95" i="31" s="1"/>
  <c r="AD95" i="31" s="1"/>
  <c r="S21" i="21" s="1"/>
  <c r="Y89" i="25"/>
  <c r="Q130" i="31"/>
  <c r="P55" i="31"/>
  <c r="S113" i="25"/>
  <c r="T22" i="32"/>
  <c r="M118" i="31"/>
  <c r="AC118" i="31" s="1"/>
  <c r="AD118" i="31" s="1"/>
  <c r="T11" i="21" s="1"/>
  <c r="Z50" i="25"/>
  <c r="N115" i="25"/>
  <c r="Q81" i="25"/>
  <c r="V58" i="25"/>
  <c r="V89" i="25"/>
  <c r="R115" i="31"/>
  <c r="AB129" i="25"/>
  <c r="Q114" i="31"/>
  <c r="O54" i="25"/>
  <c r="S82" i="25"/>
  <c r="G61" i="25"/>
  <c r="Y83" i="25"/>
  <c r="G47" i="25"/>
  <c r="I47" i="25" s="1"/>
  <c r="D6" i="21" s="1"/>
  <c r="Q79" i="32"/>
  <c r="Q98" i="32" s="1"/>
  <c r="T84" i="25"/>
  <c r="T82" i="25"/>
  <c r="M54" i="25"/>
  <c r="AC54" i="25" s="1"/>
  <c r="AA79" i="25"/>
  <c r="AA98" i="25" s="1"/>
  <c r="M51" i="25"/>
  <c r="AC51" i="25" s="1"/>
  <c r="V50" i="25"/>
  <c r="R47" i="25"/>
  <c r="O123" i="31"/>
  <c r="AA117" i="25"/>
  <c r="G96" i="25"/>
  <c r="I96" i="25" s="1"/>
  <c r="E22" i="21" s="1"/>
  <c r="Y59" i="25"/>
  <c r="V94" i="25"/>
  <c r="T90" i="25"/>
  <c r="Q54" i="25"/>
  <c r="AB27" i="32"/>
  <c r="M95" i="25"/>
  <c r="AC95" i="25" s="1"/>
  <c r="Q91" i="25"/>
  <c r="Q59" i="25"/>
  <c r="U63" i="25"/>
  <c r="M58" i="25"/>
  <c r="AC58" i="25" s="1"/>
  <c r="AA86" i="25"/>
  <c r="N26" i="32"/>
  <c r="U80" i="25"/>
  <c r="T114" i="25"/>
  <c r="R56" i="25"/>
  <c r="Q83" i="25"/>
  <c r="O62" i="25"/>
  <c r="AA83" i="25"/>
  <c r="AA53" i="25"/>
  <c r="R63" i="25"/>
  <c r="M25" i="32"/>
  <c r="AA88" i="25"/>
  <c r="U127" i="25"/>
  <c r="Q60" i="25"/>
  <c r="AB88" i="25"/>
  <c r="O59" i="25"/>
  <c r="N81" i="25"/>
  <c r="U60" i="25"/>
  <c r="V94" i="32"/>
  <c r="O58" i="25"/>
  <c r="N116" i="31"/>
  <c r="AB64" i="32"/>
  <c r="R118" i="31"/>
  <c r="P28" i="32"/>
  <c r="AA114" i="32"/>
  <c r="S126" i="32"/>
  <c r="N86" i="31"/>
  <c r="H33" i="32"/>
  <c r="X24" i="32"/>
  <c r="U126" i="25"/>
  <c r="R64" i="31"/>
  <c r="Z93" i="25"/>
  <c r="G59" i="31"/>
  <c r="I59" i="31" s="1"/>
  <c r="N18" i="21" s="1"/>
  <c r="S81" i="25"/>
  <c r="M113" i="25"/>
  <c r="AC113" i="25" s="1"/>
  <c r="U53" i="25"/>
  <c r="T122" i="25"/>
  <c r="H98" i="31"/>
  <c r="P122" i="31"/>
  <c r="R49" i="31"/>
  <c r="V81" i="25"/>
  <c r="Y96" i="25"/>
  <c r="X20" i="32"/>
  <c r="M95" i="32"/>
  <c r="AC95" i="32" s="1"/>
  <c r="AD95" i="32" s="1"/>
  <c r="AA127" i="32"/>
  <c r="O127" i="32"/>
  <c r="N88" i="31"/>
  <c r="H16" i="32"/>
  <c r="I16" i="32" s="1"/>
  <c r="C9" i="22" s="1"/>
  <c r="P15" i="32"/>
  <c r="P13" i="32"/>
  <c r="R128" i="25"/>
  <c r="U51" i="25"/>
  <c r="Q123" i="25"/>
  <c r="R84" i="25"/>
  <c r="G46" i="31"/>
  <c r="I46" i="31" s="1"/>
  <c r="N5" i="21" s="1"/>
  <c r="Y84" i="25"/>
  <c r="N93" i="31"/>
  <c r="S116" i="25"/>
  <c r="AB15" i="32"/>
  <c r="S60" i="32"/>
  <c r="U26" i="32"/>
  <c r="Y95" i="32"/>
  <c r="Q81" i="32"/>
  <c r="AB31" i="32"/>
  <c r="Z117" i="25"/>
  <c r="G115" i="31"/>
  <c r="I115" i="31" s="1"/>
  <c r="P8" i="21" s="1"/>
  <c r="N118" i="25"/>
  <c r="Q119" i="31"/>
  <c r="AA97" i="25"/>
  <c r="H87" i="31"/>
  <c r="I87" i="31" s="1"/>
  <c r="O13" i="21" s="1"/>
  <c r="T93" i="25"/>
  <c r="R114" i="25"/>
  <c r="M87" i="31"/>
  <c r="AC87" i="31" s="1"/>
  <c r="AD87" i="31" s="1"/>
  <c r="S13" i="21" s="1"/>
  <c r="Q85" i="32"/>
  <c r="P80" i="31"/>
  <c r="S51" i="25"/>
  <c r="N86" i="25"/>
  <c r="M59" i="25"/>
  <c r="AC59" i="25" s="1"/>
  <c r="O83" i="25"/>
  <c r="G92" i="25"/>
  <c r="I92" i="25" s="1"/>
  <c r="E18" i="21" s="1"/>
  <c r="AA52" i="25"/>
  <c r="M83" i="32"/>
  <c r="AC83" i="32" s="1"/>
  <c r="AD83" i="32" s="1"/>
  <c r="S54" i="25"/>
  <c r="O124" i="31"/>
  <c r="N46" i="25"/>
  <c r="N65" i="25" s="1"/>
  <c r="U59" i="25"/>
  <c r="Z64" i="25"/>
  <c r="S58" i="25"/>
  <c r="AB20" i="32"/>
  <c r="AB123" i="25"/>
  <c r="V60" i="25"/>
  <c r="R85" i="25"/>
  <c r="T96" i="25"/>
  <c r="Y53" i="25"/>
  <c r="M94" i="25"/>
  <c r="AC94" i="25" s="1"/>
  <c r="V91" i="25"/>
  <c r="N61" i="31"/>
  <c r="O88" i="25"/>
  <c r="M48" i="25"/>
  <c r="AC48" i="25" s="1"/>
  <c r="Z53" i="25"/>
  <c r="Q85" i="25"/>
  <c r="Y60" i="25"/>
  <c r="Y81" i="25"/>
  <c r="T24" i="32"/>
  <c r="M97" i="31"/>
  <c r="AC97" i="31" s="1"/>
  <c r="AD97" i="31" s="1"/>
  <c r="S23" i="21" s="1"/>
  <c r="Y50" i="25"/>
  <c r="R62" i="25"/>
  <c r="N62" i="25"/>
  <c r="O61" i="25"/>
  <c r="Q86" i="25"/>
  <c r="O122" i="31"/>
  <c r="M88" i="31"/>
  <c r="AC88" i="31" s="1"/>
  <c r="AD88" i="31" s="1"/>
  <c r="S14" i="21" s="1"/>
  <c r="H94" i="31"/>
  <c r="I94" i="31" s="1"/>
  <c r="O20" i="21" s="1"/>
  <c r="V96" i="25"/>
  <c r="G46" i="25"/>
  <c r="I46" i="25" s="1"/>
  <c r="D5" i="21" s="1"/>
  <c r="V59" i="25"/>
  <c r="AB94" i="25"/>
  <c r="R59" i="25"/>
  <c r="O51" i="25"/>
  <c r="V124" i="32"/>
  <c r="H80" i="31"/>
  <c r="I80" i="31" s="1"/>
  <c r="O6" i="21" s="1"/>
  <c r="M122" i="25"/>
  <c r="AC122" i="25" s="1"/>
  <c r="V82" i="25"/>
  <c r="G57" i="25"/>
  <c r="I57" i="25" s="1"/>
  <c r="D16" i="21" s="1"/>
  <c r="R50" i="25"/>
  <c r="T80" i="25"/>
  <c r="Q48" i="25"/>
  <c r="S51" i="32"/>
  <c r="Q91" i="31"/>
  <c r="O90" i="31"/>
  <c r="T97" i="25"/>
  <c r="P121" i="31"/>
  <c r="M96" i="31"/>
  <c r="AC96" i="31" s="1"/>
  <c r="AD96" i="31" s="1"/>
  <c r="S22" i="21" s="1"/>
  <c r="R113" i="25"/>
  <c r="T114" i="32"/>
  <c r="Q90" i="32"/>
  <c r="S62" i="32"/>
  <c r="AB54" i="32"/>
  <c r="O81" i="32"/>
  <c r="G114" i="32"/>
  <c r="I114" i="32" s="1"/>
  <c r="F8" i="22" s="1"/>
  <c r="N114" i="25"/>
  <c r="P123" i="31"/>
  <c r="V95" i="25"/>
  <c r="Q93" i="31"/>
  <c r="Q87" i="25"/>
  <c r="Y114" i="25"/>
  <c r="G49" i="25"/>
  <c r="U124" i="25"/>
  <c r="G62" i="31"/>
  <c r="I62" i="31" s="1"/>
  <c r="N21" i="21" s="1"/>
  <c r="P113" i="31"/>
  <c r="G84" i="25"/>
  <c r="I84" i="25" s="1"/>
  <c r="E10" i="21" s="1"/>
  <c r="U64" i="25"/>
  <c r="N123" i="31"/>
  <c r="AB30" i="32"/>
  <c r="S53" i="32"/>
  <c r="AB63" i="32"/>
  <c r="V17" i="32"/>
  <c r="N117" i="31"/>
  <c r="Q92" i="32"/>
  <c r="Y23" i="32"/>
  <c r="T116" i="25"/>
  <c r="N113" i="25"/>
  <c r="M87" i="25"/>
  <c r="AC87" i="25" s="1"/>
  <c r="H83" i="31"/>
  <c r="I83" i="31" s="1"/>
  <c r="O9" i="21" s="1"/>
  <c r="AB79" i="25"/>
  <c r="AB98" i="25" s="1"/>
  <c r="R124" i="25"/>
  <c r="M94" i="31"/>
  <c r="AC94" i="31" s="1"/>
  <c r="AD94" i="31" s="1"/>
  <c r="S20" i="21" s="1"/>
  <c r="R53" i="31"/>
  <c r="AA116" i="32"/>
  <c r="O119" i="31"/>
  <c r="R127" i="31"/>
  <c r="T121" i="32"/>
  <c r="W112" i="32"/>
  <c r="O115" i="32"/>
  <c r="P52" i="31"/>
  <c r="H19" i="32"/>
  <c r="I19" i="32" s="1"/>
  <c r="C12" i="22" s="1"/>
  <c r="N49" i="31"/>
  <c r="AA113" i="25"/>
  <c r="R52" i="31"/>
  <c r="Z96" i="25"/>
  <c r="M80" i="31"/>
  <c r="AC80" i="31" s="1"/>
  <c r="AD80" i="31" s="1"/>
  <c r="S6" i="21" s="1"/>
  <c r="Y92" i="25"/>
  <c r="R117" i="25"/>
  <c r="S56" i="25"/>
  <c r="Z115" i="25"/>
  <c r="H86" i="31"/>
  <c r="I86" i="31" s="1"/>
  <c r="O12" i="21" s="1"/>
  <c r="Z24" i="32"/>
  <c r="T89" i="25"/>
  <c r="R83" i="25"/>
  <c r="AA58" i="25"/>
  <c r="Q47" i="25"/>
  <c r="S86" i="25"/>
  <c r="M61" i="25"/>
  <c r="AC61" i="25" s="1"/>
  <c r="M63" i="25"/>
  <c r="AC63" i="25" s="1"/>
  <c r="W117" i="32"/>
  <c r="U113" i="25"/>
  <c r="N122" i="25"/>
  <c r="S90" i="25"/>
  <c r="O47" i="25"/>
  <c r="N64" i="25"/>
  <c r="Y57" i="25"/>
  <c r="R49" i="25"/>
  <c r="G128" i="31"/>
  <c r="Z129" i="25"/>
  <c r="M81" i="31"/>
  <c r="AC81" i="31" s="1"/>
  <c r="AD81" i="31" s="1"/>
  <c r="S7" i="21" s="1"/>
  <c r="Z59" i="25"/>
  <c r="Y93" i="25"/>
  <c r="G56" i="25"/>
  <c r="I56" i="25" s="1"/>
  <c r="D15" i="21" s="1"/>
  <c r="U86" i="25"/>
  <c r="AB93" i="25"/>
  <c r="Q79" i="25"/>
  <c r="Q98" i="25" s="1"/>
  <c r="T117" i="32"/>
  <c r="R92" i="25"/>
  <c r="O115" i="31"/>
  <c r="G89" i="25"/>
  <c r="I89" i="25" s="1"/>
  <c r="E15" i="21" s="1"/>
  <c r="O48" i="25"/>
  <c r="T88" i="25"/>
  <c r="M47" i="25"/>
  <c r="AC47" i="25" s="1"/>
  <c r="U21" i="32"/>
  <c r="T83" i="25"/>
  <c r="AB112" i="25"/>
  <c r="AB131" i="25" s="1"/>
  <c r="Z57" i="25"/>
  <c r="R52" i="25"/>
  <c r="O91" i="25"/>
  <c r="AA90" i="25"/>
  <c r="G119" i="25"/>
  <c r="R130" i="31"/>
  <c r="S87" i="25"/>
  <c r="R63" i="31"/>
  <c r="T85" i="25"/>
  <c r="Q55" i="25"/>
  <c r="G53" i="25"/>
  <c r="I53" i="25" s="1"/>
  <c r="D12" i="21" s="1"/>
  <c r="Y61" i="25"/>
  <c r="R64" i="25"/>
  <c r="AB82" i="25"/>
  <c r="AA51" i="25"/>
  <c r="Z52" i="25"/>
  <c r="Y47" i="25"/>
  <c r="Q53" i="25"/>
  <c r="AA96" i="25"/>
  <c r="Z91" i="32"/>
  <c r="G88" i="25"/>
  <c r="I88" i="25" s="1"/>
  <c r="E14" i="21" s="1"/>
  <c r="N117" i="25"/>
  <c r="Q51" i="25"/>
  <c r="O116" i="32"/>
  <c r="M127" i="25"/>
  <c r="AC127" i="25" s="1"/>
  <c r="N84" i="25"/>
  <c r="T116" i="32"/>
  <c r="G60" i="31"/>
  <c r="I60" i="31" s="1"/>
  <c r="N19" i="21" s="1"/>
  <c r="H89" i="31"/>
  <c r="I89" i="31" s="1"/>
  <c r="O15" i="21" s="1"/>
  <c r="Z125" i="25"/>
  <c r="N126" i="31"/>
  <c r="P46" i="31"/>
  <c r="P65" i="31" s="1"/>
  <c r="X15" i="32"/>
  <c r="P20" i="32"/>
  <c r="AA129" i="32"/>
  <c r="AA13" i="32"/>
  <c r="S118" i="32"/>
  <c r="P84" i="31"/>
  <c r="R97" i="25"/>
  <c r="N85" i="25"/>
  <c r="M121" i="25"/>
  <c r="AC121" i="25" s="1"/>
  <c r="U56" i="25"/>
  <c r="U123" i="25"/>
  <c r="O97" i="31"/>
  <c r="G120" i="25"/>
  <c r="I120" i="25" s="1"/>
  <c r="F13" i="21" s="1"/>
  <c r="AB116" i="25"/>
  <c r="Q94" i="31"/>
  <c r="G61" i="31"/>
  <c r="I61" i="31" s="1"/>
  <c r="N20" i="21" s="1"/>
  <c r="M57" i="25"/>
  <c r="AC57" i="25" s="1"/>
  <c r="AB52" i="32"/>
  <c r="P54" i="31"/>
  <c r="R122" i="31"/>
  <c r="P24" i="32"/>
  <c r="AA126" i="32"/>
  <c r="O119" i="32"/>
  <c r="N80" i="31"/>
  <c r="H20" i="32"/>
  <c r="I20" i="32" s="1"/>
  <c r="C13" i="22" s="1"/>
  <c r="X27" i="32"/>
  <c r="AA124" i="25"/>
  <c r="R48" i="31"/>
  <c r="Z83" i="25"/>
  <c r="G54" i="31"/>
  <c r="I54" i="31" s="1"/>
  <c r="N13" i="21" s="1"/>
  <c r="S79" i="25"/>
  <c r="S98" i="25" s="1"/>
  <c r="M126" i="25"/>
  <c r="AC126" i="25" s="1"/>
  <c r="S64" i="25"/>
  <c r="T112" i="25"/>
  <c r="T131" i="25" s="1"/>
  <c r="H81" i="31"/>
  <c r="I81" i="31" s="1"/>
  <c r="O7" i="21" s="1"/>
  <c r="H24" i="32"/>
  <c r="I24" i="32" s="1"/>
  <c r="C17" i="22" s="1"/>
  <c r="R13" i="32"/>
  <c r="G120" i="31"/>
  <c r="I120" i="31" s="1"/>
  <c r="P13" i="21" s="1"/>
  <c r="Y24" i="32"/>
  <c r="S64" i="32"/>
  <c r="U18" i="32"/>
  <c r="G115" i="32"/>
  <c r="AB92" i="32"/>
  <c r="O81" i="31"/>
  <c r="G124" i="25"/>
  <c r="I124" i="25" s="1"/>
  <c r="F17" i="21" s="1"/>
  <c r="M89" i="25"/>
  <c r="AC89" i="25" s="1"/>
  <c r="H96" i="31"/>
  <c r="I96" i="31" s="1"/>
  <c r="O22" i="21" s="1"/>
  <c r="AB87" i="25"/>
  <c r="T120" i="25"/>
  <c r="N112" i="31"/>
  <c r="N131" i="31" s="1"/>
  <c r="AA112" i="25"/>
  <c r="AA131" i="25" s="1"/>
  <c r="M128" i="25"/>
  <c r="AC128" i="25" s="1"/>
  <c r="M93" i="31"/>
  <c r="AC93" i="31" s="1"/>
  <c r="AD93" i="31" s="1"/>
  <c r="S19" i="21" s="1"/>
  <c r="AB48" i="32"/>
  <c r="T124" i="25"/>
  <c r="Q114" i="25"/>
  <c r="N94" i="25"/>
  <c r="Y63" i="25"/>
  <c r="N47" i="25"/>
  <c r="U55" i="25"/>
  <c r="V90" i="25"/>
  <c r="N16" i="32"/>
  <c r="P93" i="31"/>
  <c r="M56" i="25"/>
  <c r="AC56" i="25" s="1"/>
  <c r="V47" i="25"/>
  <c r="N53" i="25"/>
  <c r="U93" i="25"/>
  <c r="Y64" i="25"/>
  <c r="H22" i="32"/>
  <c r="I22" i="32" s="1"/>
  <c r="C15" i="22" s="1"/>
  <c r="N83" i="31"/>
  <c r="N124" i="25"/>
  <c r="S62" i="25"/>
  <c r="Z48" i="25"/>
  <c r="G94" i="25"/>
  <c r="I94" i="25" s="1"/>
  <c r="E20" i="21" s="1"/>
  <c r="G51" i="25"/>
  <c r="U47" i="25"/>
  <c r="W124" i="32"/>
  <c r="M90" i="31"/>
  <c r="AC90" i="31" s="1"/>
  <c r="AD90" i="31" s="1"/>
  <c r="S16" i="21" s="1"/>
  <c r="G49" i="31"/>
  <c r="I49" i="31" s="1"/>
  <c r="N8" i="21" s="1"/>
  <c r="G50" i="25"/>
  <c r="R58" i="25"/>
  <c r="Z55" i="25"/>
  <c r="R48" i="25"/>
  <c r="V20" i="32"/>
  <c r="T117" i="25"/>
  <c r="N129" i="25"/>
  <c r="Q61" i="25"/>
  <c r="O86" i="25"/>
  <c r="S80" i="25"/>
  <c r="AB86" i="25"/>
  <c r="R80" i="25"/>
  <c r="T113" i="32"/>
  <c r="R112" i="25"/>
  <c r="R131" i="25" s="1"/>
  <c r="M86" i="31"/>
  <c r="AC86" i="31" s="1"/>
  <c r="AD86" i="31" s="1"/>
  <c r="S12" i="21" s="1"/>
  <c r="Y48" i="25"/>
  <c r="N52" i="25"/>
  <c r="G59" i="25"/>
  <c r="I59" i="25" s="1"/>
  <c r="D18" i="21" s="1"/>
  <c r="V61" i="25"/>
  <c r="V46" i="25"/>
  <c r="V65" i="25" s="1"/>
  <c r="Y20" i="32"/>
  <c r="T125" i="25"/>
  <c r="H99" i="31"/>
  <c r="O55" i="25"/>
  <c r="M55" i="25"/>
  <c r="AC55" i="25" s="1"/>
  <c r="Q49" i="25"/>
  <c r="G123" i="25"/>
  <c r="I123" i="25" s="1"/>
  <c r="F16" i="21" s="1"/>
  <c r="Z56" i="25"/>
  <c r="Y116" i="25"/>
  <c r="Z130" i="25"/>
  <c r="Y80" i="25"/>
  <c r="P63" i="31"/>
  <c r="M57" i="32"/>
  <c r="N56" i="31"/>
  <c r="Q86" i="32"/>
  <c r="Z84" i="32"/>
  <c r="P86" i="32"/>
  <c r="AB56" i="32"/>
  <c r="M91" i="25"/>
  <c r="AC91" i="25" s="1"/>
  <c r="Q88" i="31"/>
  <c r="G83" i="25"/>
  <c r="I83" i="25" s="1"/>
  <c r="E9" i="21" s="1"/>
  <c r="Y122" i="25"/>
  <c r="O118" i="31"/>
  <c r="N120" i="25"/>
  <c r="P97" i="31"/>
  <c r="R86" i="25"/>
  <c r="Q117" i="25"/>
  <c r="Q86" i="31"/>
  <c r="O49" i="25"/>
  <c r="Y30" i="32"/>
  <c r="Y82" i="32"/>
  <c r="Y29" i="32"/>
  <c r="S52" i="32"/>
  <c r="AB58" i="32"/>
  <c r="R56" i="32"/>
  <c r="V27" i="32"/>
  <c r="O86" i="31"/>
  <c r="G131" i="25"/>
  <c r="AC131" i="25" s="1"/>
  <c r="V93" i="25"/>
  <c r="H84" i="31"/>
  <c r="I84" i="31" s="1"/>
  <c r="O10" i="21" s="1"/>
  <c r="AB89" i="25"/>
  <c r="T115" i="25"/>
  <c r="R116" i="31"/>
  <c r="AA122" i="25"/>
  <c r="M123" i="25"/>
  <c r="AC123" i="25" s="1"/>
  <c r="G57" i="31"/>
  <c r="I57" i="31" s="1"/>
  <c r="N16" i="21" s="1"/>
  <c r="V15" i="32"/>
  <c r="N27" i="32"/>
  <c r="O126" i="31"/>
  <c r="X13" i="32"/>
  <c r="T124" i="32"/>
  <c r="W127" i="32"/>
  <c r="S119" i="32"/>
  <c r="O114" i="32"/>
  <c r="P127" i="31"/>
  <c r="U90" i="25"/>
  <c r="G48" i="31"/>
  <c r="I48" i="31" s="1"/>
  <c r="N7" i="21" s="1"/>
  <c r="S89" i="25"/>
  <c r="R125" i="25"/>
  <c r="U50" i="25"/>
  <c r="U115" i="25"/>
  <c r="O79" i="31"/>
  <c r="O98" i="31" s="1"/>
  <c r="G114" i="25"/>
  <c r="I114" i="25" s="1"/>
  <c r="F7" i="21" s="1"/>
  <c r="Y113" i="25"/>
  <c r="H95" i="31"/>
  <c r="I95" i="31" s="1"/>
  <c r="O21" i="21" s="1"/>
  <c r="T53" i="32"/>
  <c r="S47" i="25"/>
  <c r="Z61" i="25"/>
  <c r="V54" i="25"/>
  <c r="N51" i="25"/>
  <c r="S85" i="25"/>
  <c r="P56" i="31"/>
  <c r="U97" i="25"/>
  <c r="Q64" i="25"/>
  <c r="R46" i="25"/>
  <c r="R65" i="25" s="1"/>
  <c r="Z62" i="25"/>
  <c r="G86" i="25"/>
  <c r="I86" i="25" s="1"/>
  <c r="E12" i="21" s="1"/>
  <c r="Q58" i="25"/>
  <c r="T31" i="32"/>
  <c r="G129" i="25"/>
  <c r="I129" i="25" s="1"/>
  <c r="F22" i="21" s="1"/>
  <c r="O121" i="31"/>
  <c r="Y79" i="25"/>
  <c r="Y98" i="25" s="1"/>
  <c r="O64" i="25"/>
  <c r="G79" i="25"/>
  <c r="I79" i="25" s="1"/>
  <c r="E5" i="21" s="1"/>
  <c r="S60" i="25"/>
  <c r="N30" i="32"/>
  <c r="Y87" i="25"/>
  <c r="M114" i="25"/>
  <c r="AC114" i="25" s="1"/>
  <c r="Z60" i="25"/>
  <c r="Q57" i="25"/>
  <c r="G127" i="25"/>
  <c r="I127" i="25" s="1"/>
  <c r="F20" i="21" s="1"/>
  <c r="M92" i="25"/>
  <c r="AC92" i="25" s="1"/>
  <c r="T50" i="32"/>
  <c r="G62" i="25"/>
  <c r="I62" i="25" s="1"/>
  <c r="D21" i="21" s="1"/>
  <c r="Z47" i="25"/>
  <c r="S88" i="25"/>
  <c r="Q62" i="25"/>
  <c r="N50" i="25"/>
  <c r="W116" i="32"/>
  <c r="S49" i="25"/>
  <c r="Y119" i="25"/>
  <c r="Z46" i="25"/>
  <c r="Z65" i="25" s="1"/>
  <c r="S52" i="25"/>
  <c r="R90" i="25"/>
  <c r="N96" i="25"/>
  <c r="S47" i="32"/>
  <c r="O94" i="31"/>
  <c r="Y129" i="25"/>
  <c r="V55" i="25"/>
  <c r="O52" i="25"/>
  <c r="U94" i="25"/>
  <c r="N82" i="25"/>
  <c r="R54" i="25"/>
  <c r="P49" i="31"/>
  <c r="U62" i="25"/>
  <c r="S63" i="25"/>
  <c r="Z118" i="25"/>
  <c r="V97" i="25"/>
  <c r="AA129" i="25"/>
  <c r="O53" i="25"/>
  <c r="AB50" i="32"/>
  <c r="S117" i="32"/>
  <c r="N87" i="31"/>
  <c r="H13" i="32"/>
  <c r="I13" i="32" s="1"/>
  <c r="C6" i="22" s="1"/>
  <c r="P23" i="32"/>
  <c r="M16" i="32"/>
  <c r="W129" i="32"/>
  <c r="M112" i="31"/>
  <c r="S95" i="25"/>
  <c r="AA57" i="25"/>
  <c r="Q128" i="25"/>
  <c r="Z94" i="25"/>
  <c r="Q118" i="31"/>
  <c r="S121" i="25"/>
  <c r="AB122" i="25"/>
  <c r="R51" i="25"/>
  <c r="N17" i="32"/>
  <c r="O129" i="31"/>
  <c r="X18" i="32"/>
  <c r="P21" i="32"/>
  <c r="AA119" i="32"/>
  <c r="S115" i="32"/>
  <c r="O118" i="32"/>
  <c r="P95" i="31"/>
  <c r="R89" i="25"/>
  <c r="G52" i="31"/>
  <c r="I52" i="31" s="1"/>
  <c r="N11" i="21" s="1"/>
  <c r="S92" i="25"/>
  <c r="M119" i="25"/>
  <c r="AC119" i="25" s="1"/>
  <c r="U61" i="25"/>
  <c r="U120" i="25"/>
  <c r="O93" i="31"/>
  <c r="G125" i="25"/>
  <c r="I125" i="25" s="1"/>
  <c r="F18" i="21" s="1"/>
  <c r="Y124" i="25"/>
  <c r="H93" i="31"/>
  <c r="I93" i="31" s="1"/>
  <c r="O19" i="21" s="1"/>
  <c r="M28" i="32"/>
  <c r="U27" i="32"/>
  <c r="G128" i="32"/>
  <c r="I128" i="32" s="1"/>
  <c r="F22" i="22" s="1"/>
  <c r="N130" i="31"/>
  <c r="Y21" i="32"/>
  <c r="S49" i="32"/>
  <c r="AB53" i="32"/>
  <c r="U20" i="32"/>
  <c r="AA82" i="25"/>
  <c r="H85" i="31"/>
  <c r="I85" i="31" s="1"/>
  <c r="O11" i="21" s="1"/>
  <c r="Q82" i="25"/>
  <c r="T128" i="25"/>
  <c r="G128" i="25"/>
  <c r="I128" i="25" s="1"/>
  <c r="F21" i="21" s="1"/>
  <c r="P82" i="31"/>
  <c r="R113" i="31"/>
  <c r="U114" i="25"/>
  <c r="G122" i="25"/>
  <c r="I122" i="25" s="1"/>
  <c r="F15" i="21" s="1"/>
  <c r="H90" i="31"/>
  <c r="I90" i="31" s="1"/>
  <c r="O16" i="21" s="1"/>
  <c r="O56" i="25"/>
  <c r="Z63" i="25"/>
  <c r="Y49" i="25"/>
  <c r="R88" i="25"/>
  <c r="X17" i="32"/>
  <c r="M82" i="31"/>
  <c r="AC82" i="31" s="1"/>
  <c r="AD82" i="31" s="1"/>
  <c r="S8" i="21" s="1"/>
  <c r="Q119" i="25"/>
  <c r="N49" i="25"/>
  <c r="O57" i="25"/>
  <c r="AA91" i="25"/>
  <c r="O50" i="25"/>
  <c r="AA55" i="25"/>
  <c r="U29" i="32"/>
  <c r="Q123" i="31"/>
  <c r="Q117" i="31"/>
  <c r="M52" i="25"/>
  <c r="AC52" i="25" s="1"/>
  <c r="V64" i="25"/>
  <c r="Y62" i="25"/>
  <c r="Q46" i="25"/>
  <c r="Q65" i="25" s="1"/>
  <c r="P48" i="31"/>
  <c r="R122" i="25"/>
  <c r="S127" i="25"/>
  <c r="Y51" i="25"/>
  <c r="N123" i="25"/>
  <c r="N92" i="25"/>
  <c r="AB83" i="25"/>
  <c r="X28" i="32"/>
  <c r="R60" i="31"/>
  <c r="S125" i="25"/>
  <c r="N48" i="25"/>
  <c r="V88" i="25"/>
  <c r="U46" i="25"/>
  <c r="U65" i="25" s="1"/>
  <c r="R53" i="25"/>
  <c r="N79" i="25"/>
  <c r="N98" i="25" s="1"/>
  <c r="O126" i="32"/>
  <c r="AA115" i="25"/>
  <c r="V84" i="25"/>
  <c r="V51" i="25"/>
  <c r="R95" i="25"/>
  <c r="Y91" i="25"/>
  <c r="T95" i="25"/>
  <c r="AB46" i="32"/>
  <c r="G115" i="25"/>
  <c r="I115" i="25" s="1"/>
  <c r="F8" i="21" s="1"/>
  <c r="M86" i="25"/>
  <c r="AC86" i="25" s="1"/>
  <c r="N59" i="25"/>
  <c r="U84" i="25"/>
  <c r="Q93" i="25"/>
  <c r="AA47" i="25"/>
  <c r="Z95" i="25"/>
  <c r="X21" i="32"/>
  <c r="AA123" i="25"/>
  <c r="H92" i="31"/>
  <c r="I92" i="31" s="1"/>
  <c r="O18" i="21" s="1"/>
  <c r="S94" i="25"/>
  <c r="P124" i="31"/>
  <c r="N60" i="25"/>
  <c r="T18" i="32"/>
  <c r="P80" i="32"/>
  <c r="G118" i="32"/>
  <c r="N48" i="31"/>
  <c r="Q97" i="32"/>
  <c r="V81" i="32"/>
  <c r="S55" i="32"/>
  <c r="AB90" i="25"/>
  <c r="AB119" i="25"/>
  <c r="G114" i="31"/>
  <c r="I114" i="31" s="1"/>
  <c r="P7" i="21" s="1"/>
  <c r="N116" i="25"/>
  <c r="M97" i="25"/>
  <c r="AC97" i="25" s="1"/>
  <c r="M91" i="31"/>
  <c r="AC91" i="31" s="1"/>
  <c r="AD91" i="31" s="1"/>
  <c r="S17" i="21" s="1"/>
  <c r="Z84" i="25"/>
  <c r="Z122" i="25"/>
  <c r="AB114" i="25"/>
  <c r="N55" i="25"/>
  <c r="U23" i="32"/>
  <c r="U15" i="32"/>
  <c r="T85" i="32"/>
  <c r="N113" i="31"/>
  <c r="Q88" i="32"/>
  <c r="S56" i="32"/>
  <c r="P87" i="32"/>
  <c r="U25" i="32"/>
  <c r="M84" i="25"/>
  <c r="AC84" i="25" s="1"/>
  <c r="Q85" i="31"/>
  <c r="Q80" i="25"/>
  <c r="T123" i="25"/>
  <c r="N130" i="25"/>
  <c r="P88" i="31"/>
  <c r="U81" i="25"/>
  <c r="Q122" i="25"/>
  <c r="S54" i="32"/>
  <c r="V89" i="32"/>
  <c r="O112" i="32"/>
  <c r="O131" i="32" s="1"/>
  <c r="P61" i="31"/>
  <c r="X25" i="32"/>
  <c r="P16" i="32"/>
  <c r="AA121" i="32"/>
  <c r="W115" i="32"/>
  <c r="Q82" i="31"/>
  <c r="Y82" i="25"/>
  <c r="M129" i="25"/>
  <c r="AC129" i="25" s="1"/>
  <c r="U49" i="25"/>
  <c r="U117" i="25"/>
  <c r="R79" i="25"/>
  <c r="R98" i="25" s="1"/>
  <c r="O92" i="31"/>
  <c r="N127" i="25"/>
  <c r="Y127" i="25"/>
  <c r="Y13" i="32"/>
  <c r="Q115" i="31"/>
  <c r="Q116" i="25"/>
  <c r="N63" i="25"/>
  <c r="N58" i="25"/>
  <c r="M88" i="25"/>
  <c r="AC88" i="25" s="1"/>
  <c r="Y90" i="25"/>
  <c r="P27" i="32"/>
  <c r="G95" i="25"/>
  <c r="I95" i="25" s="1"/>
  <c r="E21" i="21" s="1"/>
  <c r="AB92" i="25"/>
  <c r="R61" i="25"/>
  <c r="AA84" i="25"/>
  <c r="AA63" i="25"/>
  <c r="V92" i="25"/>
  <c r="T52" i="32"/>
  <c r="AA93" i="25"/>
  <c r="Q63" i="25"/>
  <c r="G60" i="25"/>
  <c r="I60" i="25" s="1"/>
  <c r="D19" i="21" s="1"/>
  <c r="V86" i="25"/>
  <c r="X14" i="32"/>
  <c r="S53" i="25"/>
  <c r="M53" i="25"/>
  <c r="AC53" i="25" s="1"/>
  <c r="Y54" i="25"/>
  <c r="N97" i="25"/>
  <c r="G48" i="25"/>
  <c r="I48" i="25" s="1"/>
  <c r="D7" i="21" s="1"/>
  <c r="V48" i="25"/>
  <c r="AA81" i="25"/>
  <c r="R25" i="32"/>
  <c r="O80" i="25"/>
  <c r="M116" i="25"/>
  <c r="AC116" i="25" s="1"/>
  <c r="O46" i="25"/>
  <c r="O65" i="25" s="1"/>
  <c r="G99" i="25"/>
  <c r="AC99" i="25" s="1"/>
  <c r="Y55" i="25"/>
  <c r="M80" i="25"/>
  <c r="AC80" i="25" s="1"/>
  <c r="AA64" i="25"/>
  <c r="N14" i="32"/>
  <c r="R50" i="31"/>
  <c r="G66" i="25"/>
  <c r="I66" i="25" s="1"/>
  <c r="AD66" i="25" s="1"/>
  <c r="N54" i="25"/>
  <c r="Y95" i="25"/>
  <c r="R57" i="25"/>
  <c r="G132" i="25"/>
  <c r="I132" i="25" s="1"/>
  <c r="AD132" i="25" s="1"/>
  <c r="M31" i="32"/>
  <c r="AC31" i="32" s="1"/>
  <c r="AD31" i="32" s="1"/>
  <c r="G24" i="22" s="1"/>
  <c r="P130" i="31"/>
  <c r="Q50" i="25"/>
  <c r="Q52" i="25"/>
  <c r="G87" i="25"/>
  <c r="I87" i="25" s="1"/>
  <c r="E13" i="21" s="1"/>
  <c r="Y58" i="25"/>
  <c r="Z87" i="25"/>
  <c r="E6" i="22"/>
  <c r="R98" i="33" l="1"/>
  <c r="I23" i="33"/>
  <c r="M16" i="22" s="1"/>
  <c r="R65" i="31"/>
  <c r="R131" i="31"/>
  <c r="R98" i="31"/>
  <c r="I91" i="33"/>
  <c r="O23" i="22" s="1"/>
  <c r="I85" i="32"/>
  <c r="E17" i="22" s="1"/>
  <c r="I127" i="33"/>
  <c r="P21" i="22" s="1"/>
  <c r="AC30" i="33"/>
  <c r="AD30" i="33" s="1"/>
  <c r="Q23" i="22" s="1"/>
  <c r="AD86" i="25"/>
  <c r="I12" i="21" s="1"/>
  <c r="AD114" i="25"/>
  <c r="J7" i="21" s="1"/>
  <c r="AD58" i="25"/>
  <c r="H17" i="21" s="1"/>
  <c r="O32" i="32"/>
  <c r="AD88" i="32"/>
  <c r="AC53" i="33"/>
  <c r="AD53" i="33" s="1"/>
  <c r="R13" i="22" s="1"/>
  <c r="I112" i="33"/>
  <c r="P6" i="22" s="1"/>
  <c r="I122" i="31"/>
  <c r="P15" i="21" s="1"/>
  <c r="I79" i="33"/>
  <c r="O11" i="22" s="1"/>
  <c r="I46" i="33"/>
  <c r="N6" i="22" s="1"/>
  <c r="I25" i="33"/>
  <c r="M18" i="22" s="1"/>
  <c r="I48" i="32"/>
  <c r="D8" i="22" s="1"/>
  <c r="X32" i="32"/>
  <c r="R32" i="32"/>
  <c r="AD47" i="25"/>
  <c r="H6" i="21" s="1"/>
  <c r="AD63" i="25"/>
  <c r="H22" i="21" s="1"/>
  <c r="AD122" i="25"/>
  <c r="J15" i="21" s="1"/>
  <c r="AD120" i="31"/>
  <c r="T13" i="21" s="1"/>
  <c r="AD130" i="31"/>
  <c r="T23" i="21" s="1"/>
  <c r="AD117" i="31"/>
  <c r="T10" i="21" s="1"/>
  <c r="AD96" i="32"/>
  <c r="AD126" i="31"/>
  <c r="T19" i="21" s="1"/>
  <c r="AC29" i="33"/>
  <c r="AD29" i="33" s="1"/>
  <c r="Q22" i="22" s="1"/>
  <c r="Z65" i="32"/>
  <c r="I92" i="33"/>
  <c r="AC79" i="25"/>
  <c r="AD79" i="25" s="1"/>
  <c r="I5" i="21" s="1"/>
  <c r="M98" i="25"/>
  <c r="AC14" i="32"/>
  <c r="AD14" i="32" s="1"/>
  <c r="G7" i="22" s="1"/>
  <c r="AD120" i="25"/>
  <c r="J13" i="21" s="1"/>
  <c r="AD60" i="25"/>
  <c r="H19" i="21" s="1"/>
  <c r="AC61" i="32"/>
  <c r="AD61" i="32" s="1"/>
  <c r="H21" i="22" s="1"/>
  <c r="M32" i="32"/>
  <c r="AC13" i="32"/>
  <c r="AD13" i="32" s="1"/>
  <c r="G6" i="22" s="1"/>
  <c r="AC23" i="32"/>
  <c r="AD23" i="32" s="1"/>
  <c r="G16" i="22" s="1"/>
  <c r="W32" i="32"/>
  <c r="T65" i="32"/>
  <c r="AC52" i="32"/>
  <c r="AD52" i="32" s="1"/>
  <c r="H12" i="22" s="1"/>
  <c r="Z131" i="32"/>
  <c r="T26" i="22"/>
  <c r="AC66" i="33"/>
  <c r="I66" i="33"/>
  <c r="AD66" i="33" s="1"/>
  <c r="AC120" i="33"/>
  <c r="AD120" i="33" s="1"/>
  <c r="T14" i="22" s="1"/>
  <c r="AC57" i="33"/>
  <c r="AD57" i="33" s="1"/>
  <c r="R17" i="22" s="1"/>
  <c r="AC132" i="25"/>
  <c r="I50" i="25"/>
  <c r="D9" i="21" s="1"/>
  <c r="AD55" i="31"/>
  <c r="R14" i="21" s="1"/>
  <c r="AC115" i="33"/>
  <c r="AD115" i="33" s="1"/>
  <c r="T9" i="22" s="1"/>
  <c r="AC23" i="33"/>
  <c r="AD23" i="33" s="1"/>
  <c r="Q16" i="22" s="1"/>
  <c r="AC118" i="33"/>
  <c r="AD118" i="33" s="1"/>
  <c r="T12" i="22" s="1"/>
  <c r="AD63" i="31"/>
  <c r="R22" i="21" s="1"/>
  <c r="AC117" i="33"/>
  <c r="AD117" i="33" s="1"/>
  <c r="T11" i="22" s="1"/>
  <c r="AD116" i="33"/>
  <c r="T10" i="22" s="1"/>
  <c r="I80" i="33"/>
  <c r="O12" i="22" s="1"/>
  <c r="Q32" i="33"/>
  <c r="I131" i="32"/>
  <c r="AD131" i="32" s="1"/>
  <c r="J25" i="22" s="1"/>
  <c r="AC129" i="33"/>
  <c r="AD129" i="33" s="1"/>
  <c r="T23" i="22" s="1"/>
  <c r="AC131" i="33"/>
  <c r="I131" i="33"/>
  <c r="AD131" i="33" s="1"/>
  <c r="T25" i="22" s="1"/>
  <c r="I126" i="33"/>
  <c r="P20" i="22" s="1"/>
  <c r="Q131" i="33"/>
  <c r="AC27" i="33"/>
  <c r="AD27" i="33" s="1"/>
  <c r="Q20" i="22" s="1"/>
  <c r="I126" i="32"/>
  <c r="F20" i="22" s="1"/>
  <c r="AC62" i="33"/>
  <c r="AD62" i="33" s="1"/>
  <c r="R22" i="22" s="1"/>
  <c r="AC123" i="32"/>
  <c r="AD123" i="32" s="1"/>
  <c r="J17" i="22" s="1"/>
  <c r="I94" i="32"/>
  <c r="AC99" i="33"/>
  <c r="I99" i="33"/>
  <c r="AD99" i="33" s="1"/>
  <c r="AC27" i="32"/>
  <c r="AD27" i="32" s="1"/>
  <c r="G20" i="22" s="1"/>
  <c r="J25" i="21"/>
  <c r="AD80" i="25"/>
  <c r="I6" i="21" s="1"/>
  <c r="AD129" i="25"/>
  <c r="J22" i="21" s="1"/>
  <c r="AD97" i="25"/>
  <c r="I23" i="21" s="1"/>
  <c r="AD94" i="25"/>
  <c r="I20" i="21" s="1"/>
  <c r="AD54" i="25"/>
  <c r="H13" i="21" s="1"/>
  <c r="AD85" i="25"/>
  <c r="I11" i="21" s="1"/>
  <c r="AD49" i="25"/>
  <c r="H8" i="21" s="1"/>
  <c r="AC121" i="32"/>
  <c r="AD121" i="32" s="1"/>
  <c r="J15" i="22" s="1"/>
  <c r="N131" i="32"/>
  <c r="AC50" i="32"/>
  <c r="AD50" i="32" s="1"/>
  <c r="H10" i="22" s="1"/>
  <c r="AC79" i="32"/>
  <c r="AD79" i="32" s="1"/>
  <c r="M98" i="32"/>
  <c r="AC19" i="32"/>
  <c r="AD19" i="32" s="1"/>
  <c r="G12" i="22" s="1"/>
  <c r="AC127" i="32"/>
  <c r="AD127" i="32" s="1"/>
  <c r="J21" i="22" s="1"/>
  <c r="AC15" i="32"/>
  <c r="AD15" i="32" s="1"/>
  <c r="G8" i="22" s="1"/>
  <c r="I56" i="31"/>
  <c r="N15" i="21" s="1"/>
  <c r="AC17" i="32"/>
  <c r="AD17" i="32" s="1"/>
  <c r="G10" i="22" s="1"/>
  <c r="AD123" i="31"/>
  <c r="T16" i="21" s="1"/>
  <c r="AC26" i="32"/>
  <c r="AD26" i="32" s="1"/>
  <c r="G19" i="22" s="1"/>
  <c r="AA131" i="32"/>
  <c r="M65" i="25"/>
  <c r="AC46" i="25"/>
  <c r="AD46" i="25" s="1"/>
  <c r="H5" i="21" s="1"/>
  <c r="AC117" i="32"/>
  <c r="AD117" i="32" s="1"/>
  <c r="J11" i="22" s="1"/>
  <c r="I80" i="25"/>
  <c r="E6" i="21" s="1"/>
  <c r="AD113" i="31"/>
  <c r="T6" i="21" s="1"/>
  <c r="AC116" i="32"/>
  <c r="AD116" i="32" s="1"/>
  <c r="J10" i="22" s="1"/>
  <c r="AC120" i="32"/>
  <c r="AD120" i="32" s="1"/>
  <c r="J14" i="22" s="1"/>
  <c r="AC32" i="33"/>
  <c r="I32" i="33"/>
  <c r="AD32" i="33" s="1"/>
  <c r="Q25" i="22" s="1"/>
  <c r="AC66" i="25"/>
  <c r="AC19" i="33"/>
  <c r="AD19" i="33" s="1"/>
  <c r="Q12" i="22" s="1"/>
  <c r="M65" i="33"/>
  <c r="AC46" i="33"/>
  <c r="AD46" i="33" s="1"/>
  <c r="R6" i="22" s="1"/>
  <c r="AC58" i="33"/>
  <c r="AD58" i="33" s="1"/>
  <c r="R18" i="22" s="1"/>
  <c r="I59" i="33"/>
  <c r="N19" i="22" s="1"/>
  <c r="AC66" i="31"/>
  <c r="M131" i="33"/>
  <c r="AC112" i="33"/>
  <c r="AD112" i="33" s="1"/>
  <c r="T6" i="22" s="1"/>
  <c r="I55" i="32"/>
  <c r="D15" i="22" s="1"/>
  <c r="I50" i="33"/>
  <c r="N10" i="22" s="1"/>
  <c r="I13" i="33"/>
  <c r="M6" i="22" s="1"/>
  <c r="AD58" i="31"/>
  <c r="R17" i="21" s="1"/>
  <c r="AC98" i="25"/>
  <c r="I132" i="32"/>
  <c r="AD132" i="32" s="1"/>
  <c r="I131" i="31"/>
  <c r="AD131" i="31" s="1"/>
  <c r="T24" i="21" s="1"/>
  <c r="I56" i="32"/>
  <c r="D16" i="22" s="1"/>
  <c r="I82" i="33"/>
  <c r="O14" i="22" s="1"/>
  <c r="AD91" i="33"/>
  <c r="I47" i="32"/>
  <c r="D7" i="22" s="1"/>
  <c r="P131" i="33"/>
  <c r="Y131" i="32"/>
  <c r="AC121" i="33"/>
  <c r="AD121" i="33" s="1"/>
  <c r="T15" i="22" s="1"/>
  <c r="I80" i="32"/>
  <c r="E12" i="22" s="1"/>
  <c r="W65" i="32"/>
  <c r="P32" i="32"/>
  <c r="Y32" i="32"/>
  <c r="AB65" i="32"/>
  <c r="AC16" i="32"/>
  <c r="AD16" i="32" s="1"/>
  <c r="G9" i="22" s="1"/>
  <c r="AD57" i="25"/>
  <c r="H16" i="21" s="1"/>
  <c r="AD121" i="25"/>
  <c r="J14" i="21" s="1"/>
  <c r="AD127" i="25"/>
  <c r="J20" i="21" s="1"/>
  <c r="AD59" i="25"/>
  <c r="H18" i="21" s="1"/>
  <c r="AC98" i="31"/>
  <c r="I98" i="31"/>
  <c r="AD98" i="31" s="1"/>
  <c r="S24" i="21" s="1"/>
  <c r="AD118" i="25"/>
  <c r="J11" i="21" s="1"/>
  <c r="AD90" i="25"/>
  <c r="I16" i="21" s="1"/>
  <c r="AD64" i="25"/>
  <c r="H23" i="21" s="1"/>
  <c r="T131" i="32"/>
  <c r="AC22" i="32"/>
  <c r="AD22" i="32" s="1"/>
  <c r="G15" i="22" s="1"/>
  <c r="AC18" i="32"/>
  <c r="AD18" i="32" s="1"/>
  <c r="G11" i="22" s="1"/>
  <c r="AC126" i="32"/>
  <c r="AD126" i="32" s="1"/>
  <c r="J20" i="22" s="1"/>
  <c r="AD115" i="31"/>
  <c r="T8" i="21" s="1"/>
  <c r="AC128" i="32"/>
  <c r="AD128" i="32" s="1"/>
  <c r="J22" i="22" s="1"/>
  <c r="AD50" i="25"/>
  <c r="H9" i="21" s="1"/>
  <c r="Z32" i="32"/>
  <c r="AC29" i="32"/>
  <c r="AD29" i="32" s="1"/>
  <c r="G22" i="22" s="1"/>
  <c r="AC112" i="32"/>
  <c r="AD112" i="32" s="1"/>
  <c r="J6" i="22" s="1"/>
  <c r="M131" i="32"/>
  <c r="AB131" i="32"/>
  <c r="AC60" i="33"/>
  <c r="AD60" i="33" s="1"/>
  <c r="R20" i="22" s="1"/>
  <c r="I116" i="25"/>
  <c r="F9" i="21" s="1"/>
  <c r="AC55" i="32"/>
  <c r="AD55" i="32" s="1"/>
  <c r="H15" i="22" s="1"/>
  <c r="AC21" i="32"/>
  <c r="AD21" i="32" s="1"/>
  <c r="G14" i="22" s="1"/>
  <c r="AC51" i="32"/>
  <c r="AD51" i="32" s="1"/>
  <c r="H11" i="22" s="1"/>
  <c r="AD62" i="25"/>
  <c r="H21" i="21" s="1"/>
  <c r="AC64" i="32"/>
  <c r="AD64" i="32" s="1"/>
  <c r="H24" i="22" s="1"/>
  <c r="AD127" i="31"/>
  <c r="T20" i="21" s="1"/>
  <c r="I94" i="33"/>
  <c r="N32" i="33"/>
  <c r="AD64" i="31"/>
  <c r="R23" i="21" s="1"/>
  <c r="I49" i="25"/>
  <c r="D8" i="21" s="1"/>
  <c r="I83" i="33"/>
  <c r="O15" i="22" s="1"/>
  <c r="AC119" i="32"/>
  <c r="AD119" i="32" s="1"/>
  <c r="J13" i="22" s="1"/>
  <c r="AD49" i="31"/>
  <c r="R8" i="21" s="1"/>
  <c r="AC130" i="33"/>
  <c r="AD130" i="33" s="1"/>
  <c r="T24" i="22" s="1"/>
  <c r="AD53" i="31"/>
  <c r="R12" i="21" s="1"/>
  <c r="I125" i="33"/>
  <c r="P19" i="22" s="1"/>
  <c r="AD54" i="31"/>
  <c r="R13" i="21" s="1"/>
  <c r="I26" i="33"/>
  <c r="M19" i="22" s="1"/>
  <c r="S32" i="32"/>
  <c r="O131" i="33"/>
  <c r="I132" i="31"/>
  <c r="AD132" i="31" s="1"/>
  <c r="AC18" i="33"/>
  <c r="AD18" i="33" s="1"/>
  <c r="Q11" i="22" s="1"/>
  <c r="AC59" i="33"/>
  <c r="AD59" i="33" s="1"/>
  <c r="R19" i="22" s="1"/>
  <c r="I89" i="33"/>
  <c r="O21" i="22" s="1"/>
  <c r="AC125" i="33"/>
  <c r="AD125" i="33" s="1"/>
  <c r="T19" i="22" s="1"/>
  <c r="M131" i="31"/>
  <c r="AC112" i="31"/>
  <c r="AD112" i="31" s="1"/>
  <c r="T5" i="21" s="1"/>
  <c r="AD84" i="25"/>
  <c r="I10" i="21" s="1"/>
  <c r="AD123" i="25"/>
  <c r="J16" i="21" s="1"/>
  <c r="AC57" i="32"/>
  <c r="AD57" i="32" s="1"/>
  <c r="H17" i="22" s="1"/>
  <c r="AD55" i="25"/>
  <c r="H14" i="21" s="1"/>
  <c r="AD56" i="25"/>
  <c r="H15" i="21" s="1"/>
  <c r="AD126" i="25"/>
  <c r="J19" i="21" s="1"/>
  <c r="W131" i="32"/>
  <c r="S131" i="32"/>
  <c r="AC53" i="32"/>
  <c r="AD53" i="32" s="1"/>
  <c r="H13" i="22" s="1"/>
  <c r="AC118" i="32"/>
  <c r="AD118" i="32" s="1"/>
  <c r="J12" i="22" s="1"/>
  <c r="R25" i="21"/>
  <c r="AD67" i="31"/>
  <c r="R26" i="21" s="1"/>
  <c r="AC125" i="32"/>
  <c r="AD125" i="32" s="1"/>
  <c r="J19" i="22" s="1"/>
  <c r="AD117" i="25"/>
  <c r="J10" i="21" s="1"/>
  <c r="AD119" i="31"/>
  <c r="T12" i="21" s="1"/>
  <c r="N32" i="32"/>
  <c r="AC59" i="32"/>
  <c r="AD59" i="32" s="1"/>
  <c r="H19" i="22" s="1"/>
  <c r="V65" i="32"/>
  <c r="AD125" i="25"/>
  <c r="J18" i="21" s="1"/>
  <c r="I119" i="25"/>
  <c r="F12" i="21" s="1"/>
  <c r="AC22" i="33"/>
  <c r="AD22" i="33" s="1"/>
  <c r="Q15" i="22" s="1"/>
  <c r="AD51" i="31"/>
  <c r="R10" i="21" s="1"/>
  <c r="AC124" i="33"/>
  <c r="AD124" i="33" s="1"/>
  <c r="T18" i="22" s="1"/>
  <c r="I131" i="25"/>
  <c r="AD131" i="25" s="1"/>
  <c r="J24" i="21" s="1"/>
  <c r="I57" i="32"/>
  <c r="D17" i="22" s="1"/>
  <c r="X131" i="32"/>
  <c r="AC48" i="33"/>
  <c r="AD48" i="33" s="1"/>
  <c r="R8" i="22" s="1"/>
  <c r="AC61" i="33"/>
  <c r="AD61" i="33" s="1"/>
  <c r="R21" i="22" s="1"/>
  <c r="I98" i="32"/>
  <c r="AD98" i="32" s="1"/>
  <c r="AC98" i="32"/>
  <c r="U65" i="32"/>
  <c r="I49" i="33"/>
  <c r="N9" i="22" s="1"/>
  <c r="I62" i="33"/>
  <c r="N22" i="22" s="1"/>
  <c r="I129" i="33"/>
  <c r="P23" i="22" s="1"/>
  <c r="Q131" i="32"/>
  <c r="M32" i="33"/>
  <c r="AC13" i="33"/>
  <c r="AD13" i="33" s="1"/>
  <c r="Q6" i="22" s="1"/>
  <c r="AC26" i="33"/>
  <c r="AD26" i="33" s="1"/>
  <c r="Q19" i="22" s="1"/>
  <c r="I90" i="33"/>
  <c r="O22" i="22" s="1"/>
  <c r="I123" i="31"/>
  <c r="P16" i="21" s="1"/>
  <c r="AD47" i="31"/>
  <c r="R6" i="21" s="1"/>
  <c r="AC54" i="33"/>
  <c r="AD54" i="33" s="1"/>
  <c r="R14" i="22" s="1"/>
  <c r="I18" i="33"/>
  <c r="M11" i="22" s="1"/>
  <c r="AD52" i="25"/>
  <c r="H11" i="21" s="1"/>
  <c r="AD119" i="25"/>
  <c r="J12" i="21" s="1"/>
  <c r="AD92" i="25"/>
  <c r="I18" i="21" s="1"/>
  <c r="I33" i="32"/>
  <c r="AD33" i="32" s="1"/>
  <c r="AC33" i="32"/>
  <c r="AD95" i="25"/>
  <c r="I21" i="21" s="1"/>
  <c r="M98" i="31"/>
  <c r="AC79" i="31"/>
  <c r="AD79" i="31" s="1"/>
  <c r="S5" i="21" s="1"/>
  <c r="AD130" i="25"/>
  <c r="J23" i="21" s="1"/>
  <c r="I32" i="32"/>
  <c r="AD32" i="32" s="1"/>
  <c r="G25" i="22" s="1"/>
  <c r="AC32" i="32"/>
  <c r="AC115" i="32"/>
  <c r="AD115" i="32" s="1"/>
  <c r="J9" i="22" s="1"/>
  <c r="S65" i="32"/>
  <c r="O65" i="33"/>
  <c r="AC30" i="32"/>
  <c r="AD30" i="32" s="1"/>
  <c r="G23" i="22" s="1"/>
  <c r="AD57" i="31"/>
  <c r="R16" i="21" s="1"/>
  <c r="AC60" i="32"/>
  <c r="AD60" i="32" s="1"/>
  <c r="H20" i="22" s="1"/>
  <c r="AC54" i="32"/>
  <c r="AD54" i="32" s="1"/>
  <c r="H14" i="22" s="1"/>
  <c r="I26" i="32"/>
  <c r="C19" i="22" s="1"/>
  <c r="AC49" i="33"/>
  <c r="AD49" i="33" s="1"/>
  <c r="R9" i="22" s="1"/>
  <c r="AD84" i="32"/>
  <c r="AD114" i="31"/>
  <c r="T7" i="21" s="1"/>
  <c r="AD94" i="32"/>
  <c r="AC51" i="33"/>
  <c r="AD51" i="33" s="1"/>
  <c r="R11" i="22" s="1"/>
  <c r="I117" i="32"/>
  <c r="F11" i="22" s="1"/>
  <c r="AD92" i="32"/>
  <c r="AD116" i="31"/>
  <c r="T9" i="21" s="1"/>
  <c r="AC48" i="32"/>
  <c r="AD48" i="32" s="1"/>
  <c r="H8" i="22" s="1"/>
  <c r="AC49" i="32"/>
  <c r="AD49" i="32" s="1"/>
  <c r="H9" i="22" s="1"/>
  <c r="AC113" i="33"/>
  <c r="AD113" i="33" s="1"/>
  <c r="T7" i="22" s="1"/>
  <c r="AC114" i="33"/>
  <c r="AD114" i="33" s="1"/>
  <c r="T8" i="22" s="1"/>
  <c r="I61" i="25"/>
  <c r="D20" i="21" s="1"/>
  <c r="I55" i="33"/>
  <c r="N15" i="22" s="1"/>
  <c r="AC122" i="33"/>
  <c r="AD122" i="33" s="1"/>
  <c r="T16" i="22" s="1"/>
  <c r="I119" i="33"/>
  <c r="P13" i="22" s="1"/>
  <c r="AD61" i="31"/>
  <c r="R20" i="21" s="1"/>
  <c r="I54" i="32"/>
  <c r="D14" i="22" s="1"/>
  <c r="AC65" i="31"/>
  <c r="I51" i="32"/>
  <c r="D11" i="22" s="1"/>
  <c r="Y65" i="32"/>
  <c r="AC52" i="33"/>
  <c r="AD52" i="33" s="1"/>
  <c r="R12" i="22" s="1"/>
  <c r="I118" i="32"/>
  <c r="F12" i="22" s="1"/>
  <c r="AC123" i="33"/>
  <c r="AD123" i="33" s="1"/>
  <c r="T17" i="22" s="1"/>
  <c r="I48" i="33"/>
  <c r="N8" i="22" s="1"/>
  <c r="I65" i="25"/>
  <c r="AD65" i="25" s="1"/>
  <c r="H24" i="21" s="1"/>
  <c r="I57" i="33"/>
  <c r="N17" i="22" s="1"/>
  <c r="I60" i="32"/>
  <c r="D20" i="22" s="1"/>
  <c r="I65" i="32"/>
  <c r="AD65" i="32" s="1"/>
  <c r="H25" i="22" s="1"/>
  <c r="AC65" i="32"/>
  <c r="I50" i="32"/>
  <c r="D10" i="22" s="1"/>
  <c r="I27" i="33"/>
  <c r="M20" i="22" s="1"/>
  <c r="AC15" i="33"/>
  <c r="AD15" i="33" s="1"/>
  <c r="Q8" i="22" s="1"/>
  <c r="I60" i="33"/>
  <c r="N20" i="22" s="1"/>
  <c r="H25" i="21"/>
  <c r="AD116" i="25"/>
  <c r="J9" i="21" s="1"/>
  <c r="AD53" i="25"/>
  <c r="H12" i="21" s="1"/>
  <c r="AD88" i="25"/>
  <c r="I14" i="21" s="1"/>
  <c r="AC28" i="32"/>
  <c r="AD28" i="32" s="1"/>
  <c r="G21" i="22" s="1"/>
  <c r="AD91" i="25"/>
  <c r="I17" i="21" s="1"/>
  <c r="AC99" i="31"/>
  <c r="I99" i="31"/>
  <c r="AD99" i="31" s="1"/>
  <c r="AD89" i="25"/>
  <c r="I15" i="21" s="1"/>
  <c r="AD87" i="25"/>
  <c r="I13" i="21" s="1"/>
  <c r="AD48" i="25"/>
  <c r="H7" i="21" s="1"/>
  <c r="AD113" i="25"/>
  <c r="J6" i="21" s="1"/>
  <c r="AC25" i="32"/>
  <c r="AD25" i="32" s="1"/>
  <c r="G18" i="22" s="1"/>
  <c r="AD81" i="25"/>
  <c r="I7" i="21" s="1"/>
  <c r="AD96" i="25"/>
  <c r="I22" i="21" s="1"/>
  <c r="AD124" i="25"/>
  <c r="J17" i="21" s="1"/>
  <c r="AC47" i="32"/>
  <c r="AD47" i="32" s="1"/>
  <c r="H7" i="22" s="1"/>
  <c r="X65" i="32"/>
  <c r="Q32" i="32"/>
  <c r="AD122" i="31"/>
  <c r="T15" i="21" s="1"/>
  <c r="AD128" i="31"/>
  <c r="T21" i="21" s="1"/>
  <c r="AC63" i="32"/>
  <c r="AD63" i="32" s="1"/>
  <c r="H23" i="22" s="1"/>
  <c r="AC129" i="32"/>
  <c r="AD129" i="32" s="1"/>
  <c r="J23" i="22" s="1"/>
  <c r="AD83" i="25"/>
  <c r="I9" i="21" s="1"/>
  <c r="P65" i="33"/>
  <c r="AD81" i="32"/>
  <c r="AC113" i="32"/>
  <c r="AD113" i="32" s="1"/>
  <c r="J7" i="22" s="1"/>
  <c r="T32" i="32"/>
  <c r="R131" i="33"/>
  <c r="AC33" i="33"/>
  <c r="I33" i="33"/>
  <c r="AD33" i="33" s="1"/>
  <c r="I128" i="31"/>
  <c r="P21" i="21" s="1"/>
  <c r="AC64" i="33"/>
  <c r="AD64" i="33" s="1"/>
  <c r="R24" i="22" s="1"/>
  <c r="AC127" i="33"/>
  <c r="AD127" i="33" s="1"/>
  <c r="T21" i="22" s="1"/>
  <c r="I123" i="33"/>
  <c r="P17" i="22" s="1"/>
  <c r="N65" i="32"/>
  <c r="I47" i="33"/>
  <c r="N7" i="22" s="1"/>
  <c r="Q65" i="32"/>
  <c r="I88" i="32"/>
  <c r="E20" i="22" s="1"/>
  <c r="AD50" i="31"/>
  <c r="R9" i="21" s="1"/>
  <c r="I63" i="33"/>
  <c r="N23" i="22" s="1"/>
  <c r="I55" i="25"/>
  <c r="D14" i="21" s="1"/>
  <c r="AC25" i="33"/>
  <c r="AD25" i="33" s="1"/>
  <c r="Q18" i="22" s="1"/>
  <c r="AD48" i="31"/>
  <c r="R7" i="21" s="1"/>
  <c r="AC124" i="32"/>
  <c r="AD124" i="32" s="1"/>
  <c r="J18" i="22" s="1"/>
  <c r="AC132" i="33"/>
  <c r="I52" i="32"/>
  <c r="D12" i="22" s="1"/>
  <c r="AD56" i="31"/>
  <c r="R15" i="21" s="1"/>
  <c r="AC114" i="32"/>
  <c r="AD114" i="32" s="1"/>
  <c r="J8" i="22" s="1"/>
  <c r="AC130" i="32"/>
  <c r="AD130" i="32" s="1"/>
  <c r="J24" i="22" s="1"/>
  <c r="V32" i="32"/>
  <c r="AD93" i="25"/>
  <c r="I19" i="21" s="1"/>
  <c r="AC62" i="32"/>
  <c r="AD62" i="32" s="1"/>
  <c r="H22" i="22" s="1"/>
  <c r="O65" i="32"/>
  <c r="R131" i="32"/>
  <c r="AD52" i="31"/>
  <c r="R11" i="21" s="1"/>
  <c r="I81" i="32"/>
  <c r="E13" i="22" s="1"/>
  <c r="AD59" i="31"/>
  <c r="R18" i="21" s="1"/>
  <c r="I115" i="32"/>
  <c r="F9" i="22" s="1"/>
  <c r="AC79" i="33"/>
  <c r="AD79" i="33" s="1"/>
  <c r="M98" i="33"/>
  <c r="AD60" i="31"/>
  <c r="R19" i="21" s="1"/>
  <c r="Q65" i="33"/>
  <c r="I90" i="32"/>
  <c r="E22" i="22" s="1"/>
  <c r="AC66" i="32"/>
  <c r="I66" i="32"/>
  <c r="AD66" i="32" s="1"/>
  <c r="I128" i="33"/>
  <c r="P22" i="22" s="1"/>
  <c r="I99" i="25"/>
  <c r="AD99" i="25" s="1"/>
  <c r="AC16" i="33"/>
  <c r="AD16" i="33" s="1"/>
  <c r="Q9" i="22" s="1"/>
  <c r="I116" i="33"/>
  <c r="P10" i="22" s="1"/>
  <c r="R32" i="33"/>
  <c r="I92" i="32"/>
  <c r="I52" i="25"/>
  <c r="D11" i="21" s="1"/>
  <c r="AC65" i="33"/>
  <c r="I65" i="33"/>
  <c r="AD65" i="33" s="1"/>
  <c r="R25" i="22" s="1"/>
  <c r="I96" i="33"/>
  <c r="I61" i="32"/>
  <c r="D21" i="22" s="1"/>
  <c r="AC119" i="33"/>
  <c r="AD119" i="33" s="1"/>
  <c r="T13" i="22" s="1"/>
  <c r="I58" i="32"/>
  <c r="D18" i="22" s="1"/>
  <c r="AD128" i="25"/>
  <c r="J21" i="21" s="1"/>
  <c r="AA32" i="32"/>
  <c r="AD61" i="25"/>
  <c r="H20" i="21" s="1"/>
  <c r="AD51" i="25"/>
  <c r="H10" i="21" s="1"/>
  <c r="AB32" i="32"/>
  <c r="AC24" i="32"/>
  <c r="AD24" i="32" s="1"/>
  <c r="G17" i="22" s="1"/>
  <c r="U131" i="32"/>
  <c r="AD115" i="25"/>
  <c r="J8" i="21" s="1"/>
  <c r="M131" i="25"/>
  <c r="AC112" i="25"/>
  <c r="AD112" i="25" s="1"/>
  <c r="J5" i="21" s="1"/>
  <c r="R65" i="32"/>
  <c r="U32" i="32"/>
  <c r="P65" i="32"/>
  <c r="AD82" i="25"/>
  <c r="I8" i="21" s="1"/>
  <c r="AC20" i="32"/>
  <c r="AD20" i="32" s="1"/>
  <c r="G13" i="22" s="1"/>
  <c r="AC56" i="32"/>
  <c r="AD56" i="32" s="1"/>
  <c r="H16" i="22" s="1"/>
  <c r="AC122" i="32"/>
  <c r="AD122" i="32" s="1"/>
  <c r="J16" i="22" s="1"/>
  <c r="V131" i="32"/>
  <c r="P131" i="32"/>
  <c r="I112" i="31"/>
  <c r="P5" i="21" s="1"/>
  <c r="AC58" i="32"/>
  <c r="AD58" i="32" s="1"/>
  <c r="H18" i="22" s="1"/>
  <c r="AA65" i="32"/>
  <c r="AC24" i="33"/>
  <c r="AD24" i="33" s="1"/>
  <c r="Q17" i="22" s="1"/>
  <c r="R65" i="33"/>
  <c r="I117" i="31"/>
  <c r="P10" i="21" s="1"/>
  <c r="I22" i="33"/>
  <c r="M15" i="22" s="1"/>
  <c r="M65" i="31"/>
  <c r="AC46" i="31"/>
  <c r="AD46" i="31" s="1"/>
  <c r="R5" i="21" s="1"/>
  <c r="I98" i="33"/>
  <c r="AD98" i="33" s="1"/>
  <c r="I87" i="32"/>
  <c r="E19" i="22" s="1"/>
  <c r="AC126" i="33"/>
  <c r="AD126" i="33" s="1"/>
  <c r="T20" i="22" s="1"/>
  <c r="AC56" i="33"/>
  <c r="AD56" i="33" s="1"/>
  <c r="R16" i="22" s="1"/>
  <c r="AD62" i="31"/>
  <c r="R21" i="21" s="1"/>
  <c r="O32" i="33"/>
  <c r="AC128" i="33"/>
  <c r="AD128" i="33" s="1"/>
  <c r="T22" i="22" s="1"/>
  <c r="I124" i="33"/>
  <c r="P18" i="22" s="1"/>
  <c r="I51" i="25"/>
  <c r="D10" i="21" s="1"/>
  <c r="I118" i="31"/>
  <c r="P11" i="21" s="1"/>
  <c r="AC46" i="32"/>
  <c r="AD46" i="32" s="1"/>
  <c r="H6" i="22" s="1"/>
  <c r="M65" i="32"/>
  <c r="P32" i="33"/>
  <c r="N65" i="33"/>
  <c r="AC99" i="32"/>
  <c r="I99" i="32"/>
  <c r="AD99" i="32" s="1"/>
  <c r="AD100" i="32" s="1"/>
  <c r="AD133" i="33" l="1"/>
  <c r="T27" i="22" s="1"/>
  <c r="AD67" i="25"/>
  <c r="H26" i="21" s="1"/>
  <c r="AD133" i="25"/>
  <c r="J26" i="21" s="1"/>
  <c r="I25" i="21"/>
  <c r="AD100" i="25"/>
  <c r="I26" i="21" s="1"/>
  <c r="H26" i="22"/>
  <c r="AD67" i="32"/>
  <c r="H27" i="22" s="1"/>
  <c r="AD133" i="31"/>
  <c r="T26" i="21" s="1"/>
  <c r="T25" i="21"/>
  <c r="S25" i="21"/>
  <c r="AD100" i="31"/>
  <c r="S26" i="21" s="1"/>
  <c r="AD100" i="33"/>
  <c r="Q26" i="22"/>
  <c r="AD34" i="33"/>
  <c r="Q27" i="22" s="1"/>
  <c r="J26" i="22"/>
  <c r="AD133" i="32"/>
  <c r="J27" i="22" s="1"/>
  <c r="G26" i="22"/>
  <c r="AD34" i="32"/>
  <c r="G27" i="22" s="1"/>
  <c r="R26" i="22"/>
  <c r="AD67" i="33"/>
  <c r="R27" i="22" s="1"/>
</calcChain>
</file>

<file path=xl/sharedStrings.xml><?xml version="1.0" encoding="utf-8"?>
<sst xmlns="http://schemas.openxmlformats.org/spreadsheetml/2006/main" count="1358" uniqueCount="110">
  <si>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</si>
  <si>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</si>
  <si>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</si>
  <si>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</si>
  <si>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</si>
  <si>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</si>
  <si>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</si>
  <si>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</si>
  <si>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</si>
  <si>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</si>
  <si>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</si>
  <si>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</si>
  <si>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</si>
  <si>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</si>
  <si>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</si>
  <si>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</si>
  <si>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</si>
  <si>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</si>
  <si>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</si>
  <si>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</si>
  <si>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</si>
  <si>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</si>
  <si>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</si>
  <si>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</si>
  <si>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</si>
  <si>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</si>
  <si>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</si>
  <si>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</si>
  <si>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</si>
  <si>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</si>
  <si>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</si>
  <si>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</si>
  <si>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</si>
  <si>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</si>
  <si>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</si>
  <si>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</si>
  <si>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</si>
  <si>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</si>
  <si>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</si>
  <si>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</si>
  <si>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</si>
  <si>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</si>
  <si>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</si>
  <si>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</si>
  <si>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</si>
  <si>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</si>
  <si>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</si>
  <si>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</si>
  <si>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</si>
  <si>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</si>
  <si>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</si>
  <si>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</si>
  <si>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</si>
  <si>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</si>
  <si>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</si>
  <si>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</si>
  <si>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</si>
  <si>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</si>
  <si>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</si>
  <si>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</si>
  <si>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</si>
  <si>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</si>
  <si>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</si>
  <si>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</si>
  <si>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</si>
  <si>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</si>
  <si>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</si>
  <si>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</si>
  <si>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</si>
  <si>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</si>
  <si>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</si>
  <si>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</si>
  <si>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</si>
  <si>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</si>
  <si>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</si>
  <si>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</si>
  <si>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</si>
  <si>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</si>
  <si>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</si>
  <si>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</si>
  <si>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</si>
  <si>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</si>
  <si>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</si>
  <si>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</si>
  <si>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</si>
  <si>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</si>
  <si>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</si>
  <si>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</si>
  <si>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PER_CAPITA_TNC_TRIPS_HINY_BUS_FAC</t>
  </si>
  <si>
    <t>PER_CAPITA_TNC_TRIPS_MID_OPEX_BUS_FAC</t>
  </si>
  <si>
    <t>PER_CAPITA_TNC_TRIPS_HINY_RAIL_FAC</t>
  </si>
  <si>
    <t>PER_CAPITA_TNC_TRIPS_MIDLOW_RAIL_FAC</t>
  </si>
  <si>
    <t>TNC_TRIPS_PER_CAPITA_CLUSTER_BUS_HI_OPEX</t>
  </si>
  <si>
    <t>TNC_TRIPS_PER_CAPITA_CLUSTER_BUS_MID_OPEX</t>
  </si>
  <si>
    <t>TNC_TRIPS_PER_CAPITA_CLUSTER_BUS_LOW_OPEX</t>
  </si>
  <si>
    <t>TNC_TRIPS_PER_CAPITA_CLUSTER_BUS_NEW_YORK</t>
  </si>
  <si>
    <t>TNC_TRIPS_PER_CAPITA_CLUSTER_RAIL_HI_OPEX</t>
  </si>
  <si>
    <t>TNC_TRIPS_PER_CAPITA_CLUSTER_RAIL_MID_OPEX</t>
  </si>
  <si>
    <t>TNC_TRIPS_PER_CAPITA_CLUSTER_RAIL_NEW_YORK</t>
  </si>
  <si>
    <t>scooter_flag_BUS</t>
  </si>
  <si>
    <t>scooter_flag_RAIL</t>
  </si>
  <si>
    <t>TNC_TRIPS_PER_CAPITA_CLUSTER_BUS_HI_OPEX_FAC</t>
  </si>
  <si>
    <t>TNC_TRIPS_PER_CAPITA_CLUSTER_BUS_MID_OPEX_FAC</t>
  </si>
  <si>
    <t>TNC_TRIPS_PER_CAPITA_CLUSTER_BUS_LOW_OPEX_FAC</t>
  </si>
  <si>
    <t>TNC_TRIPS_PER_CAPITA_CLUSTER_BUS_NEW_YORK_FAC</t>
  </si>
  <si>
    <t>TNC_TRIPS_PER_CAPITA_CLUSTER_RAIL_HI_OPEX_FAC</t>
  </si>
  <si>
    <t>TNC_TRIPS_PER_CAPITA_CLUSTER_RAIL_MID_OPEX_FAC</t>
  </si>
  <si>
    <t>TNC_TRIPS_PER_CAPITA_CLUSTER_RAIL_NEW_YORK_FAC</t>
  </si>
  <si>
    <t>scooter_flag_BUS_FAC</t>
  </si>
  <si>
    <t>scooter_flag_RAIL_FAC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</si>
</sst>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5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167" fontId="4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67" fontId="4" fillId="0" borderId="6" xfId="0" applyNumberFormat="1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"/>
  <sheetViews>
    <sheetView showGridLines="0" topLeftCell="D1" workbookViewId="0">
      <selection activeCell="V17" sqref="V17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59" t="s">
        <v>67</v>
      </c>
      <c r="L1" s="59" t="s">
        <v>68</v>
      </c>
    </row>
    <row r="2" spans="2:20" ht="17" thickBot="1" x14ac:dyDescent="0.25"/>
    <row r="3" spans="2:20" ht="17" thickTop="1" x14ac:dyDescent="0.2">
      <c r="B3" s="54"/>
      <c r="C3" s="84" t="s">
        <v>69</v>
      </c>
      <c r="D3" s="84"/>
      <c r="E3" s="84"/>
      <c r="F3" s="84"/>
      <c r="G3" s="84" t="s">
        <v>63</v>
      </c>
      <c r="H3" s="84"/>
      <c r="I3" s="84"/>
      <c r="J3" s="84"/>
      <c r="L3" s="54"/>
      <c r="M3" s="84" t="s">
        <v>69</v>
      </c>
      <c r="N3" s="84"/>
      <c r="O3" s="84"/>
      <c r="P3" s="84"/>
      <c r="Q3" s="84" t="s">
        <v>63</v>
      </c>
      <c r="R3" s="84"/>
      <c r="S3" s="84"/>
      <c r="T3" s="84"/>
    </row>
    <row r="4" spans="2:20" x14ac:dyDescent="0.2">
      <c r="B4" s="10" t="s">
        <v>21</v>
      </c>
      <c r="C4" s="28" t="s">
        <v>64</v>
      </c>
      <c r="D4" s="28" t="s">
        <v>65</v>
      </c>
      <c r="E4" s="28" t="s">
        <v>66</v>
      </c>
      <c r="F4" s="28" t="s">
        <v>31</v>
      </c>
      <c r="G4" s="28" t="s">
        <v>64</v>
      </c>
      <c r="H4" s="28" t="s">
        <v>65</v>
      </c>
      <c r="I4" s="28" t="s">
        <v>66</v>
      </c>
      <c r="J4" s="28" t="s">
        <v>31</v>
      </c>
      <c r="L4" s="10" t="s">
        <v>21</v>
      </c>
      <c r="M4" s="28" t="s">
        <v>64</v>
      </c>
      <c r="N4" s="28" t="s">
        <v>65</v>
      </c>
      <c r="O4" s="28" t="s">
        <v>66</v>
      </c>
      <c r="P4" s="28" t="s">
        <v>31</v>
      </c>
      <c r="Q4" s="28" t="s">
        <v>64</v>
      </c>
      <c r="R4" s="28" t="s">
        <v>65</v>
      </c>
      <c r="S4" s="28" t="s">
        <v>66</v>
      </c>
      <c r="T4" s="28" t="s">
        <v>31</v>
      </c>
    </row>
    <row r="5" spans="2:20" x14ac:dyDescent="0.2">
      <c r="B5" s="27" t="s">
        <v>37</v>
      </c>
      <c r="C5" s="56">
        <f>'FAC 2002-2018 BUS'!I13</f>
        <v>7.0607040129051502E-2</v>
      </c>
      <c r="D5" s="56" t="str">
        <f>'FAC 2002-2018 BUS'!I46</f>
        <v>-</v>
      </c>
      <c r="E5" s="56" t="str">
        <f>'FAC 2002-2018 BUS'!I79</f>
        <v>-</v>
      </c>
      <c r="F5" s="56" t="str">
        <f>'FAC 2002-2018 BUS'!I112</f>
        <v>-</v>
      </c>
      <c r="G5" s="56">
        <f>'FAC 2002-2018 BUS'!AD13</f>
        <v>4.7131692627286101E-2</v>
      </c>
      <c r="H5" s="56" t="e">
        <f>'FAC 2002-2018 BUS'!AD46</f>
        <v>#N/A</v>
      </c>
      <c r="I5" s="56" t="e">
        <f>'FAC 2002-2018 BUS'!AD79</f>
        <v>#N/A</v>
      </c>
      <c r="J5" s="56" t="e">
        <f>'FAC 2002-2018 BUS'!AD112</f>
        <v>#N/A</v>
      </c>
      <c r="L5" s="27" t="s">
        <v>37</v>
      </c>
      <c r="M5" s="56">
        <f>'FAC 2012-2018 BUS'!I13</f>
        <v>0.22095494258874115</v>
      </c>
      <c r="N5" s="56" t="str">
        <f>'FAC 2012-2018 BUS'!I46</f>
        <v>-</v>
      </c>
      <c r="O5" s="56" t="str">
        <f>'FAC 2012-2018 BUS'!I79</f>
        <v>-</v>
      </c>
      <c r="P5" s="56" t="str">
        <f>'FAC 2012-2018 BUS'!I112</f>
        <v>-</v>
      </c>
      <c r="Q5" s="56">
        <f>'FAC 2012-2018 BUS'!AD13</f>
        <v>0.14399435887708667</v>
      </c>
      <c r="R5" s="56" t="e">
        <f>'FAC 2012-2018 BUS'!AD46</f>
        <v>#N/A</v>
      </c>
      <c r="S5" s="56" t="e">
        <f>'FAC 2012-2018 BUS'!AD79</f>
        <v>#N/A</v>
      </c>
      <c r="T5" s="56" t="e">
        <f>'FAC 2012-2018 BUS'!AD112</f>
        <v>#N/A</v>
      </c>
    </row>
    <row r="6" spans="2:20" x14ac:dyDescent="0.2">
      <c r="B6" s="27" t="s">
        <v>60</v>
      </c>
      <c r="C6" s="56">
        <f>'FAC 2002-2018 BUS'!I14</f>
        <v>9.2324425808907096E-2</v>
      </c>
      <c r="D6" s="56" t="str">
        <f>'FAC 2002-2018 BUS'!I47</f>
        <v>-</v>
      </c>
      <c r="E6" s="56" t="str">
        <f>'FAC 2002-2018 BUS'!I80</f>
        <v>-</v>
      </c>
      <c r="F6" s="56" t="str">
        <f>'FAC 2002-2018 BUS'!I113</f>
        <v>-</v>
      </c>
      <c r="G6" s="56">
        <f>'FAC 2002-2018 BUS'!AD14</f>
        <v>-1.3126495755125754E-2</v>
      </c>
      <c r="H6" s="56" t="e">
        <f>'FAC 2002-2018 BUS'!AD47</f>
        <v>#N/A</v>
      </c>
      <c r="I6" s="56" t="e">
        <f>'FAC 2002-2018 BUS'!AD80</f>
        <v>#N/A</v>
      </c>
      <c r="J6" s="56" t="e">
        <f>'FAC 2002-2018 BUS'!AD113</f>
        <v>#N/A</v>
      </c>
      <c r="L6" s="27" t="s">
        <v>60</v>
      </c>
      <c r="M6" s="56">
        <f>'FAC 2012-2018 BUS'!I14</f>
        <v>2.8070449388756025E-2</v>
      </c>
      <c r="N6" s="56" t="str">
        <f>'FAC 2012-2018 BUS'!I47</f>
        <v>-</v>
      </c>
      <c r="O6" s="56" t="str">
        <f>'FAC 2012-2018 BUS'!I80</f>
        <v>-</v>
      </c>
      <c r="P6" s="56" t="str">
        <f>'FAC 2012-2018 BUS'!I113</f>
        <v>-</v>
      </c>
      <c r="Q6" s="56">
        <f>'FAC 2012-2018 BUS'!AD14</f>
        <v>-5.4230182340246416E-3</v>
      </c>
      <c r="R6" s="56" t="e">
        <f>'FAC 2012-2018 BUS'!AD47</f>
        <v>#N/A</v>
      </c>
      <c r="S6" s="56" t="e">
        <f>'FAC 2012-2018 BUS'!AD80</f>
        <v>#N/A</v>
      </c>
      <c r="T6" s="56" t="e">
        <f>'FAC 2012-2018 BUS'!AD113</f>
        <v>#N/A</v>
      </c>
    </row>
    <row r="7" spans="2:20" x14ac:dyDescent="0.2">
      <c r="B7" s="27" t="s">
        <v>56</v>
      </c>
      <c r="C7" s="56">
        <f>'FAC 2002-2018 BUS'!I15</f>
        <v>0.4113989107351228</v>
      </c>
      <c r="D7" s="56" t="str">
        <f>'FAC 2002-2018 BUS'!I48</f>
        <v>-</v>
      </c>
      <c r="E7" s="56" t="str">
        <f>'FAC 2002-2018 BUS'!I81</f>
        <v>-</v>
      </c>
      <c r="F7" s="56" t="str">
        <f>'FAC 2002-2018 BUS'!I114</f>
        <v>-</v>
      </c>
      <c r="G7" s="56">
        <f>'FAC 2002-2018 BUS'!AD15</f>
        <v>9.1424035288123012E-2</v>
      </c>
      <c r="H7" s="56" t="e">
        <f>'FAC 2002-2018 BUS'!AD48</f>
        <v>#N/A</v>
      </c>
      <c r="I7" s="56" t="e">
        <f>'FAC 2002-2018 BUS'!AD81</f>
        <v>#N/A</v>
      </c>
      <c r="J7" s="56" t="e">
        <f>'FAC 2002-2018 BUS'!AD114</f>
        <v>#N/A</v>
      </c>
      <c r="L7" s="27" t="s">
        <v>56</v>
      </c>
      <c r="M7" s="56">
        <f>'FAC 2012-2018 BUS'!I15</f>
        <v>0.12063826526721066</v>
      </c>
      <c r="N7" s="56" t="str">
        <f>'FAC 2012-2018 BUS'!I48</f>
        <v>-</v>
      </c>
      <c r="O7" s="56" t="str">
        <f>'FAC 2012-2018 BUS'!I81</f>
        <v>-</v>
      </c>
      <c r="P7" s="56" t="str">
        <f>'FAC 2012-2018 BUS'!I114</f>
        <v>-</v>
      </c>
      <c r="Q7" s="56">
        <f>'FAC 2012-2018 BUS'!AD15</f>
        <v>3.3085533820024299E-2</v>
      </c>
      <c r="R7" s="56" t="e">
        <f>'FAC 2012-2018 BUS'!AD48</f>
        <v>#N/A</v>
      </c>
      <c r="S7" s="56" t="e">
        <f>'FAC 2012-2018 BUS'!AD81</f>
        <v>#N/A</v>
      </c>
      <c r="T7" s="56" t="e">
        <f>'FAC 2012-2018 BUS'!AD114</f>
        <v>#N/A</v>
      </c>
    </row>
    <row r="8" spans="2:20" ht="30" x14ac:dyDescent="0.2">
      <c r="B8" s="27" t="s">
        <v>82</v>
      </c>
      <c r="C8" s="56">
        <f>'FAC 2002-2018 BUS'!I16</f>
        <v>-5.3587264653182753E-2</v>
      </c>
      <c r="D8" s="56" t="str">
        <f>'FAC 2002-2018 BUS'!I49</f>
        <v>-</v>
      </c>
      <c r="E8" s="56" t="str">
        <f>'FAC 2002-2018 BUS'!I82</f>
        <v>-</v>
      </c>
      <c r="F8" s="56" t="str">
        <f>'FAC 2002-2018 BUS'!I115</f>
        <v>-</v>
      </c>
      <c r="G8" s="56">
        <f>'FAC 2002-2018 BUS'!AD16</f>
        <v>-2.9154939529417835E-4</v>
      </c>
      <c r="H8" s="56" t="e">
        <f>'FAC 2002-2018 BUS'!AD49</f>
        <v>#N/A</v>
      </c>
      <c r="I8" s="56" t="e">
        <f>'FAC 2002-2018 BUS'!AD82</f>
        <v>#N/A</v>
      </c>
      <c r="J8" s="56" t="e">
        <f>'FAC 2002-2018 BUS'!AD115</f>
        <v>#N/A</v>
      </c>
      <c r="L8" s="27" t="s">
        <v>82</v>
      </c>
      <c r="M8" s="56">
        <f>'FAC 2012-2018 BUS'!I16</f>
        <v>4.2604198701403417E-2</v>
      </c>
      <c r="N8" s="56" t="str">
        <f>'FAC 2012-2018 BUS'!I49</f>
        <v>-</v>
      </c>
      <c r="O8" s="56" t="str">
        <f>'FAC 2012-2018 BUS'!I82</f>
        <v>-</v>
      </c>
      <c r="P8" s="56" t="str">
        <f>'FAC 2012-2018 BUS'!I115</f>
        <v>-</v>
      </c>
      <c r="Q8" s="56">
        <f>'FAC 2012-2018 BUS'!AD16</f>
        <v>2.3586639848921533E-4</v>
      </c>
      <c r="R8" s="56" t="e">
        <f>'FAC 2012-2018 BUS'!AD49</f>
        <v>#N/A</v>
      </c>
      <c r="S8" s="56" t="e">
        <f>'FAC 2012-2018 BUS'!AD82</f>
        <v>#N/A</v>
      </c>
      <c r="T8" s="56" t="e">
        <f>'FAC 2012-2018 BUS'!AD115</f>
        <v>#N/A</v>
      </c>
    </row>
    <row r="9" spans="2:20" x14ac:dyDescent="0.2">
      <c r="B9" s="27" t="s">
        <v>57</v>
      </c>
      <c r="C9" s="56">
        <f>'FAC 2002-2018 BUS'!I17</f>
        <v>0.45542427497314697</v>
      </c>
      <c r="D9" s="56" t="str">
        <f>'FAC 2002-2018 BUS'!I50</f>
        <v>-</v>
      </c>
      <c r="E9" s="56" t="str">
        <f>'FAC 2002-2018 BUS'!I83</f>
        <v>-</v>
      </c>
      <c r="F9" s="56" t="str">
        <f>'FAC 2002-2018 BUS'!I116</f>
        <v>-</v>
      </c>
      <c r="G9" s="56">
        <f>'FAC 2002-2018 BUS'!AD17</f>
        <v>4.5403035168362006E-2</v>
      </c>
      <c r="H9" s="56" t="e">
        <f>'FAC 2002-2018 BUS'!AD50</f>
        <v>#N/A</v>
      </c>
      <c r="I9" s="56" t="e">
        <f>'FAC 2002-2018 BUS'!AD83</f>
        <v>#N/A</v>
      </c>
      <c r="J9" s="56" t="e">
        <f>'FAC 2002-2018 BUS'!AD116</f>
        <v>#N/A</v>
      </c>
      <c r="L9" s="27" t="s">
        <v>57</v>
      </c>
      <c r="M9" s="56">
        <f>'FAC 2012-2018 BUS'!I17</f>
        <v>-0.31319377566019568</v>
      </c>
      <c r="N9" s="56" t="str">
        <f>'FAC 2012-2018 BUS'!I50</f>
        <v>-</v>
      </c>
      <c r="O9" s="56" t="str">
        <f>'FAC 2012-2018 BUS'!I83</f>
        <v>-</v>
      </c>
      <c r="P9" s="56" t="str">
        <f>'FAC 2012-2018 BUS'!I116</f>
        <v>-</v>
      </c>
      <c r="Q9" s="56">
        <f>'FAC 2012-2018 BUS'!AD17</f>
        <v>-4.9931812166621958E-2</v>
      </c>
      <c r="R9" s="56" t="e">
        <f>'FAC 2012-2018 BUS'!AD50</f>
        <v>#N/A</v>
      </c>
      <c r="S9" s="56" t="e">
        <f>'FAC 2012-2018 BUS'!AD83</f>
        <v>#N/A</v>
      </c>
      <c r="T9" s="56" t="e">
        <f>'FAC 2012-2018 BUS'!AD116</f>
        <v>#N/A</v>
      </c>
    </row>
    <row r="10" spans="2:20" x14ac:dyDescent="0.2">
      <c r="B10" s="27" t="s">
        <v>54</v>
      </c>
      <c r="C10" s="56">
        <f>'FAC 2002-2018 BUS'!I18</f>
        <v>-0.23786490961650775</v>
      </c>
      <c r="D10" s="56" t="str">
        <f>'FAC 2002-2018 BUS'!I51</f>
        <v>-</v>
      </c>
      <c r="E10" s="56" t="str">
        <f>'FAC 2002-2018 BUS'!I84</f>
        <v>-</v>
      </c>
      <c r="F10" s="56" t="str">
        <f>'FAC 2002-2018 BUS'!I117</f>
        <v>-</v>
      </c>
      <c r="G10" s="56">
        <f>'FAC 2002-2018 BUS'!AD18</f>
        <v>6.6724716114391111E-2</v>
      </c>
      <c r="H10" s="56" t="e">
        <f>'FAC 2002-2018 BUS'!AD51</f>
        <v>#N/A</v>
      </c>
      <c r="I10" s="56" t="e">
        <f>'FAC 2002-2018 BUS'!AD84</f>
        <v>#N/A</v>
      </c>
      <c r="J10" s="56" t="e">
        <f>'FAC 2002-2018 BUS'!AD117</f>
        <v>#N/A</v>
      </c>
      <c r="L10" s="27" t="s">
        <v>54</v>
      </c>
      <c r="M10" s="56">
        <f>'FAC 2012-2018 BUS'!I18</f>
        <v>7.9818329803062138E-2</v>
      </c>
      <c r="N10" s="56" t="str">
        <f>'FAC 2012-2018 BUS'!I51</f>
        <v>-</v>
      </c>
      <c r="O10" s="56" t="str">
        <f>'FAC 2012-2018 BUS'!I84</f>
        <v>-</v>
      </c>
      <c r="P10" s="56" t="str">
        <f>'FAC 2012-2018 BUS'!I117</f>
        <v>-</v>
      </c>
      <c r="Q10" s="56">
        <f>'FAC 2012-2018 BUS'!AD18</f>
        <v>-1.8930965483437208E-2</v>
      </c>
      <c r="R10" s="56" t="e">
        <f>'FAC 2012-2018 BUS'!AD51</f>
        <v>#N/A</v>
      </c>
      <c r="S10" s="56" t="e">
        <f>'FAC 2012-2018 BUS'!AD84</f>
        <v>#N/A</v>
      </c>
      <c r="T10" s="56" t="e">
        <f>'FAC 2012-2018 BUS'!AD117</f>
        <v>#N/A</v>
      </c>
    </row>
    <row r="11" spans="2:20" x14ac:dyDescent="0.2">
      <c r="B11" s="27" t="s">
        <v>72</v>
      </c>
      <c r="C11" s="56">
        <f>'FAC 2002-2018 BUS'!I19</f>
        <v>-5.1470588235294157E-2</v>
      </c>
      <c r="D11" s="56" t="str">
        <f>'FAC 2002-2018 BUS'!I52</f>
        <v>-</v>
      </c>
      <c r="E11" s="56" t="str">
        <f>'FAC 2002-2018 BUS'!I85</f>
        <v>-</v>
      </c>
      <c r="F11" s="56" t="str">
        <f>'FAC 2002-2018 BUS'!I118</f>
        <v>-</v>
      </c>
      <c r="G11" s="56">
        <f>'FAC 2002-2018 BUS'!AD19</f>
        <v>-1.0996839356569824E-3</v>
      </c>
      <c r="H11" s="56" t="e">
        <f>'FAC 2002-2018 BUS'!AD52</f>
        <v>#N/A</v>
      </c>
      <c r="I11" s="56" t="e">
        <f>'FAC 2002-2018 BUS'!AD85</f>
        <v>#N/A</v>
      </c>
      <c r="J11" s="56" t="e">
        <f>'FAC 2002-2018 BUS'!AD118</f>
        <v>#N/A</v>
      </c>
      <c r="L11" s="27" t="s">
        <v>72</v>
      </c>
      <c r="M11" s="56">
        <f>'FAC 2012-2018 BUS'!I19</f>
        <v>-0.16639741518578355</v>
      </c>
      <c r="N11" s="56" t="str">
        <f>'FAC 2012-2018 BUS'!I52</f>
        <v>-</v>
      </c>
      <c r="O11" s="56" t="str">
        <f>'FAC 2012-2018 BUS'!I85</f>
        <v>-</v>
      </c>
      <c r="P11" s="56" t="str">
        <f>'FAC 2012-2018 BUS'!I118</f>
        <v>-</v>
      </c>
      <c r="Q11" s="56">
        <f>'FAC 2012-2018 BUS'!AD19</f>
        <v>-1.0349404072231772E-2</v>
      </c>
      <c r="R11" s="56" t="e">
        <f>'FAC 2012-2018 BUS'!AD52</f>
        <v>#N/A</v>
      </c>
      <c r="S11" s="56" t="e">
        <f>'FAC 2012-2018 BUS'!AD85</f>
        <v>#N/A</v>
      </c>
      <c r="T11" s="56" t="e">
        <f>'FAC 2012-2018 BUS'!AD118</f>
        <v>#N/A</v>
      </c>
    </row>
    <row r="12" spans="2:20" x14ac:dyDescent="0.2">
      <c r="B12" s="27" t="s">
        <v>55</v>
      </c>
      <c r="C12" s="56">
        <f>'FAC 2002-2018 BUS'!I20</f>
        <v>0.70555555555555549</v>
      </c>
      <c r="D12" s="56" t="str">
        <f>'FAC 2002-2018 BUS'!I53</f>
        <v>-</v>
      </c>
      <c r="E12" s="56" t="str">
        <f>'FAC 2002-2018 BUS'!I86</f>
        <v>-</v>
      </c>
      <c r="F12" s="56" t="str">
        <f>'FAC 2002-2018 BUS'!I119</f>
        <v>-</v>
      </c>
      <c r="G12" s="56">
        <f>'FAC 2002-2018 BUS'!AD20</f>
        <v>-1.1008007870301992E-2</v>
      </c>
      <c r="H12" s="56" t="e">
        <f>'FAC 2002-2018 BUS'!AD53</f>
        <v>#N/A</v>
      </c>
      <c r="I12" s="56" t="e">
        <f>'FAC 2002-2018 BUS'!AD86</f>
        <v>#N/A</v>
      </c>
      <c r="J12" s="56" t="e">
        <f>'FAC 2002-2018 BUS'!AD119</f>
        <v>#N/A</v>
      </c>
      <c r="L12" s="27" t="s">
        <v>55</v>
      </c>
      <c r="M12" s="56">
        <f>'FAC 2012-2018 BUS'!I20</f>
        <v>0.30084745762711851</v>
      </c>
      <c r="N12" s="56" t="str">
        <f>'FAC 2012-2018 BUS'!I53</f>
        <v>-</v>
      </c>
      <c r="O12" s="56" t="str">
        <f>'FAC 2012-2018 BUS'!I86</f>
        <v>-</v>
      </c>
      <c r="P12" s="56" t="str">
        <f>'FAC 2012-2018 BUS'!I119</f>
        <v>-</v>
      </c>
      <c r="Q12" s="56">
        <f>'FAC 2012-2018 BUS'!AD20</f>
        <v>-7.09038226054694E-3</v>
      </c>
      <c r="R12" s="56" t="e">
        <f>'FAC 2012-2018 BUS'!AD53</f>
        <v>#N/A</v>
      </c>
      <c r="S12" s="56" t="e">
        <f>'FAC 2012-2018 BUS'!AD86</f>
        <v>#N/A</v>
      </c>
      <c r="T12" s="56" t="e">
        <f>'FAC 2012-2018 BUS'!AD119</f>
        <v>#N/A</v>
      </c>
    </row>
    <row r="13" spans="2:20" x14ac:dyDescent="0.2">
      <c r="B13" s="13" t="s">
        <v>83</v>
      </c>
      <c r="C13" s="56" t="str">
        <f>'FAC 2002-2018 BUS'!I21</f>
        <v>-</v>
      </c>
      <c r="D13" s="56" t="str">
        <f>'FAC 2002-2018 BUS'!I54</f>
        <v>-</v>
      </c>
      <c r="E13" s="56" t="str">
        <f>'FAC 2002-2018 BUS'!I87</f>
        <v>-</v>
      </c>
      <c r="F13" s="56" t="str">
        <f>'FAC 2002-2018 BUS'!I120</f>
        <v>-</v>
      </c>
      <c r="G13" s="56">
        <f>'FAC 2002-2018 BUS'!AD21</f>
        <v>-5.170655152238271E-2</v>
      </c>
      <c r="H13" s="56" t="e">
        <f>'FAC 2002-2018 BUS'!AD54</f>
        <v>#N/A</v>
      </c>
      <c r="I13" s="56" t="e">
        <f>'FAC 2002-2018 BUS'!AD87</f>
        <v>#N/A</v>
      </c>
      <c r="J13" s="56" t="e">
        <f>'FAC 2002-2018 BUS'!AD120</f>
        <v>#N/A</v>
      </c>
      <c r="L13" s="13" t="s">
        <v>83</v>
      </c>
      <c r="M13" s="56" t="str">
        <f>'FAC 2012-2018 BUS'!I21</f>
        <v>-</v>
      </c>
      <c r="N13" s="56" t="str">
        <f>'FAC 2012-2018 BUS'!I54</f>
        <v>-</v>
      </c>
      <c r="O13" s="56" t="str">
        <f>'FAC 2012-2018 BUS'!I87</f>
        <v>-</v>
      </c>
      <c r="P13" s="56" t="str">
        <f>'FAC 2012-2018 BUS'!I120</f>
        <v>-</v>
      </c>
      <c r="Q13" s="56">
        <f>'FAC 2012-2018 BUS'!AD21</f>
        <v>-6.2246684433238421E-2</v>
      </c>
      <c r="R13" s="56" t="e">
        <f>'FAC 2012-2018 BUS'!AD54</f>
        <v>#N/A</v>
      </c>
      <c r="S13" s="56" t="e">
        <f>'FAC 2012-2018 BUS'!AD87</f>
        <v>#N/A</v>
      </c>
      <c r="T13" s="56" t="e">
        <f>'FAC 2012-2018 BUS'!AD120</f>
        <v>#N/A</v>
      </c>
    </row>
    <row r="14" spans="2:20" x14ac:dyDescent="0.2">
      <c r="B14" s="13" t="s">
        <v>83</v>
      </c>
      <c r="C14" s="56" t="str">
        <f>'FAC 2002-2018 BUS'!I22</f>
        <v>-</v>
      </c>
      <c r="D14" s="56" t="str">
        <f>'FAC 2002-2018 BUS'!I55</f>
        <v>-</v>
      </c>
      <c r="E14" s="56" t="str">
        <f>'FAC 2002-2018 BUS'!I88</f>
        <v>-</v>
      </c>
      <c r="F14" s="56" t="str">
        <f>'FAC 2002-2018 BUS'!I121</f>
        <v>-</v>
      </c>
      <c r="G14" s="56">
        <f>'FAC 2002-2018 BUS'!AD22</f>
        <v>0</v>
      </c>
      <c r="H14" s="56" t="e">
        <f>'FAC 2002-2018 BUS'!AD55</f>
        <v>#N/A</v>
      </c>
      <c r="I14" s="56" t="e">
        <f>'FAC 2002-2018 BUS'!AD88</f>
        <v>#N/A</v>
      </c>
      <c r="J14" s="56" t="e">
        <f>'FAC 2002-2018 BUS'!AD121</f>
        <v>#N/A</v>
      </c>
      <c r="L14" s="13" t="s">
        <v>83</v>
      </c>
      <c r="M14" s="56" t="str">
        <f>'FAC 2012-2018 BUS'!I22</f>
        <v>-</v>
      </c>
      <c r="N14" s="56" t="str">
        <f>'FAC 2012-2018 BUS'!I55</f>
        <v>-</v>
      </c>
      <c r="O14" s="56" t="str">
        <f>'FAC 2012-2018 BUS'!I88</f>
        <v>-</v>
      </c>
      <c r="P14" s="56" t="str">
        <f>'FAC 2012-2018 BUS'!I121</f>
        <v>-</v>
      </c>
      <c r="Q14" s="56">
        <f>'FAC 2012-2018 BUS'!AD22</f>
        <v>0</v>
      </c>
      <c r="R14" s="56" t="e">
        <f>'FAC 2012-2018 BUS'!AD55</f>
        <v>#N/A</v>
      </c>
      <c r="S14" s="56" t="e">
        <f>'FAC 2012-2018 BUS'!AD88</f>
        <v>#N/A</v>
      </c>
      <c r="T14" s="56" t="e">
        <f>'FAC 2012-2018 BUS'!AD121</f>
        <v>#N/A</v>
      </c>
    </row>
    <row r="15" spans="2:20" x14ac:dyDescent="0.2">
      <c r="B15" s="13" t="s">
        <v>83</v>
      </c>
      <c r="C15" s="56" t="str">
        <f>'FAC 2002-2018 BUS'!I23</f>
        <v>-</v>
      </c>
      <c r="D15" s="56" t="str">
        <f>'FAC 2002-2018 BUS'!I56</f>
        <v>-</v>
      </c>
      <c r="E15" s="56" t="str">
        <f>'FAC 2002-2018 BUS'!I89</f>
        <v>-</v>
      </c>
      <c r="F15" s="56" t="str">
        <f>'FAC 2002-2018 BUS'!I122</f>
        <v>-</v>
      </c>
      <c r="G15" s="56">
        <f>'FAC 2002-2018 BUS'!AD23</f>
        <v>0</v>
      </c>
      <c r="H15" s="56" t="e">
        <f>'FAC 2002-2018 BUS'!AD56</f>
        <v>#N/A</v>
      </c>
      <c r="I15" s="56" t="e">
        <f>'FAC 2002-2018 BUS'!AD89</f>
        <v>#N/A</v>
      </c>
      <c r="J15" s="56" t="e">
        <f>'FAC 2002-2018 BUS'!AD122</f>
        <v>#N/A</v>
      </c>
      <c r="L15" s="13" t="s">
        <v>83</v>
      </c>
      <c r="M15" s="56" t="str">
        <f>'FAC 2012-2018 BUS'!I23</f>
        <v>-</v>
      </c>
      <c r="N15" s="56" t="str">
        <f>'FAC 2012-2018 BUS'!I56</f>
        <v>-</v>
      </c>
      <c r="O15" s="56" t="str">
        <f>'FAC 2012-2018 BUS'!I89</f>
        <v>-</v>
      </c>
      <c r="P15" s="56" t="str">
        <f>'FAC 2012-2018 BUS'!I122</f>
        <v>-</v>
      </c>
      <c r="Q15" s="56">
        <f>'FAC 2012-2018 BUS'!AD23</f>
        <v>0</v>
      </c>
      <c r="R15" s="56" t="e">
        <f>'FAC 2012-2018 BUS'!AD56</f>
        <v>#N/A</v>
      </c>
      <c r="S15" s="56" t="e">
        <f>'FAC 2012-2018 BUS'!AD89</f>
        <v>#N/A</v>
      </c>
      <c r="T15" s="56" t="e">
        <f>'FAC 2012-2018 BUS'!AD122</f>
        <v>#N/A</v>
      </c>
    </row>
    <row r="16" spans="2:20" x14ac:dyDescent="0.2">
      <c r="B16" s="13" t="s">
        <v>83</v>
      </c>
      <c r="C16" s="56" t="str">
        <f>'FAC 2002-2018 BUS'!I24</f>
        <v>-</v>
      </c>
      <c r="D16" s="56" t="str">
        <f>'FAC 2002-2018 BUS'!I57</f>
        <v>-</v>
      </c>
      <c r="E16" s="56" t="str">
        <f>'FAC 2002-2018 BUS'!I90</f>
        <v>-</v>
      </c>
      <c r="F16" s="56" t="str">
        <f>'FAC 2002-2018 BUS'!I123</f>
        <v>-</v>
      </c>
      <c r="G16" s="56">
        <f>'FAC 2002-2018 BUS'!AD24</f>
        <v>0</v>
      </c>
      <c r="H16" s="56" t="e">
        <f>'FAC 2002-2018 BUS'!AD57</f>
        <v>#N/A</v>
      </c>
      <c r="I16" s="56" t="e">
        <f>'FAC 2002-2018 BUS'!AD90</f>
        <v>#N/A</v>
      </c>
      <c r="J16" s="56" t="e">
        <f>'FAC 2002-2018 BUS'!AD123</f>
        <v>#N/A</v>
      </c>
      <c r="L16" s="13" t="s">
        <v>83</v>
      </c>
      <c r="M16" s="56" t="str">
        <f>'FAC 2012-2018 BUS'!I24</f>
        <v>-</v>
      </c>
      <c r="N16" s="56" t="str">
        <f>'FAC 2012-2018 BUS'!I57</f>
        <v>-</v>
      </c>
      <c r="O16" s="56" t="str">
        <f>'FAC 2012-2018 BUS'!I90</f>
        <v>-</v>
      </c>
      <c r="P16" s="56" t="str">
        <f>'FAC 2012-2018 BUS'!I123</f>
        <v>-</v>
      </c>
      <c r="Q16" s="56">
        <f>'FAC 2012-2018 BUS'!AD24</f>
        <v>0</v>
      </c>
      <c r="R16" s="56" t="e">
        <f>'FAC 2012-2018 BUS'!AD57</f>
        <v>#N/A</v>
      </c>
      <c r="S16" s="56" t="e">
        <f>'FAC 2012-2018 BUS'!AD90</f>
        <v>#N/A</v>
      </c>
      <c r="T16" s="56" t="e">
        <f>'FAC 2012-2018 BUS'!AD123</f>
        <v>#N/A</v>
      </c>
    </row>
    <row r="17" spans="2:20" x14ac:dyDescent="0.2">
      <c r="B17" s="13" t="s">
        <v>83</v>
      </c>
      <c r="C17" s="56" t="str">
        <f>'FAC 2002-2018 BUS'!I25</f>
        <v>-</v>
      </c>
      <c r="D17" s="56" t="str">
        <f>'FAC 2002-2018 BUS'!I58</f>
        <v>-</v>
      </c>
      <c r="E17" s="56" t="str">
        <f>'FAC 2002-2018 BUS'!I91</f>
        <v>-</v>
      </c>
      <c r="F17" s="56" t="str">
        <f>'FAC 2002-2018 BUS'!I124</f>
        <v>-</v>
      </c>
      <c r="G17" s="56">
        <f>'FAC 2002-2018 BUS'!AD25</f>
        <v>0</v>
      </c>
      <c r="H17" s="56" t="e">
        <f>'FAC 2002-2018 BUS'!AD58</f>
        <v>#N/A</v>
      </c>
      <c r="I17" s="56" t="e">
        <f>'FAC 2002-2018 BUS'!AD91</f>
        <v>#N/A</v>
      </c>
      <c r="J17" s="56" t="e">
        <f>'FAC 2002-2018 BUS'!AD124</f>
        <v>#N/A</v>
      </c>
      <c r="L17" s="13" t="s">
        <v>83</v>
      </c>
      <c r="M17" s="56" t="str">
        <f>'FAC 2012-2018 BUS'!I25</f>
        <v>-</v>
      </c>
      <c r="N17" s="56" t="str">
        <f>'FAC 2012-2018 BUS'!I58</f>
        <v>-</v>
      </c>
      <c r="O17" s="56" t="str">
        <f>'FAC 2012-2018 BUS'!I91</f>
        <v>-</v>
      </c>
      <c r="P17" s="56" t="str">
        <f>'FAC 2012-2018 BUS'!I124</f>
        <v>-</v>
      </c>
      <c r="Q17" s="56">
        <f>'FAC 2012-2018 BUS'!AD25</f>
        <v>0</v>
      </c>
      <c r="R17" s="56" t="e">
        <f>'FAC 2012-2018 BUS'!AD58</f>
        <v>#N/A</v>
      </c>
      <c r="S17" s="56" t="e">
        <f>'FAC 2012-2018 BUS'!AD91</f>
        <v>#N/A</v>
      </c>
      <c r="T17" s="56" t="e">
        <f>'FAC 2012-2018 BUS'!AD124</f>
        <v>#N/A</v>
      </c>
    </row>
    <row r="18" spans="2:20" x14ac:dyDescent="0.2">
      <c r="B18" s="13" t="s">
        <v>83</v>
      </c>
      <c r="C18" s="56" t="str">
        <f>'FAC 2002-2018 BUS'!I26</f>
        <v>-</v>
      </c>
      <c r="D18" s="56" t="str">
        <f>'FAC 2002-2018 BUS'!I59</f>
        <v>-</v>
      </c>
      <c r="E18" s="56" t="str">
        <f>'FAC 2002-2018 BUS'!I92</f>
        <v>-</v>
      </c>
      <c r="F18" s="56" t="str">
        <f>'FAC 2002-2018 BUS'!I125</f>
        <v>-</v>
      </c>
      <c r="G18" s="56">
        <f>'FAC 2002-2018 BUS'!AD26</f>
        <v>0</v>
      </c>
      <c r="H18" s="56" t="e">
        <f>'FAC 2002-2018 BUS'!AD59</f>
        <v>#N/A</v>
      </c>
      <c r="I18" s="56" t="e">
        <f>'FAC 2002-2018 BUS'!AD92</f>
        <v>#N/A</v>
      </c>
      <c r="J18" s="56" t="e">
        <f>'FAC 2002-2018 BUS'!AD125</f>
        <v>#N/A</v>
      </c>
      <c r="L18" s="13" t="s">
        <v>83</v>
      </c>
      <c r="M18" s="56" t="str">
        <f>'FAC 2012-2018 BUS'!I26</f>
        <v>-</v>
      </c>
      <c r="N18" s="56" t="str">
        <f>'FAC 2012-2018 BUS'!I59</f>
        <v>-</v>
      </c>
      <c r="O18" s="56" t="str">
        <f>'FAC 2012-2018 BUS'!I92</f>
        <v>-</v>
      </c>
      <c r="P18" s="56" t="str">
        <f>'FAC 2012-2018 BUS'!I125</f>
        <v>-</v>
      </c>
      <c r="Q18" s="56">
        <f>'FAC 2012-2018 BUS'!AD26</f>
        <v>0</v>
      </c>
      <c r="R18" s="56" t="e">
        <f>'FAC 2012-2018 BUS'!AD59</f>
        <v>#N/A</v>
      </c>
      <c r="S18" s="56" t="e">
        <f>'FAC 2012-2018 BUS'!AD92</f>
        <v>#N/A</v>
      </c>
      <c r="T18" s="56" t="e">
        <f>'FAC 2012-2018 BUS'!AD125</f>
        <v>#N/A</v>
      </c>
    </row>
    <row r="19" spans="2:20" x14ac:dyDescent="0.2">
      <c r="B19" s="13" t="s">
        <v>83</v>
      </c>
      <c r="C19" s="56" t="str">
        <f>'FAC 2002-2018 BUS'!I27</f>
        <v>-</v>
      </c>
      <c r="D19" s="56" t="str">
        <f>'FAC 2002-2018 BUS'!I60</f>
        <v>-</v>
      </c>
      <c r="E19" s="56" t="str">
        <f>'FAC 2002-2018 BUS'!I93</f>
        <v>-</v>
      </c>
      <c r="F19" s="56" t="str">
        <f>'FAC 2002-2018 BUS'!I126</f>
        <v>-</v>
      </c>
      <c r="G19" s="56">
        <f>'FAC 2002-2018 BUS'!AD27</f>
        <v>0</v>
      </c>
      <c r="H19" s="56" t="e">
        <f>'FAC 2002-2018 BUS'!AD60</f>
        <v>#N/A</v>
      </c>
      <c r="I19" s="56" t="e">
        <f>'FAC 2002-2018 BUS'!AD93</f>
        <v>#N/A</v>
      </c>
      <c r="J19" s="56" t="e">
        <f>'FAC 2002-2018 BUS'!AD126</f>
        <v>#N/A</v>
      </c>
      <c r="L19" s="13" t="s">
        <v>83</v>
      </c>
      <c r="M19" s="56" t="str">
        <f>'FAC 2012-2018 BUS'!I27</f>
        <v>-</v>
      </c>
      <c r="N19" s="56" t="str">
        <f>'FAC 2012-2018 BUS'!I60</f>
        <v>-</v>
      </c>
      <c r="O19" s="56" t="str">
        <f>'FAC 2012-2018 BUS'!I93</f>
        <v>-</v>
      </c>
      <c r="P19" s="56" t="str">
        <f>'FAC 2012-2018 BUS'!I126</f>
        <v>-</v>
      </c>
      <c r="Q19" s="56">
        <f>'FAC 2012-2018 BUS'!AD27</f>
        <v>0</v>
      </c>
      <c r="R19" s="56" t="e">
        <f>'FAC 2012-2018 BUS'!AD60</f>
        <v>#N/A</v>
      </c>
      <c r="S19" s="56" t="e">
        <f>'FAC 2012-2018 BUS'!AD93</f>
        <v>#N/A</v>
      </c>
      <c r="T19" s="56" t="e">
        <f>'FAC 2012-2018 BUS'!AD126</f>
        <v>#N/A</v>
      </c>
    </row>
    <row r="20" spans="2:20" x14ac:dyDescent="0.2">
      <c r="B20" s="27" t="s">
        <v>73</v>
      </c>
      <c r="C20" s="56" t="str">
        <f>'FAC 2002-2018 BUS'!I28</f>
        <v>-</v>
      </c>
      <c r="D20" s="56" t="str">
        <f>'FAC 2002-2018 BUS'!I61</f>
        <v>-</v>
      </c>
      <c r="E20" s="56" t="str">
        <f>'FAC 2002-2018 BUS'!I94</f>
        <v>-</v>
      </c>
      <c r="F20" s="56" t="str">
        <f>'FAC 2002-2018 BUS'!I127</f>
        <v>-</v>
      </c>
      <c r="G20" s="56">
        <f>'FAC 2002-2018 BUS'!AD28</f>
        <v>-1.0970153437386053E-3</v>
      </c>
      <c r="H20" s="56" t="e">
        <f>'FAC 2002-2018 BUS'!AD61</f>
        <v>#N/A</v>
      </c>
      <c r="I20" s="56" t="e">
        <f>'FAC 2002-2018 BUS'!AD94</f>
        <v>#N/A</v>
      </c>
      <c r="J20" s="56" t="e">
        <f>'FAC 2002-2018 BUS'!AD127</f>
        <v>#N/A</v>
      </c>
      <c r="L20" s="27" t="s">
        <v>73</v>
      </c>
      <c r="M20" s="56" t="str">
        <f>'FAC 2012-2018 BUS'!I28</f>
        <v>-</v>
      </c>
      <c r="N20" s="56" t="str">
        <f>'FAC 2012-2018 BUS'!I61</f>
        <v>-</v>
      </c>
      <c r="O20" s="56" t="str">
        <f>'FAC 2012-2018 BUS'!I94</f>
        <v>-</v>
      </c>
      <c r="P20" s="56" t="str">
        <f>'FAC 2012-2018 BUS'!I127</f>
        <v>-</v>
      </c>
      <c r="Q20" s="56">
        <f>'FAC 2012-2018 BUS'!AD28</f>
        <v>-1.3206366680740273E-3</v>
      </c>
      <c r="R20" s="56" t="e">
        <f>'FAC 2012-2018 BUS'!AD61</f>
        <v>#N/A</v>
      </c>
      <c r="S20" s="56" t="e">
        <f>'FAC 2012-2018 BUS'!AD94</f>
        <v>#N/A</v>
      </c>
      <c r="T20" s="56" t="e">
        <f>'FAC 2012-2018 BUS'!AD127</f>
        <v>#N/A</v>
      </c>
    </row>
    <row r="21" spans="2:20" x14ac:dyDescent="0.2">
      <c r="B21" s="27" t="s">
        <v>74</v>
      </c>
      <c r="C21" s="56" t="str">
        <f>'FAC 2002-2018 BUS'!I29</f>
        <v>-</v>
      </c>
      <c r="D21" s="56" t="str">
        <f>'FAC 2002-2018 BUS'!I62</f>
        <v>-</v>
      </c>
      <c r="E21" s="56" t="str">
        <f>'FAC 2002-2018 BUS'!I95</f>
        <v>-</v>
      </c>
      <c r="F21" s="56" t="str">
        <f>'FAC 2002-2018 BUS'!I128</f>
        <v>-</v>
      </c>
      <c r="G21" s="56">
        <f>'FAC 2002-2018 BUS'!AD29</f>
        <v>-4.209589524467907E-2</v>
      </c>
      <c r="H21" s="56" t="e">
        <f>'FAC 2002-2018 BUS'!AD62</f>
        <v>#N/A</v>
      </c>
      <c r="I21" s="56" t="e">
        <f>'FAC 2002-2018 BUS'!AD95</f>
        <v>#N/A</v>
      </c>
      <c r="J21" s="56" t="e">
        <f>'FAC 2002-2018 BUS'!AD128</f>
        <v>#N/A</v>
      </c>
      <c r="L21" s="27" t="s">
        <v>74</v>
      </c>
      <c r="M21" s="56" t="str">
        <f>'FAC 2012-2018 BUS'!I29</f>
        <v>-</v>
      </c>
      <c r="N21" s="56" t="str">
        <f>'FAC 2012-2018 BUS'!I62</f>
        <v>-</v>
      </c>
      <c r="O21" s="56" t="str">
        <f>'FAC 2012-2018 BUS'!I95</f>
        <v>-</v>
      </c>
      <c r="P21" s="56" t="str">
        <f>'FAC 2012-2018 BUS'!I128</f>
        <v>-</v>
      </c>
      <c r="Q21" s="56">
        <f>'FAC 2012-2018 BUS'!AD29</f>
        <v>-5.0676941897699612E-2</v>
      </c>
      <c r="R21" s="56" t="e">
        <f>'FAC 2012-2018 BUS'!AD62</f>
        <v>#N/A</v>
      </c>
      <c r="S21" s="56" t="e">
        <f>'FAC 2012-2018 BUS'!AD95</f>
        <v>#N/A</v>
      </c>
      <c r="T21" s="56" t="e">
        <f>'FAC 2012-2018 BUS'!AD128</f>
        <v>#N/A</v>
      </c>
    </row>
    <row r="22" spans="2:20" x14ac:dyDescent="0.2">
      <c r="B22" s="10" t="s">
        <v>74</v>
      </c>
      <c r="C22" s="57" t="str">
        <f>'FAC 2002-2018 BUS'!I30</f>
        <v>-</v>
      </c>
      <c r="D22" s="57" t="str">
        <f>'FAC 2002-2018 BUS'!I63</f>
        <v>-</v>
      </c>
      <c r="E22" s="57" t="str">
        <f>'FAC 2002-2018 BUS'!I96</f>
        <v>-</v>
      </c>
      <c r="F22" s="57" t="str">
        <f>'FAC 2002-2018 BUS'!I129</f>
        <v>-</v>
      </c>
      <c r="G22" s="57">
        <f>'FAC 2002-2018 BUS'!AD30</f>
        <v>0</v>
      </c>
      <c r="H22" s="57" t="e">
        <f>'FAC 2002-2018 BUS'!AD63</f>
        <v>#N/A</v>
      </c>
      <c r="I22" s="57" t="e">
        <f>'FAC 2002-2018 BUS'!AD96</f>
        <v>#N/A</v>
      </c>
      <c r="J22" s="57" t="e">
        <f>'FAC 2002-2018 BUS'!AD129</f>
        <v>#N/A</v>
      </c>
      <c r="L22" s="10" t="s">
        <v>74</v>
      </c>
      <c r="M22" s="56" t="str">
        <f>'FAC 2012-2018 BUS'!I30</f>
        <v>-</v>
      </c>
      <c r="N22" s="56" t="str">
        <f>'FAC 2012-2018 BUS'!I63</f>
        <v>-</v>
      </c>
      <c r="O22" s="56" t="str">
        <f>'FAC 2012-2018 BUS'!I96</f>
        <v>-</v>
      </c>
      <c r="P22" s="56" t="str">
        <f>'FAC 2012-2018 BUS'!I129</f>
        <v>-</v>
      </c>
      <c r="Q22" s="57">
        <f>'FAC 2012-2018 BUS'!AD30</f>
        <v>0</v>
      </c>
      <c r="R22" s="57" t="e">
        <f>'FAC 2012-2018 BUS'!AD63</f>
        <v>#N/A</v>
      </c>
      <c r="S22" s="57" t="e">
        <f>'FAC 2012-2018 BUS'!AD96</f>
        <v>#N/A</v>
      </c>
      <c r="T22" s="57" t="e">
        <f>'FAC 2012-2018 BUS'!AD129</f>
        <v>#N/A</v>
      </c>
    </row>
    <row r="23" spans="2:20" x14ac:dyDescent="0.2">
      <c r="B23" s="43" t="s">
        <v>61</v>
      </c>
      <c r="C23" s="58"/>
      <c r="D23" s="58"/>
      <c r="E23" s="58"/>
      <c r="F23" s="58"/>
      <c r="G23" s="58">
        <f>'FAC 2002-2018 BUS'!AD31</f>
        <v>0</v>
      </c>
      <c r="H23" s="58" t="e">
        <f>'FAC 2002-2018 BUS'!AD64</f>
        <v>#N/A</v>
      </c>
      <c r="I23" s="58" t="e">
        <f>'FAC 2002-2018 BUS'!AD97</f>
        <v>#N/A</v>
      </c>
      <c r="J23" s="58" t="e">
        <f>'FAC 2002-2018 BUS'!AD130</f>
        <v>#N/A</v>
      </c>
      <c r="L23" s="72" t="s">
        <v>61</v>
      </c>
      <c r="M23" s="71"/>
      <c r="N23" s="71"/>
      <c r="O23" s="71"/>
      <c r="P23" s="71"/>
      <c r="Q23" s="57">
        <f>'FAC 2012-2018 BUS'!AD31</f>
        <v>0</v>
      </c>
      <c r="R23" s="57" t="e">
        <f>'FAC 2012-2018 BUS'!AD64</f>
        <v>#N/A</v>
      </c>
      <c r="S23" s="57" t="e">
        <f>'FAC 2012-2018 BUS'!AD97</f>
        <v>#N/A</v>
      </c>
      <c r="T23" s="57" t="e">
        <f>'FAC 2012-2018 BUS'!AD130</f>
        <v>#N/A</v>
      </c>
    </row>
    <row r="24" spans="2:20" x14ac:dyDescent="0.2">
      <c r="B24" s="43" t="s">
        <v>75</v>
      </c>
      <c r="C24" s="58"/>
      <c r="D24" s="58"/>
      <c r="E24" s="58"/>
      <c r="F24" s="58"/>
      <c r="G24" s="58">
        <f>'FAC 2002-2018 BUS'!AD32</f>
        <v>0.10737319373140863</v>
      </c>
      <c r="H24" s="58" t="e">
        <f>'FAC 2002-2018 BUS'!AD65</f>
        <v>#N/A</v>
      </c>
      <c r="I24" s="58" t="e">
        <f>'FAC 2002-2018 BUS'!AD98</f>
        <v>#N/A</v>
      </c>
      <c r="J24" s="58" t="e">
        <f>'FAC 2002-2018 BUS'!AD131</f>
        <v>#N/A</v>
      </c>
      <c r="L24" s="72" t="s">
        <v>75</v>
      </c>
      <c r="M24" s="71"/>
      <c r="N24" s="71"/>
      <c r="O24" s="71"/>
      <c r="P24" s="71"/>
      <c r="Q24" s="57">
        <f>'FAC 2012-2018 BUS'!AD32</f>
        <v>-3.7269962515179333E-2</v>
      </c>
      <c r="R24" s="57" t="e">
        <f>'FAC 2012-2018 BUS'!AD65</f>
        <v>#N/A</v>
      </c>
      <c r="S24" s="57" t="e">
        <f>'FAC 2012-2018 BUS'!AD98</f>
        <v>#N/A</v>
      </c>
      <c r="T24" s="57" t="e">
        <f>'FAC 2012-2018 BUS'!AD131</f>
        <v>#N/A</v>
      </c>
    </row>
    <row r="25" spans="2:20" ht="17" thickBot="1" x14ac:dyDescent="0.25">
      <c r="B25" s="77" t="s">
        <v>58</v>
      </c>
      <c r="C25" s="70"/>
      <c r="D25" s="70"/>
      <c r="E25" s="70"/>
      <c r="F25" s="70"/>
      <c r="G25" s="70">
        <f>'FAC 2002-2018 BUS'!AD33</f>
        <v>-0.31772239886324227</v>
      </c>
      <c r="H25" s="70" t="e">
        <f>'FAC 2002-2018 BUS'!AD66</f>
        <v>#N/A</v>
      </c>
      <c r="I25" s="70" t="e">
        <f>'FAC 2002-2018 BUS'!AD99</f>
        <v>#N/A</v>
      </c>
      <c r="J25" s="70" t="e">
        <f>'FAC 2002-2018 BUS'!AD132</f>
        <v>#N/A</v>
      </c>
      <c r="L25" s="77" t="s">
        <v>58</v>
      </c>
      <c r="M25" s="70"/>
      <c r="N25" s="70"/>
      <c r="O25" s="70"/>
      <c r="P25" s="70"/>
      <c r="Q25" s="73">
        <f>'FAC 2012-2018 BUS'!AD33</f>
        <v>-0.17864337722382284</v>
      </c>
      <c r="R25" s="73" t="e">
        <f>'FAC 2012-2018 BUS'!AD66</f>
        <v>#N/A</v>
      </c>
      <c r="S25" s="73" t="e">
        <f>'FAC 2012-2018 BUS'!AD99</f>
        <v>#N/A</v>
      </c>
      <c r="T25" s="73" t="e">
        <f>'FAC 2012-2018 BUS'!AD132</f>
        <v>#N/A</v>
      </c>
    </row>
    <row r="26" spans="2:20" ht="18" thickTop="1" thickBot="1" x14ac:dyDescent="0.25">
      <c r="B26" s="50" t="s">
        <v>76</v>
      </c>
      <c r="C26" s="78"/>
      <c r="D26" s="78"/>
      <c r="E26" s="78"/>
      <c r="F26" s="78"/>
      <c r="G26" s="78">
        <f>'FAC 2002-2018 BUS'!AD34</f>
        <v>-0.42509559259465091</v>
      </c>
      <c r="H26" s="78" t="e">
        <f>'FAC 2002-2018 BUS'!AD67</f>
        <v>#N/A</v>
      </c>
      <c r="I26" s="78" t="e">
        <f>'FAC 2002-2018 BUS'!AD100</f>
        <v>#N/A</v>
      </c>
      <c r="J26" s="78" t="e">
        <f>'FAC 2002-2018 BUS'!AD133</f>
        <v>#N/A</v>
      </c>
      <c r="L26" s="76" t="s">
        <v>76</v>
      </c>
      <c r="M26" s="73"/>
      <c r="N26" s="73"/>
      <c r="O26" s="73"/>
      <c r="P26" s="73"/>
      <c r="Q26" s="73">
        <f>'FAC 2012-2018 BUS'!AD34</f>
        <v>-0.14137341470864351</v>
      </c>
      <c r="R26" s="73" t="e">
        <f>'FAC 2012-2018 BUS'!AD67</f>
        <v>#N/A</v>
      </c>
      <c r="S26" s="73" t="e">
        <f>'FAC 2012-2018 BUS'!AD100</f>
        <v>#N/A</v>
      </c>
      <c r="T26" s="73" t="e">
        <f>'FAC 2012-2018 BUS'!AD133</f>
        <v>#N/A</v>
      </c>
    </row>
    <row r="27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32"/>
  <sheetViews>
    <sheetView showGridLines="0" topLeftCell="B1" workbookViewId="0">
      <selection activeCell="B13" sqref="A13:XFD18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59" t="s">
        <v>70</v>
      </c>
      <c r="L2" s="59" t="s">
        <v>71</v>
      </c>
    </row>
    <row r="3" spans="2:21" ht="17" thickBot="1" x14ac:dyDescent="0.25"/>
    <row r="4" spans="2:21" ht="17" thickTop="1" x14ac:dyDescent="0.2">
      <c r="B4" s="54"/>
      <c r="C4" s="84" t="s">
        <v>69</v>
      </c>
      <c r="D4" s="84"/>
      <c r="E4" s="84"/>
      <c r="F4" s="84"/>
      <c r="G4" s="84" t="s">
        <v>63</v>
      </c>
      <c r="H4" s="84"/>
      <c r="I4" s="84"/>
      <c r="J4" s="84"/>
      <c r="L4" s="54"/>
      <c r="M4" s="84" t="s">
        <v>69</v>
      </c>
      <c r="N4" s="84"/>
      <c r="O4" s="84"/>
      <c r="P4" s="84"/>
      <c r="Q4" s="84" t="s">
        <v>63</v>
      </c>
      <c r="R4" s="84"/>
      <c r="S4" s="84"/>
      <c r="T4" s="84"/>
    </row>
    <row r="5" spans="2:21" x14ac:dyDescent="0.2">
      <c r="B5" s="10" t="s">
        <v>21</v>
      </c>
      <c r="C5" s="28" t="s">
        <v>64</v>
      </c>
      <c r="D5" s="28" t="s">
        <v>65</v>
      </c>
      <c r="E5" s="28" t="s">
        <v>66</v>
      </c>
      <c r="F5" s="28" t="s">
        <v>31</v>
      </c>
      <c r="G5" s="28" t="s">
        <v>64</v>
      </c>
      <c r="H5" s="28" t="s">
        <v>65</v>
      </c>
      <c r="I5" s="28" t="s">
        <v>66</v>
      </c>
      <c r="J5" s="28" t="s">
        <v>31</v>
      </c>
      <c r="L5" s="10" t="s">
        <v>21</v>
      </c>
      <c r="M5" s="28" t="s">
        <v>64</v>
      </c>
      <c r="N5" s="28" t="s">
        <v>65</v>
      </c>
      <c r="O5" s="28" t="s">
        <v>66</v>
      </c>
      <c r="P5" s="28" t="s">
        <v>31</v>
      </c>
      <c r="Q5" s="28" t="s">
        <v>64</v>
      </c>
      <c r="R5" s="28" t="s">
        <v>65</v>
      </c>
      <c r="S5" s="28" t="s">
        <v>66</v>
      </c>
      <c r="T5" s="28" t="s">
        <v>31</v>
      </c>
    </row>
    <row r="6" spans="2:21" x14ac:dyDescent="0.2">
      <c r="B6" s="27" t="s">
        <v>37</v>
      </c>
      <c r="C6" s="56">
        <f>'FAC 2002-2018 RAIL'!I13</f>
        <v>-4.0062425670795654E-2</v>
      </c>
      <c r="D6" s="56" t="str">
        <f>'FAC 2002-2018 RAIL'!I46</f>
        <v>-</v>
      </c>
      <c r="E6" s="56">
        <f>'FAC 2002-2018 RAIL'!I74</f>
        <v>0</v>
      </c>
      <c r="F6" s="56" t="str">
        <f>'FAC 2002-2018 RAIL'!I112</f>
        <v>-</v>
      </c>
      <c r="G6" s="56">
        <f>'FAC 2002-2018 RAIL'!AD13</f>
        <v>-2.3363521738339416E-2</v>
      </c>
      <c r="H6" s="56" t="e">
        <f>'FAC 2002-2018 RAIL'!AD46</f>
        <v>#N/A</v>
      </c>
      <c r="I6" s="56"/>
      <c r="J6" s="56" t="e">
        <f>'FAC 2002-2018 RAIL'!AD112</f>
        <v>#N/A</v>
      </c>
      <c r="L6" s="27" t="s">
        <v>37</v>
      </c>
      <c r="M6" s="56">
        <f>'FAC 2012-2018 RAIL'!I13</f>
        <v>0.25893596271703134</v>
      </c>
      <c r="N6" s="56" t="str">
        <f>'FAC 2012-2018 RAIL'!I46</f>
        <v>-</v>
      </c>
      <c r="O6" s="56">
        <f>'FAC 2012-2018 RAIL'!I74</f>
        <v>0</v>
      </c>
      <c r="P6" s="56" t="str">
        <f>'FAC 2012-2018 RAIL'!I112</f>
        <v>-</v>
      </c>
      <c r="Q6" s="56">
        <f>'FAC 2012-2018 RAIL'!AD13</f>
        <v>0.16831391459527587</v>
      </c>
      <c r="R6" s="56" t="e">
        <f>'FAC 2012-2018 RAIL'!AD46</f>
        <v>#N/A</v>
      </c>
      <c r="S6" s="56"/>
      <c r="T6" s="56" t="e">
        <f>'FAC 2012-2018 RAIL'!AD112</f>
        <v>#N/A</v>
      </c>
    </row>
    <row r="7" spans="2:21" x14ac:dyDescent="0.2">
      <c r="B7" s="27" t="s">
        <v>60</v>
      </c>
      <c r="C7" s="56">
        <f>'FAC 2002-2018 RAIL'!I14</f>
        <v>0.34485685166480895</v>
      </c>
      <c r="D7" s="56" t="str">
        <f>'FAC 2002-2018 RAIL'!I47</f>
        <v>-</v>
      </c>
      <c r="E7" s="56" t="str">
        <f>'FAC 2002-2018 RAIL'!I75</f>
        <v>% Diff</v>
      </c>
      <c r="F7" s="56" t="str">
        <f>'FAC 2002-2018 RAIL'!I113</f>
        <v>-</v>
      </c>
      <c r="G7" s="56">
        <f>'FAC 2002-2018 RAIL'!AD14</f>
        <v>-6.0674922328440531E-2</v>
      </c>
      <c r="H7" s="56" t="e">
        <f>'FAC 2002-2018 RAIL'!AD47</f>
        <v>#N/A</v>
      </c>
      <c r="I7" s="56"/>
      <c r="J7" s="56" t="e">
        <f>'FAC 2002-2018 RAIL'!AD113</f>
        <v>#N/A</v>
      </c>
      <c r="L7" s="27" t="s">
        <v>60</v>
      </c>
      <c r="M7" s="56">
        <f>'FAC 2012-2018 RAIL'!I14</f>
        <v>6.5314620841207871E-2</v>
      </c>
      <c r="N7" s="56" t="str">
        <f>'FAC 2012-2018 RAIL'!I47</f>
        <v>-</v>
      </c>
      <c r="O7" s="56" t="str">
        <f>'FAC 2012-2018 RAIL'!I75</f>
        <v>% Diff</v>
      </c>
      <c r="P7" s="56" t="str">
        <f>'FAC 2012-2018 RAIL'!I113</f>
        <v>-</v>
      </c>
      <c r="Q7" s="56">
        <f>'FAC 2012-2018 RAIL'!AD14</f>
        <v>-1.3788049800699465E-2</v>
      </c>
      <c r="R7" s="56" t="e">
        <f>'FAC 2012-2018 RAIL'!AD47</f>
        <v>#N/A</v>
      </c>
      <c r="S7" s="56"/>
      <c r="T7" s="56" t="e">
        <f>'FAC 2012-2018 RAIL'!AD113</f>
        <v>#N/A</v>
      </c>
      <c r="U7" s="60"/>
    </row>
    <row r="8" spans="2:21" x14ac:dyDescent="0.2">
      <c r="B8" s="27" t="s">
        <v>56</v>
      </c>
      <c r="C8" s="56">
        <f>'FAC 2002-2018 RAIL'!I15</f>
        <v>0.4113989107351228</v>
      </c>
      <c r="D8" s="56" t="str">
        <f>'FAC 2002-2018 RAIL'!I48</f>
        <v>-</v>
      </c>
      <c r="E8" s="56">
        <f>'FAC 2002-2018 RAIL'!I76</f>
        <v>0</v>
      </c>
      <c r="F8" s="56" t="str">
        <f>'FAC 2002-2018 RAIL'!I114</f>
        <v>-</v>
      </c>
      <c r="G8" s="56">
        <f>'FAC 2002-2018 RAIL'!AD15</f>
        <v>9.208060099213837E-2</v>
      </c>
      <c r="H8" s="56" t="e">
        <f>'FAC 2002-2018 RAIL'!AD48</f>
        <v>#N/A</v>
      </c>
      <c r="I8" s="56"/>
      <c r="J8" s="56" t="e">
        <f>'FAC 2002-2018 RAIL'!AD114</f>
        <v>#N/A</v>
      </c>
      <c r="L8" s="27" t="s">
        <v>56</v>
      </c>
      <c r="M8" s="56">
        <f>'FAC 2012-2018 RAIL'!I15</f>
        <v>0.12063826526721066</v>
      </c>
      <c r="N8" s="56" t="str">
        <f>'FAC 2012-2018 RAIL'!I48</f>
        <v>-</v>
      </c>
      <c r="O8" s="56">
        <f>'FAC 2012-2018 RAIL'!I76</f>
        <v>0</v>
      </c>
      <c r="P8" s="56" t="str">
        <f>'FAC 2012-2018 RAIL'!I114</f>
        <v>-</v>
      </c>
      <c r="Q8" s="56">
        <f>'FAC 2012-2018 RAIL'!AD15</f>
        <v>3.3110410106036492E-2</v>
      </c>
      <c r="R8" s="56" t="e">
        <f>'FAC 2012-2018 RAIL'!AD48</f>
        <v>#N/A</v>
      </c>
      <c r="S8" s="56"/>
      <c r="T8" s="56" t="e">
        <f>'FAC 2012-2018 RAIL'!AD114</f>
        <v>#N/A</v>
      </c>
      <c r="U8" s="60"/>
    </row>
    <row r="9" spans="2:21" ht="30" x14ac:dyDescent="0.2">
      <c r="B9" s="27" t="s">
        <v>82</v>
      </c>
      <c r="C9" s="56">
        <f>'FAC 2002-2018 RAIL'!I16</f>
        <v>-5.3587264653182753E-2</v>
      </c>
      <c r="D9" s="56" t="str">
        <f>'FAC 2002-2018 RAIL'!I49</f>
        <v>-</v>
      </c>
      <c r="E9" s="56">
        <f>'FAC 2002-2018 RAIL'!I77</f>
        <v>0</v>
      </c>
      <c r="F9" s="56" t="str">
        <f>'FAC 2002-2018 RAIL'!I115</f>
        <v>-</v>
      </c>
      <c r="G9" s="56">
        <f>'FAC 2002-2018 RAIL'!AD16</f>
        <v>-2.7450877584105321E-4</v>
      </c>
      <c r="H9" s="56" t="e">
        <f>'FAC 2002-2018 RAIL'!AD49</f>
        <v>#N/A</v>
      </c>
      <c r="I9" s="56"/>
      <c r="J9" s="56" t="e">
        <f>'FAC 2002-2018 RAIL'!AD115</f>
        <v>#N/A</v>
      </c>
      <c r="L9" s="27" t="s">
        <v>82</v>
      </c>
      <c r="M9" s="56">
        <f>'FAC 2012-2018 RAIL'!I16</f>
        <v>4.2604198701403417E-2</v>
      </c>
      <c r="N9" s="56" t="str">
        <f>'FAC 2012-2018 RAIL'!I49</f>
        <v>-</v>
      </c>
      <c r="O9" s="56">
        <f>'FAC 2012-2018 RAIL'!I77</f>
        <v>0</v>
      </c>
      <c r="P9" s="56" t="str">
        <f>'FAC 2012-2018 RAIL'!I115</f>
        <v>-</v>
      </c>
      <c r="Q9" s="56">
        <f>'FAC 2012-2018 RAIL'!AD16</f>
        <v>2.3225172503624512E-4</v>
      </c>
      <c r="R9" s="56" t="e">
        <f>'FAC 2012-2018 RAIL'!AD49</f>
        <v>#N/A</v>
      </c>
      <c r="S9" s="56"/>
      <c r="T9" s="56" t="e">
        <f>'FAC 2012-2018 RAIL'!AD115</f>
        <v>#N/A</v>
      </c>
      <c r="U9" s="60"/>
    </row>
    <row r="10" spans="2:21" x14ac:dyDescent="0.2">
      <c r="B10" s="27" t="s">
        <v>57</v>
      </c>
      <c r="C10" s="56">
        <f>'FAC 2002-2018 RAIL'!I17</f>
        <v>0.45542427497315496</v>
      </c>
      <c r="D10" s="56" t="str">
        <f>'FAC 2002-2018 RAIL'!I50</f>
        <v>-</v>
      </c>
      <c r="E10" s="56">
        <f>'FAC 2002-2018 RAIL'!I78</f>
        <v>0</v>
      </c>
      <c r="F10" s="56" t="str">
        <f>'FAC 2002-2018 RAIL'!I116</f>
        <v>-</v>
      </c>
      <c r="G10" s="56">
        <f>'FAC 2002-2018 RAIL'!AD17</f>
        <v>4.063080411045332E-2</v>
      </c>
      <c r="H10" s="56" t="e">
        <f>'FAC 2002-2018 RAIL'!AD50</f>
        <v>#N/A</v>
      </c>
      <c r="I10" s="56"/>
      <c r="J10" s="56" t="e">
        <f>'FAC 2002-2018 RAIL'!AD116</f>
        <v>#N/A</v>
      </c>
      <c r="L10" s="27" t="s">
        <v>57</v>
      </c>
      <c r="M10" s="56">
        <f>'FAC 2012-2018 RAIL'!I17</f>
        <v>-0.31319377566019568</v>
      </c>
      <c r="N10" s="56" t="str">
        <f>'FAC 2012-2018 RAIL'!I50</f>
        <v>-</v>
      </c>
      <c r="O10" s="56">
        <f>'FAC 2012-2018 RAIL'!I78</f>
        <v>0</v>
      </c>
      <c r="P10" s="56" t="str">
        <f>'FAC 2012-2018 RAIL'!I116</f>
        <v>-</v>
      </c>
      <c r="Q10" s="56">
        <f>'FAC 2012-2018 RAIL'!AD17</f>
        <v>-4.8804516005809172E-2</v>
      </c>
      <c r="R10" s="56" t="e">
        <f>'FAC 2012-2018 RAIL'!AD50</f>
        <v>#N/A</v>
      </c>
      <c r="S10" s="56"/>
      <c r="T10" s="56" t="e">
        <f>'FAC 2012-2018 RAIL'!AD116</f>
        <v>#N/A</v>
      </c>
      <c r="U10" s="60"/>
    </row>
    <row r="11" spans="2:21" x14ac:dyDescent="0.2">
      <c r="B11" s="27" t="s">
        <v>54</v>
      </c>
      <c r="C11" s="56">
        <f>'FAC 2002-2018 RAIL'!I18</f>
        <v>-0.23786490961650775</v>
      </c>
      <c r="D11" s="56" t="str">
        <f>'FAC 2002-2018 RAIL'!I51</f>
        <v>-</v>
      </c>
      <c r="E11" s="56" t="str">
        <f>'FAC 2002-2018 RAIL'!I79</f>
        <v>-</v>
      </c>
      <c r="F11" s="56" t="str">
        <f>'FAC 2002-2018 RAIL'!I117</f>
        <v>-</v>
      </c>
      <c r="G11" s="56">
        <f>'FAC 2002-2018 RAIL'!AD18</f>
        <v>6.6091057612226958E-2</v>
      </c>
      <c r="H11" s="56" t="e">
        <f>'FAC 2002-2018 RAIL'!AD51</f>
        <v>#N/A</v>
      </c>
      <c r="I11" s="56"/>
      <c r="J11" s="56" t="e">
        <f>'FAC 2002-2018 RAIL'!AD117</f>
        <v>#N/A</v>
      </c>
      <c r="L11" s="27" t="s">
        <v>54</v>
      </c>
      <c r="M11" s="56">
        <f>'FAC 2012-2018 RAIL'!I18</f>
        <v>7.9818329803062138E-2</v>
      </c>
      <c r="N11" s="56" t="str">
        <f>'FAC 2012-2018 RAIL'!I51</f>
        <v>-</v>
      </c>
      <c r="O11" s="56" t="str">
        <f>'FAC 2012-2018 RAIL'!I79</f>
        <v>-</v>
      </c>
      <c r="P11" s="56" t="str">
        <f>'FAC 2012-2018 RAIL'!I117</f>
        <v>-</v>
      </c>
      <c r="Q11" s="56">
        <f>'FAC 2012-2018 RAIL'!AD18</f>
        <v>-1.8784526487120486E-2</v>
      </c>
      <c r="R11" s="56" t="e">
        <f>'FAC 2012-2018 RAIL'!AD51</f>
        <v>#N/A</v>
      </c>
      <c r="S11" s="56"/>
      <c r="T11" s="56" t="e">
        <f>'FAC 2012-2018 RAIL'!AD117</f>
        <v>#N/A</v>
      </c>
      <c r="U11" s="60"/>
    </row>
    <row r="12" spans="2:21" x14ac:dyDescent="0.2">
      <c r="B12" s="27" t="s">
        <v>72</v>
      </c>
      <c r="C12" s="56">
        <f>'FAC 2002-2018 RAIL'!I19</f>
        <v>-5.1470588235294157E-2</v>
      </c>
      <c r="D12" s="56" t="str">
        <f>'FAC 2002-2018 RAIL'!I52</f>
        <v>-</v>
      </c>
      <c r="E12" s="56" t="str">
        <f>'FAC 2002-2018 RAIL'!I80</f>
        <v>-</v>
      </c>
      <c r="F12" s="56" t="str">
        <f>'FAC 2002-2018 RAIL'!I118</f>
        <v>-</v>
      </c>
      <c r="G12" s="56">
        <f>'FAC 2002-2018 RAIL'!AD19</f>
        <v>-1.8146771388419787E-3</v>
      </c>
      <c r="H12" s="56" t="e">
        <f>'FAC 2002-2018 RAIL'!AD52</f>
        <v>#N/A</v>
      </c>
      <c r="I12" s="56"/>
      <c r="J12" s="56" t="e">
        <f>'FAC 2002-2018 RAIL'!AD118</f>
        <v>#N/A</v>
      </c>
      <c r="L12" s="27" t="s">
        <v>72</v>
      </c>
      <c r="M12" s="56">
        <f>'FAC 2012-2018 RAIL'!I19</f>
        <v>-0.16639741518578355</v>
      </c>
      <c r="N12" s="56" t="str">
        <f>'FAC 2012-2018 RAIL'!I52</f>
        <v>-</v>
      </c>
      <c r="O12" s="56" t="str">
        <f>'FAC 2012-2018 RAIL'!I80</f>
        <v>-</v>
      </c>
      <c r="P12" s="56" t="str">
        <f>'FAC 2012-2018 RAIL'!I118</f>
        <v>-</v>
      </c>
      <c r="Q12" s="56">
        <f>'FAC 2012-2018 RAIL'!AD19</f>
        <v>-1.0399442268941706E-2</v>
      </c>
      <c r="R12" s="56" t="e">
        <f>'FAC 2012-2018 RAIL'!AD52</f>
        <v>#N/A</v>
      </c>
      <c r="S12" s="56"/>
      <c r="T12" s="56" t="e">
        <f>'FAC 2012-2018 RAIL'!AD118</f>
        <v>#N/A</v>
      </c>
      <c r="U12" s="60"/>
    </row>
    <row r="13" spans="2:21" x14ac:dyDescent="0.2">
      <c r="B13" s="27" t="s">
        <v>55</v>
      </c>
      <c r="C13" s="56">
        <f>'FAC 2002-2018 RAIL'!I20</f>
        <v>0.70555555555555549</v>
      </c>
      <c r="D13" s="56" t="str">
        <f>'FAC 2002-2018 RAIL'!I53</f>
        <v>-</v>
      </c>
      <c r="E13" s="56" t="str">
        <f>'FAC 2002-2018 RAIL'!I81</f>
        <v>-</v>
      </c>
      <c r="F13" s="56" t="str">
        <f>'FAC 2002-2018 RAIL'!I119</f>
        <v>-</v>
      </c>
      <c r="G13" s="56">
        <f>'FAC 2002-2018 RAIL'!AD20</f>
        <v>-1.1894315400250268E-2</v>
      </c>
      <c r="H13" s="56" t="e">
        <f>'FAC 2002-2018 RAIL'!AD53</f>
        <v>#N/A</v>
      </c>
      <c r="I13" s="56"/>
      <c r="J13" s="56" t="e">
        <f>'FAC 2002-2018 RAIL'!AD119</f>
        <v>#N/A</v>
      </c>
      <c r="L13" s="27" t="s">
        <v>55</v>
      </c>
      <c r="M13" s="56">
        <f>'FAC 2012-2018 RAIL'!I20</f>
        <v>0.30084745762711851</v>
      </c>
      <c r="N13" s="56" t="str">
        <f>'FAC 2012-2018 RAIL'!I53</f>
        <v>-</v>
      </c>
      <c r="O13" s="56" t="str">
        <f>'FAC 2012-2018 RAIL'!I81</f>
        <v>-</v>
      </c>
      <c r="P13" s="56" t="str">
        <f>'FAC 2012-2018 RAIL'!I119</f>
        <v>-</v>
      </c>
      <c r="Q13" s="56">
        <f>'FAC 2012-2018 RAIL'!AD20</f>
        <v>-7.112953952780077E-3</v>
      </c>
      <c r="R13" s="56" t="e">
        <f>'FAC 2012-2018 RAIL'!AD53</f>
        <v>#N/A</v>
      </c>
      <c r="S13" s="56"/>
      <c r="T13" s="56" t="e">
        <f>'FAC 2012-2018 RAIL'!AD119</f>
        <v>#N/A</v>
      </c>
      <c r="U13" s="60"/>
    </row>
    <row r="14" spans="2:21" x14ac:dyDescent="0.2">
      <c r="B14" s="13" t="s">
        <v>83</v>
      </c>
      <c r="C14" s="56" t="str">
        <f>'FAC 2002-2018 RAIL'!I21</f>
        <v>-</v>
      </c>
      <c r="D14" s="56" t="str">
        <f>'FAC 2002-2018 RAIL'!I54</f>
        <v>-</v>
      </c>
      <c r="E14" s="56" t="str">
        <f>'FAC 2002-2018 RAIL'!I82</f>
        <v>-</v>
      </c>
      <c r="F14" s="56" t="str">
        <f>'FAC 2002-2018 RAIL'!I120</f>
        <v>-</v>
      </c>
      <c r="G14" s="56">
        <f>'FAC 2002-2018 RAIL'!AD21</f>
        <v>0</v>
      </c>
      <c r="H14" s="56" t="e">
        <f>'FAC 2002-2018 RAIL'!AD54</f>
        <v>#N/A</v>
      </c>
      <c r="I14" s="56"/>
      <c r="J14" s="56" t="e">
        <f>'FAC 2002-2018 RAIL'!AD120</f>
        <v>#N/A</v>
      </c>
      <c r="L14" s="13" t="s">
        <v>83</v>
      </c>
      <c r="M14" s="56" t="str">
        <f>'FAC 2012-2018 RAIL'!I21</f>
        <v>-</v>
      </c>
      <c r="N14" s="56" t="str">
        <f>'FAC 2012-2018 RAIL'!I54</f>
        <v>-</v>
      </c>
      <c r="O14" s="56" t="str">
        <f>'FAC 2012-2018 RAIL'!I82</f>
        <v>-</v>
      </c>
      <c r="P14" s="56" t="str">
        <f>'FAC 2012-2018 RAIL'!I120</f>
        <v>-</v>
      </c>
      <c r="Q14" s="56">
        <f>'FAC 2012-2018 RAIL'!AD21</f>
        <v>0</v>
      </c>
      <c r="R14" s="56" t="e">
        <f>'FAC 2012-2018 RAIL'!AD54</f>
        <v>#N/A</v>
      </c>
      <c r="S14" s="56"/>
      <c r="T14" s="56" t="e">
        <f>'FAC 2012-2018 RAIL'!AD120</f>
        <v>#N/A</v>
      </c>
      <c r="U14" s="60"/>
    </row>
    <row r="15" spans="2:21" x14ac:dyDescent="0.2">
      <c r="B15" s="13" t="s">
        <v>83</v>
      </c>
      <c r="C15" s="56" t="str">
        <f>'FAC 2002-2018 RAIL'!I22</f>
        <v>-</v>
      </c>
      <c r="D15" s="56" t="str">
        <f>'FAC 2002-2018 RAIL'!I55</f>
        <v>-</v>
      </c>
      <c r="E15" s="56" t="str">
        <f>'FAC 2002-2018 RAIL'!I83</f>
        <v>-</v>
      </c>
      <c r="F15" s="56" t="str">
        <f>'FAC 2002-2018 RAIL'!I121</f>
        <v>-</v>
      </c>
      <c r="G15" s="56">
        <f>'FAC 2002-2018 RAIL'!AD22</f>
        <v>0</v>
      </c>
      <c r="H15" s="56" t="e">
        <f>'FAC 2002-2018 RAIL'!AD55</f>
        <v>#N/A</v>
      </c>
      <c r="I15" s="56"/>
      <c r="J15" s="56" t="e">
        <f>'FAC 2002-2018 RAIL'!AD121</f>
        <v>#N/A</v>
      </c>
      <c r="L15" s="13" t="s">
        <v>83</v>
      </c>
      <c r="M15" s="56" t="str">
        <f>'FAC 2012-2018 RAIL'!I22</f>
        <v>-</v>
      </c>
      <c r="N15" s="56" t="str">
        <f>'FAC 2012-2018 RAIL'!I55</f>
        <v>-</v>
      </c>
      <c r="O15" s="56" t="str">
        <f>'FAC 2012-2018 RAIL'!I83</f>
        <v>-</v>
      </c>
      <c r="P15" s="56" t="str">
        <f>'FAC 2012-2018 RAIL'!I121</f>
        <v>-</v>
      </c>
      <c r="Q15" s="56">
        <f>'FAC 2012-2018 RAIL'!AD22</f>
        <v>0</v>
      </c>
      <c r="R15" s="56" t="e">
        <f>'FAC 2012-2018 RAIL'!AD55</f>
        <v>#N/A</v>
      </c>
      <c r="S15" s="56"/>
      <c r="T15" s="56" t="e">
        <f>'FAC 2012-2018 RAIL'!AD121</f>
        <v>#N/A</v>
      </c>
      <c r="U15" s="60"/>
    </row>
    <row r="16" spans="2:21" x14ac:dyDescent="0.2">
      <c r="B16" s="13" t="s">
        <v>83</v>
      </c>
      <c r="C16" s="56" t="str">
        <f>'FAC 2002-2018 RAIL'!I23</f>
        <v>-</v>
      </c>
      <c r="D16" s="56" t="str">
        <f>'FAC 2002-2018 RAIL'!I56</f>
        <v>-</v>
      </c>
      <c r="E16" s="56" t="str">
        <f>'FAC 2002-2018 RAIL'!I84</f>
        <v>-</v>
      </c>
      <c r="F16" s="56" t="str">
        <f>'FAC 2002-2018 RAIL'!I122</f>
        <v>-</v>
      </c>
      <c r="G16" s="56">
        <f>'FAC 2002-2018 RAIL'!AD23</f>
        <v>0</v>
      </c>
      <c r="H16" s="56" t="e">
        <f>'FAC 2002-2018 RAIL'!AD56</f>
        <v>#N/A</v>
      </c>
      <c r="I16" s="56"/>
      <c r="J16" s="56" t="e">
        <f>'FAC 2002-2018 RAIL'!AD122</f>
        <v>#N/A</v>
      </c>
      <c r="L16" s="13" t="s">
        <v>83</v>
      </c>
      <c r="M16" s="56" t="str">
        <f>'FAC 2012-2018 RAIL'!I23</f>
        <v>-</v>
      </c>
      <c r="N16" s="56" t="str">
        <f>'FAC 2012-2018 RAIL'!I56</f>
        <v>-</v>
      </c>
      <c r="O16" s="56" t="str">
        <f>'FAC 2012-2018 RAIL'!I84</f>
        <v>-</v>
      </c>
      <c r="P16" s="56" t="str">
        <f>'FAC 2012-2018 RAIL'!I122</f>
        <v>-</v>
      </c>
      <c r="Q16" s="56">
        <f>'FAC 2012-2018 RAIL'!AD23</f>
        <v>0</v>
      </c>
      <c r="R16" s="56" t="e">
        <f>'FAC 2012-2018 RAIL'!AD56</f>
        <v>#N/A</v>
      </c>
      <c r="S16" s="56"/>
      <c r="T16" s="56" t="e">
        <f>'FAC 2012-2018 RAIL'!AD122</f>
        <v>#N/A</v>
      </c>
      <c r="U16" s="60"/>
    </row>
    <row r="17" spans="2:21" x14ac:dyDescent="0.2">
      <c r="B17" s="13" t="s">
        <v>83</v>
      </c>
      <c r="C17" s="56" t="str">
        <f>'FAC 2002-2018 RAIL'!I24</f>
        <v>-</v>
      </c>
      <c r="D17" s="56" t="str">
        <f>'FAC 2002-2018 RAIL'!I57</f>
        <v>-</v>
      </c>
      <c r="E17" s="56" t="str">
        <f>'FAC 2002-2018 RAIL'!I85</f>
        <v>-</v>
      </c>
      <c r="F17" s="56" t="str">
        <f>'FAC 2002-2018 RAIL'!I123</f>
        <v>-</v>
      </c>
      <c r="G17" s="56">
        <f>'FAC 2002-2018 RAIL'!AD24</f>
        <v>0</v>
      </c>
      <c r="H17" s="56" t="e">
        <f>'FAC 2002-2018 RAIL'!AD57</f>
        <v>#N/A</v>
      </c>
      <c r="I17" s="56"/>
      <c r="J17" s="56" t="e">
        <f>'FAC 2002-2018 RAIL'!AD123</f>
        <v>#N/A</v>
      </c>
      <c r="L17" s="13" t="s">
        <v>83</v>
      </c>
      <c r="M17" s="56" t="str">
        <f>'FAC 2012-2018 RAIL'!I24</f>
        <v>-</v>
      </c>
      <c r="N17" s="56" t="str">
        <f>'FAC 2012-2018 RAIL'!I57</f>
        <v>-</v>
      </c>
      <c r="O17" s="56" t="str">
        <f>'FAC 2012-2018 RAIL'!I85</f>
        <v>-</v>
      </c>
      <c r="P17" s="56" t="str">
        <f>'FAC 2012-2018 RAIL'!I123</f>
        <v>-</v>
      </c>
      <c r="Q17" s="56">
        <f>'FAC 2012-2018 RAIL'!AD24</f>
        <v>0</v>
      </c>
      <c r="R17" s="56" t="e">
        <f>'FAC 2012-2018 RAIL'!AD57</f>
        <v>#N/A</v>
      </c>
      <c r="S17" s="56"/>
      <c r="T17" s="56" t="e">
        <f>'FAC 2012-2018 RAIL'!AD123</f>
        <v>#N/A</v>
      </c>
      <c r="U17" s="60"/>
    </row>
    <row r="18" spans="2:21" x14ac:dyDescent="0.2">
      <c r="B18" s="13" t="s">
        <v>83</v>
      </c>
      <c r="C18" s="56" t="str">
        <f>'FAC 2002-2018 RAIL'!I25</f>
        <v>-</v>
      </c>
      <c r="D18" s="56" t="str">
        <f>'FAC 2002-2018 RAIL'!I58</f>
        <v>-</v>
      </c>
      <c r="E18" s="56" t="str">
        <f>'FAC 2002-2018 RAIL'!I86</f>
        <v>-</v>
      </c>
      <c r="F18" s="56" t="str">
        <f>'FAC 2002-2018 RAIL'!I124</f>
        <v>-</v>
      </c>
      <c r="G18" s="56">
        <f>'FAC 2002-2018 RAIL'!AD25</f>
        <v>-1.2024587795604292E-2</v>
      </c>
      <c r="H18" s="56" t="e">
        <f>'FAC 2002-2018 RAIL'!AD58</f>
        <v>#N/A</v>
      </c>
      <c r="I18" s="56"/>
      <c r="J18" s="56" t="e">
        <f>'FAC 2002-2018 RAIL'!AD124</f>
        <v>#N/A</v>
      </c>
      <c r="L18" s="13" t="s">
        <v>83</v>
      </c>
      <c r="M18" s="56" t="str">
        <f>'FAC 2012-2018 RAIL'!I25</f>
        <v>-</v>
      </c>
      <c r="N18" s="56" t="str">
        <f>'FAC 2012-2018 RAIL'!I58</f>
        <v>-</v>
      </c>
      <c r="O18" s="56" t="str">
        <f>'FAC 2012-2018 RAIL'!I86</f>
        <v>-</v>
      </c>
      <c r="P18" s="56" t="str">
        <f>'FAC 2012-2018 RAIL'!I124</f>
        <v>-</v>
      </c>
      <c r="Q18" s="56">
        <f>'FAC 2012-2018 RAIL'!AD25</f>
        <v>-1.3282437458468467E-2</v>
      </c>
      <c r="R18" s="56" t="e">
        <f>'FAC 2012-2018 RAIL'!AD58</f>
        <v>#N/A</v>
      </c>
      <c r="S18" s="56"/>
      <c r="T18" s="56" t="e">
        <f>'FAC 2012-2018 RAIL'!AD124</f>
        <v>#N/A</v>
      </c>
      <c r="U18" s="60"/>
    </row>
    <row r="19" spans="2:21" x14ac:dyDescent="0.2">
      <c r="B19" s="13" t="s">
        <v>83</v>
      </c>
      <c r="C19" s="56" t="str">
        <f>'FAC 2002-2018 RAIL'!I26</f>
        <v>-</v>
      </c>
      <c r="D19" s="56" t="str">
        <f>'FAC 2002-2018 RAIL'!I59</f>
        <v>-</v>
      </c>
      <c r="E19" s="56" t="str">
        <f>'FAC 2002-2018 RAIL'!I87</f>
        <v>-</v>
      </c>
      <c r="F19" s="56" t="str">
        <f>'FAC 2002-2018 RAIL'!I125</f>
        <v>-</v>
      </c>
      <c r="G19" s="56">
        <f>'FAC 2002-2018 RAIL'!AD26</f>
        <v>0</v>
      </c>
      <c r="H19" s="56" t="e">
        <f>'FAC 2002-2018 RAIL'!AD59</f>
        <v>#N/A</v>
      </c>
      <c r="I19" s="56"/>
      <c r="J19" s="56" t="e">
        <f>'FAC 2002-2018 RAIL'!AD125</f>
        <v>#N/A</v>
      </c>
      <c r="L19" s="13" t="s">
        <v>83</v>
      </c>
      <c r="M19" s="56" t="str">
        <f>'FAC 2012-2018 RAIL'!I26</f>
        <v>-</v>
      </c>
      <c r="N19" s="56" t="str">
        <f>'FAC 2012-2018 RAIL'!I59</f>
        <v>-</v>
      </c>
      <c r="O19" s="56" t="str">
        <f>'FAC 2012-2018 RAIL'!I87</f>
        <v>-</v>
      </c>
      <c r="P19" s="56" t="str">
        <f>'FAC 2012-2018 RAIL'!I125</f>
        <v>-</v>
      </c>
      <c r="Q19" s="56">
        <f>'FAC 2012-2018 RAIL'!AD26</f>
        <v>0</v>
      </c>
      <c r="R19" s="56" t="e">
        <f>'FAC 2012-2018 RAIL'!AD59</f>
        <v>#N/A</v>
      </c>
      <c r="S19" s="56"/>
      <c r="T19" s="56" t="e">
        <f>'FAC 2012-2018 RAIL'!AD125</f>
        <v>#N/A</v>
      </c>
      <c r="U19" s="60"/>
    </row>
    <row r="20" spans="2:21" x14ac:dyDescent="0.2">
      <c r="B20" s="13" t="s">
        <v>83</v>
      </c>
      <c r="C20" s="56" t="str">
        <f>'FAC 2002-2018 RAIL'!I27</f>
        <v>-</v>
      </c>
      <c r="D20" s="56" t="str">
        <f>'FAC 2002-2018 RAIL'!I60</f>
        <v>-</v>
      </c>
      <c r="E20" s="56" t="str">
        <f>'FAC 2002-2018 RAIL'!I88</f>
        <v>-</v>
      </c>
      <c r="F20" s="56" t="str">
        <f>'FAC 2002-2018 RAIL'!I126</f>
        <v>-</v>
      </c>
      <c r="G20" s="56">
        <f>'FAC 2002-2018 RAIL'!AD27</f>
        <v>0</v>
      </c>
      <c r="H20" s="56" t="e">
        <f>'FAC 2002-2018 RAIL'!AD60</f>
        <v>#N/A</v>
      </c>
      <c r="I20" s="56"/>
      <c r="J20" s="56" t="e">
        <f>'FAC 2002-2018 RAIL'!AD126</f>
        <v>#N/A</v>
      </c>
      <c r="L20" s="13" t="s">
        <v>83</v>
      </c>
      <c r="M20" s="56" t="str">
        <f>'FAC 2012-2018 RAIL'!I27</f>
        <v>-</v>
      </c>
      <c r="N20" s="56" t="str">
        <f>'FAC 2012-2018 RAIL'!I60</f>
        <v>-</v>
      </c>
      <c r="O20" s="56" t="str">
        <f>'FAC 2012-2018 RAIL'!I88</f>
        <v>-</v>
      </c>
      <c r="P20" s="56" t="str">
        <f>'FAC 2012-2018 RAIL'!I126</f>
        <v>-</v>
      </c>
      <c r="Q20" s="56">
        <f>'FAC 2012-2018 RAIL'!AD27</f>
        <v>0</v>
      </c>
      <c r="R20" s="56" t="e">
        <f>'FAC 2012-2018 RAIL'!AD60</f>
        <v>#N/A</v>
      </c>
      <c r="S20" s="56"/>
      <c r="T20" s="56" t="e">
        <f>'FAC 2012-2018 RAIL'!AD126</f>
        <v>#N/A</v>
      </c>
    </row>
    <row r="21" spans="2:21" x14ac:dyDescent="0.2">
      <c r="B21" s="27" t="s">
        <v>73</v>
      </c>
      <c r="C21" s="56" t="str">
        <f>'FAC 2002-2018 RAIL'!I28</f>
        <v>-</v>
      </c>
      <c r="D21" s="56" t="str">
        <f>'FAC 2002-2018 RAIL'!I61</f>
        <v>-</v>
      </c>
      <c r="E21" s="56" t="str">
        <f>'FAC 2002-2018 RAIL'!I89</f>
        <v>-</v>
      </c>
      <c r="F21" s="56" t="str">
        <f>'FAC 2002-2018 RAIL'!I127</f>
        <v>-</v>
      </c>
      <c r="G21" s="56">
        <f>'FAC 2002-2018 RAIL'!AD28</f>
        <v>-1.1750533361190299E-3</v>
      </c>
      <c r="H21" s="56" t="e">
        <f>'FAC 2002-2018 RAIL'!AD61</f>
        <v>#N/A</v>
      </c>
      <c r="I21" s="56"/>
      <c r="J21" s="56" t="e">
        <f>'FAC 2002-2018 RAIL'!AD127</f>
        <v>#N/A</v>
      </c>
      <c r="L21" s="27" t="s">
        <v>73</v>
      </c>
      <c r="M21" s="56" t="str">
        <f>'FAC 2012-2018 RAIL'!I28</f>
        <v>-</v>
      </c>
      <c r="N21" s="56" t="str">
        <f>'FAC 2012-2018 RAIL'!I61</f>
        <v>-</v>
      </c>
      <c r="O21" s="56" t="str">
        <f>'FAC 2012-2018 RAIL'!I89</f>
        <v>-</v>
      </c>
      <c r="P21" s="56" t="str">
        <f>'FAC 2012-2018 RAIL'!I127</f>
        <v>-</v>
      </c>
      <c r="Q21" s="56">
        <f>'FAC 2012-2018 RAIL'!AD28</f>
        <v>-1.2979715157530177E-3</v>
      </c>
      <c r="R21" s="56" t="e">
        <f>'FAC 2012-2018 RAIL'!AD61</f>
        <v>#N/A</v>
      </c>
      <c r="S21" s="56"/>
      <c r="T21" s="56" t="e">
        <f>'FAC 2012-2018 RAIL'!AD127</f>
        <v>#N/A</v>
      </c>
    </row>
    <row r="22" spans="2:21" hidden="1" x14ac:dyDescent="0.2">
      <c r="B22" s="27" t="s">
        <v>74</v>
      </c>
      <c r="C22" s="56" t="str">
        <f>'FAC 2002-2018 RAIL'!I29</f>
        <v>-</v>
      </c>
      <c r="D22" s="56" t="str">
        <f>'FAC 2002-2018 RAIL'!I62</f>
        <v>-</v>
      </c>
      <c r="E22" s="56" t="str">
        <f>'FAC 2002-2018 RAIL'!I90</f>
        <v>-</v>
      </c>
      <c r="F22" s="56" t="str">
        <f>'FAC 2002-2018 RAIL'!I128</f>
        <v>-</v>
      </c>
      <c r="G22" s="56">
        <f>'FAC 2002-2018 RAIL'!AD29</f>
        <v>0</v>
      </c>
      <c r="H22" s="56" t="e">
        <f>'FAC 2002-2018 RAIL'!AD62</f>
        <v>#N/A</v>
      </c>
      <c r="I22" s="56"/>
      <c r="J22" s="56" t="e">
        <f>'FAC 2002-2018 RAIL'!AD128</f>
        <v>#N/A</v>
      </c>
      <c r="L22" s="27" t="s">
        <v>74</v>
      </c>
      <c r="M22" s="56" t="str">
        <f>'FAC 2012-2018 RAIL'!I29</f>
        <v>-</v>
      </c>
      <c r="N22" s="56" t="str">
        <f>'FAC 2012-2018 RAIL'!I62</f>
        <v>-</v>
      </c>
      <c r="O22" s="56" t="str">
        <f>'FAC 2012-2018 RAIL'!I90</f>
        <v>-</v>
      </c>
      <c r="P22" s="56" t="str">
        <f>'FAC 2012-2018 RAIL'!I128</f>
        <v>-</v>
      </c>
      <c r="Q22" s="56">
        <f>'FAC 2012-2018 RAIL'!AD29</f>
        <v>0</v>
      </c>
      <c r="R22" s="56" t="e">
        <f>'FAC 2012-2018 RAIL'!AD62</f>
        <v>#N/A</v>
      </c>
      <c r="S22" s="56"/>
      <c r="T22" s="56" t="e">
        <f>'FAC 2012-2018 RAIL'!AD128</f>
        <v>#N/A</v>
      </c>
    </row>
    <row r="23" spans="2:21" x14ac:dyDescent="0.2">
      <c r="B23" s="10" t="s">
        <v>74</v>
      </c>
      <c r="C23" s="57" t="str">
        <f>'FAC 2002-2018 RAIL'!I30</f>
        <v>-</v>
      </c>
      <c r="D23" s="57" t="str">
        <f>'FAC 2002-2018 RAIL'!I63</f>
        <v>-</v>
      </c>
      <c r="E23" s="57" t="str">
        <f>'FAC 2002-2018 RAIL'!I91</f>
        <v>-</v>
      </c>
      <c r="F23" s="57" t="str">
        <f>'FAC 2002-2018 RAIL'!I129</f>
        <v>-</v>
      </c>
      <c r="G23" s="57">
        <f>'FAC 2002-2018 RAIL'!AD30</f>
        <v>4.5608888316623821E-3</v>
      </c>
      <c r="H23" s="57" t="e">
        <f>'FAC 2002-2018 RAIL'!AD63</f>
        <v>#N/A</v>
      </c>
      <c r="I23" s="57"/>
      <c r="J23" s="57" t="e">
        <f>'FAC 2002-2018 RAIL'!AD129</f>
        <v>#N/A</v>
      </c>
      <c r="L23" s="10" t="s">
        <v>74</v>
      </c>
      <c r="M23" s="56" t="str">
        <f>'FAC 2012-2018 RAIL'!I30</f>
        <v>-</v>
      </c>
      <c r="N23" s="56" t="str">
        <f>'FAC 2012-2018 RAIL'!I63</f>
        <v>-</v>
      </c>
      <c r="O23" s="56" t="str">
        <f>'FAC 2012-2018 RAIL'!I91</f>
        <v>-</v>
      </c>
      <c r="P23" s="57" t="str">
        <f>'FAC 2012-2018 RAIL'!I129</f>
        <v>-</v>
      </c>
      <c r="Q23" s="57">
        <f>'FAC 2012-2018 RAIL'!AD30</f>
        <v>5.0379873049559692E-3</v>
      </c>
      <c r="R23" s="57" t="e">
        <f>'FAC 2012-2018 RAIL'!AD63</f>
        <v>#N/A</v>
      </c>
      <c r="S23" s="57"/>
      <c r="T23" s="57" t="e">
        <f>'FAC 2012-2018 RAIL'!AD129</f>
        <v>#N/A</v>
      </c>
    </row>
    <row r="24" spans="2:21" x14ac:dyDescent="0.2">
      <c r="B24" s="43" t="s">
        <v>61</v>
      </c>
      <c r="C24" s="58"/>
      <c r="D24" s="58"/>
      <c r="E24" s="58"/>
      <c r="F24" s="58"/>
      <c r="G24" s="58">
        <f>'FAC 2002-2018 RAIL'!AD31</f>
        <v>0</v>
      </c>
      <c r="H24" s="58" t="e">
        <f>'FAC 2002-2018 RAIL'!AD64</f>
        <v>#N/A</v>
      </c>
      <c r="I24" s="58"/>
      <c r="J24" s="58" t="e">
        <f>'FAC 2002-2018 RAIL'!AD130</f>
        <v>#N/A</v>
      </c>
      <c r="L24" s="43" t="s">
        <v>61</v>
      </c>
      <c r="M24" s="58"/>
      <c r="N24" s="58"/>
      <c r="O24" s="58"/>
      <c r="P24" s="57"/>
      <c r="Q24" s="57">
        <f>'FAC 2012-2018 RAIL'!AD31</f>
        <v>0</v>
      </c>
      <c r="R24" s="57" t="e">
        <f>'FAC 2012-2018 RAIL'!AD64</f>
        <v>#N/A</v>
      </c>
      <c r="S24" s="57"/>
      <c r="T24" s="57" t="e">
        <f>'FAC 2012-2018 RAIL'!AD130</f>
        <v>#N/A</v>
      </c>
    </row>
    <row r="25" spans="2:21" x14ac:dyDescent="0.2">
      <c r="B25" s="43" t="s">
        <v>75</v>
      </c>
      <c r="C25" s="79"/>
      <c r="D25" s="79"/>
      <c r="E25" s="79"/>
      <c r="F25" s="79"/>
      <c r="G25" s="58">
        <f>'FAC 2002-2018 RAIL'!AD32</f>
        <v>9.9031480703398067E-2</v>
      </c>
      <c r="H25" s="58" t="e">
        <f>'FAC 2002-2018 RAIL'!AD65</f>
        <v>#N/A</v>
      </c>
      <c r="I25" s="58"/>
      <c r="J25" s="58" t="e">
        <f>'FAC 2002-2018 RAIL'!AD131</f>
        <v>#N/A</v>
      </c>
      <c r="L25" s="43" t="s">
        <v>75</v>
      </c>
      <c r="M25" s="83"/>
      <c r="N25" s="83"/>
      <c r="O25" s="83"/>
      <c r="P25" s="83"/>
      <c r="Q25" s="57">
        <f>'FAC 2012-2018 RAIL'!AD32</f>
        <v>9.1044314508569535E-2</v>
      </c>
      <c r="R25" s="57" t="e">
        <f>'FAC 2012-2018 RAIL'!AD65</f>
        <v>#N/A</v>
      </c>
      <c r="S25" s="57"/>
      <c r="T25" s="57" t="e">
        <f>'FAC 2012-2018 RAIL'!AD131</f>
        <v>#N/A</v>
      </c>
    </row>
    <row r="26" spans="2:21" ht="17" thickBot="1" x14ac:dyDescent="0.25">
      <c r="B26" s="77" t="s">
        <v>58</v>
      </c>
      <c r="C26" s="80"/>
      <c r="D26" s="80"/>
      <c r="E26" s="80"/>
      <c r="F26" s="80"/>
      <c r="G26" s="70">
        <f>'FAC 2002-2018 RAIL'!AD33</f>
        <v>-0.16139713203458306</v>
      </c>
      <c r="H26" s="70" t="e">
        <f>'FAC 2002-2018 RAIL'!AD66</f>
        <v>#N/A</v>
      </c>
      <c r="I26" s="70"/>
      <c r="J26" s="70" t="e">
        <f>'FAC 2002-2018 RAIL'!AD132</f>
        <v>#N/A</v>
      </c>
      <c r="L26" s="77" t="s">
        <v>58</v>
      </c>
      <c r="M26" s="82"/>
      <c r="N26" s="82"/>
      <c r="O26" s="82"/>
      <c r="P26" s="82"/>
      <c r="Q26" s="73">
        <f>'FAC 2012-2018 RAIL'!AD33</f>
        <v>-7.3673847654486702E-2</v>
      </c>
      <c r="R26" s="73" t="e">
        <f>'FAC 2012-2018 RAIL'!AD66</f>
        <v>#N/A</v>
      </c>
      <c r="S26" s="73"/>
      <c r="T26" s="73" t="e">
        <f>'FAC 2012-2018 RAIL'!AD132</f>
        <v>#N/A</v>
      </c>
    </row>
    <row r="27" spans="2:21" ht="18" thickTop="1" thickBot="1" x14ac:dyDescent="0.25">
      <c r="B27" s="50" t="s">
        <v>76</v>
      </c>
      <c r="C27" s="81"/>
      <c r="D27" s="81"/>
      <c r="E27" s="81"/>
      <c r="F27" s="81"/>
      <c r="G27" s="78">
        <f>'FAC 2002-2018 RAIL'!AD34</f>
        <v>-0.26042861273798112</v>
      </c>
      <c r="H27" s="78" t="e">
        <f>'FAC 2002-2018 RAIL'!AD67</f>
        <v>#N/A</v>
      </c>
      <c r="I27" s="78"/>
      <c r="J27" s="78" t="e">
        <f>'FAC 2002-2018 RAIL'!AD133</f>
        <v>#N/A</v>
      </c>
      <c r="L27" s="76" t="s">
        <v>76</v>
      </c>
      <c r="M27" s="82"/>
      <c r="N27" s="82"/>
      <c r="O27" s="82"/>
      <c r="P27" s="82"/>
      <c r="Q27" s="73">
        <f>'FAC 2012-2018 RAIL'!AD34</f>
        <v>-0.16471816216305624</v>
      </c>
      <c r="R27" s="73" t="e">
        <f>'FAC 2012-2018 RAIL'!AD67</f>
        <v>#N/A</v>
      </c>
      <c r="S27" s="73"/>
      <c r="T27" s="73" t="e">
        <f>'FAC 2012-2018 RAIL'!AD133</f>
        <v>#N/A</v>
      </c>
    </row>
    <row r="28" spans="2:21" ht="17" thickTop="1" x14ac:dyDescent="0.2"/>
    <row r="32" spans="2:21" x14ac:dyDescent="0.2">
      <c r="H32">
        <f>(9.3-5.7)/5.7</f>
        <v>0.63157894736842113</v>
      </c>
    </row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34"/>
  <sheetViews>
    <sheetView showGridLines="0" workbookViewId="0">
      <selection activeCell="E13" sqref="E13:E30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customWidth="1"/>
    <col min="5" max="5" width="5.5" style="15" bestFit="1" customWidth="1"/>
    <col min="6" max="6" width="11" style="14" customWidth="1"/>
    <col min="7" max="8" width="11.6640625" style="14" bestFit="1" customWidth="1"/>
    <col min="9" max="9" width="6.6640625" style="16" bestFit="1" customWidth="1"/>
    <col min="10" max="10" width="11" style="14" customWidth="1"/>
    <col min="11" max="11" width="24.6640625" style="14" customWidth="1"/>
    <col min="12" max="12" width="12.6640625" style="14" customWidth="1"/>
    <col min="13" max="13" width="13.6640625" style="14" customWidth="1"/>
    <col min="14" max="14" width="13.1640625" style="14" customWidth="1"/>
    <col min="15" max="15" width="11.1640625" style="14" customWidth="1"/>
    <col min="16" max="28" width="11.6640625" style="14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0_1_2002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0_1_2003</v>
      </c>
      <c r="N11" s="8" t="str">
        <f t="shared" ref="N11:AB11" si="0">IF($G9+N10&gt;$H9,0,CONCATENATE($C6,"_",$C7,"_",$G9+N10))</f>
        <v>0_1_2004</v>
      </c>
      <c r="O11" s="8" t="str">
        <f t="shared" si="0"/>
        <v>0_1_2005</v>
      </c>
      <c r="P11" s="8" t="str">
        <f t="shared" si="0"/>
        <v>0_1_2006</v>
      </c>
      <c r="Q11" s="8" t="str">
        <f t="shared" si="0"/>
        <v>0_1_2007</v>
      </c>
      <c r="R11" s="8" t="str">
        <f t="shared" si="0"/>
        <v>0_1_2008</v>
      </c>
      <c r="S11" s="8" t="str">
        <f t="shared" si="0"/>
        <v>0_1_2009</v>
      </c>
      <c r="T11" s="8" t="str">
        <f t="shared" si="0"/>
        <v>0_1_2010</v>
      </c>
      <c r="U11" s="8" t="str">
        <f t="shared" si="0"/>
        <v>0_1_2011</v>
      </c>
      <c r="V11" s="8" t="str">
        <f t="shared" si="0"/>
        <v>0_1_2012</v>
      </c>
      <c r="W11" s="8" t="str">
        <f t="shared" si="0"/>
        <v>0_1_2013</v>
      </c>
      <c r="X11" s="8" t="str">
        <f t="shared" si="0"/>
        <v>0_1_2014</v>
      </c>
      <c r="Y11" s="8" t="str">
        <f t="shared" si="0"/>
        <v>0_1_2015</v>
      </c>
      <c r="Z11" s="8" t="str">
        <f t="shared" si="0"/>
        <v>0_1_2016</v>
      </c>
      <c r="AA11" s="8" t="str">
        <f t="shared" si="0"/>
        <v>0_1_2017</v>
      </c>
      <c r="AB11" s="8" t="str">
        <f t="shared" si="0"/>
        <v>0_1_2018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VLOOKUP(G11,FAC_TOTALS_APTA!$A$4:$BQ$41,$F13,FALSE)</f>
        <v>25886177.449999999</v>
      </c>
      <c r="H13" s="30">
        <f>VLOOKUP(H11,FAC_TOTALS_APTA!$A$4:$BQ$41,$F13,FALSE)</f>
        <v>27713923.8199999</v>
      </c>
      <c r="I13" s="31">
        <f>IFERROR(H13/G13-1,"-")</f>
        <v>7.0607040129051502E-2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IF(M11=0,0,VLOOKUP(M11,FAC_TOTALS_APTA!$A$4:$BQ$41,$L13,FALSE))</f>
        <v>-95381.787533875598</v>
      </c>
      <c r="N13" s="30">
        <f>IF(N11=0,0,VLOOKUP(N11,FAC_TOTALS_APTA!$A$4:$BQ$41,$L13,FALSE))</f>
        <v>-4569054.1581974197</v>
      </c>
      <c r="O13" s="30">
        <f>IF(O11=0,0,VLOOKUP(O11,FAC_TOTALS_APTA!$A$4:$BQ$41,$L13,FALSE))</f>
        <v>-3668540.1099614999</v>
      </c>
      <c r="P13" s="30">
        <f>IF(P11=0,0,VLOOKUP(P11,FAC_TOTALS_APTA!$A$4:$BQ$41,$L13,FALSE))</f>
        <v>2625353.0082847401</v>
      </c>
      <c r="Q13" s="30">
        <f>IF(Q11=0,0,VLOOKUP(Q11,FAC_TOTALS_APTA!$A$4:$BQ$41,$L13,FALSE))</f>
        <v>5576590.7123081703</v>
      </c>
      <c r="R13" s="30">
        <f>IF(R11=0,0,VLOOKUP(R11,FAC_TOTALS_APTA!$A$4:$BQ$41,$L13,FALSE))</f>
        <v>3239738.4407092999</v>
      </c>
      <c r="S13" s="30">
        <f>IF(S11=0,0,VLOOKUP(S11,FAC_TOTALS_APTA!$A$4:$BQ$41,$L13,FALSE))</f>
        <v>-142207.805591029</v>
      </c>
      <c r="T13" s="30">
        <f>IF(T11=0,0,VLOOKUP(T11,FAC_TOTALS_APTA!$A$4:$BQ$41,$L13,FALSE))</f>
        <v>-2816302.9691078099</v>
      </c>
      <c r="U13" s="30">
        <f>IF(U11=0,0,VLOOKUP(U11,FAC_TOTALS_APTA!$A$4:$BQ$41,$L13,FALSE))</f>
        <v>-6541906.9136939999</v>
      </c>
      <c r="V13" s="30">
        <f>IF(V11=0,0,VLOOKUP(V11,FAC_TOTALS_APTA!$A$4:$BQ$41,$L13,FALSE))</f>
        <v>1175715.0644507401</v>
      </c>
      <c r="W13" s="30">
        <f>IF(W11=0,0,VLOOKUP(W11,FAC_TOTALS_APTA!$A$4:$BQ$41,$L13,FALSE))</f>
        <v>-37121.782147968697</v>
      </c>
      <c r="X13" s="30">
        <f>IF(X11=0,0,VLOOKUP(X11,FAC_TOTALS_APTA!$A$4:$BQ$41,$L13,FALSE))</f>
        <v>-452409.383421198</v>
      </c>
      <c r="Y13" s="30">
        <f>IF(Y11=0,0,VLOOKUP(Y11,FAC_TOTALS_APTA!$A$4:$BQ$41,$L13,FALSE))</f>
        <v>2839899.6138092098</v>
      </c>
      <c r="Z13" s="30">
        <f>IF(Z11=0,0,VLOOKUP(Z11,FAC_TOTALS_APTA!$A$4:$BQ$41,$L13,FALSE))</f>
        <v>3169283.8916553501</v>
      </c>
      <c r="AA13" s="30">
        <f>IF(AA11=0,0,VLOOKUP(AA11,FAC_TOTALS_APTA!$A$4:$BQ$41,$L13,FALSE))</f>
        <v>1436013.13770409</v>
      </c>
      <c r="AB13" s="30">
        <f>IF(AB11=0,0,VLOOKUP(AB11,FAC_TOTALS_APTA!$A$4:$BQ$41,$L13,FALSE))</f>
        <v>1652130.5757077001</v>
      </c>
      <c r="AC13" s="33">
        <f>SUM(M13:AB13)</f>
        <v>3391799.5349744977</v>
      </c>
      <c r="AD13" s="34">
        <f>AC13/G33</f>
        <v>4.7131692627286101E-2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VLOOKUP(G11,FAC_TOTALS_APTA!$A$4:$BQ$41,$F14,FALSE)</f>
        <v>1.002368736</v>
      </c>
      <c r="H14" s="47">
        <f>VLOOKUP(H11,FAC_TOTALS_APTA!$A$4:$BQ$41,$F14,FALSE)</f>
        <v>1.094911854</v>
      </c>
      <c r="I14" s="31">
        <f t="shared" ref="I14:I29" si="1">IFERROR(H14/G14-1,"-")</f>
        <v>9.2324425808907096E-2</v>
      </c>
      <c r="J14" s="32" t="str">
        <f t="shared" ref="J14:J29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IF(M11=0,0,VLOOKUP(M11,FAC_TOTALS_APTA!$A$4:$BQ$41,$L14,FALSE))</f>
        <v>-127048.68917700701</v>
      </c>
      <c r="N14" s="30">
        <f>IF(N11=0,0,VLOOKUP(N11,FAC_TOTALS_APTA!$A$4:$BQ$41,$L14,FALSE))</f>
        <v>315829.616994048</v>
      </c>
      <c r="O14" s="30">
        <f>IF(O11=0,0,VLOOKUP(O11,FAC_TOTALS_APTA!$A$4:$BQ$41,$L14,FALSE))</f>
        <v>820841.61625593703</v>
      </c>
      <c r="P14" s="30">
        <f>IF(P11=0,0,VLOOKUP(P11,FAC_TOTALS_APTA!$A$4:$BQ$41,$L14,FALSE))</f>
        <v>466656.135958887</v>
      </c>
      <c r="Q14" s="30">
        <f>IF(Q11=0,0,VLOOKUP(Q11,FAC_TOTALS_APTA!$A$4:$BQ$41,$L14,FALSE))</f>
        <v>-778559.36740165902</v>
      </c>
      <c r="R14" s="30">
        <f>IF(R11=0,0,VLOOKUP(R11,FAC_TOTALS_APTA!$A$4:$BQ$41,$L14,FALSE))</f>
        <v>1663179.6015808701</v>
      </c>
      <c r="S14" s="30">
        <f>IF(S11=0,0,VLOOKUP(S11,FAC_TOTALS_APTA!$A$4:$BQ$41,$L14,FALSE))</f>
        <v>-845248.74234179698</v>
      </c>
      <c r="T14" s="30">
        <f>IF(T11=0,0,VLOOKUP(T11,FAC_TOTALS_APTA!$A$4:$BQ$41,$L14,FALSE))</f>
        <v>626497.94837290398</v>
      </c>
      <c r="U14" s="30">
        <f>IF(U11=0,0,VLOOKUP(U11,FAC_TOTALS_APTA!$A$4:$BQ$41,$L14,FALSE))</f>
        <v>-235889.204130281</v>
      </c>
      <c r="V14" s="30">
        <f>IF(V11=0,0,VLOOKUP(V11,FAC_TOTALS_APTA!$A$4:$BQ$41,$L14,FALSE))</f>
        <v>-2526717.0711159399</v>
      </c>
      <c r="W14" s="30">
        <f>IF(W11=0,0,VLOOKUP(W11,FAC_TOTALS_APTA!$A$4:$BQ$41,$L14,FALSE))</f>
        <v>-402893.036943221</v>
      </c>
      <c r="X14" s="30">
        <f>IF(X11=0,0,VLOOKUP(X11,FAC_TOTALS_APTA!$A$4:$BQ$41,$L14,FALSE))</f>
        <v>593739.28206030105</v>
      </c>
      <c r="Y14" s="30">
        <f>IF(Y11=0,0,VLOOKUP(Y11,FAC_TOTALS_APTA!$A$4:$BQ$41,$L14,FALSE))</f>
        <v>-470137.958096146</v>
      </c>
      <c r="Z14" s="30">
        <f>IF(Z11=0,0,VLOOKUP(Z11,FAC_TOTALS_APTA!$A$4:$BQ$41,$L14,FALSE))</f>
        <v>31947.674330821901</v>
      </c>
      <c r="AA14" s="30">
        <f>IF(AA11=0,0,VLOOKUP(AA11,FAC_TOTALS_APTA!$A$4:$BQ$41,$L14,FALSE))</f>
        <v>572274.150861167</v>
      </c>
      <c r="AB14" s="30">
        <f>IF(AB11=0,0,VLOOKUP(AB11,FAC_TOTALS_APTA!$A$4:$BQ$41,$L14,FALSE))</f>
        <v>-649111.11010671104</v>
      </c>
      <c r="AC14" s="33">
        <f t="shared" ref="AC14:AC29" si="4">SUM(M14:AB14)</f>
        <v>-944639.15289782581</v>
      </c>
      <c r="AD14" s="34">
        <f>AC14/G33</f>
        <v>-1.3126495755125754E-2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VLOOKUP(G11,FAC_TOTALS_APTA!$A$4:$BQ$41,$F15,FALSE)</f>
        <v>6335904.6559999902</v>
      </c>
      <c r="H15" s="30">
        <f>VLOOKUP(H11,FAC_TOTALS_APTA!$A$4:$BQ$41,$F15,FALSE)</f>
        <v>8942488.9299999792</v>
      </c>
      <c r="I15" s="31">
        <f t="shared" si="1"/>
        <v>0.4113989107351228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IF(M11=0,0,VLOOKUP(M11,FAC_TOTALS_APTA!$A$4:$BQ$41,$L15,FALSE))</f>
        <v>954705.01977390295</v>
      </c>
      <c r="N15" s="30">
        <f>IF(N11=0,0,VLOOKUP(N11,FAC_TOTALS_APTA!$A$4:$BQ$41,$L15,FALSE))</f>
        <v>913675.787084796</v>
      </c>
      <c r="O15" s="30">
        <f>IF(O11=0,0,VLOOKUP(O11,FAC_TOTALS_APTA!$A$4:$BQ$41,$L15,FALSE))</f>
        <v>903962.06467127497</v>
      </c>
      <c r="P15" s="30">
        <f>IF(P11=0,0,VLOOKUP(P11,FAC_TOTALS_APTA!$A$4:$BQ$41,$L15,FALSE))</f>
        <v>1090896.68574947</v>
      </c>
      <c r="Q15" s="30">
        <f>IF(Q11=0,0,VLOOKUP(Q11,FAC_TOTALS_APTA!$A$4:$BQ$41,$L15,FALSE))</f>
        <v>564822.59976468096</v>
      </c>
      <c r="R15" s="30">
        <f>IF(R11=0,0,VLOOKUP(R11,FAC_TOTALS_APTA!$A$4:$BQ$41,$L15,FALSE))</f>
        <v>200940.71906881599</v>
      </c>
      <c r="S15" s="30">
        <f>IF(S11=0,0,VLOOKUP(S11,FAC_TOTALS_APTA!$A$4:$BQ$41,$L15,FALSE))</f>
        <v>-119453.39885163899</v>
      </c>
      <c r="T15" s="30">
        <f>IF(T11=0,0,VLOOKUP(T11,FAC_TOTALS_APTA!$A$4:$BQ$41,$L15,FALSE))</f>
        <v>-519947.38271420897</v>
      </c>
      <c r="U15" s="30">
        <f>IF(U11=0,0,VLOOKUP(U11,FAC_TOTALS_APTA!$A$4:$BQ$41,$L15,FALSE))</f>
        <v>305128.25611222401</v>
      </c>
      <c r="V15" s="30">
        <f>IF(V11=0,0,VLOOKUP(V11,FAC_TOTALS_APTA!$A$4:$BQ$41,$L15,FALSE))</f>
        <v>306726.56131239003</v>
      </c>
      <c r="W15" s="30">
        <f>IF(W11=0,0,VLOOKUP(W11,FAC_TOTALS_APTA!$A$4:$BQ$41,$L15,FALSE))</f>
        <v>237874.09834610499</v>
      </c>
      <c r="X15" s="30">
        <f>IF(X11=0,0,VLOOKUP(X11,FAC_TOTALS_APTA!$A$4:$BQ$41,$L15,FALSE))</f>
        <v>287164.01256367698</v>
      </c>
      <c r="Y15" s="30">
        <f>IF(Y11=0,0,VLOOKUP(Y11,FAC_TOTALS_APTA!$A$4:$BQ$41,$L15,FALSE))</f>
        <v>352827.97312877898</v>
      </c>
      <c r="Z15" s="30">
        <f>IF(Z11=0,0,VLOOKUP(Z11,FAC_TOTALS_APTA!$A$4:$BQ$41,$L15,FALSE))</f>
        <v>402825.87457183201</v>
      </c>
      <c r="AA15" s="30">
        <f>IF(AA11=0,0,VLOOKUP(AA11,FAC_TOTALS_APTA!$A$4:$BQ$41,$L15,FALSE))</f>
        <v>379919.93961619597</v>
      </c>
      <c r="AB15" s="30">
        <f>IF(AB11=0,0,VLOOKUP(AB11,FAC_TOTALS_APTA!$A$4:$BQ$41,$L15,FALSE))</f>
        <v>317198.41086104501</v>
      </c>
      <c r="AC15" s="33">
        <f t="shared" si="4"/>
        <v>6579267.2210593419</v>
      </c>
      <c r="AD15" s="34">
        <f>AC15/G33</f>
        <v>9.1424035288123012E-2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VLOOKUP(G11,FAC_TOTALS_APTA!$A$4:$BQ$41,$F16,FALSE)</f>
        <v>0.22055560292443499</v>
      </c>
      <c r="H16" s="47">
        <f>VLOOKUP(H11,FAC_TOTALS_APTA!$A$4:$BQ$41,$F16,FALSE)</f>
        <v>0.208736631459781</v>
      </c>
      <c r="I16" s="31">
        <f t="shared" si="1"/>
        <v>-5.3587264653182753E-2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IF(M11=0,0,VLOOKUP(M11,FAC_TOTALS_APTA!$A$4:$BQ$41,$L16,FALSE))</f>
        <v>-875.51346661903904</v>
      </c>
      <c r="N16" s="30">
        <f>IF(N11=0,0,VLOOKUP(N11,FAC_TOTALS_APTA!$A$4:$BQ$41,$L16,FALSE))</f>
        <v>-19446.535148503499</v>
      </c>
      <c r="O16" s="30">
        <f>IF(O11=0,0,VLOOKUP(O11,FAC_TOTALS_APTA!$A$4:$BQ$41,$L16,FALSE))</f>
        <v>16049.4525933936</v>
      </c>
      <c r="P16" s="30">
        <f>IF(P11=0,0,VLOOKUP(P11,FAC_TOTALS_APTA!$A$4:$BQ$41,$L16,FALSE))</f>
        <v>-5435.5556590222704</v>
      </c>
      <c r="Q16" s="30">
        <f>IF(Q11=0,0,VLOOKUP(Q11,FAC_TOTALS_APTA!$A$4:$BQ$41,$L16,FALSE))</f>
        <v>-13911.6823673667</v>
      </c>
      <c r="R16" s="30">
        <f>IF(R11=0,0,VLOOKUP(R11,FAC_TOTALS_APTA!$A$4:$BQ$41,$L16,FALSE))</f>
        <v>121.241004687832</v>
      </c>
      <c r="S16" s="30">
        <f>IF(S11=0,0,VLOOKUP(S11,FAC_TOTALS_APTA!$A$4:$BQ$41,$L16,FALSE))</f>
        <v>13870.787846278399</v>
      </c>
      <c r="T16" s="30">
        <f>IF(T11=0,0,VLOOKUP(T11,FAC_TOTALS_APTA!$A$4:$BQ$41,$L16,FALSE))</f>
        <v>2888.9373679581199</v>
      </c>
      <c r="U16" s="30">
        <f>IF(U11=0,0,VLOOKUP(U11,FAC_TOTALS_APTA!$A$4:$BQ$41,$L16,FALSE))</f>
        <v>-8016.7095445257401</v>
      </c>
      <c r="V16" s="30">
        <f>IF(V11=0,0,VLOOKUP(V11,FAC_TOTALS_APTA!$A$4:$BQ$41,$L16,FALSE))</f>
        <v>-20325.359876143601</v>
      </c>
      <c r="W16" s="30">
        <f>IF(W11=0,0,VLOOKUP(W11,FAC_TOTALS_APTA!$A$4:$BQ$41,$L16,FALSE))</f>
        <v>2250.3513025249699</v>
      </c>
      <c r="X16" s="30">
        <f>IF(X11=0,0,VLOOKUP(X11,FAC_TOTALS_APTA!$A$4:$BQ$41,$L16,FALSE))</f>
        <v>647.19505026496904</v>
      </c>
      <c r="Y16" s="30">
        <f>IF(Y11=0,0,VLOOKUP(Y11,FAC_TOTALS_APTA!$A$4:$BQ$41,$L16,FALSE))</f>
        <v>12361.9757908176</v>
      </c>
      <c r="Z16" s="30">
        <f>IF(Z11=0,0,VLOOKUP(Z11,FAC_TOTALS_APTA!$A$4:$BQ$41,$L16,FALSE))</f>
        <v>-2153.44191639061</v>
      </c>
      <c r="AA16" s="30">
        <f>IF(AA11=0,0,VLOOKUP(AA11,FAC_TOTALS_APTA!$A$4:$BQ$41,$L16,FALSE))</f>
        <v>991.65269715243403</v>
      </c>
      <c r="AB16" s="30">
        <f>IF(AB11=0,0,VLOOKUP(AB11,FAC_TOTALS_APTA!$A$4:$BQ$41,$L16,FALSE))</f>
        <v>2.05452463965656</v>
      </c>
      <c r="AC16" s="33">
        <f t="shared" si="4"/>
        <v>-20981.14980085388</v>
      </c>
      <c r="AD16" s="34">
        <f>AC16/G33</f>
        <v>-2.9154939529417835E-4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VLOOKUP(G11,FAC_TOTALS_APTA!$A$4:$BQ$41,$F17,FALSE)</f>
        <v>1.8620000000000001</v>
      </c>
      <c r="H17" s="35">
        <f>VLOOKUP(H11,FAC_TOTALS_APTA!$A$4:$BQ$41,$F17,FALSE)</f>
        <v>2.71</v>
      </c>
      <c r="I17" s="31">
        <f t="shared" si="1"/>
        <v>0.45542427497314697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IF(M11=0,0,VLOOKUP(M11,FAC_TOTALS_APTA!$A$4:$BQ$41,$L17,FALSE))</f>
        <v>959894.798519367</v>
      </c>
      <c r="N17" s="30">
        <f>IF(N11=0,0,VLOOKUP(N11,FAC_TOTALS_APTA!$A$4:$BQ$41,$L17,FALSE))</f>
        <v>1296690.99788104</v>
      </c>
      <c r="O17" s="30">
        <f>IF(O11=0,0,VLOOKUP(O11,FAC_TOTALS_APTA!$A$4:$BQ$41,$L17,FALSE))</f>
        <v>1562949.7147328099</v>
      </c>
      <c r="P17" s="30">
        <f>IF(P11=0,0,VLOOKUP(P11,FAC_TOTALS_APTA!$A$4:$BQ$41,$L17,FALSE))</f>
        <v>780705.72675576096</v>
      </c>
      <c r="Q17" s="30">
        <f>IF(Q11=0,0,VLOOKUP(Q11,FAC_TOTALS_APTA!$A$4:$BQ$41,$L17,FALSE))</f>
        <v>376049.40820977901</v>
      </c>
      <c r="R17" s="30">
        <f>IF(R11=0,0,VLOOKUP(R11,FAC_TOTALS_APTA!$A$4:$BQ$41,$L17,FALSE))</f>
        <v>1156413.9456410999</v>
      </c>
      <c r="S17" s="30">
        <f>IF(S11=0,0,VLOOKUP(S11,FAC_TOTALS_APTA!$A$4:$BQ$41,$L17,FALSE))</f>
        <v>-3035942.2001948399</v>
      </c>
      <c r="T17" s="30">
        <f>IF(T11=0,0,VLOOKUP(T11,FAC_TOTALS_APTA!$A$4:$BQ$41,$L17,FALSE))</f>
        <v>1344345.48326025</v>
      </c>
      <c r="U17" s="30">
        <f>IF(U11=0,0,VLOOKUP(U11,FAC_TOTALS_APTA!$A$4:$BQ$41,$L17,FALSE))</f>
        <v>1827537.4660769899</v>
      </c>
      <c r="V17" s="30">
        <f>IF(V11=0,0,VLOOKUP(V11,FAC_TOTALS_APTA!$A$4:$BQ$41,$L17,FALSE))</f>
        <v>-16388.455939316402</v>
      </c>
      <c r="W17" s="30">
        <f>IF(W11=0,0,VLOOKUP(W11,FAC_TOTALS_APTA!$A$4:$BQ$41,$L17,FALSE))</f>
        <v>-274832.57131140598</v>
      </c>
      <c r="X17" s="30">
        <f>IF(X11=0,0,VLOOKUP(X11,FAC_TOTALS_APTA!$A$4:$BQ$41,$L17,FALSE))</f>
        <v>-423093.62845047301</v>
      </c>
      <c r="Y17" s="30">
        <f>IF(Y11=0,0,VLOOKUP(Y11,FAC_TOTALS_APTA!$A$4:$BQ$41,$L17,FALSE))</f>
        <v>-2654564.68962254</v>
      </c>
      <c r="Z17" s="30">
        <f>IF(Z11=0,0,VLOOKUP(Z11,FAC_TOTALS_APTA!$A$4:$BQ$41,$L17,FALSE))</f>
        <v>-704915.21258738299</v>
      </c>
      <c r="AA17" s="30">
        <f>IF(AA11=0,0,VLOOKUP(AA11,FAC_TOTALS_APTA!$A$4:$BQ$41,$L17,FALSE))</f>
        <v>544279.07801428204</v>
      </c>
      <c r="AB17" s="30">
        <f>IF(AB11=0,0,VLOOKUP(AB11,FAC_TOTALS_APTA!$A$4:$BQ$41,$L17,FALSE))</f>
        <v>528268.04021633696</v>
      </c>
      <c r="AC17" s="33">
        <f t="shared" si="4"/>
        <v>3267397.9012017585</v>
      </c>
      <c r="AD17" s="34">
        <f>AC17/G33</f>
        <v>4.5403035168362006E-2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VLOOKUP(G11,FAC_TOTALS_APTA!$A$4:$BQ$41,$F18,FALSE)</f>
        <v>42909.715629999999</v>
      </c>
      <c r="H18" s="47">
        <f>VLOOKUP(H11,FAC_TOTALS_APTA!$A$4:$BQ$41,$F18,FALSE)</f>
        <v>32703</v>
      </c>
      <c r="I18" s="31">
        <f t="shared" si="1"/>
        <v>-0.23786490961650775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IF(M11=0,0,VLOOKUP(M11,FAC_TOTALS_APTA!$A$4:$BQ$41,$L18,FALSE))</f>
        <v>718229.44678082597</v>
      </c>
      <c r="N18" s="30">
        <f>IF(N11=0,0,VLOOKUP(N11,FAC_TOTALS_APTA!$A$4:$BQ$41,$L18,FALSE))</f>
        <v>849716.79538087605</v>
      </c>
      <c r="O18" s="30">
        <f>IF(O11=0,0,VLOOKUP(O11,FAC_TOTALS_APTA!$A$4:$BQ$41,$L18,FALSE))</f>
        <v>750305.34194266296</v>
      </c>
      <c r="P18" s="30">
        <f>IF(P11=0,0,VLOOKUP(P11,FAC_TOTALS_APTA!$A$4:$BQ$41,$L18,FALSE))</f>
        <v>1249767.4321341601</v>
      </c>
      <c r="Q18" s="30">
        <f>IF(Q11=0,0,VLOOKUP(Q11,FAC_TOTALS_APTA!$A$4:$BQ$41,$L18,FALSE))</f>
        <v>-481829.86512928602</v>
      </c>
      <c r="R18" s="30">
        <f>IF(R11=0,0,VLOOKUP(R11,FAC_TOTALS_APTA!$A$4:$BQ$41,$L18,FALSE))</f>
        <v>76987.674777982</v>
      </c>
      <c r="S18" s="30">
        <f>IF(S11=0,0,VLOOKUP(S11,FAC_TOTALS_APTA!$A$4:$BQ$41,$L18,FALSE))</f>
        <v>1387104.19958373</v>
      </c>
      <c r="T18" s="30">
        <f>IF(T11=0,0,VLOOKUP(T11,FAC_TOTALS_APTA!$A$4:$BQ$41,$L18,FALSE))</f>
        <v>1072702.5190790601</v>
      </c>
      <c r="U18" s="30">
        <f>IF(U11=0,0,VLOOKUP(U11,FAC_TOTALS_APTA!$A$4:$BQ$41,$L18,FALSE))</f>
        <v>436493.84976005403</v>
      </c>
      <c r="V18" s="30">
        <f>IF(V11=0,0,VLOOKUP(V11,FAC_TOTALS_APTA!$A$4:$BQ$41,$L18,FALSE))</f>
        <v>-126010.959671743</v>
      </c>
      <c r="W18" s="30">
        <f>IF(W11=0,0,VLOOKUP(W11,FAC_TOTALS_APTA!$A$4:$BQ$41,$L18,FALSE))</f>
        <v>-198530.44725595199</v>
      </c>
      <c r="X18" s="30">
        <f>IF(X11=0,0,VLOOKUP(X11,FAC_TOTALS_APTA!$A$4:$BQ$41,$L18,FALSE))</f>
        <v>136202.17014379799</v>
      </c>
      <c r="Y18" s="30">
        <f>IF(Y11=0,0,VLOOKUP(Y11,FAC_TOTALS_APTA!$A$4:$BQ$41,$L18,FALSE))</f>
        <v>-731894.95426537399</v>
      </c>
      <c r="Z18" s="30">
        <f>IF(Z11=0,0,VLOOKUP(Z11,FAC_TOTALS_APTA!$A$4:$BQ$41,$L18,FALSE))</f>
        <v>-306769.104221822</v>
      </c>
      <c r="AA18" s="30">
        <f>IF(AA11=0,0,VLOOKUP(AA11,FAC_TOTALS_APTA!$A$4:$BQ$41,$L18,FALSE))</f>
        <v>49692.2944873702</v>
      </c>
      <c r="AB18" s="30">
        <f>IF(AB11=0,0,VLOOKUP(AB11,FAC_TOTALS_APTA!$A$4:$BQ$41,$L18,FALSE))</f>
        <v>-80368.527326332798</v>
      </c>
      <c r="AC18" s="33">
        <f t="shared" si="4"/>
        <v>4801797.8662000094</v>
      </c>
      <c r="AD18" s="34">
        <f>AC18/G33</f>
        <v>6.6724716114391111E-2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VLOOKUP(G11,FAC_TOTALS_APTA!$A$4:$BQ$41,$F19,FALSE)</f>
        <v>5.44</v>
      </c>
      <c r="H19" s="30">
        <f>VLOOKUP(H11,FAC_TOTALS_APTA!$A$4:$BQ$41,$F19,FALSE)</f>
        <v>5.16</v>
      </c>
      <c r="I19" s="31">
        <f t="shared" si="1"/>
        <v>-5.1470588235294157E-2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IF(M11=0,0,VLOOKUP(M11,FAC_TOTALS_APTA!$A$4:$BQ$41,$L19,FALSE))</f>
        <v>140926.35631540799</v>
      </c>
      <c r="N19" s="30">
        <f>IF(N11=0,0,VLOOKUP(N11,FAC_TOTALS_APTA!$A$4:$BQ$41,$L19,FALSE))</f>
        <v>134145.76300728199</v>
      </c>
      <c r="O19" s="30">
        <f>IF(O11=0,0,VLOOKUP(O11,FAC_TOTALS_APTA!$A$4:$BQ$41,$L19,FALSE))</f>
        <v>82977.923075352897</v>
      </c>
      <c r="P19" s="30">
        <f>IF(P11=0,0,VLOOKUP(P11,FAC_TOTALS_APTA!$A$4:$BQ$41,$L19,FALSE))</f>
        <v>244920.81599908401</v>
      </c>
      <c r="Q19" s="30">
        <f>IF(Q11=0,0,VLOOKUP(Q11,FAC_TOTALS_APTA!$A$4:$BQ$41,$L19,FALSE))</f>
        <v>-369741.65189519897</v>
      </c>
      <c r="R19" s="30">
        <f>IF(R11=0,0,VLOOKUP(R11,FAC_TOTALS_APTA!$A$4:$BQ$41,$L19,FALSE))</f>
        <v>66644.890450273597</v>
      </c>
      <c r="S19" s="30">
        <f>IF(S11=0,0,VLOOKUP(S11,FAC_TOTALS_APTA!$A$4:$BQ$41,$L19,FALSE))</f>
        <v>184954.93920601299</v>
      </c>
      <c r="T19" s="30">
        <f>IF(T11=0,0,VLOOKUP(T11,FAC_TOTALS_APTA!$A$4:$BQ$41,$L19,FALSE))</f>
        <v>21724.748326129698</v>
      </c>
      <c r="U19" s="30">
        <f>IF(U11=0,0,VLOOKUP(U11,FAC_TOTALS_APTA!$A$4:$BQ$41,$L19,FALSE))</f>
        <v>20271.393906571098</v>
      </c>
      <c r="V19" s="30">
        <f>IF(V11=0,0,VLOOKUP(V11,FAC_TOTALS_APTA!$A$4:$BQ$41,$L19,FALSE))</f>
        <v>12710.785881842899</v>
      </c>
      <c r="W19" s="30">
        <f>IF(W11=0,0,VLOOKUP(W11,FAC_TOTALS_APTA!$A$4:$BQ$41,$L19,FALSE))</f>
        <v>67745.700932689302</v>
      </c>
      <c r="X19" s="30">
        <f>IF(X11=0,0,VLOOKUP(X11,FAC_TOTALS_APTA!$A$4:$BQ$41,$L19,FALSE))</f>
        <v>191910.09462162701</v>
      </c>
      <c r="Y19" s="30">
        <f>IF(Y11=0,0,VLOOKUP(Y11,FAC_TOTALS_APTA!$A$4:$BQ$41,$L19,FALSE))</f>
        <v>-398885.33957235399</v>
      </c>
      <c r="Z19" s="30">
        <f>IF(Z11=0,0,VLOOKUP(Z11,FAC_TOTALS_APTA!$A$4:$BQ$41,$L19,FALSE))</f>
        <v>44522.517857370898</v>
      </c>
      <c r="AA19" s="30">
        <f>IF(AA11=0,0,VLOOKUP(AA11,FAC_TOTALS_APTA!$A$4:$BQ$41,$L19,FALSE))</f>
        <v>-316516.00806839298</v>
      </c>
      <c r="AB19" s="30">
        <f>IF(AB11=0,0,VLOOKUP(AB11,FAC_TOTALS_APTA!$A$4:$BQ$41,$L19,FALSE))</f>
        <v>-207450.92092970599</v>
      </c>
      <c r="AC19" s="33">
        <f t="shared" si="4"/>
        <v>-79137.990886007581</v>
      </c>
      <c r="AD19" s="34">
        <f>AC19/G33</f>
        <v>-1.0996839356569824E-3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VLOOKUP(G11,FAC_TOTALS_APTA!$A$4:$BQ$41,$F20,FALSE)</f>
        <v>4.5</v>
      </c>
      <c r="H20" s="35">
        <f>VLOOKUP(H11,FAC_TOTALS_APTA!$A$4:$BQ$41,$F20,FALSE)</f>
        <v>7.6749999999999998</v>
      </c>
      <c r="I20" s="31">
        <f t="shared" si="1"/>
        <v>0.70555555555555549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IF(M11=0,0,VLOOKUP(M11,FAC_TOTALS_APTA!$A$4:$BQ$41,$L20,FALSE))</f>
        <v>0</v>
      </c>
      <c r="N20" s="30">
        <f>IF(N11=0,0,VLOOKUP(N11,FAC_TOTALS_APTA!$A$4:$BQ$41,$L20,FALSE))</f>
        <v>0</v>
      </c>
      <c r="O20" s="30">
        <f>IF(O11=0,0,VLOOKUP(O11,FAC_TOTALS_APTA!$A$4:$BQ$41,$L20,FALSE))</f>
        <v>0</v>
      </c>
      <c r="P20" s="30">
        <f>IF(P11=0,0,VLOOKUP(P11,FAC_TOTALS_APTA!$A$4:$BQ$41,$L20,FALSE))</f>
        <v>-111863.407038399</v>
      </c>
      <c r="Q20" s="30">
        <f>IF(Q11=0,0,VLOOKUP(Q11,FAC_TOTALS_APTA!$A$4:$BQ$41,$L20,FALSE))</f>
        <v>-27743.414086474</v>
      </c>
      <c r="R20" s="30">
        <f>IF(R11=0,0,VLOOKUP(R11,FAC_TOTALS_APTA!$A$4:$BQ$41,$L20,FALSE))</f>
        <v>-181226.62754641499</v>
      </c>
      <c r="S20" s="30">
        <f>IF(S11=0,0,VLOOKUP(S11,FAC_TOTALS_APTA!$A$4:$BQ$41,$L20,FALSE))</f>
        <v>28763.624180764698</v>
      </c>
      <c r="T20" s="30">
        <f>IF(T11=0,0,VLOOKUP(T11,FAC_TOTALS_APTA!$A$4:$BQ$41,$L20,FALSE))</f>
        <v>-56339.388123106903</v>
      </c>
      <c r="U20" s="30">
        <f>IF(U11=0,0,VLOOKUP(U11,FAC_TOTALS_APTA!$A$4:$BQ$41,$L20,FALSE))</f>
        <v>78934.594086301804</v>
      </c>
      <c r="V20" s="30">
        <f>IF(V11=0,0,VLOOKUP(V11,FAC_TOTALS_APTA!$A$4:$BQ$41,$L20,FALSE))</f>
        <v>-98855.167373838398</v>
      </c>
      <c r="W20" s="30">
        <f>IF(W11=0,0,VLOOKUP(W11,FAC_TOTALS_APTA!$A$4:$BQ$41,$L20,FALSE))</f>
        <v>-23952.222051790301</v>
      </c>
      <c r="X20" s="30">
        <f>IF(X11=0,0,VLOOKUP(X11,FAC_TOTALS_APTA!$A$4:$BQ$41,$L20,FALSE))</f>
        <v>-48093.7365355656</v>
      </c>
      <c r="Y20" s="30">
        <f>IF(Y11=0,0,VLOOKUP(Y11,FAC_TOTALS_APTA!$A$4:$BQ$41,$L20,FALSE))</f>
        <v>-49426.639202314997</v>
      </c>
      <c r="Z20" s="30">
        <f>IF(Z11=0,0,VLOOKUP(Z11,FAC_TOTALS_APTA!$A$4:$BQ$41,$L20,FALSE))</f>
        <v>-148301.010596837</v>
      </c>
      <c r="AA20" s="30">
        <f>IF(AA11=0,0,VLOOKUP(AA11,FAC_TOTALS_APTA!$A$4:$BQ$41,$L20,FALSE))</f>
        <v>-69880.217605465295</v>
      </c>
      <c r="AB20" s="30">
        <f>IF(AB11=0,0,VLOOKUP(AB11,FAC_TOTALS_APTA!$A$4:$BQ$41,$L20,FALSE))</f>
        <v>-84200.031303037307</v>
      </c>
      <c r="AC20" s="33">
        <f t="shared" si="4"/>
        <v>-792183.6431961772</v>
      </c>
      <c r="AD20" s="34">
        <f>AC20/G33</f>
        <v>-1.1008007870301992E-2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VLOOKUP(G11,FAC_TOTALS_APTA!$A$4:$BQ$41,$F21,FALSE)</f>
        <v>0</v>
      </c>
      <c r="H21" s="35">
        <f>VLOOKUP(H11,FAC_TOTALS_APTA!$A$4:$BQ$41,$F21,FALSE)</f>
        <v>9.3000000000000007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IF(M11=0,0,VLOOKUP(M11,FAC_TOTALS_APTA!$A$4:$BQ$41,$L21,FALSE))</f>
        <v>0</v>
      </c>
      <c r="N21" s="30">
        <f>IF(N11=0,0,VLOOKUP(N11,FAC_TOTALS_APTA!$A$4:$BQ$41,$L21,FALSE))</f>
        <v>0</v>
      </c>
      <c r="O21" s="30">
        <f>IF(O11=0,0,VLOOKUP(O11,FAC_TOTALS_APTA!$A$4:$BQ$41,$L21,FALSE))</f>
        <v>0</v>
      </c>
      <c r="P21" s="30">
        <f>IF(P11=0,0,VLOOKUP(P11,FAC_TOTALS_APTA!$A$4:$BQ$41,$L21,FALSE))</f>
        <v>0</v>
      </c>
      <c r="Q21" s="30">
        <f>IF(Q11=0,0,VLOOKUP(Q11,FAC_TOTALS_APTA!$A$4:$BQ$41,$L21,FALSE))</f>
        <v>0</v>
      </c>
      <c r="R21" s="30">
        <f>IF(R11=0,0,VLOOKUP(R11,FAC_TOTALS_APTA!$A$4:$BQ$41,$L21,FALSE))</f>
        <v>0</v>
      </c>
      <c r="S21" s="30">
        <f>IF(S11=0,0,VLOOKUP(S11,FAC_TOTALS_APTA!$A$4:$BQ$41,$L21,FALSE))</f>
        <v>0</v>
      </c>
      <c r="T21" s="30">
        <f>IF(T11=0,0,VLOOKUP(T11,FAC_TOTALS_APTA!$A$4:$BQ$41,$L21,FALSE))</f>
        <v>0</v>
      </c>
      <c r="U21" s="30">
        <f>IF(U11=0,0,VLOOKUP(U11,FAC_TOTALS_APTA!$A$4:$BQ$41,$L21,FALSE))</f>
        <v>0</v>
      </c>
      <c r="V21" s="30">
        <f>IF(V11=0,0,VLOOKUP(V11,FAC_TOTALS_APTA!$A$4:$BQ$41,$L21,FALSE))</f>
        <v>0</v>
      </c>
      <c r="W21" s="30">
        <f>IF(W11=0,0,VLOOKUP(W11,FAC_TOTALS_APTA!$A$4:$BQ$41,$L21,FALSE))</f>
        <v>-329017.608775025</v>
      </c>
      <c r="X21" s="30">
        <f>IF(X11=0,0,VLOOKUP(X11,FAC_TOTALS_APTA!$A$4:$BQ$41,$L21,FALSE))</f>
        <v>-371553.82218012499</v>
      </c>
      <c r="Y21" s="30">
        <f>IF(Y11=0,0,VLOOKUP(Y11,FAC_TOTALS_APTA!$A$4:$BQ$41,$L21,FALSE))</f>
        <v>-212432.29406067001</v>
      </c>
      <c r="Z21" s="30">
        <f>IF(Z11=0,0,VLOOKUP(Z11,FAC_TOTALS_APTA!$A$4:$BQ$41,$L21,FALSE))</f>
        <v>-635704.397240547</v>
      </c>
      <c r="AA21" s="30">
        <f>IF(AA11=0,0,VLOOKUP(AA11,FAC_TOTALS_APTA!$A$4:$BQ$41,$L21,FALSE))</f>
        <v>-796939.87771466095</v>
      </c>
      <c r="AB21" s="30">
        <f>IF(AB11=0,0,VLOOKUP(AB11,FAC_TOTALS_APTA!$A$4:$BQ$41,$L21,FALSE))</f>
        <v>-1375378.07892732</v>
      </c>
      <c r="AC21" s="33">
        <f t="shared" si="4"/>
        <v>-3721026.0788983479</v>
      </c>
      <c r="AD21" s="34">
        <f>AC21/G33</f>
        <v>-5.170655152238271E-2</v>
      </c>
      <c r="AE21" s="8"/>
    </row>
    <row r="22" spans="1:31" s="15" customFormat="1" ht="34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VLOOKUP(G11,FAC_TOTALS_APTA!$A$4:$BQ$41,$F22,FALSE)</f>
        <v>0</v>
      </c>
      <c r="H22" s="35">
        <f>VLOOKUP(H11,FAC_TOTALS_APTA!$A$4:$BQ$41,$F22,FALSE)</f>
        <v>0</v>
      </c>
      <c r="I22" s="31" t="str">
        <f t="shared" ref="I22" si="5">IFERROR(H22/G22-1,"-")</f>
        <v>-</v>
      </c>
      <c r="J22" s="32" t="str">
        <f t="shared" ref="J22" si="6">IF(C22="Log","_log","")</f>
        <v/>
      </c>
      <c r="K22" s="32" t="str">
        <f t="shared" ref="K22" si="7">CONCATENATE(D22,J22,"_FAC")</f>
        <v>TNC_TRIPS_PER_CAPITA_CLUSTER_BUS_MID_OPEX_FAC</v>
      </c>
      <c r="L22" s="8">
        <f>MATCH($K22,FAC_TOTALS_APTA!$A$2:$BO$2,)</f>
        <v>38</v>
      </c>
      <c r="M22" s="30">
        <f>IF(M11=0,0,VLOOKUP(M11,FAC_TOTALS_APTA!$A$4:$BQ$41,$L22,FALSE))</f>
        <v>0</v>
      </c>
      <c r="N22" s="30">
        <f>IF(N11=0,0,VLOOKUP(N11,FAC_TOTALS_APTA!$A$4:$BQ$41,$L22,FALSE))</f>
        <v>0</v>
      </c>
      <c r="O22" s="30">
        <f>IF(O11=0,0,VLOOKUP(O11,FAC_TOTALS_APTA!$A$4:$BQ$41,$L22,FALSE))</f>
        <v>0</v>
      </c>
      <c r="P22" s="30">
        <f>IF(P11=0,0,VLOOKUP(P11,FAC_TOTALS_APTA!$A$4:$BQ$41,$L22,FALSE))</f>
        <v>0</v>
      </c>
      <c r="Q22" s="30">
        <f>IF(Q11=0,0,VLOOKUP(Q11,FAC_TOTALS_APTA!$A$4:$BQ$41,$L22,FALSE))</f>
        <v>0</v>
      </c>
      <c r="R22" s="30">
        <f>IF(R11=0,0,VLOOKUP(R11,FAC_TOTALS_APTA!$A$4:$BQ$41,$L22,FALSE))</f>
        <v>0</v>
      </c>
      <c r="S22" s="30">
        <f>IF(S11=0,0,VLOOKUP(S11,FAC_TOTALS_APTA!$A$4:$BQ$41,$L22,FALSE))</f>
        <v>0</v>
      </c>
      <c r="T22" s="30">
        <f>IF(T11=0,0,VLOOKUP(T11,FAC_TOTALS_APTA!$A$4:$BQ$41,$L22,FALSE))</f>
        <v>0</v>
      </c>
      <c r="U22" s="30">
        <f>IF(U11=0,0,VLOOKUP(U11,FAC_TOTALS_APTA!$A$4:$BQ$41,$L22,FALSE))</f>
        <v>0</v>
      </c>
      <c r="V22" s="30">
        <f>IF(V11=0,0,VLOOKUP(V11,FAC_TOTALS_APTA!$A$4:$BQ$41,$L22,FALSE))</f>
        <v>0</v>
      </c>
      <c r="W22" s="30">
        <f>IF(W11=0,0,VLOOKUP(W11,FAC_TOTALS_APTA!$A$4:$BQ$41,$L22,FALSE))</f>
        <v>0</v>
      </c>
      <c r="X22" s="30">
        <f>IF(X11=0,0,VLOOKUP(X11,FAC_TOTALS_APTA!$A$4:$BQ$41,$L22,FALSE))</f>
        <v>0</v>
      </c>
      <c r="Y22" s="30">
        <f>IF(Y11=0,0,VLOOKUP(Y11,FAC_TOTALS_APTA!$A$4:$BQ$41,$L22,FALSE))</f>
        <v>0</v>
      </c>
      <c r="Z22" s="30">
        <f>IF(Z11=0,0,VLOOKUP(Z11,FAC_TOTALS_APTA!$A$4:$BQ$41,$L22,FALSE))</f>
        <v>0</v>
      </c>
      <c r="AA22" s="30">
        <f>IF(AA11=0,0,VLOOKUP(AA11,FAC_TOTALS_APTA!$A$4:$BQ$41,$L22,FALSE))</f>
        <v>0</v>
      </c>
      <c r="AB22" s="30">
        <f>IF(AB11=0,0,VLOOKUP(AB11,FAC_TOTALS_APTA!$A$4:$BQ$41,$L22,FALSE))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VLOOKUP(G11,FAC_TOTALS_APTA!$A$4:$BQ$41,$F23,FALSE)</f>
        <v>0</v>
      </c>
      <c r="H23" s="35">
        <f>VLOOKUP(H11,FAC_TOTALS_APTA!$A$4:$BQ$41,$F23,FALSE)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IF(M11=0,0,VLOOKUP(M11,FAC_TOTALS_APTA!$A$4:$BQ$41,$L23,FALSE))</f>
        <v>0</v>
      </c>
      <c r="N23" s="30">
        <f>IF(N11=0,0,VLOOKUP(N11,FAC_TOTALS_APTA!$A$4:$BQ$41,$L23,FALSE))</f>
        <v>0</v>
      </c>
      <c r="O23" s="30">
        <f>IF(O11=0,0,VLOOKUP(O11,FAC_TOTALS_APTA!$A$4:$BQ$41,$L23,FALSE))</f>
        <v>0</v>
      </c>
      <c r="P23" s="30">
        <f>IF(P11=0,0,VLOOKUP(P11,FAC_TOTALS_APTA!$A$4:$BQ$41,$L23,FALSE))</f>
        <v>0</v>
      </c>
      <c r="Q23" s="30">
        <f>IF(Q11=0,0,VLOOKUP(Q11,FAC_TOTALS_APTA!$A$4:$BQ$41,$L23,FALSE))</f>
        <v>0</v>
      </c>
      <c r="R23" s="30">
        <f>IF(R11=0,0,VLOOKUP(R11,FAC_TOTALS_APTA!$A$4:$BQ$41,$L23,FALSE))</f>
        <v>0</v>
      </c>
      <c r="S23" s="30">
        <f>IF(S11=0,0,VLOOKUP(S11,FAC_TOTALS_APTA!$A$4:$BQ$41,$L23,FALSE))</f>
        <v>0</v>
      </c>
      <c r="T23" s="30">
        <f>IF(T11=0,0,VLOOKUP(T11,FAC_TOTALS_APTA!$A$4:$BQ$41,$L23,FALSE))</f>
        <v>0</v>
      </c>
      <c r="U23" s="30">
        <f>IF(U11=0,0,VLOOKUP(U11,FAC_TOTALS_APTA!$A$4:$BQ$41,$L23,FALSE))</f>
        <v>0</v>
      </c>
      <c r="V23" s="30">
        <f>IF(V11=0,0,VLOOKUP(V11,FAC_TOTALS_APTA!$A$4:$BQ$41,$L23,FALSE))</f>
        <v>0</v>
      </c>
      <c r="W23" s="30">
        <f>IF(W11=0,0,VLOOKUP(W11,FAC_TOTALS_APTA!$A$4:$BQ$41,$L23,FALSE))</f>
        <v>0</v>
      </c>
      <c r="X23" s="30">
        <f>IF(X11=0,0,VLOOKUP(X11,FAC_TOTALS_APTA!$A$4:$BQ$41,$L23,FALSE))</f>
        <v>0</v>
      </c>
      <c r="Y23" s="30">
        <f>IF(Y11=0,0,VLOOKUP(Y11,FAC_TOTALS_APTA!$A$4:$BQ$41,$L23,FALSE))</f>
        <v>0</v>
      </c>
      <c r="Z23" s="30">
        <f>IF(Z11=0,0,VLOOKUP(Z11,FAC_TOTALS_APTA!$A$4:$BQ$41,$L23,FALSE))</f>
        <v>0</v>
      </c>
      <c r="AA23" s="30">
        <f>IF(AA11=0,0,VLOOKUP(AA11,FAC_TOTALS_APTA!$A$4:$BQ$41,$L23,FALSE))</f>
        <v>0</v>
      </c>
      <c r="AB23" s="30">
        <f>IF(AB11=0,0,VLOOKUP(AB11,FAC_TOTALS_APTA!$A$4:$BQ$41,$L23,FALSE))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VLOOKUP(G11,FAC_TOTALS_APTA!$A$4:$BQ$41,$F24,FALSE)</f>
        <v>0</v>
      </c>
      <c r="H24" s="35">
        <f>VLOOKUP(H11,FAC_TOTALS_APTA!$A$4:$BQ$41,$F24,FALSE)</f>
        <v>0</v>
      </c>
      <c r="I24" s="31" t="str">
        <f t="shared" ref="I24" si="8">IFERROR(H24/G24-1,"-")</f>
        <v>-</v>
      </c>
      <c r="J24" s="32" t="str">
        <f t="shared" ref="J24" si="9">IF(C24="Log","_log","")</f>
        <v/>
      </c>
      <c r="K24" s="32" t="str">
        <f t="shared" ref="K24" si="10">CONCATENATE(D24,J24,"_FAC")</f>
        <v>TNC_TRIPS_PER_CAPITA_CLUSTER_BUS_NEW_YORK_FAC</v>
      </c>
      <c r="L24" s="8">
        <f>MATCH($K24,FAC_TOTALS_APTA!$A$2:$BO$2,)</f>
        <v>40</v>
      </c>
      <c r="M24" s="30">
        <f>IF(M11=0,0,VLOOKUP(M11,FAC_TOTALS_APTA!$A$4:$BQ$41,$L24,FALSE))</f>
        <v>0</v>
      </c>
      <c r="N24" s="30">
        <f>IF(N11=0,0,VLOOKUP(N11,FAC_TOTALS_APTA!$A$4:$BQ$41,$L24,FALSE))</f>
        <v>0</v>
      </c>
      <c r="O24" s="30">
        <f>IF(O11=0,0,VLOOKUP(O11,FAC_TOTALS_APTA!$A$4:$BQ$41,$L24,FALSE))</f>
        <v>0</v>
      </c>
      <c r="P24" s="30">
        <f>IF(P11=0,0,VLOOKUP(P11,FAC_TOTALS_APTA!$A$4:$BQ$41,$L24,FALSE))</f>
        <v>0</v>
      </c>
      <c r="Q24" s="30">
        <f>IF(Q11=0,0,VLOOKUP(Q11,FAC_TOTALS_APTA!$A$4:$BQ$41,$L24,FALSE))</f>
        <v>0</v>
      </c>
      <c r="R24" s="30">
        <f>IF(R11=0,0,VLOOKUP(R11,FAC_TOTALS_APTA!$A$4:$BQ$41,$L24,FALSE))</f>
        <v>0</v>
      </c>
      <c r="S24" s="30">
        <f>IF(S11=0,0,VLOOKUP(S11,FAC_TOTALS_APTA!$A$4:$BQ$41,$L24,FALSE))</f>
        <v>0</v>
      </c>
      <c r="T24" s="30">
        <f>IF(T11=0,0,VLOOKUP(T11,FAC_TOTALS_APTA!$A$4:$BQ$41,$L24,FALSE))</f>
        <v>0</v>
      </c>
      <c r="U24" s="30">
        <f>IF(U11=0,0,VLOOKUP(U11,FAC_TOTALS_APTA!$A$4:$BQ$41,$L24,FALSE))</f>
        <v>0</v>
      </c>
      <c r="V24" s="30">
        <f>IF(V11=0,0,VLOOKUP(V11,FAC_TOTALS_APTA!$A$4:$BQ$41,$L24,FALSE))</f>
        <v>0</v>
      </c>
      <c r="W24" s="30">
        <f>IF(W11=0,0,VLOOKUP(W11,FAC_TOTALS_APTA!$A$4:$BQ$41,$L24,FALSE))</f>
        <v>0</v>
      </c>
      <c r="X24" s="30">
        <f>IF(X11=0,0,VLOOKUP(X11,FAC_TOTALS_APTA!$A$4:$BQ$41,$L24,FALSE))</f>
        <v>0</v>
      </c>
      <c r="Y24" s="30">
        <f>IF(Y11=0,0,VLOOKUP(Y11,FAC_TOTALS_APTA!$A$4:$BQ$41,$L24,FALSE))</f>
        <v>0</v>
      </c>
      <c r="Z24" s="30">
        <f>IF(Z11=0,0,VLOOKUP(Z11,FAC_TOTALS_APTA!$A$4:$BQ$41,$L24,FALSE))</f>
        <v>0</v>
      </c>
      <c r="AA24" s="30">
        <f>IF(AA11=0,0,VLOOKUP(AA11,FAC_TOTALS_APTA!$A$4:$BQ$41,$L24,FALSE))</f>
        <v>0</v>
      </c>
      <c r="AB24" s="30">
        <f>IF(AB11=0,0,VLOOKUP(AB11,FAC_TOTALS_APTA!$A$4:$BQ$41,$L24,FALSE))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VLOOKUP(G11,FAC_TOTALS_APTA!$A$4:$BQ$41,$F25,FALSE)</f>
        <v>0</v>
      </c>
      <c r="H25" s="35">
        <f>VLOOKUP(H11,FAC_TOTALS_APTA!$A$4:$BQ$41,$F25,FALSE)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IF(M11=0,0,VLOOKUP(M11,FAC_TOTALS_APTA!$A$4:$BQ$41,$L25,FALSE))</f>
        <v>0</v>
      </c>
      <c r="N25" s="30">
        <f>IF(N11=0,0,VLOOKUP(N11,FAC_TOTALS_APTA!$A$4:$BQ$41,$L25,FALSE))</f>
        <v>0</v>
      </c>
      <c r="O25" s="30">
        <f>IF(O11=0,0,VLOOKUP(O11,FAC_TOTALS_APTA!$A$4:$BQ$41,$L25,FALSE))</f>
        <v>0</v>
      </c>
      <c r="P25" s="30">
        <f>IF(P11=0,0,VLOOKUP(P11,FAC_TOTALS_APTA!$A$4:$BQ$41,$L25,FALSE))</f>
        <v>0</v>
      </c>
      <c r="Q25" s="30">
        <f>IF(Q11=0,0,VLOOKUP(Q11,FAC_TOTALS_APTA!$A$4:$BQ$41,$L25,FALSE))</f>
        <v>0</v>
      </c>
      <c r="R25" s="30">
        <f>IF(R11=0,0,VLOOKUP(R11,FAC_TOTALS_APTA!$A$4:$BQ$41,$L25,FALSE))</f>
        <v>0</v>
      </c>
      <c r="S25" s="30">
        <f>IF(S11=0,0,VLOOKUP(S11,FAC_TOTALS_APTA!$A$4:$BQ$41,$L25,FALSE))</f>
        <v>0</v>
      </c>
      <c r="T25" s="30">
        <f>IF(T11=0,0,VLOOKUP(T11,FAC_TOTALS_APTA!$A$4:$BQ$41,$L25,FALSE))</f>
        <v>0</v>
      </c>
      <c r="U25" s="30">
        <f>IF(U11=0,0,VLOOKUP(U11,FAC_TOTALS_APTA!$A$4:$BQ$41,$L25,FALSE))</f>
        <v>0</v>
      </c>
      <c r="V25" s="30">
        <f>IF(V11=0,0,VLOOKUP(V11,FAC_TOTALS_APTA!$A$4:$BQ$41,$L25,FALSE))</f>
        <v>0</v>
      </c>
      <c r="W25" s="30">
        <f>IF(W11=0,0,VLOOKUP(W11,FAC_TOTALS_APTA!$A$4:$BQ$41,$L25,FALSE))</f>
        <v>0</v>
      </c>
      <c r="X25" s="30">
        <f>IF(X11=0,0,VLOOKUP(X11,FAC_TOTALS_APTA!$A$4:$BQ$41,$L25,FALSE))</f>
        <v>0</v>
      </c>
      <c r="Y25" s="30">
        <f>IF(Y11=0,0,VLOOKUP(Y11,FAC_TOTALS_APTA!$A$4:$BQ$41,$L25,FALSE))</f>
        <v>0</v>
      </c>
      <c r="Z25" s="30">
        <f>IF(Z11=0,0,VLOOKUP(Z11,FAC_TOTALS_APTA!$A$4:$BQ$41,$L25,FALSE))</f>
        <v>0</v>
      </c>
      <c r="AA25" s="30">
        <f>IF(AA11=0,0,VLOOKUP(AA11,FAC_TOTALS_APTA!$A$4:$BQ$41,$L25,FALSE))</f>
        <v>0</v>
      </c>
      <c r="AB25" s="30">
        <f>IF(AB11=0,0,VLOOKUP(AB11,FAC_TOTALS_APTA!$A$4:$BQ$41,$L25,FALSE))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VLOOKUP(G11,FAC_TOTALS_APTA!$A$4:$BQ$41,$F26,FALSE)</f>
        <v>0</v>
      </c>
      <c r="H26" s="35">
        <f>VLOOKUP(H11,FAC_TOTALS_APTA!$A$4:$BQ$41,$F26,FALSE)</f>
        <v>0</v>
      </c>
      <c r="I26" s="31" t="str">
        <f t="shared" ref="I26" si="11">IFERROR(H26/G26-1,"-")</f>
        <v>-</v>
      </c>
      <c r="J26" s="32" t="str">
        <f t="shared" ref="J26" si="12">IF(C26="Log","_log","")</f>
        <v/>
      </c>
      <c r="K26" s="32" t="str">
        <f t="shared" ref="K26" si="13">CONCATENATE(D26,J26,"_FAC")</f>
        <v>TNC_TRIPS_PER_CAPITA_CLUSTER_RAIL_MID_OPEX_FAC</v>
      </c>
      <c r="L26" s="8">
        <f>MATCH($K26,FAC_TOTALS_APTA!$A$2:$BO$2,)</f>
        <v>42</v>
      </c>
      <c r="M26" s="30">
        <f>IF(M11=0,0,VLOOKUP(M11,FAC_TOTALS_APTA!$A$4:$BQ$41,$L26,FALSE))</f>
        <v>0</v>
      </c>
      <c r="N26" s="30">
        <f>IF(N11=0,0,VLOOKUP(N11,FAC_TOTALS_APTA!$A$4:$BQ$41,$L26,FALSE))</f>
        <v>0</v>
      </c>
      <c r="O26" s="30">
        <f>IF(O11=0,0,VLOOKUP(O11,FAC_TOTALS_APTA!$A$4:$BQ$41,$L26,FALSE))</f>
        <v>0</v>
      </c>
      <c r="P26" s="30">
        <f>IF(P11=0,0,VLOOKUP(P11,FAC_TOTALS_APTA!$A$4:$BQ$41,$L26,FALSE))</f>
        <v>0</v>
      </c>
      <c r="Q26" s="30">
        <f>IF(Q11=0,0,VLOOKUP(Q11,FAC_TOTALS_APTA!$A$4:$BQ$41,$L26,FALSE))</f>
        <v>0</v>
      </c>
      <c r="R26" s="30">
        <f>IF(R11=0,0,VLOOKUP(R11,FAC_TOTALS_APTA!$A$4:$BQ$41,$L26,FALSE))</f>
        <v>0</v>
      </c>
      <c r="S26" s="30">
        <f>IF(S11=0,0,VLOOKUP(S11,FAC_TOTALS_APTA!$A$4:$BQ$41,$L26,FALSE))</f>
        <v>0</v>
      </c>
      <c r="T26" s="30">
        <f>IF(T11=0,0,VLOOKUP(T11,FAC_TOTALS_APTA!$A$4:$BQ$41,$L26,FALSE))</f>
        <v>0</v>
      </c>
      <c r="U26" s="30">
        <f>IF(U11=0,0,VLOOKUP(U11,FAC_TOTALS_APTA!$A$4:$BQ$41,$L26,FALSE))</f>
        <v>0</v>
      </c>
      <c r="V26" s="30">
        <f>IF(V11=0,0,VLOOKUP(V11,FAC_TOTALS_APTA!$A$4:$BQ$41,$L26,FALSE))</f>
        <v>0</v>
      </c>
      <c r="W26" s="30">
        <f>IF(W11=0,0,VLOOKUP(W11,FAC_TOTALS_APTA!$A$4:$BQ$41,$L26,FALSE))</f>
        <v>0</v>
      </c>
      <c r="X26" s="30">
        <f>IF(X11=0,0,VLOOKUP(X11,FAC_TOTALS_APTA!$A$4:$BQ$41,$L26,FALSE))</f>
        <v>0</v>
      </c>
      <c r="Y26" s="30">
        <f>IF(Y11=0,0,VLOOKUP(Y11,FAC_TOTALS_APTA!$A$4:$BQ$41,$L26,FALSE))</f>
        <v>0</v>
      </c>
      <c r="Z26" s="30">
        <f>IF(Z11=0,0,VLOOKUP(Z11,FAC_TOTALS_APTA!$A$4:$BQ$41,$L26,FALSE))</f>
        <v>0</v>
      </c>
      <c r="AA26" s="30">
        <f>IF(AA11=0,0,VLOOKUP(AA11,FAC_TOTALS_APTA!$A$4:$BQ$41,$L26,FALSE))</f>
        <v>0</v>
      </c>
      <c r="AB26" s="30">
        <f>IF(AB11=0,0,VLOOKUP(AB11,FAC_TOTALS_APTA!$A$4:$BQ$41,$L26,FALSE))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VLOOKUP(G11,FAC_TOTALS_APTA!$A$4:$BQ$41,$F27,FALSE)</f>
        <v>0</v>
      </c>
      <c r="H27" s="35">
        <f>VLOOKUP(H11,FAC_TOTALS_APTA!$A$4:$BQ$41,$F27,FALSE)</f>
        <v>0</v>
      </c>
      <c r="I27" s="31" t="str">
        <f t="shared" ref="I27" si="14">IFERROR(H27/G27-1,"-")</f>
        <v>-</v>
      </c>
      <c r="J27" s="32" t="str">
        <f t="shared" ref="J27" si="15">IF(C27="Log","_log","")</f>
        <v/>
      </c>
      <c r="K27" s="32" t="str">
        <f t="shared" ref="K27" si="16">CONCATENATE(D27,J27,"_FAC")</f>
        <v>TNC_TRIPS_PER_CAPITA_CLUSTER_RAIL_NEW_YORK_FAC</v>
      </c>
      <c r="L27" s="8">
        <f>MATCH($K27,FAC_TOTALS_APTA!$A$2:$BO$2,)</f>
        <v>43</v>
      </c>
      <c r="M27" s="30">
        <f>IF(M11=0,0,VLOOKUP(M11,FAC_TOTALS_APTA!$A$4:$BQ$41,$L27,FALSE))</f>
        <v>0</v>
      </c>
      <c r="N27" s="30">
        <f>IF(N11=0,0,VLOOKUP(N11,FAC_TOTALS_APTA!$A$4:$BQ$41,$L27,FALSE))</f>
        <v>0</v>
      </c>
      <c r="O27" s="30">
        <f>IF(O11=0,0,VLOOKUP(O11,FAC_TOTALS_APTA!$A$4:$BQ$41,$L27,FALSE))</f>
        <v>0</v>
      </c>
      <c r="P27" s="30">
        <f>IF(P11=0,0,VLOOKUP(P11,FAC_TOTALS_APTA!$A$4:$BQ$41,$L27,FALSE))</f>
        <v>0</v>
      </c>
      <c r="Q27" s="30">
        <f>IF(Q11=0,0,VLOOKUP(Q11,FAC_TOTALS_APTA!$A$4:$BQ$41,$L27,FALSE))</f>
        <v>0</v>
      </c>
      <c r="R27" s="30">
        <f>IF(R11=0,0,VLOOKUP(R11,FAC_TOTALS_APTA!$A$4:$BQ$41,$L27,FALSE))</f>
        <v>0</v>
      </c>
      <c r="S27" s="30">
        <f>IF(S11=0,0,VLOOKUP(S11,FAC_TOTALS_APTA!$A$4:$BQ$41,$L27,FALSE))</f>
        <v>0</v>
      </c>
      <c r="T27" s="30">
        <f>IF(T11=0,0,VLOOKUP(T11,FAC_TOTALS_APTA!$A$4:$BQ$41,$L27,FALSE))</f>
        <v>0</v>
      </c>
      <c r="U27" s="30">
        <f>IF(U11=0,0,VLOOKUP(U11,FAC_TOTALS_APTA!$A$4:$BQ$41,$L27,FALSE))</f>
        <v>0</v>
      </c>
      <c r="V27" s="30">
        <f>IF(V11=0,0,VLOOKUP(V11,FAC_TOTALS_APTA!$A$4:$BQ$41,$L27,FALSE))</f>
        <v>0</v>
      </c>
      <c r="W27" s="30">
        <f>IF(W11=0,0,VLOOKUP(W11,FAC_TOTALS_APTA!$A$4:$BQ$41,$L27,FALSE))</f>
        <v>0</v>
      </c>
      <c r="X27" s="30">
        <f>IF(X11=0,0,VLOOKUP(X11,FAC_TOTALS_APTA!$A$4:$BQ$41,$L27,FALSE))</f>
        <v>0</v>
      </c>
      <c r="Y27" s="30">
        <f>IF(Y11=0,0,VLOOKUP(Y11,FAC_TOTALS_APTA!$A$4:$BQ$41,$L27,FALSE))</f>
        <v>0</v>
      </c>
      <c r="Z27" s="30">
        <f>IF(Z11=0,0,VLOOKUP(Z11,FAC_TOTALS_APTA!$A$4:$BQ$41,$L27,FALSE))</f>
        <v>0</v>
      </c>
      <c r="AA27" s="30">
        <f>IF(AA11=0,0,VLOOKUP(AA11,FAC_TOTALS_APTA!$A$4:$BQ$41,$L27,FALSE))</f>
        <v>0</v>
      </c>
      <c r="AB27" s="30">
        <f>IF(AB11=0,0,VLOOKUP(AB11,FAC_TOTALS_APTA!$A$4:$BQ$41,$L27,FALSE))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VLOOKUP(G11,FAC_TOTALS_APTA!$A$4:$BQ$41,$F28,FALSE)</f>
        <v>0</v>
      </c>
      <c r="H28" s="35">
        <f>VLOOKUP(H11,FAC_TOTALS_APTA!$A$4:$BQ$41,$F28,FALSE)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IF(M11=0,0,VLOOKUP(M11,FAC_TOTALS_APTA!$A$4:$BQ$41,$L28,FALSE))</f>
        <v>0</v>
      </c>
      <c r="N28" s="30">
        <f>IF(N11=0,0,VLOOKUP(N11,FAC_TOTALS_APTA!$A$4:$BQ$41,$L28,FALSE))</f>
        <v>0</v>
      </c>
      <c r="O28" s="30">
        <f>IF(O11=0,0,VLOOKUP(O11,FAC_TOTALS_APTA!$A$4:$BQ$41,$L28,FALSE))</f>
        <v>0</v>
      </c>
      <c r="P28" s="30">
        <f>IF(P11=0,0,VLOOKUP(P11,FAC_TOTALS_APTA!$A$4:$BQ$41,$L28,FALSE))</f>
        <v>0</v>
      </c>
      <c r="Q28" s="30">
        <f>IF(Q11=0,0,VLOOKUP(Q11,FAC_TOTALS_APTA!$A$4:$BQ$41,$L28,FALSE))</f>
        <v>0</v>
      </c>
      <c r="R28" s="30">
        <f>IF(R11=0,0,VLOOKUP(R11,FAC_TOTALS_APTA!$A$4:$BQ$41,$L28,FALSE))</f>
        <v>0</v>
      </c>
      <c r="S28" s="30">
        <f>IF(S11=0,0,VLOOKUP(S11,FAC_TOTALS_APTA!$A$4:$BQ$41,$L28,FALSE))</f>
        <v>0</v>
      </c>
      <c r="T28" s="30">
        <f>IF(T11=0,0,VLOOKUP(T11,FAC_TOTALS_APTA!$A$4:$BQ$41,$L28,FALSE))</f>
        <v>0</v>
      </c>
      <c r="U28" s="30">
        <f>IF(U11=0,0,VLOOKUP(U11,FAC_TOTALS_APTA!$A$4:$BQ$41,$L28,FALSE))</f>
        <v>0</v>
      </c>
      <c r="V28" s="30">
        <f>IF(V11=0,0,VLOOKUP(V11,FAC_TOTALS_APTA!$A$4:$BQ$41,$L28,FALSE))</f>
        <v>0</v>
      </c>
      <c r="W28" s="30">
        <f>IF(W11=0,0,VLOOKUP(W11,FAC_TOTALS_APTA!$A$4:$BQ$41,$L28,FALSE))</f>
        <v>0</v>
      </c>
      <c r="X28" s="30">
        <f>IF(X11=0,0,VLOOKUP(X11,FAC_TOTALS_APTA!$A$4:$BQ$41,$L28,FALSE))</f>
        <v>0</v>
      </c>
      <c r="Y28" s="30">
        <f>IF(Y11=0,0,VLOOKUP(Y11,FAC_TOTALS_APTA!$A$4:$BQ$41,$L28,FALSE))</f>
        <v>-78945.947521484995</v>
      </c>
      <c r="Z28" s="30">
        <f>IF(Z11=0,0,VLOOKUP(Z11,FAC_TOTALS_APTA!$A$4:$BQ$41,$L28,FALSE))</f>
        <v>0</v>
      </c>
      <c r="AA28" s="30">
        <f>IF(AA11=0,0,VLOOKUP(AA11,FAC_TOTALS_APTA!$A$4:$BQ$41,$L28,FALSE))</f>
        <v>0</v>
      </c>
      <c r="AB28" s="30">
        <f>IF(AB11=0,0,VLOOKUP(AB11,FAC_TOTALS_APTA!$A$4:$BQ$41,$L28,FALSE))</f>
        <v>0</v>
      </c>
      <c r="AC28" s="33">
        <f t="shared" si="4"/>
        <v>-78945.947521484995</v>
      </c>
      <c r="AD28" s="34">
        <f>AC28/G33</f>
        <v>-1.0970153437386053E-3</v>
      </c>
      <c r="AE28" s="8"/>
    </row>
    <row r="29" spans="1:31" s="15" customFormat="1" ht="15" x14ac:dyDescent="0.2">
      <c r="A29" s="8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VLOOKUP(G11,FAC_TOTALS_APTA!$A$4:$BQ$41,$F29,FALSE)</f>
        <v>0</v>
      </c>
      <c r="H29" s="35">
        <f>VLOOKUP(H11,FAC_TOTALS_APTA!$A$4:$BQ$41,$F29,FALSE)</f>
        <v>1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IF(M11=0,0,VLOOKUP(M11,FAC_TOTALS_APTA!$A$4:$BQ$41,$L29,FALSE))</f>
        <v>0</v>
      </c>
      <c r="N29" s="30">
        <f>IF(N11=0,0,VLOOKUP(N11,FAC_TOTALS_APTA!$A$4:$BQ$41,$L29,FALSE))</f>
        <v>0</v>
      </c>
      <c r="O29" s="30">
        <f>IF(O11=0,0,VLOOKUP(O11,FAC_TOTALS_APTA!$A$4:$BQ$41,$L29,FALSE))</f>
        <v>0</v>
      </c>
      <c r="P29" s="30">
        <f>IF(P11=0,0,VLOOKUP(P11,FAC_TOTALS_APTA!$A$4:$BQ$41,$L29,FALSE))</f>
        <v>0</v>
      </c>
      <c r="Q29" s="30">
        <f>IF(Q11=0,0,VLOOKUP(Q11,FAC_TOTALS_APTA!$A$4:$BQ$41,$L29,FALSE))</f>
        <v>0</v>
      </c>
      <c r="R29" s="30">
        <f>IF(R11=0,0,VLOOKUP(R11,FAC_TOTALS_APTA!$A$4:$BQ$41,$L29,FALSE))</f>
        <v>0</v>
      </c>
      <c r="S29" s="30">
        <f>IF(S11=0,0,VLOOKUP(S11,FAC_TOTALS_APTA!$A$4:$BQ$41,$L29,FALSE))</f>
        <v>0</v>
      </c>
      <c r="T29" s="30">
        <f>IF(T11=0,0,VLOOKUP(T11,FAC_TOTALS_APTA!$A$4:$BQ$41,$L29,FALSE))</f>
        <v>0</v>
      </c>
      <c r="U29" s="30">
        <f>IF(U11=0,0,VLOOKUP(U11,FAC_TOTALS_APTA!$A$4:$BQ$41,$L29,FALSE))</f>
        <v>0</v>
      </c>
      <c r="V29" s="30">
        <f>IF(V11=0,0,VLOOKUP(V11,FAC_TOTALS_APTA!$A$4:$BQ$41,$L29,FALSE))</f>
        <v>0</v>
      </c>
      <c r="W29" s="30">
        <f>IF(W11=0,0,VLOOKUP(W11,FAC_TOTALS_APTA!$A$4:$BQ$41,$L29,FALSE))</f>
        <v>0</v>
      </c>
      <c r="X29" s="30">
        <f>IF(X11=0,0,VLOOKUP(X11,FAC_TOTALS_APTA!$A$4:$BQ$41,$L29,FALSE))</f>
        <v>0</v>
      </c>
      <c r="Y29" s="30">
        <f>IF(Y11=0,0,VLOOKUP(Y11,FAC_TOTALS_APTA!$A$4:$BQ$41,$L29,FALSE))</f>
        <v>0</v>
      </c>
      <c r="Z29" s="30">
        <f>IF(Z11=0,0,VLOOKUP(Z11,FAC_TOTALS_APTA!$A$4:$BQ$41,$L29,FALSE))</f>
        <v>0</v>
      </c>
      <c r="AA29" s="30">
        <f>IF(AA11=0,0,VLOOKUP(AA11,FAC_TOTALS_APTA!$A$4:$BQ$41,$L29,FALSE))</f>
        <v>0</v>
      </c>
      <c r="AB29" s="30">
        <f>IF(AB11=0,0,VLOOKUP(AB11,FAC_TOTALS_APTA!$A$4:$BQ$41,$L29,FALSE))</f>
        <v>-3029401.8728403798</v>
      </c>
      <c r="AC29" s="33">
        <f t="shared" si="4"/>
        <v>-3029401.8728403798</v>
      </c>
      <c r="AD29" s="34">
        <f>AC29/G33</f>
        <v>-4.209589524467907E-2</v>
      </c>
      <c r="AE29" s="8"/>
    </row>
    <row r="30" spans="1:31" s="8" customFormat="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VLOOKUP(G11,FAC_TOTALS_APTA!$A$4:$BQ$41,$F30,FALSE)</f>
        <v>0</v>
      </c>
      <c r="H30" s="37">
        <f>VLOOKUP(H11,FAC_TOTALS_APTA!$A$4:$BQ$41,$F30,FALSE)</f>
        <v>0</v>
      </c>
      <c r="I30" s="38" t="str">
        <f t="shared" ref="I30" si="17">IFERROR(H30/G30-1,"-")</f>
        <v>-</v>
      </c>
      <c r="J30" s="39" t="str">
        <f t="shared" ref="J30" si="18">IF(C30="Log","_log","")</f>
        <v/>
      </c>
      <c r="K30" s="39" t="str">
        <f t="shared" ref="K30" si="19">CONCATENATE(D30,J30,"_FAC")</f>
        <v>scooter_flag_RAIL_FAC</v>
      </c>
      <c r="L30" s="9">
        <f>MATCH($K30,FAC_TOTALS_APTA!$A$2:$BO$2,)</f>
        <v>46</v>
      </c>
      <c r="M30" s="40">
        <f>IF(M11=0,0,VLOOKUP(M11,FAC_TOTALS_APTA!$A$4:$BQ$41,$L30,FALSE))</f>
        <v>0</v>
      </c>
      <c r="N30" s="40">
        <f>IF(N11=0,0,VLOOKUP(N11,FAC_TOTALS_APTA!$A$4:$BQ$41,$L30,FALSE))</f>
        <v>0</v>
      </c>
      <c r="O30" s="40">
        <f>IF(O11=0,0,VLOOKUP(O11,FAC_TOTALS_APTA!$A$4:$BQ$41,$L30,FALSE))</f>
        <v>0</v>
      </c>
      <c r="P30" s="40">
        <f>IF(P11=0,0,VLOOKUP(P11,FAC_TOTALS_APTA!$A$4:$BQ$41,$L30,FALSE))</f>
        <v>0</v>
      </c>
      <c r="Q30" s="40">
        <f>IF(Q11=0,0,VLOOKUP(Q11,FAC_TOTALS_APTA!$A$4:$BQ$41,$L30,FALSE))</f>
        <v>0</v>
      </c>
      <c r="R30" s="40">
        <f>IF(R11=0,0,VLOOKUP(R11,FAC_TOTALS_APTA!$A$4:$BQ$41,$L30,FALSE))</f>
        <v>0</v>
      </c>
      <c r="S30" s="40">
        <f>IF(S11=0,0,VLOOKUP(S11,FAC_TOTALS_APTA!$A$4:$BQ$41,$L30,FALSE))</f>
        <v>0</v>
      </c>
      <c r="T30" s="40">
        <f>IF(T11=0,0,VLOOKUP(T11,FAC_TOTALS_APTA!$A$4:$BQ$41,$L30,FALSE))</f>
        <v>0</v>
      </c>
      <c r="U30" s="40">
        <f>IF(U11=0,0,VLOOKUP(U11,FAC_TOTALS_APTA!$A$4:$BQ$41,$L30,FALSE))</f>
        <v>0</v>
      </c>
      <c r="V30" s="40">
        <f>IF(V11=0,0,VLOOKUP(V11,FAC_TOTALS_APTA!$A$4:$BQ$41,$L30,FALSE))</f>
        <v>0</v>
      </c>
      <c r="W30" s="40">
        <f>IF(W11=0,0,VLOOKUP(W11,FAC_TOTALS_APTA!$A$4:$BQ$41,$L30,FALSE))</f>
        <v>0</v>
      </c>
      <c r="X30" s="40">
        <f>IF(X11=0,0,VLOOKUP(X11,FAC_TOTALS_APTA!$A$4:$BQ$41,$L30,FALSE))</f>
        <v>0</v>
      </c>
      <c r="Y30" s="40">
        <f>IF(Y11=0,0,VLOOKUP(Y11,FAC_TOTALS_APTA!$A$4:$BQ$41,$L30,FALSE))</f>
        <v>0</v>
      </c>
      <c r="Z30" s="40">
        <f>IF(Z11=0,0,VLOOKUP(Z11,FAC_TOTALS_APTA!$A$4:$BQ$41,$L30,FALSE))</f>
        <v>0</v>
      </c>
      <c r="AA30" s="40">
        <f>IF(AA11=0,0,VLOOKUP(AA11,FAC_TOTALS_APTA!$A$4:$BQ$41,$L30,FALSE))</f>
        <v>0</v>
      </c>
      <c r="AB30" s="40">
        <f>IF(AB11=0,0,VLOOKUP(AB11,FAC_TOTALS_APTA!$A$4:$BQ$41,$L30,FALSE))</f>
        <v>0</v>
      </c>
      <c r="AC30" s="41">
        <f t="shared" ref="AC30" si="20">SUM(M30:AB30)</f>
        <v>0</v>
      </c>
      <c r="AD30" s="42">
        <f>AC30/G33</f>
        <v>0</v>
      </c>
    </row>
    <row r="31" spans="1:31" s="15" customFormat="1" ht="15" x14ac:dyDescent="0.2">
      <c r="A31" s="8"/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IF(M11=0,0,VLOOKUP(M11,FAC_TOTALS_APTA!$A$4:$BQ$41,$L31,FALSE))</f>
        <v>0</v>
      </c>
      <c r="N31" s="40">
        <f>IF(N11=0,0,VLOOKUP(N11,FAC_TOTALS_APTA!$A$4:$BQ$41,$L31,FALSE))</f>
        <v>0</v>
      </c>
      <c r="O31" s="40">
        <f>IF(O11=0,0,VLOOKUP(O11,FAC_TOTALS_APTA!$A$4:$BQ$41,$L31,FALSE))</f>
        <v>0</v>
      </c>
      <c r="P31" s="40">
        <f>IF(P11=0,0,VLOOKUP(P11,FAC_TOTALS_APTA!$A$4:$BQ$41,$L31,FALSE))</f>
        <v>0</v>
      </c>
      <c r="Q31" s="40">
        <f>IF(Q11=0,0,VLOOKUP(Q11,FAC_TOTALS_APTA!$A$4:$BQ$41,$L31,FALSE))</f>
        <v>0</v>
      </c>
      <c r="R31" s="40">
        <f>IF(R11=0,0,VLOOKUP(R11,FAC_TOTALS_APTA!$A$4:$BQ$41,$L31,FALSE))</f>
        <v>0</v>
      </c>
      <c r="S31" s="40">
        <f>IF(S11=0,0,VLOOKUP(S11,FAC_TOTALS_APTA!$A$4:$BQ$41,$L31,FALSE))</f>
        <v>0</v>
      </c>
      <c r="T31" s="40">
        <f>IF(T11=0,0,VLOOKUP(T11,FAC_TOTALS_APTA!$A$4:$BQ$41,$L31,FALSE))</f>
        <v>0</v>
      </c>
      <c r="U31" s="40">
        <f>IF(U11=0,0,VLOOKUP(U11,FAC_TOTALS_APTA!$A$4:$BQ$41,$L31,FALSE))</f>
        <v>0</v>
      </c>
      <c r="V31" s="40">
        <f>IF(V11=0,0,VLOOKUP(V11,FAC_TOTALS_APTA!$A$4:$BQ$41,$L31,FALSE))</f>
        <v>0</v>
      </c>
      <c r="W31" s="40">
        <f>IF(W11=0,0,VLOOKUP(W11,FAC_TOTALS_APTA!$A$4:$BQ$41,$L31,FALSE))</f>
        <v>0</v>
      </c>
      <c r="X31" s="40">
        <f>IF(X11=0,0,VLOOKUP(X11,FAC_TOTALS_APTA!$A$4:$BQ$41,$L31,FALSE))</f>
        <v>0</v>
      </c>
      <c r="Y31" s="40">
        <f>IF(Y11=0,0,VLOOKUP(Y11,FAC_TOTALS_APTA!$A$4:$BQ$41,$L31,FALSE))</f>
        <v>0</v>
      </c>
      <c r="Z31" s="40">
        <f>IF(Z11=0,0,VLOOKUP(Z11,FAC_TOTALS_APTA!$A$4:$BQ$41,$L31,FALSE))</f>
        <v>0</v>
      </c>
      <c r="AA31" s="40">
        <f>IF(AA11=0,0,VLOOKUP(AA11,FAC_TOTALS_APTA!$A$4:$BQ$41,$L31,FALSE))</f>
        <v>0</v>
      </c>
      <c r="AB31" s="40">
        <f>IF(AB11=0,0,VLOOKUP(AB11,FAC_TOTALS_APTA!$A$4:$BQ$41,$L31,FALSE))</f>
        <v>0</v>
      </c>
      <c r="AC31" s="41">
        <f>SUM(M31:AB31)</f>
        <v>0</v>
      </c>
      <c r="AD31" s="42">
        <f>AC31/G33</f>
        <v>0</v>
      </c>
      <c r="AE31" s="8"/>
    </row>
    <row r="32" spans="1:31" s="65" customFormat="1" ht="15" x14ac:dyDescent="0.2">
      <c r="A32" s="64"/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VLOOKUP(G11,FAC_TOTALS_APTA!$A$4:$BQ$41,$F32,FALSE)</f>
        <v>56149615.002329104</v>
      </c>
      <c r="H32" s="66">
        <f>VLOOKUP(H11,FAC_TOTALS_APTA!$A$4:$BO$41,$F32,FALSE)</f>
        <v>62178578.491918199</v>
      </c>
      <c r="I32" s="68">
        <f t="shared" ref="I32:I33" si="21">H32/G32-1</f>
        <v>0.10737319373140863</v>
      </c>
      <c r="J32" s="32"/>
      <c r="K32" s="32"/>
      <c r="L32" s="8"/>
      <c r="M32" s="30">
        <f>SUM(M13:M30)</f>
        <v>2550449.6312120021</v>
      </c>
      <c r="N32" s="30">
        <f t="shared" ref="N32:AB32" si="22">SUM(N13:N30)</f>
        <v>-1078441.7329978819</v>
      </c>
      <c r="O32" s="30">
        <f t="shared" si="22"/>
        <v>468546.00330993161</v>
      </c>
      <c r="P32" s="30">
        <f t="shared" si="22"/>
        <v>6341000.8421846805</v>
      </c>
      <c r="Q32" s="30">
        <f t="shared" si="22"/>
        <v>4845676.7394026443</v>
      </c>
      <c r="R32" s="30">
        <f t="shared" si="22"/>
        <v>6222799.8856866136</v>
      </c>
      <c r="S32" s="30">
        <f t="shared" si="22"/>
        <v>-2528158.596162519</v>
      </c>
      <c r="T32" s="30">
        <f t="shared" si="22"/>
        <v>-324430.10353882454</v>
      </c>
      <c r="U32" s="30">
        <f t="shared" si="22"/>
        <v>-4117447.2674266654</v>
      </c>
      <c r="V32" s="30">
        <f t="shared" si="22"/>
        <v>-1293144.6023320081</v>
      </c>
      <c r="W32" s="30">
        <f t="shared" si="22"/>
        <v>-958477.51790404378</v>
      </c>
      <c r="X32" s="30">
        <f t="shared" si="22"/>
        <v>-85487.816147693607</v>
      </c>
      <c r="Y32" s="30">
        <f t="shared" si="22"/>
        <v>-1391198.2596120776</v>
      </c>
      <c r="Z32" s="30">
        <f t="shared" si="22"/>
        <v>1850736.7918523946</v>
      </c>
      <c r="AA32" s="30">
        <f t="shared" si="22"/>
        <v>1799834.1499917386</v>
      </c>
      <c r="AB32" s="30">
        <f t="shared" si="22"/>
        <v>-2928311.4601237653</v>
      </c>
      <c r="AC32" s="33">
        <f>H32-G32</f>
        <v>6028963.4895890951</v>
      </c>
      <c r="AD32" s="34">
        <f>I32</f>
        <v>0.10737319373140863</v>
      </c>
      <c r="AE32" s="64"/>
    </row>
    <row r="33" spans="1:3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VLOOKUP(G11,FAC_TOTALS_APTA!$A$4:$BO$41,$F33,FALSE)</f>
        <v>71964305.669999897</v>
      </c>
      <c r="H33" s="67">
        <f>VLOOKUP(H11,FAC_TOTALS_APTA!$A$4:$BO$41,$F33,FALSE)</f>
        <v>49099633.839999899</v>
      </c>
      <c r="I33" s="69">
        <f t="shared" si="21"/>
        <v>-0.31772239886324227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-22864671.829999998</v>
      </c>
      <c r="AD33" s="46">
        <f>I33</f>
        <v>-0.31772239886324227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-0.42509559259465091</v>
      </c>
    </row>
    <row r="35" spans="1:31" ht="15" thickTop="1" x14ac:dyDescent="0.2"/>
    <row r="36" spans="1:31" s="12" customFormat="1" ht="15" x14ac:dyDescent="0.2">
      <c r="B36" s="20" t="s">
        <v>28</v>
      </c>
      <c r="E36" s="8"/>
      <c r="I36" s="19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ht="16" thickBot="1" x14ac:dyDescent="0.25"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x14ac:dyDescent="0.2">
      <c r="B44" s="27"/>
      <c r="C44" s="29"/>
      <c r="D44" s="8"/>
      <c r="E44" s="8"/>
      <c r="F44" s="8"/>
      <c r="G44" s="8" t="str">
        <f>CONCATENATE($C39,"_",$C40,"_",G42)</f>
        <v>0_2_2002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0_2_2003</v>
      </c>
      <c r="N44" s="8" t="str">
        <f t="shared" ref="N44:AB44" si="23">IF($G42+N43&gt;$H42,0,CONCATENATE($C39,"_",$C40,"_",$G42+N43))</f>
        <v>0_2_2004</v>
      </c>
      <c r="O44" s="8" t="str">
        <f t="shared" si="23"/>
        <v>0_2_2005</v>
      </c>
      <c r="P44" s="8" t="str">
        <f t="shared" si="23"/>
        <v>0_2_2006</v>
      </c>
      <c r="Q44" s="8" t="str">
        <f t="shared" si="23"/>
        <v>0_2_2007</v>
      </c>
      <c r="R44" s="8" t="str">
        <f t="shared" si="23"/>
        <v>0_2_2008</v>
      </c>
      <c r="S44" s="8" t="str">
        <f t="shared" si="23"/>
        <v>0_2_2009</v>
      </c>
      <c r="T44" s="8" t="str">
        <f t="shared" si="23"/>
        <v>0_2_2010</v>
      </c>
      <c r="U44" s="8" t="str">
        <f t="shared" si="23"/>
        <v>0_2_2011</v>
      </c>
      <c r="V44" s="8" t="str">
        <f t="shared" si="23"/>
        <v>0_2_2012</v>
      </c>
      <c r="W44" s="8" t="str">
        <f t="shared" si="23"/>
        <v>0_2_2013</v>
      </c>
      <c r="X44" s="8" t="str">
        <f t="shared" si="23"/>
        <v>0_2_2014</v>
      </c>
      <c r="Y44" s="8" t="str">
        <f t="shared" si="23"/>
        <v>0_2_2015</v>
      </c>
      <c r="Z44" s="8" t="str">
        <f t="shared" si="23"/>
        <v>0_2_2016</v>
      </c>
      <c r="AA44" s="8" t="str">
        <f t="shared" si="23"/>
        <v>0_2_2017</v>
      </c>
      <c r="AB44" s="8" t="str">
        <f t="shared" si="23"/>
        <v>0_2_2018</v>
      </c>
      <c r="AC44" s="8"/>
      <c r="AD44" s="8"/>
    </row>
    <row r="45" spans="1:31" x14ac:dyDescent="0.2"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 t="e">
        <f>VLOOKUP(G44,FAC_TOTALS_APTA!$A$4:$BQ$41,$F46,FALSE)</f>
        <v>#N/A</v>
      </c>
      <c r="H46" s="30" t="e">
        <f>VLOOKUP(H44,FAC_TOTALS_APTA!$A$4:$BQ$41,$F46,FALSE)</f>
        <v>#N/A</v>
      </c>
      <c r="I46" s="31" t="str">
        <f>IFERROR(H46/G46-1,"-")</f>
        <v>-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 t="e">
        <f>IF(M44=0,0,VLOOKUP(M44,FAC_TOTALS_APTA!$A$4:$BQ$41,$L46,FALSE))</f>
        <v>#N/A</v>
      </c>
      <c r="N46" s="30" t="e">
        <f>IF(N44=0,0,VLOOKUP(N44,FAC_TOTALS_APTA!$A$4:$BQ$41,$L46,FALSE))</f>
        <v>#N/A</v>
      </c>
      <c r="O46" s="30" t="e">
        <f>IF(O44=0,0,VLOOKUP(O44,FAC_TOTALS_APTA!$A$4:$BQ$41,$L46,FALSE))</f>
        <v>#N/A</v>
      </c>
      <c r="P46" s="30" t="e">
        <f>IF(P44=0,0,VLOOKUP(P44,FAC_TOTALS_APTA!$A$4:$BQ$41,$L46,FALSE))</f>
        <v>#N/A</v>
      </c>
      <c r="Q46" s="30" t="e">
        <f>IF(Q44=0,0,VLOOKUP(Q44,FAC_TOTALS_APTA!$A$4:$BQ$41,$L46,FALSE))</f>
        <v>#N/A</v>
      </c>
      <c r="R46" s="30" t="e">
        <f>IF(R44=0,0,VLOOKUP(R44,FAC_TOTALS_APTA!$A$4:$BQ$41,$L46,FALSE))</f>
        <v>#N/A</v>
      </c>
      <c r="S46" s="30" t="e">
        <f>IF(S44=0,0,VLOOKUP(S44,FAC_TOTALS_APTA!$A$4:$BQ$41,$L46,FALSE))</f>
        <v>#N/A</v>
      </c>
      <c r="T46" s="30" t="e">
        <f>IF(T44=0,0,VLOOKUP(T44,FAC_TOTALS_APTA!$A$4:$BQ$41,$L46,FALSE))</f>
        <v>#N/A</v>
      </c>
      <c r="U46" s="30" t="e">
        <f>IF(U44=0,0,VLOOKUP(U44,FAC_TOTALS_APTA!$A$4:$BQ$41,$L46,FALSE))</f>
        <v>#N/A</v>
      </c>
      <c r="V46" s="30" t="e">
        <f>IF(V44=0,0,VLOOKUP(V44,FAC_TOTALS_APTA!$A$4:$BQ$41,$L46,FALSE))</f>
        <v>#N/A</v>
      </c>
      <c r="W46" s="30" t="e">
        <f>IF(W44=0,0,VLOOKUP(W44,FAC_TOTALS_APTA!$A$4:$BQ$41,$L46,FALSE))</f>
        <v>#N/A</v>
      </c>
      <c r="X46" s="30" t="e">
        <f>IF(X44=0,0,VLOOKUP(X44,FAC_TOTALS_APTA!$A$4:$BQ$41,$L46,FALSE))</f>
        <v>#N/A</v>
      </c>
      <c r="Y46" s="30" t="e">
        <f>IF(Y44=0,0,VLOOKUP(Y44,FAC_TOTALS_APTA!$A$4:$BQ$41,$L46,FALSE))</f>
        <v>#N/A</v>
      </c>
      <c r="Z46" s="30" t="e">
        <f>IF(Z44=0,0,VLOOKUP(Z44,FAC_TOTALS_APTA!$A$4:$BQ$41,$L46,FALSE))</f>
        <v>#N/A</v>
      </c>
      <c r="AA46" s="30" t="e">
        <f>IF(AA44=0,0,VLOOKUP(AA44,FAC_TOTALS_APTA!$A$4:$BQ$41,$L46,FALSE))</f>
        <v>#N/A</v>
      </c>
      <c r="AB46" s="30" t="e">
        <f>IF(AB44=0,0,VLOOKUP(AB44,FAC_TOTALS_APTA!$A$4:$BQ$41,$L46,FALSE))</f>
        <v>#N/A</v>
      </c>
      <c r="AC46" s="33" t="e">
        <f>SUM(M46:AB46)</f>
        <v>#N/A</v>
      </c>
      <c r="AD46" s="34" t="e">
        <f>AC46/G66</f>
        <v>#N/A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 t="e">
        <f>VLOOKUP(G44,FAC_TOTALS_APTA!$A$4:$BQ$41,$F47,FALSE)</f>
        <v>#N/A</v>
      </c>
      <c r="H47" s="47" t="e">
        <f>VLOOKUP(H44,FAC_TOTALS_APTA!$A$4:$BQ$41,$F47,FALSE)</f>
        <v>#N/A</v>
      </c>
      <c r="I47" s="31" t="str">
        <f t="shared" ref="I47:I63" si="24">IFERROR(H47/G47-1,"-")</f>
        <v>-</v>
      </c>
      <c r="J47" s="32" t="str">
        <f t="shared" ref="J47:J63" si="25">IF(C47="Log","_log","")</f>
        <v>_log</v>
      </c>
      <c r="K47" s="32" t="str">
        <f t="shared" ref="K47:K64" si="26">CONCATENATE(D47,J47,"_FAC")</f>
        <v>FARE_per_UPT_2018_log_FAC</v>
      </c>
      <c r="L47" s="8">
        <f>MATCH($K47,FAC_TOTALS_APTA!$A$2:$BO$2,)</f>
        <v>30</v>
      </c>
      <c r="M47" s="30" t="e">
        <f>IF(M44=0,0,VLOOKUP(M44,FAC_TOTALS_APTA!$A$4:$BQ$41,$L47,FALSE))</f>
        <v>#N/A</v>
      </c>
      <c r="N47" s="30" t="e">
        <f>IF(N44=0,0,VLOOKUP(N44,FAC_TOTALS_APTA!$A$4:$BQ$41,$L47,FALSE))</f>
        <v>#N/A</v>
      </c>
      <c r="O47" s="30" t="e">
        <f>IF(O44=0,0,VLOOKUP(O44,FAC_TOTALS_APTA!$A$4:$BQ$41,$L47,FALSE))</f>
        <v>#N/A</v>
      </c>
      <c r="P47" s="30" t="e">
        <f>IF(P44=0,0,VLOOKUP(P44,FAC_TOTALS_APTA!$A$4:$BQ$41,$L47,FALSE))</f>
        <v>#N/A</v>
      </c>
      <c r="Q47" s="30" t="e">
        <f>IF(Q44=0,0,VLOOKUP(Q44,FAC_TOTALS_APTA!$A$4:$BQ$41,$L47,FALSE))</f>
        <v>#N/A</v>
      </c>
      <c r="R47" s="30" t="e">
        <f>IF(R44=0,0,VLOOKUP(R44,FAC_TOTALS_APTA!$A$4:$BQ$41,$L47,FALSE))</f>
        <v>#N/A</v>
      </c>
      <c r="S47" s="30" t="e">
        <f>IF(S44=0,0,VLOOKUP(S44,FAC_TOTALS_APTA!$A$4:$BQ$41,$L47,FALSE))</f>
        <v>#N/A</v>
      </c>
      <c r="T47" s="30" t="e">
        <f>IF(T44=0,0,VLOOKUP(T44,FAC_TOTALS_APTA!$A$4:$BQ$41,$L47,FALSE))</f>
        <v>#N/A</v>
      </c>
      <c r="U47" s="30" t="e">
        <f>IF(U44=0,0,VLOOKUP(U44,FAC_TOTALS_APTA!$A$4:$BQ$41,$L47,FALSE))</f>
        <v>#N/A</v>
      </c>
      <c r="V47" s="30" t="e">
        <f>IF(V44=0,0,VLOOKUP(V44,FAC_TOTALS_APTA!$A$4:$BQ$41,$L47,FALSE))</f>
        <v>#N/A</v>
      </c>
      <c r="W47" s="30" t="e">
        <f>IF(W44=0,0,VLOOKUP(W44,FAC_TOTALS_APTA!$A$4:$BQ$41,$L47,FALSE))</f>
        <v>#N/A</v>
      </c>
      <c r="X47" s="30" t="e">
        <f>IF(X44=0,0,VLOOKUP(X44,FAC_TOTALS_APTA!$A$4:$BQ$41,$L47,FALSE))</f>
        <v>#N/A</v>
      </c>
      <c r="Y47" s="30" t="e">
        <f>IF(Y44=0,0,VLOOKUP(Y44,FAC_TOTALS_APTA!$A$4:$BQ$41,$L47,FALSE))</f>
        <v>#N/A</v>
      </c>
      <c r="Z47" s="30" t="e">
        <f>IF(Z44=0,0,VLOOKUP(Z44,FAC_TOTALS_APTA!$A$4:$BQ$41,$L47,FALSE))</f>
        <v>#N/A</v>
      </c>
      <c r="AA47" s="30" t="e">
        <f>IF(AA44=0,0,VLOOKUP(AA44,FAC_TOTALS_APTA!$A$4:$BQ$41,$L47,FALSE))</f>
        <v>#N/A</v>
      </c>
      <c r="AB47" s="30" t="e">
        <f>IF(AB44=0,0,VLOOKUP(AB44,FAC_TOTALS_APTA!$A$4:$BQ$41,$L47,FALSE))</f>
        <v>#N/A</v>
      </c>
      <c r="AC47" s="33" t="e">
        <f t="shared" ref="AC47:AC63" si="27">SUM(M47:AB47)</f>
        <v>#N/A</v>
      </c>
      <c r="AD47" s="34" t="e">
        <f>AC47/G66</f>
        <v>#N/A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 t="e">
        <f>VLOOKUP(G44,FAC_TOTALS_APTA!$A$4:$BQ$41,$F48,FALSE)</f>
        <v>#N/A</v>
      </c>
      <c r="H48" s="30" t="e">
        <f>VLOOKUP(H44,FAC_TOTALS_APTA!$A$4:$BQ$41,$F48,FALSE)</f>
        <v>#N/A</v>
      </c>
      <c r="I48" s="31" t="str">
        <f t="shared" si="24"/>
        <v>-</v>
      </c>
      <c r="J48" s="32" t="str">
        <f t="shared" si="25"/>
        <v>_log</v>
      </c>
      <c r="K48" s="32" t="str">
        <f t="shared" si="26"/>
        <v>POP_EMP_log_FAC</v>
      </c>
      <c r="L48" s="8">
        <f>MATCH($K48,FAC_TOTALS_APTA!$A$2:$BO$2,)</f>
        <v>31</v>
      </c>
      <c r="M48" s="30" t="e">
        <f>IF(M44=0,0,VLOOKUP(M44,FAC_TOTALS_APTA!$A$4:$BQ$41,$L48,FALSE))</f>
        <v>#N/A</v>
      </c>
      <c r="N48" s="30" t="e">
        <f>IF(N44=0,0,VLOOKUP(N44,FAC_TOTALS_APTA!$A$4:$BQ$41,$L48,FALSE))</f>
        <v>#N/A</v>
      </c>
      <c r="O48" s="30" t="e">
        <f>IF(O44=0,0,VLOOKUP(O44,FAC_TOTALS_APTA!$A$4:$BQ$41,$L48,FALSE))</f>
        <v>#N/A</v>
      </c>
      <c r="P48" s="30" t="e">
        <f>IF(P44=0,0,VLOOKUP(P44,FAC_TOTALS_APTA!$A$4:$BQ$41,$L48,FALSE))</f>
        <v>#N/A</v>
      </c>
      <c r="Q48" s="30" t="e">
        <f>IF(Q44=0,0,VLOOKUP(Q44,FAC_TOTALS_APTA!$A$4:$BQ$41,$L48,FALSE))</f>
        <v>#N/A</v>
      </c>
      <c r="R48" s="30" t="e">
        <f>IF(R44=0,0,VLOOKUP(R44,FAC_TOTALS_APTA!$A$4:$BQ$41,$L48,FALSE))</f>
        <v>#N/A</v>
      </c>
      <c r="S48" s="30" t="e">
        <f>IF(S44=0,0,VLOOKUP(S44,FAC_TOTALS_APTA!$A$4:$BQ$41,$L48,FALSE))</f>
        <v>#N/A</v>
      </c>
      <c r="T48" s="30" t="e">
        <f>IF(T44=0,0,VLOOKUP(T44,FAC_TOTALS_APTA!$A$4:$BQ$41,$L48,FALSE))</f>
        <v>#N/A</v>
      </c>
      <c r="U48" s="30" t="e">
        <f>IF(U44=0,0,VLOOKUP(U44,FAC_TOTALS_APTA!$A$4:$BQ$41,$L48,FALSE))</f>
        <v>#N/A</v>
      </c>
      <c r="V48" s="30" t="e">
        <f>IF(V44=0,0,VLOOKUP(V44,FAC_TOTALS_APTA!$A$4:$BQ$41,$L48,FALSE))</f>
        <v>#N/A</v>
      </c>
      <c r="W48" s="30" t="e">
        <f>IF(W44=0,0,VLOOKUP(W44,FAC_TOTALS_APTA!$A$4:$BQ$41,$L48,FALSE))</f>
        <v>#N/A</v>
      </c>
      <c r="X48" s="30" t="e">
        <f>IF(X44=0,0,VLOOKUP(X44,FAC_TOTALS_APTA!$A$4:$BQ$41,$L48,FALSE))</f>
        <v>#N/A</v>
      </c>
      <c r="Y48" s="30" t="e">
        <f>IF(Y44=0,0,VLOOKUP(Y44,FAC_TOTALS_APTA!$A$4:$BQ$41,$L48,FALSE))</f>
        <v>#N/A</v>
      </c>
      <c r="Z48" s="30" t="e">
        <f>IF(Z44=0,0,VLOOKUP(Z44,FAC_TOTALS_APTA!$A$4:$BQ$41,$L48,FALSE))</f>
        <v>#N/A</v>
      </c>
      <c r="AA48" s="30" t="e">
        <f>IF(AA44=0,0,VLOOKUP(AA44,FAC_TOTALS_APTA!$A$4:$BQ$41,$L48,FALSE))</f>
        <v>#N/A</v>
      </c>
      <c r="AB48" s="30" t="e">
        <f>IF(AB44=0,0,VLOOKUP(AB44,FAC_TOTALS_APTA!$A$4:$BQ$41,$L48,FALSE))</f>
        <v>#N/A</v>
      </c>
      <c r="AC48" s="33" t="e">
        <f t="shared" si="27"/>
        <v>#N/A</v>
      </c>
      <c r="AD48" s="34" t="e">
        <f>AC48/G66</f>
        <v>#N/A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 t="e">
        <f>VLOOKUP(G44,FAC_TOTALS_APTA!$A$4:$BQ$41,$F49,FALSE)</f>
        <v>#N/A</v>
      </c>
      <c r="H49" s="47" t="e">
        <f>VLOOKUP(H44,FAC_TOTALS_APTA!$A$4:$BQ$41,$F49,FALSE)</f>
        <v>#N/A</v>
      </c>
      <c r="I49" s="31" t="str">
        <f t="shared" si="24"/>
        <v>-</v>
      </c>
      <c r="J49" s="32" t="str">
        <f t="shared" si="25"/>
        <v/>
      </c>
      <c r="K49" s="32" t="str">
        <f t="shared" si="26"/>
        <v>TSD_POP_EMP_PCT_FAC</v>
      </c>
      <c r="L49" s="8">
        <f>MATCH($K49,FAC_TOTALS_APTA!$A$2:$BO$2,)</f>
        <v>35</v>
      </c>
      <c r="M49" s="30" t="e">
        <f>IF(M44=0,0,VLOOKUP(M44,FAC_TOTALS_APTA!$A$4:$BQ$41,$L49,FALSE))</f>
        <v>#N/A</v>
      </c>
      <c r="N49" s="30" t="e">
        <f>IF(N44=0,0,VLOOKUP(N44,FAC_TOTALS_APTA!$A$4:$BQ$41,$L49,FALSE))</f>
        <v>#N/A</v>
      </c>
      <c r="O49" s="30" t="e">
        <f>IF(O44=0,0,VLOOKUP(O44,FAC_TOTALS_APTA!$A$4:$BQ$41,$L49,FALSE))</f>
        <v>#N/A</v>
      </c>
      <c r="P49" s="30" t="e">
        <f>IF(P44=0,0,VLOOKUP(P44,FAC_TOTALS_APTA!$A$4:$BQ$41,$L49,FALSE))</f>
        <v>#N/A</v>
      </c>
      <c r="Q49" s="30" t="e">
        <f>IF(Q44=0,0,VLOOKUP(Q44,FAC_TOTALS_APTA!$A$4:$BQ$41,$L49,FALSE))</f>
        <v>#N/A</v>
      </c>
      <c r="R49" s="30" t="e">
        <f>IF(R44=0,0,VLOOKUP(R44,FAC_TOTALS_APTA!$A$4:$BQ$41,$L49,FALSE))</f>
        <v>#N/A</v>
      </c>
      <c r="S49" s="30" t="e">
        <f>IF(S44=0,0,VLOOKUP(S44,FAC_TOTALS_APTA!$A$4:$BQ$41,$L49,FALSE))</f>
        <v>#N/A</v>
      </c>
      <c r="T49" s="30" t="e">
        <f>IF(T44=0,0,VLOOKUP(T44,FAC_TOTALS_APTA!$A$4:$BQ$41,$L49,FALSE))</f>
        <v>#N/A</v>
      </c>
      <c r="U49" s="30" t="e">
        <f>IF(U44=0,0,VLOOKUP(U44,FAC_TOTALS_APTA!$A$4:$BQ$41,$L49,FALSE))</f>
        <v>#N/A</v>
      </c>
      <c r="V49" s="30" t="e">
        <f>IF(V44=0,0,VLOOKUP(V44,FAC_TOTALS_APTA!$A$4:$BQ$41,$L49,FALSE))</f>
        <v>#N/A</v>
      </c>
      <c r="W49" s="30" t="e">
        <f>IF(W44=0,0,VLOOKUP(W44,FAC_TOTALS_APTA!$A$4:$BQ$41,$L49,FALSE))</f>
        <v>#N/A</v>
      </c>
      <c r="X49" s="30" t="e">
        <f>IF(X44=0,0,VLOOKUP(X44,FAC_TOTALS_APTA!$A$4:$BQ$41,$L49,FALSE))</f>
        <v>#N/A</v>
      </c>
      <c r="Y49" s="30" t="e">
        <f>IF(Y44=0,0,VLOOKUP(Y44,FAC_TOTALS_APTA!$A$4:$BQ$41,$L49,FALSE))</f>
        <v>#N/A</v>
      </c>
      <c r="Z49" s="30" t="e">
        <f>IF(Z44=0,0,VLOOKUP(Z44,FAC_TOTALS_APTA!$A$4:$BQ$41,$L49,FALSE))</f>
        <v>#N/A</v>
      </c>
      <c r="AA49" s="30" t="e">
        <f>IF(AA44=0,0,VLOOKUP(AA44,FAC_TOTALS_APTA!$A$4:$BQ$41,$L49,FALSE))</f>
        <v>#N/A</v>
      </c>
      <c r="AB49" s="30" t="e">
        <f>IF(AB44=0,0,VLOOKUP(AB44,FAC_TOTALS_APTA!$A$4:$BQ$41,$L49,FALSE))</f>
        <v>#N/A</v>
      </c>
      <c r="AC49" s="33" t="e">
        <f t="shared" si="27"/>
        <v>#N/A</v>
      </c>
      <c r="AD49" s="34" t="e">
        <f>AC49/G66</f>
        <v>#N/A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 t="e">
        <f>VLOOKUP(G44,FAC_TOTALS_APTA!$A$4:$BQ$41,$F50,FALSE)</f>
        <v>#N/A</v>
      </c>
      <c r="H50" s="35" t="e">
        <f>VLOOKUP(H44,FAC_TOTALS_APTA!$A$4:$BQ$41,$F50,FALSE)</f>
        <v>#N/A</v>
      </c>
      <c r="I50" s="31" t="str">
        <f t="shared" si="24"/>
        <v>-</v>
      </c>
      <c r="J50" s="32" t="str">
        <f t="shared" si="25"/>
        <v>_log</v>
      </c>
      <c r="K50" s="32" t="str">
        <f t="shared" si="26"/>
        <v>GAS_PRICE_2018_log_FAC</v>
      </c>
      <c r="L50" s="8">
        <f>MATCH($K50,FAC_TOTALS_APTA!$A$2:$BO$2,)</f>
        <v>32</v>
      </c>
      <c r="M50" s="30" t="e">
        <f>IF(M44=0,0,VLOOKUP(M44,FAC_TOTALS_APTA!$A$4:$BQ$41,$L50,FALSE))</f>
        <v>#N/A</v>
      </c>
      <c r="N50" s="30" t="e">
        <f>IF(N44=0,0,VLOOKUP(N44,FAC_TOTALS_APTA!$A$4:$BQ$41,$L50,FALSE))</f>
        <v>#N/A</v>
      </c>
      <c r="O50" s="30" t="e">
        <f>IF(O44=0,0,VLOOKUP(O44,FAC_TOTALS_APTA!$A$4:$BQ$41,$L50,FALSE))</f>
        <v>#N/A</v>
      </c>
      <c r="P50" s="30" t="e">
        <f>IF(P44=0,0,VLOOKUP(P44,FAC_TOTALS_APTA!$A$4:$BQ$41,$L50,FALSE))</f>
        <v>#N/A</v>
      </c>
      <c r="Q50" s="30" t="e">
        <f>IF(Q44=0,0,VLOOKUP(Q44,FAC_TOTALS_APTA!$A$4:$BQ$41,$L50,FALSE))</f>
        <v>#N/A</v>
      </c>
      <c r="R50" s="30" t="e">
        <f>IF(R44=0,0,VLOOKUP(R44,FAC_TOTALS_APTA!$A$4:$BQ$41,$L50,FALSE))</f>
        <v>#N/A</v>
      </c>
      <c r="S50" s="30" t="e">
        <f>IF(S44=0,0,VLOOKUP(S44,FAC_TOTALS_APTA!$A$4:$BQ$41,$L50,FALSE))</f>
        <v>#N/A</v>
      </c>
      <c r="T50" s="30" t="e">
        <f>IF(T44=0,0,VLOOKUP(T44,FAC_TOTALS_APTA!$A$4:$BQ$41,$L50,FALSE))</f>
        <v>#N/A</v>
      </c>
      <c r="U50" s="30" t="e">
        <f>IF(U44=0,0,VLOOKUP(U44,FAC_TOTALS_APTA!$A$4:$BQ$41,$L50,FALSE))</f>
        <v>#N/A</v>
      </c>
      <c r="V50" s="30" t="e">
        <f>IF(V44=0,0,VLOOKUP(V44,FAC_TOTALS_APTA!$A$4:$BQ$41,$L50,FALSE))</f>
        <v>#N/A</v>
      </c>
      <c r="W50" s="30" t="e">
        <f>IF(W44=0,0,VLOOKUP(W44,FAC_TOTALS_APTA!$A$4:$BQ$41,$L50,FALSE))</f>
        <v>#N/A</v>
      </c>
      <c r="X50" s="30" t="e">
        <f>IF(X44=0,0,VLOOKUP(X44,FAC_TOTALS_APTA!$A$4:$BQ$41,$L50,FALSE))</f>
        <v>#N/A</v>
      </c>
      <c r="Y50" s="30" t="e">
        <f>IF(Y44=0,0,VLOOKUP(Y44,FAC_TOTALS_APTA!$A$4:$BQ$41,$L50,FALSE))</f>
        <v>#N/A</v>
      </c>
      <c r="Z50" s="30" t="e">
        <f>IF(Z44=0,0,VLOOKUP(Z44,FAC_TOTALS_APTA!$A$4:$BQ$41,$L50,FALSE))</f>
        <v>#N/A</v>
      </c>
      <c r="AA50" s="30" t="e">
        <f>IF(AA44=0,0,VLOOKUP(AA44,FAC_TOTALS_APTA!$A$4:$BQ$41,$L50,FALSE))</f>
        <v>#N/A</v>
      </c>
      <c r="AB50" s="30" t="e">
        <f>IF(AB44=0,0,VLOOKUP(AB44,FAC_TOTALS_APTA!$A$4:$BQ$41,$L50,FALSE))</f>
        <v>#N/A</v>
      </c>
      <c r="AC50" s="33" t="e">
        <f t="shared" si="27"/>
        <v>#N/A</v>
      </c>
      <c r="AD50" s="34" t="e">
        <f>AC50/G66</f>
        <v>#N/A</v>
      </c>
      <c r="AE50" s="8"/>
    </row>
    <row r="51" spans="1:31" s="15" customFormat="1" ht="15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 t="e">
        <f>VLOOKUP(G44,FAC_TOTALS_APTA!$A$4:$BQ$41,$F51,FALSE)</f>
        <v>#N/A</v>
      </c>
      <c r="H51" s="47" t="e">
        <f>VLOOKUP(H44,FAC_TOTALS_APTA!$A$4:$BQ$41,$F51,FALSE)</f>
        <v>#N/A</v>
      </c>
      <c r="I51" s="31" t="str">
        <f t="shared" si="24"/>
        <v>-</v>
      </c>
      <c r="J51" s="32" t="str">
        <f t="shared" si="25"/>
        <v>_log</v>
      </c>
      <c r="K51" s="32" t="str">
        <f t="shared" si="26"/>
        <v>TOTAL_MED_INC_INDIV_2018_log_FAC</v>
      </c>
      <c r="L51" s="8">
        <f>MATCH($K51,FAC_TOTALS_APTA!$A$2:$BO$2,)</f>
        <v>33</v>
      </c>
      <c r="M51" s="30" t="e">
        <f>IF(M44=0,0,VLOOKUP(M44,FAC_TOTALS_APTA!$A$4:$BQ$41,$L51,FALSE))</f>
        <v>#N/A</v>
      </c>
      <c r="N51" s="30" t="e">
        <f>IF(N44=0,0,VLOOKUP(N44,FAC_TOTALS_APTA!$A$4:$BQ$41,$L51,FALSE))</f>
        <v>#N/A</v>
      </c>
      <c r="O51" s="30" t="e">
        <f>IF(O44=0,0,VLOOKUP(O44,FAC_TOTALS_APTA!$A$4:$BQ$41,$L51,FALSE))</f>
        <v>#N/A</v>
      </c>
      <c r="P51" s="30" t="e">
        <f>IF(P44=0,0,VLOOKUP(P44,FAC_TOTALS_APTA!$A$4:$BQ$41,$L51,FALSE))</f>
        <v>#N/A</v>
      </c>
      <c r="Q51" s="30" t="e">
        <f>IF(Q44=0,0,VLOOKUP(Q44,FAC_TOTALS_APTA!$A$4:$BQ$41,$L51,FALSE))</f>
        <v>#N/A</v>
      </c>
      <c r="R51" s="30" t="e">
        <f>IF(R44=0,0,VLOOKUP(R44,FAC_TOTALS_APTA!$A$4:$BQ$41,$L51,FALSE))</f>
        <v>#N/A</v>
      </c>
      <c r="S51" s="30" t="e">
        <f>IF(S44=0,0,VLOOKUP(S44,FAC_TOTALS_APTA!$A$4:$BQ$41,$L51,FALSE))</f>
        <v>#N/A</v>
      </c>
      <c r="T51" s="30" t="e">
        <f>IF(T44=0,0,VLOOKUP(T44,FAC_TOTALS_APTA!$A$4:$BQ$41,$L51,FALSE))</f>
        <v>#N/A</v>
      </c>
      <c r="U51" s="30" t="e">
        <f>IF(U44=0,0,VLOOKUP(U44,FAC_TOTALS_APTA!$A$4:$BQ$41,$L51,FALSE))</f>
        <v>#N/A</v>
      </c>
      <c r="V51" s="30" t="e">
        <f>IF(V44=0,0,VLOOKUP(V44,FAC_TOTALS_APTA!$A$4:$BQ$41,$L51,FALSE))</f>
        <v>#N/A</v>
      </c>
      <c r="W51" s="30" t="e">
        <f>IF(W44=0,0,VLOOKUP(W44,FAC_TOTALS_APTA!$A$4:$BQ$41,$L51,FALSE))</f>
        <v>#N/A</v>
      </c>
      <c r="X51" s="30" t="e">
        <f>IF(X44=0,0,VLOOKUP(X44,FAC_TOTALS_APTA!$A$4:$BQ$41,$L51,FALSE))</f>
        <v>#N/A</v>
      </c>
      <c r="Y51" s="30" t="e">
        <f>IF(Y44=0,0,VLOOKUP(Y44,FAC_TOTALS_APTA!$A$4:$BQ$41,$L51,FALSE))</f>
        <v>#N/A</v>
      </c>
      <c r="Z51" s="30" t="e">
        <f>IF(Z44=0,0,VLOOKUP(Z44,FAC_TOTALS_APTA!$A$4:$BQ$41,$L51,FALSE))</f>
        <v>#N/A</v>
      </c>
      <c r="AA51" s="30" t="e">
        <f>IF(AA44=0,0,VLOOKUP(AA44,FAC_TOTALS_APTA!$A$4:$BQ$41,$L51,FALSE))</f>
        <v>#N/A</v>
      </c>
      <c r="AB51" s="30" t="e">
        <f>IF(AB44=0,0,VLOOKUP(AB44,FAC_TOTALS_APTA!$A$4:$BQ$41,$L51,FALSE))</f>
        <v>#N/A</v>
      </c>
      <c r="AC51" s="33" t="e">
        <f t="shared" si="27"/>
        <v>#N/A</v>
      </c>
      <c r="AD51" s="34" t="e">
        <f>AC51/G66</f>
        <v>#N/A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 t="e">
        <f>VLOOKUP(G44,FAC_TOTALS_APTA!$A$4:$BQ$41,$F52,FALSE)</f>
        <v>#N/A</v>
      </c>
      <c r="H52" s="30" t="e">
        <f>VLOOKUP(H44,FAC_TOTALS_APTA!$A$4:$BQ$41,$F52,FALSE)</f>
        <v>#N/A</v>
      </c>
      <c r="I52" s="31" t="str">
        <f t="shared" si="24"/>
        <v>-</v>
      </c>
      <c r="J52" s="32" t="str">
        <f t="shared" si="25"/>
        <v/>
      </c>
      <c r="K52" s="32" t="str">
        <f t="shared" si="26"/>
        <v>PCT_HH_NO_VEH_FAC</v>
      </c>
      <c r="L52" s="8">
        <f>MATCH($K52,FAC_TOTALS_APTA!$A$2:$BO$2,)</f>
        <v>34</v>
      </c>
      <c r="M52" s="30" t="e">
        <f>IF(M44=0,0,VLOOKUP(M44,FAC_TOTALS_APTA!$A$4:$BQ$41,$L52,FALSE))</f>
        <v>#N/A</v>
      </c>
      <c r="N52" s="30" t="e">
        <f>IF(N44=0,0,VLOOKUP(N44,FAC_TOTALS_APTA!$A$4:$BQ$41,$L52,FALSE))</f>
        <v>#N/A</v>
      </c>
      <c r="O52" s="30" t="e">
        <f>IF(O44=0,0,VLOOKUP(O44,FAC_TOTALS_APTA!$A$4:$BQ$41,$L52,FALSE))</f>
        <v>#N/A</v>
      </c>
      <c r="P52" s="30" t="e">
        <f>IF(P44=0,0,VLOOKUP(P44,FAC_TOTALS_APTA!$A$4:$BQ$41,$L52,FALSE))</f>
        <v>#N/A</v>
      </c>
      <c r="Q52" s="30" t="e">
        <f>IF(Q44=0,0,VLOOKUP(Q44,FAC_TOTALS_APTA!$A$4:$BQ$41,$L52,FALSE))</f>
        <v>#N/A</v>
      </c>
      <c r="R52" s="30" t="e">
        <f>IF(R44=0,0,VLOOKUP(R44,FAC_TOTALS_APTA!$A$4:$BQ$41,$L52,FALSE))</f>
        <v>#N/A</v>
      </c>
      <c r="S52" s="30" t="e">
        <f>IF(S44=0,0,VLOOKUP(S44,FAC_TOTALS_APTA!$A$4:$BQ$41,$L52,FALSE))</f>
        <v>#N/A</v>
      </c>
      <c r="T52" s="30" t="e">
        <f>IF(T44=0,0,VLOOKUP(T44,FAC_TOTALS_APTA!$A$4:$BQ$41,$L52,FALSE))</f>
        <v>#N/A</v>
      </c>
      <c r="U52" s="30" t="e">
        <f>IF(U44=0,0,VLOOKUP(U44,FAC_TOTALS_APTA!$A$4:$BQ$41,$L52,FALSE))</f>
        <v>#N/A</v>
      </c>
      <c r="V52" s="30" t="e">
        <f>IF(V44=0,0,VLOOKUP(V44,FAC_TOTALS_APTA!$A$4:$BQ$41,$L52,FALSE))</f>
        <v>#N/A</v>
      </c>
      <c r="W52" s="30" t="e">
        <f>IF(W44=0,0,VLOOKUP(W44,FAC_TOTALS_APTA!$A$4:$BQ$41,$L52,FALSE))</f>
        <v>#N/A</v>
      </c>
      <c r="X52" s="30" t="e">
        <f>IF(X44=0,0,VLOOKUP(X44,FAC_TOTALS_APTA!$A$4:$BQ$41,$L52,FALSE))</f>
        <v>#N/A</v>
      </c>
      <c r="Y52" s="30" t="e">
        <f>IF(Y44=0,0,VLOOKUP(Y44,FAC_TOTALS_APTA!$A$4:$BQ$41,$L52,FALSE))</f>
        <v>#N/A</v>
      </c>
      <c r="Z52" s="30" t="e">
        <f>IF(Z44=0,0,VLOOKUP(Z44,FAC_TOTALS_APTA!$A$4:$BQ$41,$L52,FALSE))</f>
        <v>#N/A</v>
      </c>
      <c r="AA52" s="30" t="e">
        <f>IF(AA44=0,0,VLOOKUP(AA44,FAC_TOTALS_APTA!$A$4:$BQ$41,$L52,FALSE))</f>
        <v>#N/A</v>
      </c>
      <c r="AB52" s="30" t="e">
        <f>IF(AB44=0,0,VLOOKUP(AB44,FAC_TOTALS_APTA!$A$4:$BQ$41,$L52,FALSE))</f>
        <v>#N/A</v>
      </c>
      <c r="AC52" s="33" t="e">
        <f t="shared" si="27"/>
        <v>#N/A</v>
      </c>
      <c r="AD52" s="34" t="e">
        <f>AC52/G66</f>
        <v>#N/A</v>
      </c>
      <c r="AE52" s="8"/>
    </row>
    <row r="53" spans="1:31" s="15" customFormat="1" ht="15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 t="e">
        <f>VLOOKUP(G44,FAC_TOTALS_APTA!$A$4:$BQ$41,$F53,FALSE)</f>
        <v>#N/A</v>
      </c>
      <c r="H53" s="35" t="e">
        <f>VLOOKUP(H44,FAC_TOTALS_APTA!$A$4:$BQ$41,$F53,FALSE)</f>
        <v>#N/A</v>
      </c>
      <c r="I53" s="31" t="str">
        <f t="shared" si="24"/>
        <v>-</v>
      </c>
      <c r="J53" s="32" t="str">
        <f t="shared" si="25"/>
        <v/>
      </c>
      <c r="K53" s="32" t="str">
        <f t="shared" si="26"/>
        <v>JTW_HOME_PCT_FAC</v>
      </c>
      <c r="L53" s="8">
        <f>MATCH($K53,FAC_TOTALS_APTA!$A$2:$BO$2,)</f>
        <v>36</v>
      </c>
      <c r="M53" s="30" t="e">
        <f>IF(M44=0,0,VLOOKUP(M44,FAC_TOTALS_APTA!$A$4:$BQ$41,$L53,FALSE))</f>
        <v>#N/A</v>
      </c>
      <c r="N53" s="30" t="e">
        <f>IF(N44=0,0,VLOOKUP(N44,FAC_TOTALS_APTA!$A$4:$BQ$41,$L53,FALSE))</f>
        <v>#N/A</v>
      </c>
      <c r="O53" s="30" t="e">
        <f>IF(O44=0,0,VLOOKUP(O44,FAC_TOTALS_APTA!$A$4:$BQ$41,$L53,FALSE))</f>
        <v>#N/A</v>
      </c>
      <c r="P53" s="30" t="e">
        <f>IF(P44=0,0,VLOOKUP(P44,FAC_TOTALS_APTA!$A$4:$BQ$41,$L53,FALSE))</f>
        <v>#N/A</v>
      </c>
      <c r="Q53" s="30" t="e">
        <f>IF(Q44=0,0,VLOOKUP(Q44,FAC_TOTALS_APTA!$A$4:$BQ$41,$L53,FALSE))</f>
        <v>#N/A</v>
      </c>
      <c r="R53" s="30" t="e">
        <f>IF(R44=0,0,VLOOKUP(R44,FAC_TOTALS_APTA!$A$4:$BQ$41,$L53,FALSE))</f>
        <v>#N/A</v>
      </c>
      <c r="S53" s="30" t="e">
        <f>IF(S44=0,0,VLOOKUP(S44,FAC_TOTALS_APTA!$A$4:$BQ$41,$L53,FALSE))</f>
        <v>#N/A</v>
      </c>
      <c r="T53" s="30" t="e">
        <f>IF(T44=0,0,VLOOKUP(T44,FAC_TOTALS_APTA!$A$4:$BQ$41,$L53,FALSE))</f>
        <v>#N/A</v>
      </c>
      <c r="U53" s="30" t="e">
        <f>IF(U44=0,0,VLOOKUP(U44,FAC_TOTALS_APTA!$A$4:$BQ$41,$L53,FALSE))</f>
        <v>#N/A</v>
      </c>
      <c r="V53" s="30" t="e">
        <f>IF(V44=0,0,VLOOKUP(V44,FAC_TOTALS_APTA!$A$4:$BQ$41,$L53,FALSE))</f>
        <v>#N/A</v>
      </c>
      <c r="W53" s="30" t="e">
        <f>IF(W44=0,0,VLOOKUP(W44,FAC_TOTALS_APTA!$A$4:$BQ$41,$L53,FALSE))</f>
        <v>#N/A</v>
      </c>
      <c r="X53" s="30" t="e">
        <f>IF(X44=0,0,VLOOKUP(X44,FAC_TOTALS_APTA!$A$4:$BQ$41,$L53,FALSE))</f>
        <v>#N/A</v>
      </c>
      <c r="Y53" s="30" t="e">
        <f>IF(Y44=0,0,VLOOKUP(Y44,FAC_TOTALS_APTA!$A$4:$BQ$41,$L53,FALSE))</f>
        <v>#N/A</v>
      </c>
      <c r="Z53" s="30" t="e">
        <f>IF(Z44=0,0,VLOOKUP(Z44,FAC_TOTALS_APTA!$A$4:$BQ$41,$L53,FALSE))</f>
        <v>#N/A</v>
      </c>
      <c r="AA53" s="30" t="e">
        <f>IF(AA44=0,0,VLOOKUP(AA44,FAC_TOTALS_APTA!$A$4:$BQ$41,$L53,FALSE))</f>
        <v>#N/A</v>
      </c>
      <c r="AB53" s="30" t="e">
        <f>IF(AB44=0,0,VLOOKUP(AB44,FAC_TOTALS_APTA!$A$4:$BQ$41,$L53,FALSE))</f>
        <v>#N/A</v>
      </c>
      <c r="AC53" s="33" t="e">
        <f t="shared" si="27"/>
        <v>#N/A</v>
      </c>
      <c r="AD53" s="34" t="e">
        <f>AC53/G66</f>
        <v>#N/A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 t="e">
        <f>VLOOKUP(G44,FAC_TOTALS_APTA!$A$4:$BQ$41,$F54,FALSE)</f>
        <v>#N/A</v>
      </c>
      <c r="H54" s="35" t="e">
        <f>VLOOKUP(H44,FAC_TOTALS_APTA!$A$4:$BQ$41,$F54,FALSE)</f>
        <v>#N/A</v>
      </c>
      <c r="I54" s="31" t="str">
        <f t="shared" si="24"/>
        <v>-</v>
      </c>
      <c r="J54" s="32" t="str">
        <f t="shared" si="25"/>
        <v/>
      </c>
      <c r="K54" s="32" t="str">
        <f t="shared" si="26"/>
        <v>TNC_TRIPS_PER_CAPITA_CLUSTER_BUS_HI_OPEX_FAC</v>
      </c>
      <c r="L54" s="8">
        <f>MATCH($K54,FAC_TOTALS_APTA!$A$2:$BO$2,)</f>
        <v>37</v>
      </c>
      <c r="M54" s="30" t="e">
        <f>IF(M44=0,0,VLOOKUP(M44,FAC_TOTALS_APTA!$A$4:$BQ$41,$L54,FALSE))</f>
        <v>#N/A</v>
      </c>
      <c r="N54" s="30" t="e">
        <f>IF(N44=0,0,VLOOKUP(N44,FAC_TOTALS_APTA!$A$4:$BQ$41,$L54,FALSE))</f>
        <v>#N/A</v>
      </c>
      <c r="O54" s="30" t="e">
        <f>IF(O44=0,0,VLOOKUP(O44,FAC_TOTALS_APTA!$A$4:$BQ$41,$L54,FALSE))</f>
        <v>#N/A</v>
      </c>
      <c r="P54" s="30" t="e">
        <f>IF(P44=0,0,VLOOKUP(P44,FAC_TOTALS_APTA!$A$4:$BQ$41,$L54,FALSE))</f>
        <v>#N/A</v>
      </c>
      <c r="Q54" s="30" t="e">
        <f>IF(Q44=0,0,VLOOKUP(Q44,FAC_TOTALS_APTA!$A$4:$BQ$41,$L54,FALSE))</f>
        <v>#N/A</v>
      </c>
      <c r="R54" s="30" t="e">
        <f>IF(R44=0,0,VLOOKUP(R44,FAC_TOTALS_APTA!$A$4:$BQ$41,$L54,FALSE))</f>
        <v>#N/A</v>
      </c>
      <c r="S54" s="30" t="e">
        <f>IF(S44=0,0,VLOOKUP(S44,FAC_TOTALS_APTA!$A$4:$BQ$41,$L54,FALSE))</f>
        <v>#N/A</v>
      </c>
      <c r="T54" s="30" t="e">
        <f>IF(T44=0,0,VLOOKUP(T44,FAC_TOTALS_APTA!$A$4:$BQ$41,$L54,FALSE))</f>
        <v>#N/A</v>
      </c>
      <c r="U54" s="30" t="e">
        <f>IF(U44=0,0,VLOOKUP(U44,FAC_TOTALS_APTA!$A$4:$BQ$41,$L54,FALSE))</f>
        <v>#N/A</v>
      </c>
      <c r="V54" s="30" t="e">
        <f>IF(V44=0,0,VLOOKUP(V44,FAC_TOTALS_APTA!$A$4:$BQ$41,$L54,FALSE))</f>
        <v>#N/A</v>
      </c>
      <c r="W54" s="30" t="e">
        <f>IF(W44=0,0,VLOOKUP(W44,FAC_TOTALS_APTA!$A$4:$BQ$41,$L54,FALSE))</f>
        <v>#N/A</v>
      </c>
      <c r="X54" s="30" t="e">
        <f>IF(X44=0,0,VLOOKUP(X44,FAC_TOTALS_APTA!$A$4:$BQ$41,$L54,FALSE))</f>
        <v>#N/A</v>
      </c>
      <c r="Y54" s="30" t="e">
        <f>IF(Y44=0,0,VLOOKUP(Y44,FAC_TOTALS_APTA!$A$4:$BQ$41,$L54,FALSE))</f>
        <v>#N/A</v>
      </c>
      <c r="Z54" s="30" t="e">
        <f>IF(Z44=0,0,VLOOKUP(Z44,FAC_TOTALS_APTA!$A$4:$BQ$41,$L54,FALSE))</f>
        <v>#N/A</v>
      </c>
      <c r="AA54" s="30" t="e">
        <f>IF(AA44=0,0,VLOOKUP(AA44,FAC_TOTALS_APTA!$A$4:$BQ$41,$L54,FALSE))</f>
        <v>#N/A</v>
      </c>
      <c r="AB54" s="30" t="e">
        <f>IF(AB44=0,0,VLOOKUP(AB44,FAC_TOTALS_APTA!$A$4:$BQ$41,$L54,FALSE))</f>
        <v>#N/A</v>
      </c>
      <c r="AC54" s="33" t="e">
        <f t="shared" si="27"/>
        <v>#N/A</v>
      </c>
      <c r="AD54" s="34" t="e">
        <f>AC54/G66</f>
        <v>#N/A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 t="e">
        <f>VLOOKUP(G44,FAC_TOTALS_APTA!$A$4:$BQ$41,$F55,FALSE)</f>
        <v>#N/A</v>
      </c>
      <c r="H55" s="35" t="e">
        <f>VLOOKUP(H44,FAC_TOTALS_APTA!$A$4:$BQ$41,$F55,FALSE)</f>
        <v>#N/A</v>
      </c>
      <c r="I55" s="31" t="str">
        <f t="shared" si="24"/>
        <v>-</v>
      </c>
      <c r="J55" s="32" t="str">
        <f t="shared" si="25"/>
        <v/>
      </c>
      <c r="K55" s="32" t="str">
        <f t="shared" si="26"/>
        <v>TNC_TRIPS_PER_CAPITA_CLUSTER_BUS_MID_OPEX_FAC</v>
      </c>
      <c r="L55" s="8">
        <f>MATCH($K55,FAC_TOTALS_APTA!$A$2:$BO$2,)</f>
        <v>38</v>
      </c>
      <c r="M55" s="30" t="e">
        <f>IF(M44=0,0,VLOOKUP(M44,FAC_TOTALS_APTA!$A$4:$BQ$41,$L55,FALSE))</f>
        <v>#N/A</v>
      </c>
      <c r="N55" s="30" t="e">
        <f>IF(N44=0,0,VLOOKUP(N44,FAC_TOTALS_APTA!$A$4:$BQ$41,$L55,FALSE))</f>
        <v>#N/A</v>
      </c>
      <c r="O55" s="30" t="e">
        <f>IF(O44=0,0,VLOOKUP(O44,FAC_TOTALS_APTA!$A$4:$BQ$41,$L55,FALSE))</f>
        <v>#N/A</v>
      </c>
      <c r="P55" s="30" t="e">
        <f>IF(P44=0,0,VLOOKUP(P44,FAC_TOTALS_APTA!$A$4:$BQ$41,$L55,FALSE))</f>
        <v>#N/A</v>
      </c>
      <c r="Q55" s="30" t="e">
        <f>IF(Q44=0,0,VLOOKUP(Q44,FAC_TOTALS_APTA!$A$4:$BQ$41,$L55,FALSE))</f>
        <v>#N/A</v>
      </c>
      <c r="R55" s="30" t="e">
        <f>IF(R44=0,0,VLOOKUP(R44,FAC_TOTALS_APTA!$A$4:$BQ$41,$L55,FALSE))</f>
        <v>#N/A</v>
      </c>
      <c r="S55" s="30" t="e">
        <f>IF(S44=0,0,VLOOKUP(S44,FAC_TOTALS_APTA!$A$4:$BQ$41,$L55,FALSE))</f>
        <v>#N/A</v>
      </c>
      <c r="T55" s="30" t="e">
        <f>IF(T44=0,0,VLOOKUP(T44,FAC_TOTALS_APTA!$A$4:$BQ$41,$L55,FALSE))</f>
        <v>#N/A</v>
      </c>
      <c r="U55" s="30" t="e">
        <f>IF(U44=0,0,VLOOKUP(U44,FAC_TOTALS_APTA!$A$4:$BQ$41,$L55,FALSE))</f>
        <v>#N/A</v>
      </c>
      <c r="V55" s="30" t="e">
        <f>IF(V44=0,0,VLOOKUP(V44,FAC_TOTALS_APTA!$A$4:$BQ$41,$L55,FALSE))</f>
        <v>#N/A</v>
      </c>
      <c r="W55" s="30" t="e">
        <f>IF(W44=0,0,VLOOKUP(W44,FAC_TOTALS_APTA!$A$4:$BQ$41,$L55,FALSE))</f>
        <v>#N/A</v>
      </c>
      <c r="X55" s="30" t="e">
        <f>IF(X44=0,0,VLOOKUP(X44,FAC_TOTALS_APTA!$A$4:$BQ$41,$L55,FALSE))</f>
        <v>#N/A</v>
      </c>
      <c r="Y55" s="30" t="e">
        <f>IF(Y44=0,0,VLOOKUP(Y44,FAC_TOTALS_APTA!$A$4:$BQ$41,$L55,FALSE))</f>
        <v>#N/A</v>
      </c>
      <c r="Z55" s="30" t="e">
        <f>IF(Z44=0,0,VLOOKUP(Z44,FAC_TOTALS_APTA!$A$4:$BQ$41,$L55,FALSE))</f>
        <v>#N/A</v>
      </c>
      <c r="AA55" s="30" t="e">
        <f>IF(AA44=0,0,VLOOKUP(AA44,FAC_TOTALS_APTA!$A$4:$BQ$41,$L55,FALSE))</f>
        <v>#N/A</v>
      </c>
      <c r="AB55" s="30" t="e">
        <f>IF(AB44=0,0,VLOOKUP(AB44,FAC_TOTALS_APTA!$A$4:$BQ$41,$L55,FALSE))</f>
        <v>#N/A</v>
      </c>
      <c r="AC55" s="33" t="e">
        <f t="shared" si="27"/>
        <v>#N/A</v>
      </c>
      <c r="AD55" s="34" t="e">
        <f>AC55/G66</f>
        <v>#N/A</v>
      </c>
      <c r="AE55" s="8"/>
    </row>
    <row r="56" spans="1:31" s="15" customFormat="1" ht="34" hidden="1" customHeight="1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 t="e">
        <f>VLOOKUP(G44,FAC_TOTALS_APTA!$A$4:$BQ$41,$F56,FALSE)</f>
        <v>#N/A</v>
      </c>
      <c r="H56" s="35" t="e">
        <f>VLOOKUP(H44,FAC_TOTALS_APTA!$A$4:$BQ$41,$F56,FALSE)</f>
        <v>#N/A</v>
      </c>
      <c r="I56" s="31" t="str">
        <f t="shared" si="24"/>
        <v>-</v>
      </c>
      <c r="J56" s="32" t="str">
        <f t="shared" si="25"/>
        <v/>
      </c>
      <c r="K56" s="32" t="str">
        <f t="shared" si="26"/>
        <v>TNC_TRIPS_PER_CAPITA_CLUSTER_BUS_LOW_OPEX_FAC</v>
      </c>
      <c r="L56" s="8">
        <f>MATCH($K56,FAC_TOTALS_APTA!$A$2:$BO$2,)</f>
        <v>39</v>
      </c>
      <c r="M56" s="30" t="e">
        <f>IF(M44=0,0,VLOOKUP(M44,FAC_TOTALS_APTA!$A$4:$BQ$41,$L56,FALSE))</f>
        <v>#N/A</v>
      </c>
      <c r="N56" s="30" t="e">
        <f>IF(N44=0,0,VLOOKUP(N44,FAC_TOTALS_APTA!$A$4:$BQ$41,$L56,FALSE))</f>
        <v>#N/A</v>
      </c>
      <c r="O56" s="30" t="e">
        <f>IF(O44=0,0,VLOOKUP(O44,FAC_TOTALS_APTA!$A$4:$BQ$41,$L56,FALSE))</f>
        <v>#N/A</v>
      </c>
      <c r="P56" s="30" t="e">
        <f>IF(P44=0,0,VLOOKUP(P44,FAC_TOTALS_APTA!$A$4:$BQ$41,$L56,FALSE))</f>
        <v>#N/A</v>
      </c>
      <c r="Q56" s="30" t="e">
        <f>IF(Q44=0,0,VLOOKUP(Q44,FAC_TOTALS_APTA!$A$4:$BQ$41,$L56,FALSE))</f>
        <v>#N/A</v>
      </c>
      <c r="R56" s="30" t="e">
        <f>IF(R44=0,0,VLOOKUP(R44,FAC_TOTALS_APTA!$A$4:$BQ$41,$L56,FALSE))</f>
        <v>#N/A</v>
      </c>
      <c r="S56" s="30" t="e">
        <f>IF(S44=0,0,VLOOKUP(S44,FAC_TOTALS_APTA!$A$4:$BQ$41,$L56,FALSE))</f>
        <v>#N/A</v>
      </c>
      <c r="T56" s="30" t="e">
        <f>IF(T44=0,0,VLOOKUP(T44,FAC_TOTALS_APTA!$A$4:$BQ$41,$L56,FALSE))</f>
        <v>#N/A</v>
      </c>
      <c r="U56" s="30" t="e">
        <f>IF(U44=0,0,VLOOKUP(U44,FAC_TOTALS_APTA!$A$4:$BQ$41,$L56,FALSE))</f>
        <v>#N/A</v>
      </c>
      <c r="V56" s="30" t="e">
        <f>IF(V44=0,0,VLOOKUP(V44,FAC_TOTALS_APTA!$A$4:$BQ$41,$L56,FALSE))</f>
        <v>#N/A</v>
      </c>
      <c r="W56" s="30" t="e">
        <f>IF(W44=0,0,VLOOKUP(W44,FAC_TOTALS_APTA!$A$4:$BQ$41,$L56,FALSE))</f>
        <v>#N/A</v>
      </c>
      <c r="X56" s="30" t="e">
        <f>IF(X44=0,0,VLOOKUP(X44,FAC_TOTALS_APTA!$A$4:$BQ$41,$L56,FALSE))</f>
        <v>#N/A</v>
      </c>
      <c r="Y56" s="30" t="e">
        <f>IF(Y44=0,0,VLOOKUP(Y44,FAC_TOTALS_APTA!$A$4:$BQ$41,$L56,FALSE))</f>
        <v>#N/A</v>
      </c>
      <c r="Z56" s="30" t="e">
        <f>IF(Z44=0,0,VLOOKUP(Z44,FAC_TOTALS_APTA!$A$4:$BQ$41,$L56,FALSE))</f>
        <v>#N/A</v>
      </c>
      <c r="AA56" s="30" t="e">
        <f>IF(AA44=0,0,VLOOKUP(AA44,FAC_TOTALS_APTA!$A$4:$BQ$41,$L56,FALSE))</f>
        <v>#N/A</v>
      </c>
      <c r="AB56" s="30" t="e">
        <f>IF(AB44=0,0,VLOOKUP(AB44,FAC_TOTALS_APTA!$A$4:$BQ$41,$L56,FALSE))</f>
        <v>#N/A</v>
      </c>
      <c r="AC56" s="33" t="e">
        <f t="shared" si="27"/>
        <v>#N/A</v>
      </c>
      <c r="AD56" s="34" t="e">
        <f>AC56/G66</f>
        <v>#N/A</v>
      </c>
      <c r="AE56" s="8"/>
    </row>
    <row r="57" spans="1:31" s="15" customFormat="1" ht="17" hidden="1" customHeight="1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 t="e">
        <f>VLOOKUP(G44,FAC_TOTALS_APTA!$A$4:$BQ$41,$F57,FALSE)</f>
        <v>#N/A</v>
      </c>
      <c r="H57" s="35" t="e">
        <f>VLOOKUP(H44,FAC_TOTALS_APTA!$A$4:$BQ$41,$F57,FALSE)</f>
        <v>#N/A</v>
      </c>
      <c r="I57" s="31" t="str">
        <f t="shared" si="24"/>
        <v>-</v>
      </c>
      <c r="J57" s="32" t="str">
        <f t="shared" si="25"/>
        <v/>
      </c>
      <c r="K57" s="32" t="str">
        <f t="shared" si="26"/>
        <v>TNC_TRIPS_PER_CAPITA_CLUSTER_BUS_NEW_YORK_FAC</v>
      </c>
      <c r="L57" s="8">
        <f>MATCH($K57,FAC_TOTALS_APTA!$A$2:$BO$2,)</f>
        <v>40</v>
      </c>
      <c r="M57" s="30" t="e">
        <f>IF(M44=0,0,VLOOKUP(M44,FAC_TOTALS_APTA!$A$4:$BQ$41,$L57,FALSE))</f>
        <v>#N/A</v>
      </c>
      <c r="N57" s="30" t="e">
        <f>IF(N44=0,0,VLOOKUP(N44,FAC_TOTALS_APTA!$A$4:$BQ$41,$L57,FALSE))</f>
        <v>#N/A</v>
      </c>
      <c r="O57" s="30" t="e">
        <f>IF(O44=0,0,VLOOKUP(O44,FAC_TOTALS_APTA!$A$4:$BQ$41,$L57,FALSE))</f>
        <v>#N/A</v>
      </c>
      <c r="P57" s="30" t="e">
        <f>IF(P44=0,0,VLOOKUP(P44,FAC_TOTALS_APTA!$A$4:$BQ$41,$L57,FALSE))</f>
        <v>#N/A</v>
      </c>
      <c r="Q57" s="30" t="e">
        <f>IF(Q44=0,0,VLOOKUP(Q44,FAC_TOTALS_APTA!$A$4:$BQ$41,$L57,FALSE))</f>
        <v>#N/A</v>
      </c>
      <c r="R57" s="30" t="e">
        <f>IF(R44=0,0,VLOOKUP(R44,FAC_TOTALS_APTA!$A$4:$BQ$41,$L57,FALSE))</f>
        <v>#N/A</v>
      </c>
      <c r="S57" s="30" t="e">
        <f>IF(S44=0,0,VLOOKUP(S44,FAC_TOTALS_APTA!$A$4:$BQ$41,$L57,FALSE))</f>
        <v>#N/A</v>
      </c>
      <c r="T57" s="30" t="e">
        <f>IF(T44=0,0,VLOOKUP(T44,FAC_TOTALS_APTA!$A$4:$BQ$41,$L57,FALSE))</f>
        <v>#N/A</v>
      </c>
      <c r="U57" s="30" t="e">
        <f>IF(U44=0,0,VLOOKUP(U44,FAC_TOTALS_APTA!$A$4:$BQ$41,$L57,FALSE))</f>
        <v>#N/A</v>
      </c>
      <c r="V57" s="30" t="e">
        <f>IF(V44=0,0,VLOOKUP(V44,FAC_TOTALS_APTA!$A$4:$BQ$41,$L57,FALSE))</f>
        <v>#N/A</v>
      </c>
      <c r="W57" s="30" t="e">
        <f>IF(W44=0,0,VLOOKUP(W44,FAC_TOTALS_APTA!$A$4:$BQ$41,$L57,FALSE))</f>
        <v>#N/A</v>
      </c>
      <c r="X57" s="30" t="e">
        <f>IF(X44=0,0,VLOOKUP(X44,FAC_TOTALS_APTA!$A$4:$BQ$41,$L57,FALSE))</f>
        <v>#N/A</v>
      </c>
      <c r="Y57" s="30" t="e">
        <f>IF(Y44=0,0,VLOOKUP(Y44,FAC_TOTALS_APTA!$A$4:$BQ$41,$L57,FALSE))</f>
        <v>#N/A</v>
      </c>
      <c r="Z57" s="30" t="e">
        <f>IF(Z44=0,0,VLOOKUP(Z44,FAC_TOTALS_APTA!$A$4:$BQ$41,$L57,FALSE))</f>
        <v>#N/A</v>
      </c>
      <c r="AA57" s="30" t="e">
        <f>IF(AA44=0,0,VLOOKUP(AA44,FAC_TOTALS_APTA!$A$4:$BQ$41,$L57,FALSE))</f>
        <v>#N/A</v>
      </c>
      <c r="AB57" s="30" t="e">
        <f>IF(AB44=0,0,VLOOKUP(AB44,FAC_TOTALS_APTA!$A$4:$BQ$41,$L57,FALSE))</f>
        <v>#N/A</v>
      </c>
      <c r="AC57" s="33" t="e">
        <f t="shared" si="27"/>
        <v>#N/A</v>
      </c>
      <c r="AD57" s="34" t="e">
        <f>AC57/G66</f>
        <v>#N/A</v>
      </c>
      <c r="AE57" s="8"/>
    </row>
    <row r="58" spans="1:31" s="15" customFormat="1" ht="34" hidden="1" customHeight="1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 t="e">
        <f>VLOOKUP(G44,FAC_TOTALS_APTA!$A$4:$BQ$41,$F58,FALSE)</f>
        <v>#N/A</v>
      </c>
      <c r="H58" s="35" t="e">
        <f>VLOOKUP(H44,FAC_TOTALS_APTA!$A$4:$BQ$41,$F58,FALSE)</f>
        <v>#N/A</v>
      </c>
      <c r="I58" s="31" t="str">
        <f t="shared" si="24"/>
        <v>-</v>
      </c>
      <c r="J58" s="32" t="str">
        <f t="shared" si="25"/>
        <v/>
      </c>
      <c r="K58" s="32" t="str">
        <f t="shared" si="26"/>
        <v>TNC_TRIPS_PER_CAPITA_CLUSTER_RAIL_HI_OPEX_FAC</v>
      </c>
      <c r="L58" s="8">
        <f>MATCH($K58,FAC_TOTALS_APTA!$A$2:$BO$2,)</f>
        <v>41</v>
      </c>
      <c r="M58" s="30" t="e">
        <f>IF(M44=0,0,VLOOKUP(M44,FAC_TOTALS_APTA!$A$4:$BQ$41,$L58,FALSE))</f>
        <v>#N/A</v>
      </c>
      <c r="N58" s="30" t="e">
        <f>IF(N44=0,0,VLOOKUP(N44,FAC_TOTALS_APTA!$A$4:$BQ$41,$L58,FALSE))</f>
        <v>#N/A</v>
      </c>
      <c r="O58" s="30" t="e">
        <f>IF(O44=0,0,VLOOKUP(O44,FAC_TOTALS_APTA!$A$4:$BQ$41,$L58,FALSE))</f>
        <v>#N/A</v>
      </c>
      <c r="P58" s="30" t="e">
        <f>IF(P44=0,0,VLOOKUP(P44,FAC_TOTALS_APTA!$A$4:$BQ$41,$L58,FALSE))</f>
        <v>#N/A</v>
      </c>
      <c r="Q58" s="30" t="e">
        <f>IF(Q44=0,0,VLOOKUP(Q44,FAC_TOTALS_APTA!$A$4:$BQ$41,$L58,FALSE))</f>
        <v>#N/A</v>
      </c>
      <c r="R58" s="30" t="e">
        <f>IF(R44=0,0,VLOOKUP(R44,FAC_TOTALS_APTA!$A$4:$BQ$41,$L58,FALSE))</f>
        <v>#N/A</v>
      </c>
      <c r="S58" s="30" t="e">
        <f>IF(S44=0,0,VLOOKUP(S44,FAC_TOTALS_APTA!$A$4:$BQ$41,$L58,FALSE))</f>
        <v>#N/A</v>
      </c>
      <c r="T58" s="30" t="e">
        <f>IF(T44=0,0,VLOOKUP(T44,FAC_TOTALS_APTA!$A$4:$BQ$41,$L58,FALSE))</f>
        <v>#N/A</v>
      </c>
      <c r="U58" s="30" t="e">
        <f>IF(U44=0,0,VLOOKUP(U44,FAC_TOTALS_APTA!$A$4:$BQ$41,$L58,FALSE))</f>
        <v>#N/A</v>
      </c>
      <c r="V58" s="30" t="e">
        <f>IF(V44=0,0,VLOOKUP(V44,FAC_TOTALS_APTA!$A$4:$BQ$41,$L58,FALSE))</f>
        <v>#N/A</v>
      </c>
      <c r="W58" s="30" t="e">
        <f>IF(W44=0,0,VLOOKUP(W44,FAC_TOTALS_APTA!$A$4:$BQ$41,$L58,FALSE))</f>
        <v>#N/A</v>
      </c>
      <c r="X58" s="30" t="e">
        <f>IF(X44=0,0,VLOOKUP(X44,FAC_TOTALS_APTA!$A$4:$BQ$41,$L58,FALSE))</f>
        <v>#N/A</v>
      </c>
      <c r="Y58" s="30" t="e">
        <f>IF(Y44=0,0,VLOOKUP(Y44,FAC_TOTALS_APTA!$A$4:$BQ$41,$L58,FALSE))</f>
        <v>#N/A</v>
      </c>
      <c r="Z58" s="30" t="e">
        <f>IF(Z44=0,0,VLOOKUP(Z44,FAC_TOTALS_APTA!$A$4:$BQ$41,$L58,FALSE))</f>
        <v>#N/A</v>
      </c>
      <c r="AA58" s="30" t="e">
        <f>IF(AA44=0,0,VLOOKUP(AA44,FAC_TOTALS_APTA!$A$4:$BQ$41,$L58,FALSE))</f>
        <v>#N/A</v>
      </c>
      <c r="AB58" s="30" t="e">
        <f>IF(AB44=0,0,VLOOKUP(AB44,FAC_TOTALS_APTA!$A$4:$BQ$41,$L58,FALSE))</f>
        <v>#N/A</v>
      </c>
      <c r="AC58" s="33" t="e">
        <f t="shared" si="27"/>
        <v>#N/A</v>
      </c>
      <c r="AD58" s="34" t="e">
        <f>AC58/G66</f>
        <v>#N/A</v>
      </c>
      <c r="AE58" s="8"/>
    </row>
    <row r="59" spans="1:31" s="15" customFormat="1" ht="34" hidden="1" x14ac:dyDescent="0.2">
      <c r="A59" s="8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 t="e">
        <f>VLOOKUP(G44,FAC_TOTALS_APTA!$A$4:$BQ$41,$F59,FALSE)</f>
        <v>#N/A</v>
      </c>
      <c r="H59" s="35" t="e">
        <f>VLOOKUP(H44,FAC_TOTALS_APTA!$A$4:$BQ$41,$F59,FALSE)</f>
        <v>#N/A</v>
      </c>
      <c r="I59" s="31" t="str">
        <f t="shared" si="24"/>
        <v>-</v>
      </c>
      <c r="J59" s="32" t="str">
        <f t="shared" si="25"/>
        <v/>
      </c>
      <c r="K59" s="32" t="str">
        <f t="shared" si="26"/>
        <v>TNC_TRIPS_PER_CAPITA_CLUSTER_RAIL_MID_OPEX_FAC</v>
      </c>
      <c r="L59" s="8">
        <f>MATCH($K59,FAC_TOTALS_APTA!$A$2:$BO$2,)</f>
        <v>42</v>
      </c>
      <c r="M59" s="30" t="e">
        <f>IF(M44=0,0,VLOOKUP(M44,FAC_TOTALS_APTA!$A$4:$BQ$41,$L59,FALSE))</f>
        <v>#N/A</v>
      </c>
      <c r="N59" s="30" t="e">
        <f>IF(N44=0,0,VLOOKUP(N44,FAC_TOTALS_APTA!$A$4:$BQ$41,$L59,FALSE))</f>
        <v>#N/A</v>
      </c>
      <c r="O59" s="30" t="e">
        <f>IF(O44=0,0,VLOOKUP(O44,FAC_TOTALS_APTA!$A$4:$BQ$41,$L59,FALSE))</f>
        <v>#N/A</v>
      </c>
      <c r="P59" s="30" t="e">
        <f>IF(P44=0,0,VLOOKUP(P44,FAC_TOTALS_APTA!$A$4:$BQ$41,$L59,FALSE))</f>
        <v>#N/A</v>
      </c>
      <c r="Q59" s="30" t="e">
        <f>IF(Q44=0,0,VLOOKUP(Q44,FAC_TOTALS_APTA!$A$4:$BQ$41,$L59,FALSE))</f>
        <v>#N/A</v>
      </c>
      <c r="R59" s="30" t="e">
        <f>IF(R44=0,0,VLOOKUP(R44,FAC_TOTALS_APTA!$A$4:$BQ$41,$L59,FALSE))</f>
        <v>#N/A</v>
      </c>
      <c r="S59" s="30" t="e">
        <f>IF(S44=0,0,VLOOKUP(S44,FAC_TOTALS_APTA!$A$4:$BQ$41,$L59,FALSE))</f>
        <v>#N/A</v>
      </c>
      <c r="T59" s="30" t="e">
        <f>IF(T44=0,0,VLOOKUP(T44,FAC_TOTALS_APTA!$A$4:$BQ$41,$L59,FALSE))</f>
        <v>#N/A</v>
      </c>
      <c r="U59" s="30" t="e">
        <f>IF(U44=0,0,VLOOKUP(U44,FAC_TOTALS_APTA!$A$4:$BQ$41,$L59,FALSE))</f>
        <v>#N/A</v>
      </c>
      <c r="V59" s="30" t="e">
        <f>IF(V44=0,0,VLOOKUP(V44,FAC_TOTALS_APTA!$A$4:$BQ$41,$L59,FALSE))</f>
        <v>#N/A</v>
      </c>
      <c r="W59" s="30" t="e">
        <f>IF(W44=0,0,VLOOKUP(W44,FAC_TOTALS_APTA!$A$4:$BQ$41,$L59,FALSE))</f>
        <v>#N/A</v>
      </c>
      <c r="X59" s="30" t="e">
        <f>IF(X44=0,0,VLOOKUP(X44,FAC_TOTALS_APTA!$A$4:$BQ$41,$L59,FALSE))</f>
        <v>#N/A</v>
      </c>
      <c r="Y59" s="30" t="e">
        <f>IF(Y44=0,0,VLOOKUP(Y44,FAC_TOTALS_APTA!$A$4:$BQ$41,$L59,FALSE))</f>
        <v>#N/A</v>
      </c>
      <c r="Z59" s="30" t="e">
        <f>IF(Z44=0,0,VLOOKUP(Z44,FAC_TOTALS_APTA!$A$4:$BQ$41,$L59,FALSE))</f>
        <v>#N/A</v>
      </c>
      <c r="AA59" s="30" t="e">
        <f>IF(AA44=0,0,VLOOKUP(AA44,FAC_TOTALS_APTA!$A$4:$BQ$41,$L59,FALSE))</f>
        <v>#N/A</v>
      </c>
      <c r="AB59" s="30" t="e">
        <f>IF(AB44=0,0,VLOOKUP(AB44,FAC_TOTALS_APTA!$A$4:$BQ$41,$L59,FALSE))</f>
        <v>#N/A</v>
      </c>
      <c r="AC59" s="33" t="e">
        <f t="shared" si="27"/>
        <v>#N/A</v>
      </c>
      <c r="AD59" s="34" t="e">
        <f>AC59/G66</f>
        <v>#N/A</v>
      </c>
      <c r="AE59" s="8"/>
    </row>
    <row r="60" spans="1:31" s="15" customFormat="1" ht="34" hidden="1" x14ac:dyDescent="0.2">
      <c r="A60" s="8"/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 t="e">
        <f>VLOOKUP(G44,FAC_TOTALS_APTA!$A$4:$BQ$41,$F60,FALSE)</f>
        <v>#N/A</v>
      </c>
      <c r="H60" s="35" t="e">
        <f>VLOOKUP(H44,FAC_TOTALS_APTA!$A$4:$BQ$41,$F60,FALSE)</f>
        <v>#N/A</v>
      </c>
      <c r="I60" s="31" t="str">
        <f t="shared" si="24"/>
        <v>-</v>
      </c>
      <c r="J60" s="32" t="str">
        <f t="shared" si="25"/>
        <v/>
      </c>
      <c r="K60" s="32" t="str">
        <f t="shared" si="26"/>
        <v>TNC_TRIPS_PER_CAPITA_CLUSTER_RAIL_NEW_YORK_FAC</v>
      </c>
      <c r="L60" s="8">
        <f>MATCH($K60,FAC_TOTALS_APTA!$A$2:$BO$2,)</f>
        <v>43</v>
      </c>
      <c r="M60" s="30" t="e">
        <f>IF(M44=0,0,VLOOKUP(M44,FAC_TOTALS_APTA!$A$4:$BQ$41,$L60,FALSE))</f>
        <v>#N/A</v>
      </c>
      <c r="N60" s="30" t="e">
        <f>IF(N44=0,0,VLOOKUP(N44,FAC_TOTALS_APTA!$A$4:$BQ$41,$L60,FALSE))</f>
        <v>#N/A</v>
      </c>
      <c r="O60" s="30" t="e">
        <f>IF(O44=0,0,VLOOKUP(O44,FAC_TOTALS_APTA!$A$4:$BQ$41,$L60,FALSE))</f>
        <v>#N/A</v>
      </c>
      <c r="P60" s="30" t="e">
        <f>IF(P44=0,0,VLOOKUP(P44,FAC_TOTALS_APTA!$A$4:$BQ$41,$L60,FALSE))</f>
        <v>#N/A</v>
      </c>
      <c r="Q60" s="30" t="e">
        <f>IF(Q44=0,0,VLOOKUP(Q44,FAC_TOTALS_APTA!$A$4:$BQ$41,$L60,FALSE))</f>
        <v>#N/A</v>
      </c>
      <c r="R60" s="30" t="e">
        <f>IF(R44=0,0,VLOOKUP(R44,FAC_TOTALS_APTA!$A$4:$BQ$41,$L60,FALSE))</f>
        <v>#N/A</v>
      </c>
      <c r="S60" s="30" t="e">
        <f>IF(S44=0,0,VLOOKUP(S44,FAC_TOTALS_APTA!$A$4:$BQ$41,$L60,FALSE))</f>
        <v>#N/A</v>
      </c>
      <c r="T60" s="30" t="e">
        <f>IF(T44=0,0,VLOOKUP(T44,FAC_TOTALS_APTA!$A$4:$BQ$41,$L60,FALSE))</f>
        <v>#N/A</v>
      </c>
      <c r="U60" s="30" t="e">
        <f>IF(U44=0,0,VLOOKUP(U44,FAC_TOTALS_APTA!$A$4:$BQ$41,$L60,FALSE))</f>
        <v>#N/A</v>
      </c>
      <c r="V60" s="30" t="e">
        <f>IF(V44=0,0,VLOOKUP(V44,FAC_TOTALS_APTA!$A$4:$BQ$41,$L60,FALSE))</f>
        <v>#N/A</v>
      </c>
      <c r="W60" s="30" t="e">
        <f>IF(W44=0,0,VLOOKUP(W44,FAC_TOTALS_APTA!$A$4:$BQ$41,$L60,FALSE))</f>
        <v>#N/A</v>
      </c>
      <c r="X60" s="30" t="e">
        <f>IF(X44=0,0,VLOOKUP(X44,FAC_TOTALS_APTA!$A$4:$BQ$41,$L60,FALSE))</f>
        <v>#N/A</v>
      </c>
      <c r="Y60" s="30" t="e">
        <f>IF(Y44=0,0,VLOOKUP(Y44,FAC_TOTALS_APTA!$A$4:$BQ$41,$L60,FALSE))</f>
        <v>#N/A</v>
      </c>
      <c r="Z60" s="30" t="e">
        <f>IF(Z44=0,0,VLOOKUP(Z44,FAC_TOTALS_APTA!$A$4:$BQ$41,$L60,FALSE))</f>
        <v>#N/A</v>
      </c>
      <c r="AA60" s="30" t="e">
        <f>IF(AA44=0,0,VLOOKUP(AA44,FAC_TOTALS_APTA!$A$4:$BQ$41,$L60,FALSE))</f>
        <v>#N/A</v>
      </c>
      <c r="AB60" s="30" t="e">
        <f>IF(AB44=0,0,VLOOKUP(AB44,FAC_TOTALS_APTA!$A$4:$BQ$41,$L60,FALSE))</f>
        <v>#N/A</v>
      </c>
      <c r="AC60" s="33" t="e">
        <f t="shared" si="27"/>
        <v>#N/A</v>
      </c>
      <c r="AD60" s="34" t="e">
        <f>AC60/G66</f>
        <v>#N/A</v>
      </c>
      <c r="AE60" s="8"/>
    </row>
    <row r="61" spans="1:31" s="15" customFormat="1" ht="15" x14ac:dyDescent="0.2">
      <c r="A61" s="8"/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 t="e">
        <f>VLOOKUP(G44,FAC_TOTALS_APTA!$A$4:$BQ$41,$F61,FALSE)</f>
        <v>#N/A</v>
      </c>
      <c r="H61" s="35" t="e">
        <f>VLOOKUP(H44,FAC_TOTALS_APTA!$A$4:$BQ$41,$F61,FALSE)</f>
        <v>#N/A</v>
      </c>
      <c r="I61" s="31" t="str">
        <f t="shared" si="24"/>
        <v>-</v>
      </c>
      <c r="J61" s="32" t="str">
        <f t="shared" si="25"/>
        <v/>
      </c>
      <c r="K61" s="32" t="str">
        <f t="shared" si="26"/>
        <v>BIKE_SHARE_FAC</v>
      </c>
      <c r="L61" s="8">
        <f>MATCH($K61,FAC_TOTALS_APTA!$A$2:$BO$2,)</f>
        <v>44</v>
      </c>
      <c r="M61" s="30" t="e">
        <f>IF(M44=0,0,VLOOKUP(M44,FAC_TOTALS_APTA!$A$4:$BQ$41,$L61,FALSE))</f>
        <v>#N/A</v>
      </c>
      <c r="N61" s="30" t="e">
        <f>IF(N44=0,0,VLOOKUP(N44,FAC_TOTALS_APTA!$A$4:$BQ$41,$L61,FALSE))</f>
        <v>#N/A</v>
      </c>
      <c r="O61" s="30" t="e">
        <f>IF(O44=0,0,VLOOKUP(O44,FAC_TOTALS_APTA!$A$4:$BQ$41,$L61,FALSE))</f>
        <v>#N/A</v>
      </c>
      <c r="P61" s="30" t="e">
        <f>IF(P44=0,0,VLOOKUP(P44,FAC_TOTALS_APTA!$A$4:$BQ$41,$L61,FALSE))</f>
        <v>#N/A</v>
      </c>
      <c r="Q61" s="30" t="e">
        <f>IF(Q44=0,0,VLOOKUP(Q44,FAC_TOTALS_APTA!$A$4:$BQ$41,$L61,FALSE))</f>
        <v>#N/A</v>
      </c>
      <c r="R61" s="30" t="e">
        <f>IF(R44=0,0,VLOOKUP(R44,FAC_TOTALS_APTA!$A$4:$BQ$41,$L61,FALSE))</f>
        <v>#N/A</v>
      </c>
      <c r="S61" s="30" t="e">
        <f>IF(S44=0,0,VLOOKUP(S44,FAC_TOTALS_APTA!$A$4:$BQ$41,$L61,FALSE))</f>
        <v>#N/A</v>
      </c>
      <c r="T61" s="30" t="e">
        <f>IF(T44=0,0,VLOOKUP(T44,FAC_TOTALS_APTA!$A$4:$BQ$41,$L61,FALSE))</f>
        <v>#N/A</v>
      </c>
      <c r="U61" s="30" t="e">
        <f>IF(U44=0,0,VLOOKUP(U44,FAC_TOTALS_APTA!$A$4:$BQ$41,$L61,FALSE))</f>
        <v>#N/A</v>
      </c>
      <c r="V61" s="30" t="e">
        <f>IF(V44=0,0,VLOOKUP(V44,FAC_TOTALS_APTA!$A$4:$BQ$41,$L61,FALSE))</f>
        <v>#N/A</v>
      </c>
      <c r="W61" s="30" t="e">
        <f>IF(W44=0,0,VLOOKUP(W44,FAC_TOTALS_APTA!$A$4:$BQ$41,$L61,FALSE))</f>
        <v>#N/A</v>
      </c>
      <c r="X61" s="30" t="e">
        <f>IF(X44=0,0,VLOOKUP(X44,FAC_TOTALS_APTA!$A$4:$BQ$41,$L61,FALSE))</f>
        <v>#N/A</v>
      </c>
      <c r="Y61" s="30" t="e">
        <f>IF(Y44=0,0,VLOOKUP(Y44,FAC_TOTALS_APTA!$A$4:$BQ$41,$L61,FALSE))</f>
        <v>#N/A</v>
      </c>
      <c r="Z61" s="30" t="e">
        <f>IF(Z44=0,0,VLOOKUP(Z44,FAC_TOTALS_APTA!$A$4:$BQ$41,$L61,FALSE))</f>
        <v>#N/A</v>
      </c>
      <c r="AA61" s="30" t="e">
        <f>IF(AA44=0,0,VLOOKUP(AA44,FAC_TOTALS_APTA!$A$4:$BQ$41,$L61,FALSE))</f>
        <v>#N/A</v>
      </c>
      <c r="AB61" s="30" t="e">
        <f>IF(AB44=0,0,VLOOKUP(AB44,FAC_TOTALS_APTA!$A$4:$BQ$41,$L61,FALSE))</f>
        <v>#N/A</v>
      </c>
      <c r="AC61" s="33" t="e">
        <f t="shared" si="27"/>
        <v>#N/A</v>
      </c>
      <c r="AD61" s="34" t="e">
        <f>AC61/G66</f>
        <v>#N/A</v>
      </c>
      <c r="AE61" s="8"/>
    </row>
    <row r="62" spans="1:31" s="65" customFormat="1" ht="15" x14ac:dyDescent="0.2">
      <c r="A62" s="64"/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 t="e">
        <f>VLOOKUP(G44,FAC_TOTALS_APTA!$A$4:$BQ$41,$F62,FALSE)</f>
        <v>#N/A</v>
      </c>
      <c r="H62" s="35" t="e">
        <f>VLOOKUP(H44,FAC_TOTALS_APTA!$A$4:$BQ$41,$F62,FALSE)</f>
        <v>#N/A</v>
      </c>
      <c r="I62" s="31" t="str">
        <f t="shared" si="24"/>
        <v>-</v>
      </c>
      <c r="J62" s="32" t="str">
        <f t="shared" si="25"/>
        <v/>
      </c>
      <c r="K62" s="32" t="str">
        <f t="shared" si="26"/>
        <v>scooter_flag_BUS_FAC</v>
      </c>
      <c r="L62" s="8">
        <f>MATCH($K62,FAC_TOTALS_APTA!$A$2:$BO$2,)</f>
        <v>45</v>
      </c>
      <c r="M62" s="30" t="e">
        <f>IF(M44=0,0,VLOOKUP(M44,FAC_TOTALS_APTA!$A$4:$BQ$41,$L62,FALSE))</f>
        <v>#N/A</v>
      </c>
      <c r="N62" s="30" t="e">
        <f>IF(N44=0,0,VLOOKUP(N44,FAC_TOTALS_APTA!$A$4:$BQ$41,$L62,FALSE))</f>
        <v>#N/A</v>
      </c>
      <c r="O62" s="30" t="e">
        <f>IF(O44=0,0,VLOOKUP(O44,FAC_TOTALS_APTA!$A$4:$BQ$41,$L62,FALSE))</f>
        <v>#N/A</v>
      </c>
      <c r="P62" s="30" t="e">
        <f>IF(P44=0,0,VLOOKUP(P44,FAC_TOTALS_APTA!$A$4:$BQ$41,$L62,FALSE))</f>
        <v>#N/A</v>
      </c>
      <c r="Q62" s="30" t="e">
        <f>IF(Q44=0,0,VLOOKUP(Q44,FAC_TOTALS_APTA!$A$4:$BQ$41,$L62,FALSE))</f>
        <v>#N/A</v>
      </c>
      <c r="R62" s="30" t="e">
        <f>IF(R44=0,0,VLOOKUP(R44,FAC_TOTALS_APTA!$A$4:$BQ$41,$L62,FALSE))</f>
        <v>#N/A</v>
      </c>
      <c r="S62" s="30" t="e">
        <f>IF(S44=0,0,VLOOKUP(S44,FAC_TOTALS_APTA!$A$4:$BQ$41,$L62,FALSE))</f>
        <v>#N/A</v>
      </c>
      <c r="T62" s="30" t="e">
        <f>IF(T44=0,0,VLOOKUP(T44,FAC_TOTALS_APTA!$A$4:$BQ$41,$L62,FALSE))</f>
        <v>#N/A</v>
      </c>
      <c r="U62" s="30" t="e">
        <f>IF(U44=0,0,VLOOKUP(U44,FAC_TOTALS_APTA!$A$4:$BQ$41,$L62,FALSE))</f>
        <v>#N/A</v>
      </c>
      <c r="V62" s="30" t="e">
        <f>IF(V44=0,0,VLOOKUP(V44,FAC_TOTALS_APTA!$A$4:$BQ$41,$L62,FALSE))</f>
        <v>#N/A</v>
      </c>
      <c r="W62" s="30" t="e">
        <f>IF(W44=0,0,VLOOKUP(W44,FAC_TOTALS_APTA!$A$4:$BQ$41,$L62,FALSE))</f>
        <v>#N/A</v>
      </c>
      <c r="X62" s="30" t="e">
        <f>IF(X44=0,0,VLOOKUP(X44,FAC_TOTALS_APTA!$A$4:$BQ$41,$L62,FALSE))</f>
        <v>#N/A</v>
      </c>
      <c r="Y62" s="30" t="e">
        <f>IF(Y44=0,0,VLOOKUP(Y44,FAC_TOTALS_APTA!$A$4:$BQ$41,$L62,FALSE))</f>
        <v>#N/A</v>
      </c>
      <c r="Z62" s="30" t="e">
        <f>IF(Z44=0,0,VLOOKUP(Z44,FAC_TOTALS_APTA!$A$4:$BQ$41,$L62,FALSE))</f>
        <v>#N/A</v>
      </c>
      <c r="AA62" s="30" t="e">
        <f>IF(AA44=0,0,VLOOKUP(AA44,FAC_TOTALS_APTA!$A$4:$BQ$41,$L62,FALSE))</f>
        <v>#N/A</v>
      </c>
      <c r="AB62" s="30" t="e">
        <f>IF(AB44=0,0,VLOOKUP(AB44,FAC_TOTALS_APTA!$A$4:$BQ$41,$L62,FALSE))</f>
        <v>#N/A</v>
      </c>
      <c r="AC62" s="33" t="e">
        <f t="shared" si="27"/>
        <v>#N/A</v>
      </c>
      <c r="AD62" s="34" t="e">
        <f>AC62/G66</f>
        <v>#N/A</v>
      </c>
      <c r="AE62" s="64"/>
    </row>
    <row r="63" spans="1:31" ht="15" hidden="1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 t="e">
        <f>VLOOKUP(G44,FAC_TOTALS_APTA!$A$4:$BQ$41,$F63,FALSE)</f>
        <v>#N/A</v>
      </c>
      <c r="H63" s="37" t="e">
        <f>VLOOKUP(H44,FAC_TOTALS_APTA!$A$4:$BQ$41,$F63,FALSE)</f>
        <v>#N/A</v>
      </c>
      <c r="I63" s="38" t="str">
        <f t="shared" si="24"/>
        <v>-</v>
      </c>
      <c r="J63" s="39" t="str">
        <f t="shared" si="25"/>
        <v/>
      </c>
      <c r="K63" s="39" t="str">
        <f t="shared" si="26"/>
        <v>scooter_flag_RAIL_FAC</v>
      </c>
      <c r="L63" s="9">
        <f>MATCH($K63,FAC_TOTALS_APTA!$A$2:$BO$2,)</f>
        <v>46</v>
      </c>
      <c r="M63" s="40" t="e">
        <f>IF(M44=0,0,VLOOKUP(M44,FAC_TOTALS_APTA!$A$4:$BQ$41,$L63,FALSE))</f>
        <v>#N/A</v>
      </c>
      <c r="N63" s="40" t="e">
        <f>IF(N44=0,0,VLOOKUP(N44,FAC_TOTALS_APTA!$A$4:$BQ$41,$L63,FALSE))</f>
        <v>#N/A</v>
      </c>
      <c r="O63" s="40" t="e">
        <f>IF(O44=0,0,VLOOKUP(O44,FAC_TOTALS_APTA!$A$4:$BQ$41,$L63,FALSE))</f>
        <v>#N/A</v>
      </c>
      <c r="P63" s="40" t="e">
        <f>IF(P44=0,0,VLOOKUP(P44,FAC_TOTALS_APTA!$A$4:$BQ$41,$L63,FALSE))</f>
        <v>#N/A</v>
      </c>
      <c r="Q63" s="40" t="e">
        <f>IF(Q44=0,0,VLOOKUP(Q44,FAC_TOTALS_APTA!$A$4:$BQ$41,$L63,FALSE))</f>
        <v>#N/A</v>
      </c>
      <c r="R63" s="40" t="e">
        <f>IF(R44=0,0,VLOOKUP(R44,FAC_TOTALS_APTA!$A$4:$BQ$41,$L63,FALSE))</f>
        <v>#N/A</v>
      </c>
      <c r="S63" s="40" t="e">
        <f>IF(S44=0,0,VLOOKUP(S44,FAC_TOTALS_APTA!$A$4:$BQ$41,$L63,FALSE))</f>
        <v>#N/A</v>
      </c>
      <c r="T63" s="40" t="e">
        <f>IF(T44=0,0,VLOOKUP(T44,FAC_TOTALS_APTA!$A$4:$BQ$41,$L63,FALSE))</f>
        <v>#N/A</v>
      </c>
      <c r="U63" s="40" t="e">
        <f>IF(U44=0,0,VLOOKUP(U44,FAC_TOTALS_APTA!$A$4:$BQ$41,$L63,FALSE))</f>
        <v>#N/A</v>
      </c>
      <c r="V63" s="40" t="e">
        <f>IF(V44=0,0,VLOOKUP(V44,FAC_TOTALS_APTA!$A$4:$BQ$41,$L63,FALSE))</f>
        <v>#N/A</v>
      </c>
      <c r="W63" s="40" t="e">
        <f>IF(W44=0,0,VLOOKUP(W44,FAC_TOTALS_APTA!$A$4:$BQ$41,$L63,FALSE))</f>
        <v>#N/A</v>
      </c>
      <c r="X63" s="40" t="e">
        <f>IF(X44=0,0,VLOOKUP(X44,FAC_TOTALS_APTA!$A$4:$BQ$41,$L63,FALSE))</f>
        <v>#N/A</v>
      </c>
      <c r="Y63" s="40" t="e">
        <f>IF(Y44=0,0,VLOOKUP(Y44,FAC_TOTALS_APTA!$A$4:$BQ$41,$L63,FALSE))</f>
        <v>#N/A</v>
      </c>
      <c r="Z63" s="40" t="e">
        <f>IF(Z44=0,0,VLOOKUP(Z44,FAC_TOTALS_APTA!$A$4:$BQ$41,$L63,FALSE))</f>
        <v>#N/A</v>
      </c>
      <c r="AA63" s="40" t="e">
        <f>IF(AA44=0,0,VLOOKUP(AA44,FAC_TOTALS_APTA!$A$4:$BQ$41,$L63,FALSE))</f>
        <v>#N/A</v>
      </c>
      <c r="AB63" s="40" t="e">
        <f>IF(AB44=0,0,VLOOKUP(AB44,FAC_TOTALS_APTA!$A$4:$BQ$41,$L63,FALSE))</f>
        <v>#N/A</v>
      </c>
      <c r="AC63" s="41" t="e">
        <f t="shared" si="27"/>
        <v>#N/A</v>
      </c>
      <c r="AD63" s="42" t="e">
        <f>AC63/G66</f>
        <v>#N/A</v>
      </c>
    </row>
    <row r="64" spans="1:3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26"/>
        <v>New_Reporter_FAC</v>
      </c>
      <c r="L64" s="9">
        <f>MATCH($K64,FAC_TOTALS_APTA!$A$2:$BO$2,)</f>
        <v>50</v>
      </c>
      <c r="M64" s="40" t="e">
        <f>IF(M44=0,0,VLOOKUP(M44,FAC_TOTALS_APTA!$A$4:$BQ$41,$L64,FALSE))</f>
        <v>#N/A</v>
      </c>
      <c r="N64" s="40" t="e">
        <f>IF(N44=0,0,VLOOKUP(N44,FAC_TOTALS_APTA!$A$4:$BQ$41,$L64,FALSE))</f>
        <v>#N/A</v>
      </c>
      <c r="O64" s="40" t="e">
        <f>IF(O44=0,0,VLOOKUP(O44,FAC_TOTALS_APTA!$A$4:$BQ$41,$L64,FALSE))</f>
        <v>#N/A</v>
      </c>
      <c r="P64" s="40" t="e">
        <f>IF(P44=0,0,VLOOKUP(P44,FAC_TOTALS_APTA!$A$4:$BQ$41,$L64,FALSE))</f>
        <v>#N/A</v>
      </c>
      <c r="Q64" s="40" t="e">
        <f>IF(Q44=0,0,VLOOKUP(Q44,FAC_TOTALS_APTA!$A$4:$BQ$41,$L64,FALSE))</f>
        <v>#N/A</v>
      </c>
      <c r="R64" s="40" t="e">
        <f>IF(R44=0,0,VLOOKUP(R44,FAC_TOTALS_APTA!$A$4:$BQ$41,$L64,FALSE))</f>
        <v>#N/A</v>
      </c>
      <c r="S64" s="40" t="e">
        <f>IF(S44=0,0,VLOOKUP(S44,FAC_TOTALS_APTA!$A$4:$BQ$41,$L64,FALSE))</f>
        <v>#N/A</v>
      </c>
      <c r="T64" s="40" t="e">
        <f>IF(T44=0,0,VLOOKUP(T44,FAC_TOTALS_APTA!$A$4:$BQ$41,$L64,FALSE))</f>
        <v>#N/A</v>
      </c>
      <c r="U64" s="40" t="e">
        <f>IF(U44=0,0,VLOOKUP(U44,FAC_TOTALS_APTA!$A$4:$BQ$41,$L64,FALSE))</f>
        <v>#N/A</v>
      </c>
      <c r="V64" s="40" t="e">
        <f>IF(V44=0,0,VLOOKUP(V44,FAC_TOTALS_APTA!$A$4:$BQ$41,$L64,FALSE))</f>
        <v>#N/A</v>
      </c>
      <c r="W64" s="40" t="e">
        <f>IF(W44=0,0,VLOOKUP(W44,FAC_TOTALS_APTA!$A$4:$BQ$41,$L64,FALSE))</f>
        <v>#N/A</v>
      </c>
      <c r="X64" s="40" t="e">
        <f>IF(X44=0,0,VLOOKUP(X44,FAC_TOTALS_APTA!$A$4:$BQ$41,$L64,FALSE))</f>
        <v>#N/A</v>
      </c>
      <c r="Y64" s="40" t="e">
        <f>IF(Y44=0,0,VLOOKUP(Y44,FAC_TOTALS_APTA!$A$4:$BQ$41,$L64,FALSE))</f>
        <v>#N/A</v>
      </c>
      <c r="Z64" s="40" t="e">
        <f>IF(Z44=0,0,VLOOKUP(Z44,FAC_TOTALS_APTA!$A$4:$BQ$41,$L64,FALSE))</f>
        <v>#N/A</v>
      </c>
      <c r="AA64" s="40" t="e">
        <f>IF(AA44=0,0,VLOOKUP(AA44,FAC_TOTALS_APTA!$A$4:$BQ$41,$L64,FALSE))</f>
        <v>#N/A</v>
      </c>
      <c r="AB64" s="40" t="e">
        <f>IF(AB44=0,0,VLOOKUP(AB44,FAC_TOTALS_APTA!$A$4:$BQ$41,$L64,FALSE))</f>
        <v>#N/A</v>
      </c>
      <c r="AC64" s="41" t="e">
        <f>SUM(M64:AB64)</f>
        <v>#N/A</v>
      </c>
      <c r="AD64" s="42" t="e">
        <f>AC64/G66</f>
        <v>#N/A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 t="e">
        <f>VLOOKUP(G44,FAC_TOTALS_APTA!$A$4:$BQ$41,$F65,FALSE)</f>
        <v>#N/A</v>
      </c>
      <c r="H65" s="66" t="e">
        <f>VLOOKUP(H44,FAC_TOTALS_APTA!$A$4:$BO$41,$F65,FALSE)</f>
        <v>#N/A</v>
      </c>
      <c r="I65" s="68" t="e">
        <f t="shared" ref="I65:I66" si="28">H65/G65-1</f>
        <v>#N/A</v>
      </c>
      <c r="J65" s="32"/>
      <c r="K65" s="32"/>
      <c r="L65" s="8"/>
      <c r="M65" s="30" t="e">
        <f>SUM(M46:M63)</f>
        <v>#N/A</v>
      </c>
      <c r="N65" s="30" t="e">
        <f t="shared" ref="N65:AB65" si="29">SUM(N46:N63)</f>
        <v>#N/A</v>
      </c>
      <c r="O65" s="30" t="e">
        <f t="shared" si="29"/>
        <v>#N/A</v>
      </c>
      <c r="P65" s="30" t="e">
        <f t="shared" si="29"/>
        <v>#N/A</v>
      </c>
      <c r="Q65" s="30" t="e">
        <f t="shared" si="29"/>
        <v>#N/A</v>
      </c>
      <c r="R65" s="30" t="e">
        <f t="shared" si="29"/>
        <v>#N/A</v>
      </c>
      <c r="S65" s="30" t="e">
        <f t="shared" si="29"/>
        <v>#N/A</v>
      </c>
      <c r="T65" s="30" t="e">
        <f t="shared" si="29"/>
        <v>#N/A</v>
      </c>
      <c r="U65" s="30" t="e">
        <f t="shared" si="29"/>
        <v>#N/A</v>
      </c>
      <c r="V65" s="30" t="e">
        <f t="shared" si="29"/>
        <v>#N/A</v>
      </c>
      <c r="W65" s="30" t="e">
        <f t="shared" si="29"/>
        <v>#N/A</v>
      </c>
      <c r="X65" s="30" t="e">
        <f t="shared" si="29"/>
        <v>#N/A</v>
      </c>
      <c r="Y65" s="30" t="e">
        <f t="shared" si="29"/>
        <v>#N/A</v>
      </c>
      <c r="Z65" s="30" t="e">
        <f t="shared" si="29"/>
        <v>#N/A</v>
      </c>
      <c r="AA65" s="30" t="e">
        <f t="shared" si="29"/>
        <v>#N/A</v>
      </c>
      <c r="AB65" s="30" t="e">
        <f t="shared" si="29"/>
        <v>#N/A</v>
      </c>
      <c r="AC65" s="33" t="e">
        <f>H65-G65</f>
        <v>#N/A</v>
      </c>
      <c r="AD65" s="34" t="e">
        <f>I65</f>
        <v>#N/A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 t="e">
        <f>VLOOKUP(G44,FAC_TOTALS_APTA!$A$4:$BO$41,$F66,FALSE)</f>
        <v>#N/A</v>
      </c>
      <c r="H66" s="67" t="e">
        <f>VLOOKUP(H44,FAC_TOTALS_APTA!$A$4:$BO$41,$F66,FALSE)</f>
        <v>#N/A</v>
      </c>
      <c r="I66" s="69" t="e">
        <f t="shared" si="28"/>
        <v>#N/A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 t="e">
        <f>H66-G66</f>
        <v>#N/A</v>
      </c>
      <c r="AD66" s="46" t="e">
        <f>I66</f>
        <v>#N/A</v>
      </c>
    </row>
    <row r="67" spans="1:31" s="12" customFormat="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 t="e">
        <f>AD66-AD65</f>
        <v>#N/A</v>
      </c>
    </row>
    <row r="68" spans="1:31" s="12" customFormat="1" ht="15" thickTop="1" x14ac:dyDescent="0.2">
      <c r="B68" s="17"/>
      <c r="E68" s="8"/>
      <c r="I68" s="19"/>
      <c r="AD68" s="34"/>
    </row>
    <row r="69" spans="1:31" s="12" customFormat="1" x14ac:dyDescent="0.2">
      <c r="B69" s="17"/>
      <c r="E69" s="8"/>
      <c r="I69" s="19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x14ac:dyDescent="0.2"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ht="15" thickTop="1" x14ac:dyDescent="0.2"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</row>
    <row r="75" spans="1:31" ht="15" x14ac:dyDescent="0.2"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x14ac:dyDescent="0.2">
      <c r="B77" s="27"/>
      <c r="C77" s="29"/>
      <c r="D77" s="8"/>
      <c r="E77" s="8"/>
      <c r="F77" s="8"/>
      <c r="G77" s="8" t="str">
        <f>CONCATENATE($C72,"_",$C73,"_",G75)</f>
        <v>0_3_2002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0_3_2003</v>
      </c>
      <c r="N77" s="8" t="str">
        <f t="shared" ref="N77:AB77" si="30">IF($G75+N76&gt;$H75,0,CONCATENATE($C72,"_",$C73,"_",$G75+N76))</f>
        <v>0_3_2004</v>
      </c>
      <c r="O77" s="8" t="str">
        <f t="shared" si="30"/>
        <v>0_3_2005</v>
      </c>
      <c r="P77" s="8" t="str">
        <f t="shared" si="30"/>
        <v>0_3_2006</v>
      </c>
      <c r="Q77" s="8" t="str">
        <f t="shared" si="30"/>
        <v>0_3_2007</v>
      </c>
      <c r="R77" s="8" t="str">
        <f t="shared" si="30"/>
        <v>0_3_2008</v>
      </c>
      <c r="S77" s="8" t="str">
        <f t="shared" si="30"/>
        <v>0_3_2009</v>
      </c>
      <c r="T77" s="8" t="str">
        <f t="shared" si="30"/>
        <v>0_3_2010</v>
      </c>
      <c r="U77" s="8" t="str">
        <f t="shared" si="30"/>
        <v>0_3_2011</v>
      </c>
      <c r="V77" s="8" t="str">
        <f t="shared" si="30"/>
        <v>0_3_2012</v>
      </c>
      <c r="W77" s="8" t="str">
        <f t="shared" si="30"/>
        <v>0_3_2013</v>
      </c>
      <c r="X77" s="8" t="str">
        <f t="shared" si="30"/>
        <v>0_3_2014</v>
      </c>
      <c r="Y77" s="8" t="str">
        <f t="shared" si="30"/>
        <v>0_3_2015</v>
      </c>
      <c r="Z77" s="8" t="str">
        <f t="shared" si="30"/>
        <v>0_3_2016</v>
      </c>
      <c r="AA77" s="8" t="str">
        <f t="shared" si="30"/>
        <v>0_3_2017</v>
      </c>
      <c r="AB77" s="8" t="str">
        <f t="shared" si="30"/>
        <v>0_3_2018</v>
      </c>
      <c r="AC77" s="8"/>
      <c r="AD77" s="8"/>
    </row>
    <row r="78" spans="1:31" x14ac:dyDescent="0.2"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VLOOKUP(G77,FAC_TOTALS_APTA!$A$4:$BQ$41,$F79,FALSE)</f>
        <v>#N/A</v>
      </c>
      <c r="H79" s="30" t="e">
        <f>VLOOKUP(H77,FAC_TOTALS_APTA!$A$4:$BQ$41,$F79,FALSE)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IF(M77=0,0,VLOOKUP(M77,FAC_TOTALS_APTA!$A$4:$BQ$41,$L79,FALSE))</f>
        <v>#N/A</v>
      </c>
      <c r="N79" s="30" t="e">
        <f>IF(N77=0,0,VLOOKUP(N77,FAC_TOTALS_APTA!$A$4:$BQ$41,$L79,FALSE))</f>
        <v>#N/A</v>
      </c>
      <c r="O79" s="30" t="e">
        <f>IF(O77=0,0,VLOOKUP(O77,FAC_TOTALS_APTA!$A$4:$BQ$41,$L79,FALSE))</f>
        <v>#N/A</v>
      </c>
      <c r="P79" s="30" t="e">
        <f>IF(P77=0,0,VLOOKUP(P77,FAC_TOTALS_APTA!$A$4:$BQ$41,$L79,FALSE))</f>
        <v>#N/A</v>
      </c>
      <c r="Q79" s="30" t="e">
        <f>IF(Q77=0,0,VLOOKUP(Q77,FAC_TOTALS_APTA!$A$4:$BQ$41,$L79,FALSE))</f>
        <v>#N/A</v>
      </c>
      <c r="R79" s="30" t="e">
        <f>IF(R77=0,0,VLOOKUP(R77,FAC_TOTALS_APTA!$A$4:$BQ$41,$L79,FALSE))</f>
        <v>#N/A</v>
      </c>
      <c r="S79" s="30" t="e">
        <f>IF(S77=0,0,VLOOKUP(S77,FAC_TOTALS_APTA!$A$4:$BQ$41,$L79,FALSE))</f>
        <v>#N/A</v>
      </c>
      <c r="T79" s="30" t="e">
        <f>IF(T77=0,0,VLOOKUP(T77,FAC_TOTALS_APTA!$A$4:$BQ$41,$L79,FALSE))</f>
        <v>#N/A</v>
      </c>
      <c r="U79" s="30" t="e">
        <f>IF(U77=0,0,VLOOKUP(U77,FAC_TOTALS_APTA!$A$4:$BQ$41,$L79,FALSE))</f>
        <v>#N/A</v>
      </c>
      <c r="V79" s="30" t="e">
        <f>IF(V77=0,0,VLOOKUP(V77,FAC_TOTALS_APTA!$A$4:$BQ$41,$L79,FALSE))</f>
        <v>#N/A</v>
      </c>
      <c r="W79" s="30" t="e">
        <f>IF(W77=0,0,VLOOKUP(W77,FAC_TOTALS_APTA!$A$4:$BQ$41,$L79,FALSE))</f>
        <v>#N/A</v>
      </c>
      <c r="X79" s="30" t="e">
        <f>IF(X77=0,0,VLOOKUP(X77,FAC_TOTALS_APTA!$A$4:$BQ$41,$L79,FALSE))</f>
        <v>#N/A</v>
      </c>
      <c r="Y79" s="30" t="e">
        <f>IF(Y77=0,0,VLOOKUP(Y77,FAC_TOTALS_APTA!$A$4:$BQ$41,$L79,FALSE))</f>
        <v>#N/A</v>
      </c>
      <c r="Z79" s="30" t="e">
        <f>IF(Z77=0,0,VLOOKUP(Z77,FAC_TOTALS_APTA!$A$4:$BQ$41,$L79,FALSE))</f>
        <v>#N/A</v>
      </c>
      <c r="AA79" s="30" t="e">
        <f>IF(AA77=0,0,VLOOKUP(AA77,FAC_TOTALS_APTA!$A$4:$BQ$41,$L79,FALSE))</f>
        <v>#N/A</v>
      </c>
      <c r="AB79" s="30" t="e">
        <f>IF(AB77=0,0,VLOOKUP(AB77,FAC_TOTALS_APTA!$A$4:$BQ$41,$L79,FALSE))</f>
        <v>#N/A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VLOOKUP(G77,FAC_TOTALS_APTA!$A$4:$BQ$41,$F80,FALSE)</f>
        <v>#N/A</v>
      </c>
      <c r="H80" s="47" t="e">
        <f>VLOOKUP(H77,FAC_TOTALS_APTA!$A$4:$BQ$41,$F80,FALSE)</f>
        <v>#N/A</v>
      </c>
      <c r="I80" s="31" t="str">
        <f t="shared" ref="I80:I96" si="31">IFERROR(H80/G80-1,"-")</f>
        <v>-</v>
      </c>
      <c r="J80" s="32" t="str">
        <f t="shared" ref="J80:J96" si="32">IF(C80="Log","_log","")</f>
        <v>_log</v>
      </c>
      <c r="K80" s="32" t="str">
        <f t="shared" ref="K80:K97" si="33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IF(M77=0,0,VLOOKUP(M77,FAC_TOTALS_APTA!$A$4:$BQ$41,$L80,FALSE))</f>
        <v>#N/A</v>
      </c>
      <c r="N80" s="30" t="e">
        <f>IF(N77=0,0,VLOOKUP(N77,FAC_TOTALS_APTA!$A$4:$BQ$41,$L80,FALSE))</f>
        <v>#N/A</v>
      </c>
      <c r="O80" s="30" t="e">
        <f>IF(O77=0,0,VLOOKUP(O77,FAC_TOTALS_APTA!$A$4:$BQ$41,$L80,FALSE))</f>
        <v>#N/A</v>
      </c>
      <c r="P80" s="30" t="e">
        <f>IF(P77=0,0,VLOOKUP(P77,FAC_TOTALS_APTA!$A$4:$BQ$41,$L80,FALSE))</f>
        <v>#N/A</v>
      </c>
      <c r="Q80" s="30" t="e">
        <f>IF(Q77=0,0,VLOOKUP(Q77,FAC_TOTALS_APTA!$A$4:$BQ$41,$L80,FALSE))</f>
        <v>#N/A</v>
      </c>
      <c r="R80" s="30" t="e">
        <f>IF(R77=0,0,VLOOKUP(R77,FAC_TOTALS_APTA!$A$4:$BQ$41,$L80,FALSE))</f>
        <v>#N/A</v>
      </c>
      <c r="S80" s="30" t="e">
        <f>IF(S77=0,0,VLOOKUP(S77,FAC_TOTALS_APTA!$A$4:$BQ$41,$L80,FALSE))</f>
        <v>#N/A</v>
      </c>
      <c r="T80" s="30" t="e">
        <f>IF(T77=0,0,VLOOKUP(T77,FAC_TOTALS_APTA!$A$4:$BQ$41,$L80,FALSE))</f>
        <v>#N/A</v>
      </c>
      <c r="U80" s="30" t="e">
        <f>IF(U77=0,0,VLOOKUP(U77,FAC_TOTALS_APTA!$A$4:$BQ$41,$L80,FALSE))</f>
        <v>#N/A</v>
      </c>
      <c r="V80" s="30" t="e">
        <f>IF(V77=0,0,VLOOKUP(V77,FAC_TOTALS_APTA!$A$4:$BQ$41,$L80,FALSE))</f>
        <v>#N/A</v>
      </c>
      <c r="W80" s="30" t="e">
        <f>IF(W77=0,0,VLOOKUP(W77,FAC_TOTALS_APTA!$A$4:$BQ$41,$L80,FALSE))</f>
        <v>#N/A</v>
      </c>
      <c r="X80" s="30" t="e">
        <f>IF(X77=0,0,VLOOKUP(X77,FAC_TOTALS_APTA!$A$4:$BQ$41,$L80,FALSE))</f>
        <v>#N/A</v>
      </c>
      <c r="Y80" s="30" t="e">
        <f>IF(Y77=0,0,VLOOKUP(Y77,FAC_TOTALS_APTA!$A$4:$BQ$41,$L80,FALSE))</f>
        <v>#N/A</v>
      </c>
      <c r="Z80" s="30" t="e">
        <f>IF(Z77=0,0,VLOOKUP(Z77,FAC_TOTALS_APTA!$A$4:$BQ$41,$L80,FALSE))</f>
        <v>#N/A</v>
      </c>
      <c r="AA80" s="30" t="e">
        <f>IF(AA77=0,0,VLOOKUP(AA77,FAC_TOTALS_APTA!$A$4:$BQ$41,$L80,FALSE))</f>
        <v>#N/A</v>
      </c>
      <c r="AB80" s="30" t="e">
        <f>IF(AB77=0,0,VLOOKUP(AB77,FAC_TOTALS_APTA!$A$4:$BQ$41,$L80,FALSE))</f>
        <v>#N/A</v>
      </c>
      <c r="AC80" s="33" t="e">
        <f t="shared" ref="AC80:AC96" si="34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VLOOKUP(G77,FAC_TOTALS_APTA!$A$4:$BQ$41,$F81,FALSE)</f>
        <v>#N/A</v>
      </c>
      <c r="H81" s="30" t="e">
        <f>VLOOKUP(H77,FAC_TOTALS_APTA!$A$4:$BQ$41,$F81,FALSE)</f>
        <v>#N/A</v>
      </c>
      <c r="I81" s="31" t="str">
        <f t="shared" si="31"/>
        <v>-</v>
      </c>
      <c r="J81" s="32" t="str">
        <f t="shared" si="32"/>
        <v>_log</v>
      </c>
      <c r="K81" s="32" t="str">
        <f t="shared" si="33"/>
        <v>POP_EMP_log_FAC</v>
      </c>
      <c r="L81" s="8">
        <f>MATCH($K81,FAC_TOTALS_APTA!$A$2:$BO$2,)</f>
        <v>31</v>
      </c>
      <c r="M81" s="30" t="e">
        <f>IF(M77=0,0,VLOOKUP(M77,FAC_TOTALS_APTA!$A$4:$BQ$41,$L81,FALSE))</f>
        <v>#N/A</v>
      </c>
      <c r="N81" s="30" t="e">
        <f>IF(N77=0,0,VLOOKUP(N77,FAC_TOTALS_APTA!$A$4:$BQ$41,$L81,FALSE))</f>
        <v>#N/A</v>
      </c>
      <c r="O81" s="30" t="e">
        <f>IF(O77=0,0,VLOOKUP(O77,FAC_TOTALS_APTA!$A$4:$BQ$41,$L81,FALSE))</f>
        <v>#N/A</v>
      </c>
      <c r="P81" s="30" t="e">
        <f>IF(P77=0,0,VLOOKUP(P77,FAC_TOTALS_APTA!$A$4:$BQ$41,$L81,FALSE))</f>
        <v>#N/A</v>
      </c>
      <c r="Q81" s="30" t="e">
        <f>IF(Q77=0,0,VLOOKUP(Q77,FAC_TOTALS_APTA!$A$4:$BQ$41,$L81,FALSE))</f>
        <v>#N/A</v>
      </c>
      <c r="R81" s="30" t="e">
        <f>IF(R77=0,0,VLOOKUP(R77,FAC_TOTALS_APTA!$A$4:$BQ$41,$L81,FALSE))</f>
        <v>#N/A</v>
      </c>
      <c r="S81" s="30" t="e">
        <f>IF(S77=0,0,VLOOKUP(S77,FAC_TOTALS_APTA!$A$4:$BQ$41,$L81,FALSE))</f>
        <v>#N/A</v>
      </c>
      <c r="T81" s="30" t="e">
        <f>IF(T77=0,0,VLOOKUP(T77,FAC_TOTALS_APTA!$A$4:$BQ$41,$L81,FALSE))</f>
        <v>#N/A</v>
      </c>
      <c r="U81" s="30" t="e">
        <f>IF(U77=0,0,VLOOKUP(U77,FAC_TOTALS_APTA!$A$4:$BQ$41,$L81,FALSE))</f>
        <v>#N/A</v>
      </c>
      <c r="V81" s="30" t="e">
        <f>IF(V77=0,0,VLOOKUP(V77,FAC_TOTALS_APTA!$A$4:$BQ$41,$L81,FALSE))</f>
        <v>#N/A</v>
      </c>
      <c r="W81" s="30" t="e">
        <f>IF(W77=0,0,VLOOKUP(W77,FAC_TOTALS_APTA!$A$4:$BQ$41,$L81,FALSE))</f>
        <v>#N/A</v>
      </c>
      <c r="X81" s="30" t="e">
        <f>IF(X77=0,0,VLOOKUP(X77,FAC_TOTALS_APTA!$A$4:$BQ$41,$L81,FALSE))</f>
        <v>#N/A</v>
      </c>
      <c r="Y81" s="30" t="e">
        <f>IF(Y77=0,0,VLOOKUP(Y77,FAC_TOTALS_APTA!$A$4:$BQ$41,$L81,FALSE))</f>
        <v>#N/A</v>
      </c>
      <c r="Z81" s="30" t="e">
        <f>IF(Z77=0,0,VLOOKUP(Z77,FAC_TOTALS_APTA!$A$4:$BQ$41,$L81,FALSE))</f>
        <v>#N/A</v>
      </c>
      <c r="AA81" s="30" t="e">
        <f>IF(AA77=0,0,VLOOKUP(AA77,FAC_TOTALS_APTA!$A$4:$BQ$41,$L81,FALSE))</f>
        <v>#N/A</v>
      </c>
      <c r="AB81" s="30" t="e">
        <f>IF(AB77=0,0,VLOOKUP(AB77,FAC_TOTALS_APTA!$A$4:$BQ$41,$L81,FALSE))</f>
        <v>#N/A</v>
      </c>
      <c r="AC81" s="33" t="e">
        <f t="shared" si="34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VLOOKUP(G77,FAC_TOTALS_APTA!$A$4:$BQ$41,$F82,FALSE)</f>
        <v>#N/A</v>
      </c>
      <c r="H82" s="47" t="e">
        <f>VLOOKUP(H77,FAC_TOTALS_APTA!$A$4:$BQ$41,$F82,FALSE)</f>
        <v>#N/A</v>
      </c>
      <c r="I82" s="31" t="str">
        <f t="shared" si="31"/>
        <v>-</v>
      </c>
      <c r="J82" s="32" t="str">
        <f t="shared" si="32"/>
        <v/>
      </c>
      <c r="K82" s="32" t="str">
        <f t="shared" si="33"/>
        <v>TSD_POP_EMP_PCT_FAC</v>
      </c>
      <c r="L82" s="8">
        <f>MATCH($K82,FAC_TOTALS_APTA!$A$2:$BO$2,)</f>
        <v>35</v>
      </c>
      <c r="M82" s="30" t="e">
        <f>IF(M77=0,0,VLOOKUP(M77,FAC_TOTALS_APTA!$A$4:$BQ$41,$L82,FALSE))</f>
        <v>#N/A</v>
      </c>
      <c r="N82" s="30" t="e">
        <f>IF(N77=0,0,VLOOKUP(N77,FAC_TOTALS_APTA!$A$4:$BQ$41,$L82,FALSE))</f>
        <v>#N/A</v>
      </c>
      <c r="O82" s="30" t="e">
        <f>IF(O77=0,0,VLOOKUP(O77,FAC_TOTALS_APTA!$A$4:$BQ$41,$L82,FALSE))</f>
        <v>#N/A</v>
      </c>
      <c r="P82" s="30" t="e">
        <f>IF(P77=0,0,VLOOKUP(P77,FAC_TOTALS_APTA!$A$4:$BQ$41,$L82,FALSE))</f>
        <v>#N/A</v>
      </c>
      <c r="Q82" s="30" t="e">
        <f>IF(Q77=0,0,VLOOKUP(Q77,FAC_TOTALS_APTA!$A$4:$BQ$41,$L82,FALSE))</f>
        <v>#N/A</v>
      </c>
      <c r="R82" s="30" t="e">
        <f>IF(R77=0,0,VLOOKUP(R77,FAC_TOTALS_APTA!$A$4:$BQ$41,$L82,FALSE))</f>
        <v>#N/A</v>
      </c>
      <c r="S82" s="30" t="e">
        <f>IF(S77=0,0,VLOOKUP(S77,FAC_TOTALS_APTA!$A$4:$BQ$41,$L82,FALSE))</f>
        <v>#N/A</v>
      </c>
      <c r="T82" s="30" t="e">
        <f>IF(T77=0,0,VLOOKUP(T77,FAC_TOTALS_APTA!$A$4:$BQ$41,$L82,FALSE))</f>
        <v>#N/A</v>
      </c>
      <c r="U82" s="30" t="e">
        <f>IF(U77=0,0,VLOOKUP(U77,FAC_TOTALS_APTA!$A$4:$BQ$41,$L82,FALSE))</f>
        <v>#N/A</v>
      </c>
      <c r="V82" s="30" t="e">
        <f>IF(V77=0,0,VLOOKUP(V77,FAC_TOTALS_APTA!$A$4:$BQ$41,$L82,FALSE))</f>
        <v>#N/A</v>
      </c>
      <c r="W82" s="30" t="e">
        <f>IF(W77=0,0,VLOOKUP(W77,FAC_TOTALS_APTA!$A$4:$BQ$41,$L82,FALSE))</f>
        <v>#N/A</v>
      </c>
      <c r="X82" s="30" t="e">
        <f>IF(X77=0,0,VLOOKUP(X77,FAC_TOTALS_APTA!$A$4:$BQ$41,$L82,FALSE))</f>
        <v>#N/A</v>
      </c>
      <c r="Y82" s="30" t="e">
        <f>IF(Y77=0,0,VLOOKUP(Y77,FAC_TOTALS_APTA!$A$4:$BQ$41,$L82,FALSE))</f>
        <v>#N/A</v>
      </c>
      <c r="Z82" s="30" t="e">
        <f>IF(Z77=0,0,VLOOKUP(Z77,FAC_TOTALS_APTA!$A$4:$BQ$41,$L82,FALSE))</f>
        <v>#N/A</v>
      </c>
      <c r="AA82" s="30" t="e">
        <f>IF(AA77=0,0,VLOOKUP(AA77,FAC_TOTALS_APTA!$A$4:$BQ$41,$L82,FALSE))</f>
        <v>#N/A</v>
      </c>
      <c r="AB82" s="30" t="e">
        <f>IF(AB77=0,0,VLOOKUP(AB77,FAC_TOTALS_APTA!$A$4:$BQ$41,$L82,FALSE))</f>
        <v>#N/A</v>
      </c>
      <c r="AC82" s="33" t="e">
        <f t="shared" si="34"/>
        <v>#N/A</v>
      </c>
      <c r="AD82" s="34" t="e">
        <f>AC82/G99</f>
        <v>#N/A</v>
      </c>
      <c r="AE82" s="8"/>
    </row>
    <row r="83" spans="1:31" s="15" customFormat="1" ht="15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VLOOKUP(G77,FAC_TOTALS_APTA!$A$4:$BQ$41,$F83,FALSE)</f>
        <v>#N/A</v>
      </c>
      <c r="H83" s="35" t="e">
        <f>VLOOKUP(H77,FAC_TOTALS_APTA!$A$4:$BQ$41,$F83,FALSE)</f>
        <v>#N/A</v>
      </c>
      <c r="I83" s="31" t="str">
        <f t="shared" si="31"/>
        <v>-</v>
      </c>
      <c r="J83" s="32" t="str">
        <f t="shared" si="32"/>
        <v>_log</v>
      </c>
      <c r="K83" s="32" t="str">
        <f t="shared" si="33"/>
        <v>GAS_PRICE_2018_log_FAC</v>
      </c>
      <c r="L83" s="8">
        <f>MATCH($K83,FAC_TOTALS_APTA!$A$2:$BO$2,)</f>
        <v>32</v>
      </c>
      <c r="M83" s="30" t="e">
        <f>IF(M77=0,0,VLOOKUP(M77,FAC_TOTALS_APTA!$A$4:$BQ$41,$L83,FALSE))</f>
        <v>#N/A</v>
      </c>
      <c r="N83" s="30" t="e">
        <f>IF(N77=0,0,VLOOKUP(N77,FAC_TOTALS_APTA!$A$4:$BQ$41,$L83,FALSE))</f>
        <v>#N/A</v>
      </c>
      <c r="O83" s="30" t="e">
        <f>IF(O77=0,0,VLOOKUP(O77,FAC_TOTALS_APTA!$A$4:$BQ$41,$L83,FALSE))</f>
        <v>#N/A</v>
      </c>
      <c r="P83" s="30" t="e">
        <f>IF(P77=0,0,VLOOKUP(P77,FAC_TOTALS_APTA!$A$4:$BQ$41,$L83,FALSE))</f>
        <v>#N/A</v>
      </c>
      <c r="Q83" s="30" t="e">
        <f>IF(Q77=0,0,VLOOKUP(Q77,FAC_TOTALS_APTA!$A$4:$BQ$41,$L83,FALSE))</f>
        <v>#N/A</v>
      </c>
      <c r="R83" s="30" t="e">
        <f>IF(R77=0,0,VLOOKUP(R77,FAC_TOTALS_APTA!$A$4:$BQ$41,$L83,FALSE))</f>
        <v>#N/A</v>
      </c>
      <c r="S83" s="30" t="e">
        <f>IF(S77=0,0,VLOOKUP(S77,FAC_TOTALS_APTA!$A$4:$BQ$41,$L83,FALSE))</f>
        <v>#N/A</v>
      </c>
      <c r="T83" s="30" t="e">
        <f>IF(T77=0,0,VLOOKUP(T77,FAC_TOTALS_APTA!$A$4:$BQ$41,$L83,FALSE))</f>
        <v>#N/A</v>
      </c>
      <c r="U83" s="30" t="e">
        <f>IF(U77=0,0,VLOOKUP(U77,FAC_TOTALS_APTA!$A$4:$BQ$41,$L83,FALSE))</f>
        <v>#N/A</v>
      </c>
      <c r="V83" s="30" t="e">
        <f>IF(V77=0,0,VLOOKUP(V77,FAC_TOTALS_APTA!$A$4:$BQ$41,$L83,FALSE))</f>
        <v>#N/A</v>
      </c>
      <c r="W83" s="30" t="e">
        <f>IF(W77=0,0,VLOOKUP(W77,FAC_TOTALS_APTA!$A$4:$BQ$41,$L83,FALSE))</f>
        <v>#N/A</v>
      </c>
      <c r="X83" s="30" t="e">
        <f>IF(X77=0,0,VLOOKUP(X77,FAC_TOTALS_APTA!$A$4:$BQ$41,$L83,FALSE))</f>
        <v>#N/A</v>
      </c>
      <c r="Y83" s="30" t="e">
        <f>IF(Y77=0,0,VLOOKUP(Y77,FAC_TOTALS_APTA!$A$4:$BQ$41,$L83,FALSE))</f>
        <v>#N/A</v>
      </c>
      <c r="Z83" s="30" t="e">
        <f>IF(Z77=0,0,VLOOKUP(Z77,FAC_TOTALS_APTA!$A$4:$BQ$41,$L83,FALSE))</f>
        <v>#N/A</v>
      </c>
      <c r="AA83" s="30" t="e">
        <f>IF(AA77=0,0,VLOOKUP(AA77,FAC_TOTALS_APTA!$A$4:$BQ$41,$L83,FALSE))</f>
        <v>#N/A</v>
      </c>
      <c r="AB83" s="30" t="e">
        <f>IF(AB77=0,0,VLOOKUP(AB77,FAC_TOTALS_APTA!$A$4:$BQ$41,$L83,FALSE))</f>
        <v>#N/A</v>
      </c>
      <c r="AC83" s="33" t="e">
        <f t="shared" si="34"/>
        <v>#N/A</v>
      </c>
      <c r="AD83" s="34" t="e">
        <f>AC83/G99</f>
        <v>#N/A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VLOOKUP(G77,FAC_TOTALS_APTA!$A$4:$BQ$41,$F84,FALSE)</f>
        <v>#N/A</v>
      </c>
      <c r="H84" s="47" t="e">
        <f>VLOOKUP(H77,FAC_TOTALS_APTA!$A$4:$BQ$41,$F84,FALSE)</f>
        <v>#N/A</v>
      </c>
      <c r="I84" s="31" t="str">
        <f t="shared" si="31"/>
        <v>-</v>
      </c>
      <c r="J84" s="32" t="str">
        <f t="shared" si="32"/>
        <v>_log</v>
      </c>
      <c r="K84" s="32" t="str">
        <f t="shared" si="33"/>
        <v>TOTAL_MED_INC_INDIV_2018_log_FAC</v>
      </c>
      <c r="L84" s="8">
        <f>MATCH($K84,FAC_TOTALS_APTA!$A$2:$BO$2,)</f>
        <v>33</v>
      </c>
      <c r="M84" s="30" t="e">
        <f>IF(M77=0,0,VLOOKUP(M77,FAC_TOTALS_APTA!$A$4:$BQ$41,$L84,FALSE))</f>
        <v>#N/A</v>
      </c>
      <c r="N84" s="30" t="e">
        <f>IF(N77=0,0,VLOOKUP(N77,FAC_TOTALS_APTA!$A$4:$BQ$41,$L84,FALSE))</f>
        <v>#N/A</v>
      </c>
      <c r="O84" s="30" t="e">
        <f>IF(O77=0,0,VLOOKUP(O77,FAC_TOTALS_APTA!$A$4:$BQ$41,$L84,FALSE))</f>
        <v>#N/A</v>
      </c>
      <c r="P84" s="30" t="e">
        <f>IF(P77=0,0,VLOOKUP(P77,FAC_TOTALS_APTA!$A$4:$BQ$41,$L84,FALSE))</f>
        <v>#N/A</v>
      </c>
      <c r="Q84" s="30" t="e">
        <f>IF(Q77=0,0,VLOOKUP(Q77,FAC_TOTALS_APTA!$A$4:$BQ$41,$L84,FALSE))</f>
        <v>#N/A</v>
      </c>
      <c r="R84" s="30" t="e">
        <f>IF(R77=0,0,VLOOKUP(R77,FAC_TOTALS_APTA!$A$4:$BQ$41,$L84,FALSE))</f>
        <v>#N/A</v>
      </c>
      <c r="S84" s="30" t="e">
        <f>IF(S77=0,0,VLOOKUP(S77,FAC_TOTALS_APTA!$A$4:$BQ$41,$L84,FALSE))</f>
        <v>#N/A</v>
      </c>
      <c r="T84" s="30" t="e">
        <f>IF(T77=0,0,VLOOKUP(T77,FAC_TOTALS_APTA!$A$4:$BQ$41,$L84,FALSE))</f>
        <v>#N/A</v>
      </c>
      <c r="U84" s="30" t="e">
        <f>IF(U77=0,0,VLOOKUP(U77,FAC_TOTALS_APTA!$A$4:$BQ$41,$L84,FALSE))</f>
        <v>#N/A</v>
      </c>
      <c r="V84" s="30" t="e">
        <f>IF(V77=0,0,VLOOKUP(V77,FAC_TOTALS_APTA!$A$4:$BQ$41,$L84,FALSE))</f>
        <v>#N/A</v>
      </c>
      <c r="W84" s="30" t="e">
        <f>IF(W77=0,0,VLOOKUP(W77,FAC_TOTALS_APTA!$A$4:$BQ$41,$L84,FALSE))</f>
        <v>#N/A</v>
      </c>
      <c r="X84" s="30" t="e">
        <f>IF(X77=0,0,VLOOKUP(X77,FAC_TOTALS_APTA!$A$4:$BQ$41,$L84,FALSE))</f>
        <v>#N/A</v>
      </c>
      <c r="Y84" s="30" t="e">
        <f>IF(Y77=0,0,VLOOKUP(Y77,FAC_TOTALS_APTA!$A$4:$BQ$41,$L84,FALSE))</f>
        <v>#N/A</v>
      </c>
      <c r="Z84" s="30" t="e">
        <f>IF(Z77=0,0,VLOOKUP(Z77,FAC_TOTALS_APTA!$A$4:$BQ$41,$L84,FALSE))</f>
        <v>#N/A</v>
      </c>
      <c r="AA84" s="30" t="e">
        <f>IF(AA77=0,0,VLOOKUP(AA77,FAC_TOTALS_APTA!$A$4:$BQ$41,$L84,FALSE))</f>
        <v>#N/A</v>
      </c>
      <c r="AB84" s="30" t="e">
        <f>IF(AB77=0,0,VLOOKUP(AB77,FAC_TOTALS_APTA!$A$4:$BQ$41,$L84,FALSE))</f>
        <v>#N/A</v>
      </c>
      <c r="AC84" s="33" t="e">
        <f t="shared" si="34"/>
        <v>#N/A</v>
      </c>
      <c r="AD84" s="34" t="e">
        <f>AC84/G99</f>
        <v>#N/A</v>
      </c>
      <c r="AE84" s="8"/>
    </row>
    <row r="85" spans="1:31" s="15" customFormat="1" ht="2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VLOOKUP(G77,FAC_TOTALS_APTA!$A$4:$BQ$41,$F85,FALSE)</f>
        <v>#N/A</v>
      </c>
      <c r="H85" s="30" t="e">
        <f>VLOOKUP(H77,FAC_TOTALS_APTA!$A$4:$BQ$41,$F85,FALSE)</f>
        <v>#N/A</v>
      </c>
      <c r="I85" s="31" t="str">
        <f t="shared" si="31"/>
        <v>-</v>
      </c>
      <c r="J85" s="32" t="str">
        <f t="shared" si="32"/>
        <v/>
      </c>
      <c r="K85" s="32" t="str">
        <f t="shared" si="33"/>
        <v>PCT_HH_NO_VEH_FAC</v>
      </c>
      <c r="L85" s="8">
        <f>MATCH($K85,FAC_TOTALS_APTA!$A$2:$BO$2,)</f>
        <v>34</v>
      </c>
      <c r="M85" s="30" t="e">
        <f>IF(M77=0,0,VLOOKUP(M77,FAC_TOTALS_APTA!$A$4:$BQ$41,$L85,FALSE))</f>
        <v>#N/A</v>
      </c>
      <c r="N85" s="30" t="e">
        <f>IF(N77=0,0,VLOOKUP(N77,FAC_TOTALS_APTA!$A$4:$BQ$41,$L85,FALSE))</f>
        <v>#N/A</v>
      </c>
      <c r="O85" s="30" t="e">
        <f>IF(O77=0,0,VLOOKUP(O77,FAC_TOTALS_APTA!$A$4:$BQ$41,$L85,FALSE))</f>
        <v>#N/A</v>
      </c>
      <c r="P85" s="30" t="e">
        <f>IF(P77=0,0,VLOOKUP(P77,FAC_TOTALS_APTA!$A$4:$BQ$41,$L85,FALSE))</f>
        <v>#N/A</v>
      </c>
      <c r="Q85" s="30" t="e">
        <f>IF(Q77=0,0,VLOOKUP(Q77,FAC_TOTALS_APTA!$A$4:$BQ$41,$L85,FALSE))</f>
        <v>#N/A</v>
      </c>
      <c r="R85" s="30" t="e">
        <f>IF(R77=0,0,VLOOKUP(R77,FAC_TOTALS_APTA!$A$4:$BQ$41,$L85,FALSE))</f>
        <v>#N/A</v>
      </c>
      <c r="S85" s="30" t="e">
        <f>IF(S77=0,0,VLOOKUP(S77,FAC_TOTALS_APTA!$A$4:$BQ$41,$L85,FALSE))</f>
        <v>#N/A</v>
      </c>
      <c r="T85" s="30" t="e">
        <f>IF(T77=0,0,VLOOKUP(T77,FAC_TOTALS_APTA!$A$4:$BQ$41,$L85,FALSE))</f>
        <v>#N/A</v>
      </c>
      <c r="U85" s="30" t="e">
        <f>IF(U77=0,0,VLOOKUP(U77,FAC_TOTALS_APTA!$A$4:$BQ$41,$L85,FALSE))</f>
        <v>#N/A</v>
      </c>
      <c r="V85" s="30" t="e">
        <f>IF(V77=0,0,VLOOKUP(V77,FAC_TOTALS_APTA!$A$4:$BQ$41,$L85,FALSE))</f>
        <v>#N/A</v>
      </c>
      <c r="W85" s="30" t="e">
        <f>IF(W77=0,0,VLOOKUP(W77,FAC_TOTALS_APTA!$A$4:$BQ$41,$L85,FALSE))</f>
        <v>#N/A</v>
      </c>
      <c r="X85" s="30" t="e">
        <f>IF(X77=0,0,VLOOKUP(X77,FAC_TOTALS_APTA!$A$4:$BQ$41,$L85,FALSE))</f>
        <v>#N/A</v>
      </c>
      <c r="Y85" s="30" t="e">
        <f>IF(Y77=0,0,VLOOKUP(Y77,FAC_TOTALS_APTA!$A$4:$BQ$41,$L85,FALSE))</f>
        <v>#N/A</v>
      </c>
      <c r="Z85" s="30" t="e">
        <f>IF(Z77=0,0,VLOOKUP(Z77,FAC_TOTALS_APTA!$A$4:$BQ$41,$L85,FALSE))</f>
        <v>#N/A</v>
      </c>
      <c r="AA85" s="30" t="e">
        <f>IF(AA77=0,0,VLOOKUP(AA77,FAC_TOTALS_APTA!$A$4:$BQ$41,$L85,FALSE))</f>
        <v>#N/A</v>
      </c>
      <c r="AB85" s="30" t="e">
        <f>IF(AB77=0,0,VLOOKUP(AB77,FAC_TOTALS_APTA!$A$4:$BQ$41,$L85,FALSE))</f>
        <v>#N/A</v>
      </c>
      <c r="AC85" s="33" t="e">
        <f t="shared" si="34"/>
        <v>#N/A</v>
      </c>
      <c r="AD85" s="34" t="e">
        <f>AC85/G99</f>
        <v>#N/A</v>
      </c>
      <c r="AE85" s="8"/>
    </row>
    <row r="86" spans="1:31" s="15" customFormat="1" ht="15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VLOOKUP(G77,FAC_TOTALS_APTA!$A$4:$BQ$41,$F86,FALSE)</f>
        <v>#N/A</v>
      </c>
      <c r="H86" s="35" t="e">
        <f>VLOOKUP(H77,FAC_TOTALS_APTA!$A$4:$BQ$41,$F86,FALSE)</f>
        <v>#N/A</v>
      </c>
      <c r="I86" s="31" t="str">
        <f t="shared" si="31"/>
        <v>-</v>
      </c>
      <c r="J86" s="32" t="str">
        <f t="shared" si="32"/>
        <v/>
      </c>
      <c r="K86" s="32" t="str">
        <f t="shared" si="33"/>
        <v>JTW_HOME_PCT_FAC</v>
      </c>
      <c r="L86" s="8">
        <f>MATCH($K86,FAC_TOTALS_APTA!$A$2:$BO$2,)</f>
        <v>36</v>
      </c>
      <c r="M86" s="30" t="e">
        <f>IF(M77=0,0,VLOOKUP(M77,FAC_TOTALS_APTA!$A$4:$BQ$41,$L86,FALSE))</f>
        <v>#N/A</v>
      </c>
      <c r="N86" s="30" t="e">
        <f>IF(N77=0,0,VLOOKUP(N77,FAC_TOTALS_APTA!$A$4:$BQ$41,$L86,FALSE))</f>
        <v>#N/A</v>
      </c>
      <c r="O86" s="30" t="e">
        <f>IF(O77=0,0,VLOOKUP(O77,FAC_TOTALS_APTA!$A$4:$BQ$41,$L86,FALSE))</f>
        <v>#N/A</v>
      </c>
      <c r="P86" s="30" t="e">
        <f>IF(P77=0,0,VLOOKUP(P77,FAC_TOTALS_APTA!$A$4:$BQ$41,$L86,FALSE))</f>
        <v>#N/A</v>
      </c>
      <c r="Q86" s="30" t="e">
        <f>IF(Q77=0,0,VLOOKUP(Q77,FAC_TOTALS_APTA!$A$4:$BQ$41,$L86,FALSE))</f>
        <v>#N/A</v>
      </c>
      <c r="R86" s="30" t="e">
        <f>IF(R77=0,0,VLOOKUP(R77,FAC_TOTALS_APTA!$A$4:$BQ$41,$L86,FALSE))</f>
        <v>#N/A</v>
      </c>
      <c r="S86" s="30" t="e">
        <f>IF(S77=0,0,VLOOKUP(S77,FAC_TOTALS_APTA!$A$4:$BQ$41,$L86,FALSE))</f>
        <v>#N/A</v>
      </c>
      <c r="T86" s="30" t="e">
        <f>IF(T77=0,0,VLOOKUP(T77,FAC_TOTALS_APTA!$A$4:$BQ$41,$L86,FALSE))</f>
        <v>#N/A</v>
      </c>
      <c r="U86" s="30" t="e">
        <f>IF(U77=0,0,VLOOKUP(U77,FAC_TOTALS_APTA!$A$4:$BQ$41,$L86,FALSE))</f>
        <v>#N/A</v>
      </c>
      <c r="V86" s="30" t="e">
        <f>IF(V77=0,0,VLOOKUP(V77,FAC_TOTALS_APTA!$A$4:$BQ$41,$L86,FALSE))</f>
        <v>#N/A</v>
      </c>
      <c r="W86" s="30" t="e">
        <f>IF(W77=0,0,VLOOKUP(W77,FAC_TOTALS_APTA!$A$4:$BQ$41,$L86,FALSE))</f>
        <v>#N/A</v>
      </c>
      <c r="X86" s="30" t="e">
        <f>IF(X77=0,0,VLOOKUP(X77,FAC_TOTALS_APTA!$A$4:$BQ$41,$L86,FALSE))</f>
        <v>#N/A</v>
      </c>
      <c r="Y86" s="30" t="e">
        <f>IF(Y77=0,0,VLOOKUP(Y77,FAC_TOTALS_APTA!$A$4:$BQ$41,$L86,FALSE))</f>
        <v>#N/A</v>
      </c>
      <c r="Z86" s="30" t="e">
        <f>IF(Z77=0,0,VLOOKUP(Z77,FAC_TOTALS_APTA!$A$4:$BQ$41,$L86,FALSE))</f>
        <v>#N/A</v>
      </c>
      <c r="AA86" s="30" t="e">
        <f>IF(AA77=0,0,VLOOKUP(AA77,FAC_TOTALS_APTA!$A$4:$BQ$41,$L86,FALSE))</f>
        <v>#N/A</v>
      </c>
      <c r="AB86" s="30" t="e">
        <f>IF(AB77=0,0,VLOOKUP(AB77,FAC_TOTALS_APTA!$A$4:$BQ$41,$L86,FALSE))</f>
        <v>#N/A</v>
      </c>
      <c r="AC86" s="33" t="e">
        <f t="shared" si="34"/>
        <v>#N/A</v>
      </c>
      <c r="AD86" s="34" t="e">
        <f>AC86/G99</f>
        <v>#N/A</v>
      </c>
      <c r="AE86" s="8"/>
    </row>
    <row r="87" spans="1:31" s="15" customFormat="1" ht="34" hidden="1" customHeight="1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VLOOKUP(G77,FAC_TOTALS_APTA!$A$4:$BQ$41,$F87,FALSE)</f>
        <v>#N/A</v>
      </c>
      <c r="H87" s="35" t="e">
        <f>VLOOKUP(H77,FAC_TOTALS_APTA!$A$4:$BQ$41,$F87,FALSE)</f>
        <v>#N/A</v>
      </c>
      <c r="I87" s="31" t="str">
        <f t="shared" si="31"/>
        <v>-</v>
      </c>
      <c r="J87" s="32" t="str">
        <f t="shared" si="32"/>
        <v/>
      </c>
      <c r="K87" s="32" t="str">
        <f t="shared" si="33"/>
        <v>TNC_TRIPS_PER_CAPITA_CLUSTER_BUS_HI_OPEX_FAC</v>
      </c>
      <c r="L87" s="8">
        <f>MATCH($K87,FAC_TOTALS_APTA!$A$2:$BO$2,)</f>
        <v>37</v>
      </c>
      <c r="M87" s="30" t="e">
        <f>IF(M77=0,0,VLOOKUP(M77,FAC_TOTALS_APTA!$A$4:$BQ$41,$L87,FALSE))</f>
        <v>#N/A</v>
      </c>
      <c r="N87" s="30" t="e">
        <f>IF(N77=0,0,VLOOKUP(N77,FAC_TOTALS_APTA!$A$4:$BQ$41,$L87,FALSE))</f>
        <v>#N/A</v>
      </c>
      <c r="O87" s="30" t="e">
        <f>IF(O77=0,0,VLOOKUP(O77,FAC_TOTALS_APTA!$A$4:$BQ$41,$L87,FALSE))</f>
        <v>#N/A</v>
      </c>
      <c r="P87" s="30" t="e">
        <f>IF(P77=0,0,VLOOKUP(P77,FAC_TOTALS_APTA!$A$4:$BQ$41,$L87,FALSE))</f>
        <v>#N/A</v>
      </c>
      <c r="Q87" s="30" t="e">
        <f>IF(Q77=0,0,VLOOKUP(Q77,FAC_TOTALS_APTA!$A$4:$BQ$41,$L87,FALSE))</f>
        <v>#N/A</v>
      </c>
      <c r="R87" s="30" t="e">
        <f>IF(R77=0,0,VLOOKUP(R77,FAC_TOTALS_APTA!$A$4:$BQ$41,$L87,FALSE))</f>
        <v>#N/A</v>
      </c>
      <c r="S87" s="30" t="e">
        <f>IF(S77=0,0,VLOOKUP(S77,FAC_TOTALS_APTA!$A$4:$BQ$41,$L87,FALSE))</f>
        <v>#N/A</v>
      </c>
      <c r="T87" s="30" t="e">
        <f>IF(T77=0,0,VLOOKUP(T77,FAC_TOTALS_APTA!$A$4:$BQ$41,$L87,FALSE))</f>
        <v>#N/A</v>
      </c>
      <c r="U87" s="30" t="e">
        <f>IF(U77=0,0,VLOOKUP(U77,FAC_TOTALS_APTA!$A$4:$BQ$41,$L87,FALSE))</f>
        <v>#N/A</v>
      </c>
      <c r="V87" s="30" t="e">
        <f>IF(V77=0,0,VLOOKUP(V77,FAC_TOTALS_APTA!$A$4:$BQ$41,$L87,FALSE))</f>
        <v>#N/A</v>
      </c>
      <c r="W87" s="30" t="e">
        <f>IF(W77=0,0,VLOOKUP(W77,FAC_TOTALS_APTA!$A$4:$BQ$41,$L87,FALSE))</f>
        <v>#N/A</v>
      </c>
      <c r="X87" s="30" t="e">
        <f>IF(X77=0,0,VLOOKUP(X77,FAC_TOTALS_APTA!$A$4:$BQ$41,$L87,FALSE))</f>
        <v>#N/A</v>
      </c>
      <c r="Y87" s="30" t="e">
        <f>IF(Y77=0,0,VLOOKUP(Y77,FAC_TOTALS_APTA!$A$4:$BQ$41,$L87,FALSE))</f>
        <v>#N/A</v>
      </c>
      <c r="Z87" s="30" t="e">
        <f>IF(Z77=0,0,VLOOKUP(Z77,FAC_TOTALS_APTA!$A$4:$BQ$41,$L87,FALSE))</f>
        <v>#N/A</v>
      </c>
      <c r="AA87" s="30" t="e">
        <f>IF(AA77=0,0,VLOOKUP(AA77,FAC_TOTALS_APTA!$A$4:$BQ$41,$L87,FALSE))</f>
        <v>#N/A</v>
      </c>
      <c r="AB87" s="30" t="e">
        <f>IF(AB77=0,0,VLOOKUP(AB77,FAC_TOTALS_APTA!$A$4:$BQ$41,$L87,FALSE))</f>
        <v>#N/A</v>
      </c>
      <c r="AC87" s="33" t="e">
        <f t="shared" si="34"/>
        <v>#N/A</v>
      </c>
      <c r="AD87" s="34" t="e">
        <f>AC87/G99</f>
        <v>#N/A</v>
      </c>
      <c r="AE87" s="8"/>
    </row>
    <row r="88" spans="1:31" s="15" customFormat="1" ht="34" hidden="1" customHeight="1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VLOOKUP(G77,FAC_TOTALS_APTA!$A$4:$BQ$41,$F88,FALSE)</f>
        <v>#N/A</v>
      </c>
      <c r="H88" s="35" t="e">
        <f>VLOOKUP(H77,FAC_TOTALS_APTA!$A$4:$BQ$41,$F88,FALSE)</f>
        <v>#N/A</v>
      </c>
      <c r="I88" s="31" t="str">
        <f t="shared" si="31"/>
        <v>-</v>
      </c>
      <c r="J88" s="32" t="str">
        <f t="shared" si="32"/>
        <v/>
      </c>
      <c r="K88" s="32" t="str">
        <f t="shared" si="33"/>
        <v>TNC_TRIPS_PER_CAPITA_CLUSTER_BUS_MID_OPEX_FAC</v>
      </c>
      <c r="L88" s="8">
        <f>MATCH($K88,FAC_TOTALS_APTA!$A$2:$BO$2,)</f>
        <v>38</v>
      </c>
      <c r="M88" s="30" t="e">
        <f>IF(M77=0,0,VLOOKUP(M77,FAC_TOTALS_APTA!$A$4:$BQ$41,$L88,FALSE))</f>
        <v>#N/A</v>
      </c>
      <c r="N88" s="30" t="e">
        <f>IF(N77=0,0,VLOOKUP(N77,FAC_TOTALS_APTA!$A$4:$BQ$41,$L88,FALSE))</f>
        <v>#N/A</v>
      </c>
      <c r="O88" s="30" t="e">
        <f>IF(O77=0,0,VLOOKUP(O77,FAC_TOTALS_APTA!$A$4:$BQ$41,$L88,FALSE))</f>
        <v>#N/A</v>
      </c>
      <c r="P88" s="30" t="e">
        <f>IF(P77=0,0,VLOOKUP(P77,FAC_TOTALS_APTA!$A$4:$BQ$41,$L88,FALSE))</f>
        <v>#N/A</v>
      </c>
      <c r="Q88" s="30" t="e">
        <f>IF(Q77=0,0,VLOOKUP(Q77,FAC_TOTALS_APTA!$A$4:$BQ$41,$L88,FALSE))</f>
        <v>#N/A</v>
      </c>
      <c r="R88" s="30" t="e">
        <f>IF(R77=0,0,VLOOKUP(R77,FAC_TOTALS_APTA!$A$4:$BQ$41,$L88,FALSE))</f>
        <v>#N/A</v>
      </c>
      <c r="S88" s="30" t="e">
        <f>IF(S77=0,0,VLOOKUP(S77,FAC_TOTALS_APTA!$A$4:$BQ$41,$L88,FALSE))</f>
        <v>#N/A</v>
      </c>
      <c r="T88" s="30" t="e">
        <f>IF(T77=0,0,VLOOKUP(T77,FAC_TOTALS_APTA!$A$4:$BQ$41,$L88,FALSE))</f>
        <v>#N/A</v>
      </c>
      <c r="U88" s="30" t="e">
        <f>IF(U77=0,0,VLOOKUP(U77,FAC_TOTALS_APTA!$A$4:$BQ$41,$L88,FALSE))</f>
        <v>#N/A</v>
      </c>
      <c r="V88" s="30" t="e">
        <f>IF(V77=0,0,VLOOKUP(V77,FAC_TOTALS_APTA!$A$4:$BQ$41,$L88,FALSE))</f>
        <v>#N/A</v>
      </c>
      <c r="W88" s="30" t="e">
        <f>IF(W77=0,0,VLOOKUP(W77,FAC_TOTALS_APTA!$A$4:$BQ$41,$L88,FALSE))</f>
        <v>#N/A</v>
      </c>
      <c r="X88" s="30" t="e">
        <f>IF(X77=0,0,VLOOKUP(X77,FAC_TOTALS_APTA!$A$4:$BQ$41,$L88,FALSE))</f>
        <v>#N/A</v>
      </c>
      <c r="Y88" s="30" t="e">
        <f>IF(Y77=0,0,VLOOKUP(Y77,FAC_TOTALS_APTA!$A$4:$BQ$41,$L88,FALSE))</f>
        <v>#N/A</v>
      </c>
      <c r="Z88" s="30" t="e">
        <f>IF(Z77=0,0,VLOOKUP(Z77,FAC_TOTALS_APTA!$A$4:$BQ$41,$L88,FALSE))</f>
        <v>#N/A</v>
      </c>
      <c r="AA88" s="30" t="e">
        <f>IF(AA77=0,0,VLOOKUP(AA77,FAC_TOTALS_APTA!$A$4:$BQ$41,$L88,FALSE))</f>
        <v>#N/A</v>
      </c>
      <c r="AB88" s="30" t="e">
        <f>IF(AB77=0,0,VLOOKUP(AB77,FAC_TOTALS_APTA!$A$4:$BQ$41,$L88,FALSE))</f>
        <v>#N/A</v>
      </c>
      <c r="AC88" s="33" t="e">
        <f t="shared" si="34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VLOOKUP(G77,FAC_TOTALS_APTA!$A$4:$BQ$41,$F89,FALSE)</f>
        <v>#N/A</v>
      </c>
      <c r="H89" s="35" t="e">
        <f>VLOOKUP(H77,FAC_TOTALS_APTA!$A$4:$BQ$41,$F89,FALSE)</f>
        <v>#N/A</v>
      </c>
      <c r="I89" s="31" t="str">
        <f t="shared" si="31"/>
        <v>-</v>
      </c>
      <c r="J89" s="32" t="str">
        <f t="shared" si="32"/>
        <v/>
      </c>
      <c r="K89" s="32" t="str">
        <f t="shared" si="33"/>
        <v>TNC_TRIPS_PER_CAPITA_CLUSTER_BUS_LOW_OPEX_FAC</v>
      </c>
      <c r="L89" s="8">
        <f>MATCH($K89,FAC_TOTALS_APTA!$A$2:$BO$2,)</f>
        <v>39</v>
      </c>
      <c r="M89" s="30" t="e">
        <f>IF(M77=0,0,VLOOKUP(M77,FAC_TOTALS_APTA!$A$4:$BQ$41,$L89,FALSE))</f>
        <v>#N/A</v>
      </c>
      <c r="N89" s="30" t="e">
        <f>IF(N77=0,0,VLOOKUP(N77,FAC_TOTALS_APTA!$A$4:$BQ$41,$L89,FALSE))</f>
        <v>#N/A</v>
      </c>
      <c r="O89" s="30" t="e">
        <f>IF(O77=0,0,VLOOKUP(O77,FAC_TOTALS_APTA!$A$4:$BQ$41,$L89,FALSE))</f>
        <v>#N/A</v>
      </c>
      <c r="P89" s="30" t="e">
        <f>IF(P77=0,0,VLOOKUP(P77,FAC_TOTALS_APTA!$A$4:$BQ$41,$L89,FALSE))</f>
        <v>#N/A</v>
      </c>
      <c r="Q89" s="30" t="e">
        <f>IF(Q77=0,0,VLOOKUP(Q77,FAC_TOTALS_APTA!$A$4:$BQ$41,$L89,FALSE))</f>
        <v>#N/A</v>
      </c>
      <c r="R89" s="30" t="e">
        <f>IF(R77=0,0,VLOOKUP(R77,FAC_TOTALS_APTA!$A$4:$BQ$41,$L89,FALSE))</f>
        <v>#N/A</v>
      </c>
      <c r="S89" s="30" t="e">
        <f>IF(S77=0,0,VLOOKUP(S77,FAC_TOTALS_APTA!$A$4:$BQ$41,$L89,FALSE))</f>
        <v>#N/A</v>
      </c>
      <c r="T89" s="30" t="e">
        <f>IF(T77=0,0,VLOOKUP(T77,FAC_TOTALS_APTA!$A$4:$BQ$41,$L89,FALSE))</f>
        <v>#N/A</v>
      </c>
      <c r="U89" s="30" t="e">
        <f>IF(U77=0,0,VLOOKUP(U77,FAC_TOTALS_APTA!$A$4:$BQ$41,$L89,FALSE))</f>
        <v>#N/A</v>
      </c>
      <c r="V89" s="30" t="e">
        <f>IF(V77=0,0,VLOOKUP(V77,FAC_TOTALS_APTA!$A$4:$BQ$41,$L89,FALSE))</f>
        <v>#N/A</v>
      </c>
      <c r="W89" s="30" t="e">
        <f>IF(W77=0,0,VLOOKUP(W77,FAC_TOTALS_APTA!$A$4:$BQ$41,$L89,FALSE))</f>
        <v>#N/A</v>
      </c>
      <c r="X89" s="30" t="e">
        <f>IF(X77=0,0,VLOOKUP(X77,FAC_TOTALS_APTA!$A$4:$BQ$41,$L89,FALSE))</f>
        <v>#N/A</v>
      </c>
      <c r="Y89" s="30" t="e">
        <f>IF(Y77=0,0,VLOOKUP(Y77,FAC_TOTALS_APTA!$A$4:$BQ$41,$L89,FALSE))</f>
        <v>#N/A</v>
      </c>
      <c r="Z89" s="30" t="e">
        <f>IF(Z77=0,0,VLOOKUP(Z77,FAC_TOTALS_APTA!$A$4:$BQ$41,$L89,FALSE))</f>
        <v>#N/A</v>
      </c>
      <c r="AA89" s="30" t="e">
        <f>IF(AA77=0,0,VLOOKUP(AA77,FAC_TOTALS_APTA!$A$4:$BQ$41,$L89,FALSE))</f>
        <v>#N/A</v>
      </c>
      <c r="AB89" s="30" t="e">
        <f>IF(AB77=0,0,VLOOKUP(AB77,FAC_TOTALS_APTA!$A$4:$BQ$41,$L89,FALSE))</f>
        <v>#N/A</v>
      </c>
      <c r="AC89" s="33" t="e">
        <f t="shared" si="34"/>
        <v>#N/A</v>
      </c>
      <c r="AD89" s="34" t="e">
        <f>AC89/G99</f>
        <v>#N/A</v>
      </c>
      <c r="AE89" s="8"/>
    </row>
    <row r="90" spans="1:31" s="15" customFormat="1" ht="34" hidden="1" customHeight="1" x14ac:dyDescent="0.2">
      <c r="A90" s="8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VLOOKUP(G77,FAC_TOTALS_APTA!$A$4:$BQ$41,$F90,FALSE)</f>
        <v>#N/A</v>
      </c>
      <c r="H90" s="35" t="e">
        <f>VLOOKUP(H77,FAC_TOTALS_APTA!$A$4:$BQ$41,$F90,FALSE)</f>
        <v>#N/A</v>
      </c>
      <c r="I90" s="31" t="str">
        <f t="shared" si="31"/>
        <v>-</v>
      </c>
      <c r="J90" s="32" t="str">
        <f t="shared" si="32"/>
        <v/>
      </c>
      <c r="K90" s="32" t="str">
        <f t="shared" si="33"/>
        <v>TNC_TRIPS_PER_CAPITA_CLUSTER_BUS_NEW_YORK_FAC</v>
      </c>
      <c r="L90" s="8">
        <f>MATCH($K90,FAC_TOTALS_APTA!$A$2:$BO$2,)</f>
        <v>40</v>
      </c>
      <c r="M90" s="30" t="e">
        <f>IF(M77=0,0,VLOOKUP(M77,FAC_TOTALS_APTA!$A$4:$BQ$41,$L90,FALSE))</f>
        <v>#N/A</v>
      </c>
      <c r="N90" s="30" t="e">
        <f>IF(N77=0,0,VLOOKUP(N77,FAC_TOTALS_APTA!$A$4:$BQ$41,$L90,FALSE))</f>
        <v>#N/A</v>
      </c>
      <c r="O90" s="30" t="e">
        <f>IF(O77=0,0,VLOOKUP(O77,FAC_TOTALS_APTA!$A$4:$BQ$41,$L90,FALSE))</f>
        <v>#N/A</v>
      </c>
      <c r="P90" s="30" t="e">
        <f>IF(P77=0,0,VLOOKUP(P77,FAC_TOTALS_APTA!$A$4:$BQ$41,$L90,FALSE))</f>
        <v>#N/A</v>
      </c>
      <c r="Q90" s="30" t="e">
        <f>IF(Q77=0,0,VLOOKUP(Q77,FAC_TOTALS_APTA!$A$4:$BQ$41,$L90,FALSE))</f>
        <v>#N/A</v>
      </c>
      <c r="R90" s="30" t="e">
        <f>IF(R77=0,0,VLOOKUP(R77,FAC_TOTALS_APTA!$A$4:$BQ$41,$L90,FALSE))</f>
        <v>#N/A</v>
      </c>
      <c r="S90" s="30" t="e">
        <f>IF(S77=0,0,VLOOKUP(S77,FAC_TOTALS_APTA!$A$4:$BQ$41,$L90,FALSE))</f>
        <v>#N/A</v>
      </c>
      <c r="T90" s="30" t="e">
        <f>IF(T77=0,0,VLOOKUP(T77,FAC_TOTALS_APTA!$A$4:$BQ$41,$L90,FALSE))</f>
        <v>#N/A</v>
      </c>
      <c r="U90" s="30" t="e">
        <f>IF(U77=0,0,VLOOKUP(U77,FAC_TOTALS_APTA!$A$4:$BQ$41,$L90,FALSE))</f>
        <v>#N/A</v>
      </c>
      <c r="V90" s="30" t="e">
        <f>IF(V77=0,0,VLOOKUP(V77,FAC_TOTALS_APTA!$A$4:$BQ$41,$L90,FALSE))</f>
        <v>#N/A</v>
      </c>
      <c r="W90" s="30" t="e">
        <f>IF(W77=0,0,VLOOKUP(W77,FAC_TOTALS_APTA!$A$4:$BQ$41,$L90,FALSE))</f>
        <v>#N/A</v>
      </c>
      <c r="X90" s="30" t="e">
        <f>IF(X77=0,0,VLOOKUP(X77,FAC_TOTALS_APTA!$A$4:$BQ$41,$L90,FALSE))</f>
        <v>#N/A</v>
      </c>
      <c r="Y90" s="30" t="e">
        <f>IF(Y77=0,0,VLOOKUP(Y77,FAC_TOTALS_APTA!$A$4:$BQ$41,$L90,FALSE))</f>
        <v>#N/A</v>
      </c>
      <c r="Z90" s="30" t="e">
        <f>IF(Z77=0,0,VLOOKUP(Z77,FAC_TOTALS_APTA!$A$4:$BQ$41,$L90,FALSE))</f>
        <v>#N/A</v>
      </c>
      <c r="AA90" s="30" t="e">
        <f>IF(AA77=0,0,VLOOKUP(AA77,FAC_TOTALS_APTA!$A$4:$BQ$41,$L90,FALSE))</f>
        <v>#N/A</v>
      </c>
      <c r="AB90" s="30" t="e">
        <f>IF(AB77=0,0,VLOOKUP(AB77,FAC_TOTALS_APTA!$A$4:$BQ$41,$L90,FALSE))</f>
        <v>#N/A</v>
      </c>
      <c r="AC90" s="33" t="e">
        <f t="shared" si="34"/>
        <v>#N/A</v>
      </c>
      <c r="AD90" s="34" t="e">
        <f>AC90/G99</f>
        <v>#N/A</v>
      </c>
      <c r="AE90" s="8"/>
    </row>
    <row r="91" spans="1:31" s="15" customFormat="1" ht="34" hidden="1" customHeight="1" x14ac:dyDescent="0.2">
      <c r="A91" s="8"/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VLOOKUP(G77,FAC_TOTALS_APTA!$A$4:$BQ$41,$F91,FALSE)</f>
        <v>#N/A</v>
      </c>
      <c r="H91" s="35" t="e">
        <f>VLOOKUP(H77,FAC_TOTALS_APTA!$A$4:$BQ$41,$F91,FALSE)</f>
        <v>#N/A</v>
      </c>
      <c r="I91" s="31" t="str">
        <f t="shared" si="31"/>
        <v>-</v>
      </c>
      <c r="J91" s="32" t="str">
        <f t="shared" si="32"/>
        <v/>
      </c>
      <c r="K91" s="32" t="str">
        <f t="shared" si="33"/>
        <v>TNC_TRIPS_PER_CAPITA_CLUSTER_RAIL_HI_OPEX_FAC</v>
      </c>
      <c r="L91" s="8">
        <f>MATCH($K91,FAC_TOTALS_APTA!$A$2:$BO$2,)</f>
        <v>41</v>
      </c>
      <c r="M91" s="30" t="e">
        <f>IF(M77=0,0,VLOOKUP(M77,FAC_TOTALS_APTA!$A$4:$BQ$41,$L91,FALSE))</f>
        <v>#N/A</v>
      </c>
      <c r="N91" s="30" t="e">
        <f>IF(N77=0,0,VLOOKUP(N77,FAC_TOTALS_APTA!$A$4:$BQ$41,$L91,FALSE))</f>
        <v>#N/A</v>
      </c>
      <c r="O91" s="30" t="e">
        <f>IF(O77=0,0,VLOOKUP(O77,FAC_TOTALS_APTA!$A$4:$BQ$41,$L91,FALSE))</f>
        <v>#N/A</v>
      </c>
      <c r="P91" s="30" t="e">
        <f>IF(P77=0,0,VLOOKUP(P77,FAC_TOTALS_APTA!$A$4:$BQ$41,$L91,FALSE))</f>
        <v>#N/A</v>
      </c>
      <c r="Q91" s="30" t="e">
        <f>IF(Q77=0,0,VLOOKUP(Q77,FAC_TOTALS_APTA!$A$4:$BQ$41,$L91,FALSE))</f>
        <v>#N/A</v>
      </c>
      <c r="R91" s="30" t="e">
        <f>IF(R77=0,0,VLOOKUP(R77,FAC_TOTALS_APTA!$A$4:$BQ$41,$L91,FALSE))</f>
        <v>#N/A</v>
      </c>
      <c r="S91" s="30" t="e">
        <f>IF(S77=0,0,VLOOKUP(S77,FAC_TOTALS_APTA!$A$4:$BQ$41,$L91,FALSE))</f>
        <v>#N/A</v>
      </c>
      <c r="T91" s="30" t="e">
        <f>IF(T77=0,0,VLOOKUP(T77,FAC_TOTALS_APTA!$A$4:$BQ$41,$L91,FALSE))</f>
        <v>#N/A</v>
      </c>
      <c r="U91" s="30" t="e">
        <f>IF(U77=0,0,VLOOKUP(U77,FAC_TOTALS_APTA!$A$4:$BQ$41,$L91,FALSE))</f>
        <v>#N/A</v>
      </c>
      <c r="V91" s="30" t="e">
        <f>IF(V77=0,0,VLOOKUP(V77,FAC_TOTALS_APTA!$A$4:$BQ$41,$L91,FALSE))</f>
        <v>#N/A</v>
      </c>
      <c r="W91" s="30" t="e">
        <f>IF(W77=0,0,VLOOKUP(W77,FAC_TOTALS_APTA!$A$4:$BQ$41,$L91,FALSE))</f>
        <v>#N/A</v>
      </c>
      <c r="X91" s="30" t="e">
        <f>IF(X77=0,0,VLOOKUP(X77,FAC_TOTALS_APTA!$A$4:$BQ$41,$L91,FALSE))</f>
        <v>#N/A</v>
      </c>
      <c r="Y91" s="30" t="e">
        <f>IF(Y77=0,0,VLOOKUP(Y77,FAC_TOTALS_APTA!$A$4:$BQ$41,$L91,FALSE))</f>
        <v>#N/A</v>
      </c>
      <c r="Z91" s="30" t="e">
        <f>IF(Z77=0,0,VLOOKUP(Z77,FAC_TOTALS_APTA!$A$4:$BQ$41,$L91,FALSE))</f>
        <v>#N/A</v>
      </c>
      <c r="AA91" s="30" t="e">
        <f>IF(AA77=0,0,VLOOKUP(AA77,FAC_TOTALS_APTA!$A$4:$BQ$41,$L91,FALSE))</f>
        <v>#N/A</v>
      </c>
      <c r="AB91" s="30" t="e">
        <f>IF(AB77=0,0,VLOOKUP(AB77,FAC_TOTALS_APTA!$A$4:$BQ$41,$L91,FALSE))</f>
        <v>#N/A</v>
      </c>
      <c r="AC91" s="33" t="e">
        <f t="shared" si="34"/>
        <v>#N/A</v>
      </c>
      <c r="AD91" s="34" t="e">
        <f>AC91/G99</f>
        <v>#N/A</v>
      </c>
      <c r="AE91" s="8"/>
    </row>
    <row r="92" spans="1:31" s="15" customFormat="1" ht="34" hidden="1" x14ac:dyDescent="0.2">
      <c r="A92" s="8"/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VLOOKUP(G77,FAC_TOTALS_APTA!$A$4:$BQ$41,$F92,FALSE)</f>
        <v>#N/A</v>
      </c>
      <c r="H92" s="35" t="e">
        <f>VLOOKUP(H77,FAC_TOTALS_APTA!$A$4:$BQ$41,$F92,FALSE)</f>
        <v>#N/A</v>
      </c>
      <c r="I92" s="31" t="str">
        <f t="shared" si="31"/>
        <v>-</v>
      </c>
      <c r="J92" s="32" t="str">
        <f t="shared" si="32"/>
        <v/>
      </c>
      <c r="K92" s="32" t="str">
        <f t="shared" si="33"/>
        <v>TNC_TRIPS_PER_CAPITA_CLUSTER_RAIL_MID_OPEX_FAC</v>
      </c>
      <c r="L92" s="8">
        <f>MATCH($K92,FAC_TOTALS_APTA!$A$2:$BO$2,)</f>
        <v>42</v>
      </c>
      <c r="M92" s="30" t="e">
        <f>IF(M77=0,0,VLOOKUP(M77,FAC_TOTALS_APTA!$A$4:$BQ$41,$L92,FALSE))</f>
        <v>#N/A</v>
      </c>
      <c r="N92" s="30" t="e">
        <f>IF(N77=0,0,VLOOKUP(N77,FAC_TOTALS_APTA!$A$4:$BQ$41,$L92,FALSE))</f>
        <v>#N/A</v>
      </c>
      <c r="O92" s="30" t="e">
        <f>IF(O77=0,0,VLOOKUP(O77,FAC_TOTALS_APTA!$A$4:$BQ$41,$L92,FALSE))</f>
        <v>#N/A</v>
      </c>
      <c r="P92" s="30" t="e">
        <f>IF(P77=0,0,VLOOKUP(P77,FAC_TOTALS_APTA!$A$4:$BQ$41,$L92,FALSE))</f>
        <v>#N/A</v>
      </c>
      <c r="Q92" s="30" t="e">
        <f>IF(Q77=0,0,VLOOKUP(Q77,FAC_TOTALS_APTA!$A$4:$BQ$41,$L92,FALSE))</f>
        <v>#N/A</v>
      </c>
      <c r="R92" s="30" t="e">
        <f>IF(R77=0,0,VLOOKUP(R77,FAC_TOTALS_APTA!$A$4:$BQ$41,$L92,FALSE))</f>
        <v>#N/A</v>
      </c>
      <c r="S92" s="30" t="e">
        <f>IF(S77=0,0,VLOOKUP(S77,FAC_TOTALS_APTA!$A$4:$BQ$41,$L92,FALSE))</f>
        <v>#N/A</v>
      </c>
      <c r="T92" s="30" t="e">
        <f>IF(T77=0,0,VLOOKUP(T77,FAC_TOTALS_APTA!$A$4:$BQ$41,$L92,FALSE))</f>
        <v>#N/A</v>
      </c>
      <c r="U92" s="30" t="e">
        <f>IF(U77=0,0,VLOOKUP(U77,FAC_TOTALS_APTA!$A$4:$BQ$41,$L92,FALSE))</f>
        <v>#N/A</v>
      </c>
      <c r="V92" s="30" t="e">
        <f>IF(V77=0,0,VLOOKUP(V77,FAC_TOTALS_APTA!$A$4:$BQ$41,$L92,FALSE))</f>
        <v>#N/A</v>
      </c>
      <c r="W92" s="30" t="e">
        <f>IF(W77=0,0,VLOOKUP(W77,FAC_TOTALS_APTA!$A$4:$BQ$41,$L92,FALSE))</f>
        <v>#N/A</v>
      </c>
      <c r="X92" s="30" t="e">
        <f>IF(X77=0,0,VLOOKUP(X77,FAC_TOTALS_APTA!$A$4:$BQ$41,$L92,FALSE))</f>
        <v>#N/A</v>
      </c>
      <c r="Y92" s="30" t="e">
        <f>IF(Y77=0,0,VLOOKUP(Y77,FAC_TOTALS_APTA!$A$4:$BQ$41,$L92,FALSE))</f>
        <v>#N/A</v>
      </c>
      <c r="Z92" s="30" t="e">
        <f>IF(Z77=0,0,VLOOKUP(Z77,FAC_TOTALS_APTA!$A$4:$BQ$41,$L92,FALSE))</f>
        <v>#N/A</v>
      </c>
      <c r="AA92" s="30" t="e">
        <f>IF(AA77=0,0,VLOOKUP(AA77,FAC_TOTALS_APTA!$A$4:$BQ$41,$L92,FALSE))</f>
        <v>#N/A</v>
      </c>
      <c r="AB92" s="30" t="e">
        <f>IF(AB77=0,0,VLOOKUP(AB77,FAC_TOTALS_APTA!$A$4:$BQ$41,$L92,FALSE))</f>
        <v>#N/A</v>
      </c>
      <c r="AC92" s="33" t="e">
        <f t="shared" si="34"/>
        <v>#N/A</v>
      </c>
      <c r="AD92" s="34" t="e">
        <f>AC92/G99</f>
        <v>#N/A</v>
      </c>
      <c r="AE92" s="8"/>
    </row>
    <row r="93" spans="1:31" s="15" customFormat="1" ht="34" hidden="1" x14ac:dyDescent="0.2">
      <c r="A93" s="8"/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VLOOKUP(G77,FAC_TOTALS_APTA!$A$4:$BQ$41,$F93,FALSE)</f>
        <v>#N/A</v>
      </c>
      <c r="H93" s="35" t="e">
        <f>VLOOKUP(H77,FAC_TOTALS_APTA!$A$4:$BQ$41,$F93,FALSE)</f>
        <v>#N/A</v>
      </c>
      <c r="I93" s="31" t="str">
        <f t="shared" si="31"/>
        <v>-</v>
      </c>
      <c r="J93" s="32" t="str">
        <f t="shared" si="32"/>
        <v/>
      </c>
      <c r="K93" s="32" t="str">
        <f t="shared" si="33"/>
        <v>TNC_TRIPS_PER_CAPITA_CLUSTER_RAIL_NEW_YORK_FAC</v>
      </c>
      <c r="L93" s="8">
        <f>MATCH($K93,FAC_TOTALS_APTA!$A$2:$BO$2,)</f>
        <v>43</v>
      </c>
      <c r="M93" s="30" t="e">
        <f>IF(M77=0,0,VLOOKUP(M77,FAC_TOTALS_APTA!$A$4:$BQ$41,$L93,FALSE))</f>
        <v>#N/A</v>
      </c>
      <c r="N93" s="30" t="e">
        <f>IF(N77=0,0,VLOOKUP(N77,FAC_TOTALS_APTA!$A$4:$BQ$41,$L93,FALSE))</f>
        <v>#N/A</v>
      </c>
      <c r="O93" s="30" t="e">
        <f>IF(O77=0,0,VLOOKUP(O77,FAC_TOTALS_APTA!$A$4:$BQ$41,$L93,FALSE))</f>
        <v>#N/A</v>
      </c>
      <c r="P93" s="30" t="e">
        <f>IF(P77=0,0,VLOOKUP(P77,FAC_TOTALS_APTA!$A$4:$BQ$41,$L93,FALSE))</f>
        <v>#N/A</v>
      </c>
      <c r="Q93" s="30" t="e">
        <f>IF(Q77=0,0,VLOOKUP(Q77,FAC_TOTALS_APTA!$A$4:$BQ$41,$L93,FALSE))</f>
        <v>#N/A</v>
      </c>
      <c r="R93" s="30" t="e">
        <f>IF(R77=0,0,VLOOKUP(R77,FAC_TOTALS_APTA!$A$4:$BQ$41,$L93,FALSE))</f>
        <v>#N/A</v>
      </c>
      <c r="S93" s="30" t="e">
        <f>IF(S77=0,0,VLOOKUP(S77,FAC_TOTALS_APTA!$A$4:$BQ$41,$L93,FALSE))</f>
        <v>#N/A</v>
      </c>
      <c r="T93" s="30" t="e">
        <f>IF(T77=0,0,VLOOKUP(T77,FAC_TOTALS_APTA!$A$4:$BQ$41,$L93,FALSE))</f>
        <v>#N/A</v>
      </c>
      <c r="U93" s="30" t="e">
        <f>IF(U77=0,0,VLOOKUP(U77,FAC_TOTALS_APTA!$A$4:$BQ$41,$L93,FALSE))</f>
        <v>#N/A</v>
      </c>
      <c r="V93" s="30" t="e">
        <f>IF(V77=0,0,VLOOKUP(V77,FAC_TOTALS_APTA!$A$4:$BQ$41,$L93,FALSE))</f>
        <v>#N/A</v>
      </c>
      <c r="W93" s="30" t="e">
        <f>IF(W77=0,0,VLOOKUP(W77,FAC_TOTALS_APTA!$A$4:$BQ$41,$L93,FALSE))</f>
        <v>#N/A</v>
      </c>
      <c r="X93" s="30" t="e">
        <f>IF(X77=0,0,VLOOKUP(X77,FAC_TOTALS_APTA!$A$4:$BQ$41,$L93,FALSE))</f>
        <v>#N/A</v>
      </c>
      <c r="Y93" s="30" t="e">
        <f>IF(Y77=0,0,VLOOKUP(Y77,FAC_TOTALS_APTA!$A$4:$BQ$41,$L93,FALSE))</f>
        <v>#N/A</v>
      </c>
      <c r="Z93" s="30" t="e">
        <f>IF(Z77=0,0,VLOOKUP(Z77,FAC_TOTALS_APTA!$A$4:$BQ$41,$L93,FALSE))</f>
        <v>#N/A</v>
      </c>
      <c r="AA93" s="30" t="e">
        <f>IF(AA77=0,0,VLOOKUP(AA77,FAC_TOTALS_APTA!$A$4:$BQ$41,$L93,FALSE))</f>
        <v>#N/A</v>
      </c>
      <c r="AB93" s="30" t="e">
        <f>IF(AB77=0,0,VLOOKUP(AB77,FAC_TOTALS_APTA!$A$4:$BQ$41,$L93,FALSE))</f>
        <v>#N/A</v>
      </c>
      <c r="AC93" s="33" t="e">
        <f t="shared" si="34"/>
        <v>#N/A</v>
      </c>
      <c r="AD93" s="34" t="e">
        <f>AC93/G99</f>
        <v>#N/A</v>
      </c>
      <c r="AE93" s="8"/>
    </row>
    <row r="94" spans="1:31" s="15" customFormat="1" ht="15" x14ac:dyDescent="0.2">
      <c r="A94" s="8"/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VLOOKUP(G77,FAC_TOTALS_APTA!$A$4:$BQ$41,$F94,FALSE)</f>
        <v>#N/A</v>
      </c>
      <c r="H94" s="35" t="e">
        <f>VLOOKUP(H77,FAC_TOTALS_APTA!$A$4:$BQ$41,$F94,FALSE)</f>
        <v>#N/A</v>
      </c>
      <c r="I94" s="31" t="str">
        <f t="shared" si="31"/>
        <v>-</v>
      </c>
      <c r="J94" s="32" t="str">
        <f t="shared" si="32"/>
        <v/>
      </c>
      <c r="K94" s="32" t="str">
        <f t="shared" si="33"/>
        <v>BIKE_SHARE_FAC</v>
      </c>
      <c r="L94" s="8">
        <f>MATCH($K94,FAC_TOTALS_APTA!$A$2:$BO$2,)</f>
        <v>44</v>
      </c>
      <c r="M94" s="30" t="e">
        <f>IF(M77=0,0,VLOOKUP(M77,FAC_TOTALS_APTA!$A$4:$BQ$41,$L94,FALSE))</f>
        <v>#N/A</v>
      </c>
      <c r="N94" s="30" t="e">
        <f>IF(N77=0,0,VLOOKUP(N77,FAC_TOTALS_APTA!$A$4:$BQ$41,$L94,FALSE))</f>
        <v>#N/A</v>
      </c>
      <c r="O94" s="30" t="e">
        <f>IF(O77=0,0,VLOOKUP(O77,FAC_TOTALS_APTA!$A$4:$BQ$41,$L94,FALSE))</f>
        <v>#N/A</v>
      </c>
      <c r="P94" s="30" t="e">
        <f>IF(P77=0,0,VLOOKUP(P77,FAC_TOTALS_APTA!$A$4:$BQ$41,$L94,FALSE))</f>
        <v>#N/A</v>
      </c>
      <c r="Q94" s="30" t="e">
        <f>IF(Q77=0,0,VLOOKUP(Q77,FAC_TOTALS_APTA!$A$4:$BQ$41,$L94,FALSE))</f>
        <v>#N/A</v>
      </c>
      <c r="R94" s="30" t="e">
        <f>IF(R77=0,0,VLOOKUP(R77,FAC_TOTALS_APTA!$A$4:$BQ$41,$L94,FALSE))</f>
        <v>#N/A</v>
      </c>
      <c r="S94" s="30" t="e">
        <f>IF(S77=0,0,VLOOKUP(S77,FAC_TOTALS_APTA!$A$4:$BQ$41,$L94,FALSE))</f>
        <v>#N/A</v>
      </c>
      <c r="T94" s="30" t="e">
        <f>IF(T77=0,0,VLOOKUP(T77,FAC_TOTALS_APTA!$A$4:$BQ$41,$L94,FALSE))</f>
        <v>#N/A</v>
      </c>
      <c r="U94" s="30" t="e">
        <f>IF(U77=0,0,VLOOKUP(U77,FAC_TOTALS_APTA!$A$4:$BQ$41,$L94,FALSE))</f>
        <v>#N/A</v>
      </c>
      <c r="V94" s="30" t="e">
        <f>IF(V77=0,0,VLOOKUP(V77,FAC_TOTALS_APTA!$A$4:$BQ$41,$L94,FALSE))</f>
        <v>#N/A</v>
      </c>
      <c r="W94" s="30" t="e">
        <f>IF(W77=0,0,VLOOKUP(W77,FAC_TOTALS_APTA!$A$4:$BQ$41,$L94,FALSE))</f>
        <v>#N/A</v>
      </c>
      <c r="X94" s="30" t="e">
        <f>IF(X77=0,0,VLOOKUP(X77,FAC_TOTALS_APTA!$A$4:$BQ$41,$L94,FALSE))</f>
        <v>#N/A</v>
      </c>
      <c r="Y94" s="30" t="e">
        <f>IF(Y77=0,0,VLOOKUP(Y77,FAC_TOTALS_APTA!$A$4:$BQ$41,$L94,FALSE))</f>
        <v>#N/A</v>
      </c>
      <c r="Z94" s="30" t="e">
        <f>IF(Z77=0,0,VLOOKUP(Z77,FAC_TOTALS_APTA!$A$4:$BQ$41,$L94,FALSE))</f>
        <v>#N/A</v>
      </c>
      <c r="AA94" s="30" t="e">
        <f>IF(AA77=0,0,VLOOKUP(AA77,FAC_TOTALS_APTA!$A$4:$BQ$41,$L94,FALSE))</f>
        <v>#N/A</v>
      </c>
      <c r="AB94" s="30" t="e">
        <f>IF(AB77=0,0,VLOOKUP(AB77,FAC_TOTALS_APTA!$A$4:$BQ$41,$L94,FALSE))</f>
        <v>#N/A</v>
      </c>
      <c r="AC94" s="33" t="e">
        <f t="shared" si="34"/>
        <v>#N/A</v>
      </c>
      <c r="AD94" s="34" t="e">
        <f>AC94/G99</f>
        <v>#N/A</v>
      </c>
      <c r="AE94" s="8"/>
    </row>
    <row r="95" spans="1:31" s="65" customFormat="1" ht="15" x14ac:dyDescent="0.2">
      <c r="A95" s="64"/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VLOOKUP(G77,FAC_TOTALS_APTA!$A$4:$BQ$41,$F95,FALSE)</f>
        <v>#N/A</v>
      </c>
      <c r="H95" s="35" t="e">
        <f>VLOOKUP(H77,FAC_TOTALS_APTA!$A$4:$BQ$41,$F95,FALSE)</f>
        <v>#N/A</v>
      </c>
      <c r="I95" s="31" t="str">
        <f t="shared" si="31"/>
        <v>-</v>
      </c>
      <c r="J95" s="32" t="str">
        <f t="shared" si="32"/>
        <v/>
      </c>
      <c r="K95" s="32" t="str">
        <f t="shared" si="33"/>
        <v>scooter_flag_BUS_FAC</v>
      </c>
      <c r="L95" s="8">
        <f>MATCH($K95,FAC_TOTALS_APTA!$A$2:$BO$2,)</f>
        <v>45</v>
      </c>
      <c r="M95" s="30" t="e">
        <f>IF(M77=0,0,VLOOKUP(M77,FAC_TOTALS_APTA!$A$4:$BQ$41,$L95,FALSE))</f>
        <v>#N/A</v>
      </c>
      <c r="N95" s="30" t="e">
        <f>IF(N77=0,0,VLOOKUP(N77,FAC_TOTALS_APTA!$A$4:$BQ$41,$L95,FALSE))</f>
        <v>#N/A</v>
      </c>
      <c r="O95" s="30" t="e">
        <f>IF(O77=0,0,VLOOKUP(O77,FAC_TOTALS_APTA!$A$4:$BQ$41,$L95,FALSE))</f>
        <v>#N/A</v>
      </c>
      <c r="P95" s="30" t="e">
        <f>IF(P77=0,0,VLOOKUP(P77,FAC_TOTALS_APTA!$A$4:$BQ$41,$L95,FALSE))</f>
        <v>#N/A</v>
      </c>
      <c r="Q95" s="30" t="e">
        <f>IF(Q77=0,0,VLOOKUP(Q77,FAC_TOTALS_APTA!$A$4:$BQ$41,$L95,FALSE))</f>
        <v>#N/A</v>
      </c>
      <c r="R95" s="30" t="e">
        <f>IF(R77=0,0,VLOOKUP(R77,FAC_TOTALS_APTA!$A$4:$BQ$41,$L95,FALSE))</f>
        <v>#N/A</v>
      </c>
      <c r="S95" s="30" t="e">
        <f>IF(S77=0,0,VLOOKUP(S77,FAC_TOTALS_APTA!$A$4:$BQ$41,$L95,FALSE))</f>
        <v>#N/A</v>
      </c>
      <c r="T95" s="30" t="e">
        <f>IF(T77=0,0,VLOOKUP(T77,FAC_TOTALS_APTA!$A$4:$BQ$41,$L95,FALSE))</f>
        <v>#N/A</v>
      </c>
      <c r="U95" s="30" t="e">
        <f>IF(U77=0,0,VLOOKUP(U77,FAC_TOTALS_APTA!$A$4:$BQ$41,$L95,FALSE))</f>
        <v>#N/A</v>
      </c>
      <c r="V95" s="30" t="e">
        <f>IF(V77=0,0,VLOOKUP(V77,FAC_TOTALS_APTA!$A$4:$BQ$41,$L95,FALSE))</f>
        <v>#N/A</v>
      </c>
      <c r="W95" s="30" t="e">
        <f>IF(W77=0,0,VLOOKUP(W77,FAC_TOTALS_APTA!$A$4:$BQ$41,$L95,FALSE))</f>
        <v>#N/A</v>
      </c>
      <c r="X95" s="30" t="e">
        <f>IF(X77=0,0,VLOOKUP(X77,FAC_TOTALS_APTA!$A$4:$BQ$41,$L95,FALSE))</f>
        <v>#N/A</v>
      </c>
      <c r="Y95" s="30" t="e">
        <f>IF(Y77=0,0,VLOOKUP(Y77,FAC_TOTALS_APTA!$A$4:$BQ$41,$L95,FALSE))</f>
        <v>#N/A</v>
      </c>
      <c r="Z95" s="30" t="e">
        <f>IF(Z77=0,0,VLOOKUP(Z77,FAC_TOTALS_APTA!$A$4:$BQ$41,$L95,FALSE))</f>
        <v>#N/A</v>
      </c>
      <c r="AA95" s="30" t="e">
        <f>IF(AA77=0,0,VLOOKUP(AA77,FAC_TOTALS_APTA!$A$4:$BQ$41,$L95,FALSE))</f>
        <v>#N/A</v>
      </c>
      <c r="AB95" s="30" t="e">
        <f>IF(AB77=0,0,VLOOKUP(AB77,FAC_TOTALS_APTA!$A$4:$BQ$41,$L95,FALSE))</f>
        <v>#N/A</v>
      </c>
      <c r="AC95" s="33" t="e">
        <f t="shared" si="34"/>
        <v>#N/A</v>
      </c>
      <c r="AD95" s="34" t="e">
        <f>AC95/G99</f>
        <v>#N/A</v>
      </c>
      <c r="AE95" s="64"/>
    </row>
    <row r="96" spans="1:31" ht="15" hidden="1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VLOOKUP(G77,FAC_TOTALS_APTA!$A$4:$BQ$41,$F96,FALSE)</f>
        <v>#N/A</v>
      </c>
      <c r="H96" s="37" t="e">
        <f>VLOOKUP(H77,FAC_TOTALS_APTA!$A$4:$BQ$41,$F96,FALSE)</f>
        <v>#N/A</v>
      </c>
      <c r="I96" s="38" t="str">
        <f t="shared" si="31"/>
        <v>-</v>
      </c>
      <c r="J96" s="39" t="str">
        <f t="shared" si="32"/>
        <v/>
      </c>
      <c r="K96" s="39" t="str">
        <f t="shared" si="33"/>
        <v>scooter_flag_RAIL_FAC</v>
      </c>
      <c r="L96" s="9">
        <f>MATCH($K96,FAC_TOTALS_APTA!$A$2:$BO$2,)</f>
        <v>46</v>
      </c>
      <c r="M96" s="40" t="e">
        <f>IF(M77=0,0,VLOOKUP(M77,FAC_TOTALS_APTA!$A$4:$BQ$41,$L96,FALSE))</f>
        <v>#N/A</v>
      </c>
      <c r="N96" s="40" t="e">
        <f>IF(N77=0,0,VLOOKUP(N77,FAC_TOTALS_APTA!$A$4:$BQ$41,$L96,FALSE))</f>
        <v>#N/A</v>
      </c>
      <c r="O96" s="40" t="e">
        <f>IF(O77=0,0,VLOOKUP(O77,FAC_TOTALS_APTA!$A$4:$BQ$41,$L96,FALSE))</f>
        <v>#N/A</v>
      </c>
      <c r="P96" s="40" t="e">
        <f>IF(P77=0,0,VLOOKUP(P77,FAC_TOTALS_APTA!$A$4:$BQ$41,$L96,FALSE))</f>
        <v>#N/A</v>
      </c>
      <c r="Q96" s="40" t="e">
        <f>IF(Q77=0,0,VLOOKUP(Q77,FAC_TOTALS_APTA!$A$4:$BQ$41,$L96,FALSE))</f>
        <v>#N/A</v>
      </c>
      <c r="R96" s="40" t="e">
        <f>IF(R77=0,0,VLOOKUP(R77,FAC_TOTALS_APTA!$A$4:$BQ$41,$L96,FALSE))</f>
        <v>#N/A</v>
      </c>
      <c r="S96" s="40" t="e">
        <f>IF(S77=0,0,VLOOKUP(S77,FAC_TOTALS_APTA!$A$4:$BQ$41,$L96,FALSE))</f>
        <v>#N/A</v>
      </c>
      <c r="T96" s="40" t="e">
        <f>IF(T77=0,0,VLOOKUP(T77,FAC_TOTALS_APTA!$A$4:$BQ$41,$L96,FALSE))</f>
        <v>#N/A</v>
      </c>
      <c r="U96" s="40" t="e">
        <f>IF(U77=0,0,VLOOKUP(U77,FAC_TOTALS_APTA!$A$4:$BQ$41,$L96,FALSE))</f>
        <v>#N/A</v>
      </c>
      <c r="V96" s="40" t="e">
        <f>IF(V77=0,0,VLOOKUP(V77,FAC_TOTALS_APTA!$A$4:$BQ$41,$L96,FALSE))</f>
        <v>#N/A</v>
      </c>
      <c r="W96" s="40" t="e">
        <f>IF(W77=0,0,VLOOKUP(W77,FAC_TOTALS_APTA!$A$4:$BQ$41,$L96,FALSE))</f>
        <v>#N/A</v>
      </c>
      <c r="X96" s="40" t="e">
        <f>IF(X77=0,0,VLOOKUP(X77,FAC_TOTALS_APTA!$A$4:$BQ$41,$L96,FALSE))</f>
        <v>#N/A</v>
      </c>
      <c r="Y96" s="40" t="e">
        <f>IF(Y77=0,0,VLOOKUP(Y77,FAC_TOTALS_APTA!$A$4:$BQ$41,$L96,FALSE))</f>
        <v>#N/A</v>
      </c>
      <c r="Z96" s="40" t="e">
        <f>IF(Z77=0,0,VLOOKUP(Z77,FAC_TOTALS_APTA!$A$4:$BQ$41,$L96,FALSE))</f>
        <v>#N/A</v>
      </c>
      <c r="AA96" s="40" t="e">
        <f>IF(AA77=0,0,VLOOKUP(AA77,FAC_TOTALS_APTA!$A$4:$BQ$41,$L96,FALSE))</f>
        <v>#N/A</v>
      </c>
      <c r="AB96" s="40" t="e">
        <f>IF(AB77=0,0,VLOOKUP(AB77,FAC_TOTALS_APTA!$A$4:$BQ$41,$L96,FALSE))</f>
        <v>#N/A</v>
      </c>
      <c r="AC96" s="41" t="e">
        <f t="shared" si="34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33"/>
        <v>New_Reporter_FAC</v>
      </c>
      <c r="L97" s="9">
        <f>MATCH($K97,FAC_TOTALS_APTA!$A$2:$BO$2,)</f>
        <v>50</v>
      </c>
      <c r="M97" s="40" t="e">
        <f>IF(M77=0,0,VLOOKUP(M77,FAC_TOTALS_APTA!$A$4:$BQ$41,$L97,FALSE))</f>
        <v>#N/A</v>
      </c>
      <c r="N97" s="40" t="e">
        <f>IF(N77=0,0,VLOOKUP(N77,FAC_TOTALS_APTA!$A$4:$BQ$41,$L97,FALSE))</f>
        <v>#N/A</v>
      </c>
      <c r="O97" s="40" t="e">
        <f>IF(O77=0,0,VLOOKUP(O77,FAC_TOTALS_APTA!$A$4:$BQ$41,$L97,FALSE))</f>
        <v>#N/A</v>
      </c>
      <c r="P97" s="40" t="e">
        <f>IF(P77=0,0,VLOOKUP(P77,FAC_TOTALS_APTA!$A$4:$BQ$41,$L97,FALSE))</f>
        <v>#N/A</v>
      </c>
      <c r="Q97" s="40" t="e">
        <f>IF(Q77=0,0,VLOOKUP(Q77,FAC_TOTALS_APTA!$A$4:$BQ$41,$L97,FALSE))</f>
        <v>#N/A</v>
      </c>
      <c r="R97" s="40" t="e">
        <f>IF(R77=0,0,VLOOKUP(R77,FAC_TOTALS_APTA!$A$4:$BQ$41,$L97,FALSE))</f>
        <v>#N/A</v>
      </c>
      <c r="S97" s="40" t="e">
        <f>IF(S77=0,0,VLOOKUP(S77,FAC_TOTALS_APTA!$A$4:$BQ$41,$L97,FALSE))</f>
        <v>#N/A</v>
      </c>
      <c r="T97" s="40" t="e">
        <f>IF(T77=0,0,VLOOKUP(T77,FAC_TOTALS_APTA!$A$4:$BQ$41,$L97,FALSE))</f>
        <v>#N/A</v>
      </c>
      <c r="U97" s="40" t="e">
        <f>IF(U77=0,0,VLOOKUP(U77,FAC_TOTALS_APTA!$A$4:$BQ$41,$L97,FALSE))</f>
        <v>#N/A</v>
      </c>
      <c r="V97" s="40" t="e">
        <f>IF(V77=0,0,VLOOKUP(V77,FAC_TOTALS_APTA!$A$4:$BQ$41,$L97,FALSE))</f>
        <v>#N/A</v>
      </c>
      <c r="W97" s="40" t="e">
        <f>IF(W77=0,0,VLOOKUP(W77,FAC_TOTALS_APTA!$A$4:$BQ$41,$L97,FALSE))</f>
        <v>#N/A</v>
      </c>
      <c r="X97" s="40" t="e">
        <f>IF(X77=0,0,VLOOKUP(X77,FAC_TOTALS_APTA!$A$4:$BQ$41,$L97,FALSE))</f>
        <v>#N/A</v>
      </c>
      <c r="Y97" s="40" t="e">
        <f>IF(Y77=0,0,VLOOKUP(Y77,FAC_TOTALS_APTA!$A$4:$BQ$41,$L97,FALSE))</f>
        <v>#N/A</v>
      </c>
      <c r="Z97" s="40" t="e">
        <f>IF(Z77=0,0,VLOOKUP(Z77,FAC_TOTALS_APTA!$A$4:$BQ$41,$L97,FALSE))</f>
        <v>#N/A</v>
      </c>
      <c r="AA97" s="40" t="e">
        <f>IF(AA77=0,0,VLOOKUP(AA77,FAC_TOTALS_APTA!$A$4:$BQ$41,$L97,FALSE))</f>
        <v>#N/A</v>
      </c>
      <c r="AB97" s="40" t="e">
        <f>IF(AB77=0,0,VLOOKUP(AB77,FAC_TOTALS_APTA!$A$4:$BQ$41,$L97,FALSE))</f>
        <v>#N/A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VLOOKUP(G77,FAC_TOTALS_APTA!$A$4:$BQ$41,$F98,FALSE)</f>
        <v>#N/A</v>
      </c>
      <c r="H98" s="66" t="e">
        <f>VLOOKUP(H77,FAC_TOTALS_APTA!$A$4:$BO$41,$F98,FALSE)</f>
        <v>#N/A</v>
      </c>
      <c r="I98" s="68" t="e">
        <f t="shared" ref="I98:I99" si="35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36">SUM(N79:N96)</f>
        <v>#N/A</v>
      </c>
      <c r="O98" s="30" t="e">
        <f t="shared" si="36"/>
        <v>#N/A</v>
      </c>
      <c r="P98" s="30" t="e">
        <f t="shared" si="36"/>
        <v>#N/A</v>
      </c>
      <c r="Q98" s="30" t="e">
        <f t="shared" si="36"/>
        <v>#N/A</v>
      </c>
      <c r="R98" s="30" t="e">
        <f t="shared" si="36"/>
        <v>#N/A</v>
      </c>
      <c r="S98" s="30" t="e">
        <f t="shared" si="36"/>
        <v>#N/A</v>
      </c>
      <c r="T98" s="30" t="e">
        <f t="shared" si="36"/>
        <v>#N/A</v>
      </c>
      <c r="U98" s="30" t="e">
        <f t="shared" si="36"/>
        <v>#N/A</v>
      </c>
      <c r="V98" s="30" t="e">
        <f t="shared" si="36"/>
        <v>#N/A</v>
      </c>
      <c r="W98" s="30" t="e">
        <f t="shared" si="36"/>
        <v>#N/A</v>
      </c>
      <c r="X98" s="30" t="e">
        <f t="shared" si="36"/>
        <v>#N/A</v>
      </c>
      <c r="Y98" s="30" t="e">
        <f t="shared" si="36"/>
        <v>#N/A</v>
      </c>
      <c r="Z98" s="30" t="e">
        <f t="shared" si="36"/>
        <v>#N/A</v>
      </c>
      <c r="AA98" s="30" t="e">
        <f t="shared" si="36"/>
        <v>#N/A</v>
      </c>
      <c r="AB98" s="30" t="e">
        <f t="shared" si="36"/>
        <v>#N/A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VLOOKUP(G77,FAC_TOTALS_APTA!$A$4:$BO$41,$F99,FALSE)</f>
        <v>#N/A</v>
      </c>
      <c r="H99" s="67" t="e">
        <f>VLOOKUP(H77,FAC_TOTALS_APTA!$A$4:$BO$41,$F99,FALSE)</f>
        <v>#N/A</v>
      </c>
      <c r="I99" s="69" t="e">
        <f t="shared" si="35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s="12" customFormat="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s="12" customFormat="1" ht="15" thickTop="1" x14ac:dyDescent="0.2">
      <c r="B101" s="17"/>
      <c r="E101" s="8"/>
      <c r="I101" s="19"/>
      <c r="AD101" s="34"/>
    </row>
    <row r="102" spans="1:31" s="12" customFormat="1" x14ac:dyDescent="0.2">
      <c r="B102" s="17"/>
      <c r="E102" s="8"/>
      <c r="I102" s="19"/>
      <c r="AD102" s="34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ht="15" x14ac:dyDescent="0.2"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1" ht="16" thickBot="1" x14ac:dyDescent="0.25"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1" ht="15" thickTop="1" x14ac:dyDescent="0.2"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</row>
    <row r="108" spans="1:31" ht="15" x14ac:dyDescent="0.2"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x14ac:dyDescent="0.2">
      <c r="B110" s="27"/>
      <c r="C110" s="29"/>
      <c r="D110" s="8"/>
      <c r="E110" s="8"/>
      <c r="F110" s="8"/>
      <c r="G110" s="8" t="str">
        <f>CONCATENATE($C105,"_",$C106,"_",G108)</f>
        <v>0_10_2002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0_10_2003</v>
      </c>
      <c r="N110" s="8" t="str">
        <f t="shared" ref="N110:AB110" si="37">IF($G108+N109&gt;$H108,0,CONCATENATE($C105,"_",$C106,"_",$G108+N109))</f>
        <v>0_10_2004</v>
      </c>
      <c r="O110" s="8" t="str">
        <f t="shared" si="37"/>
        <v>0_10_2005</v>
      </c>
      <c r="P110" s="8" t="str">
        <f t="shared" si="37"/>
        <v>0_10_2006</v>
      </c>
      <c r="Q110" s="8" t="str">
        <f t="shared" si="37"/>
        <v>0_10_2007</v>
      </c>
      <c r="R110" s="8" t="str">
        <f t="shared" si="37"/>
        <v>0_10_2008</v>
      </c>
      <c r="S110" s="8" t="str">
        <f t="shared" si="37"/>
        <v>0_10_2009</v>
      </c>
      <c r="T110" s="8" t="str">
        <f t="shared" si="37"/>
        <v>0_10_2010</v>
      </c>
      <c r="U110" s="8" t="str">
        <f t="shared" si="37"/>
        <v>0_10_2011</v>
      </c>
      <c r="V110" s="8" t="str">
        <f t="shared" si="37"/>
        <v>0_10_2012</v>
      </c>
      <c r="W110" s="8" t="str">
        <f t="shared" si="37"/>
        <v>0_10_2013</v>
      </c>
      <c r="X110" s="8" t="str">
        <f t="shared" si="37"/>
        <v>0_10_2014</v>
      </c>
      <c r="Y110" s="8" t="str">
        <f t="shared" si="37"/>
        <v>0_10_2015</v>
      </c>
      <c r="Z110" s="8" t="str">
        <f t="shared" si="37"/>
        <v>0_10_2016</v>
      </c>
      <c r="AA110" s="8" t="str">
        <f t="shared" si="37"/>
        <v>0_10_2017</v>
      </c>
      <c r="AB110" s="8" t="str">
        <f t="shared" si="37"/>
        <v>0_10_2018</v>
      </c>
      <c r="AC110" s="8"/>
      <c r="AD110" s="8"/>
    </row>
    <row r="111" spans="1:31" x14ac:dyDescent="0.2"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 t="e">
        <f>VLOOKUP(G110,FAC_TOTALS_APTA!$A$4:$BQ$41,$F112,FALSE)</f>
        <v>#N/A</v>
      </c>
      <c r="H112" s="30" t="e">
        <f>VLOOKUP(H110,FAC_TOTALS_APTA!$A$4:$BQ$41,$F112,FALSE)</f>
        <v>#N/A</v>
      </c>
      <c r="I112" s="31" t="str">
        <f>IFERROR(H112/G112-1,"-")</f>
        <v>-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 t="e">
        <f>IF(M110=0,0,VLOOKUP(M110,FAC_TOTALS_APTA!$A$4:$BQ$41,$L112,FALSE))</f>
        <v>#N/A</v>
      </c>
      <c r="N112" s="30" t="e">
        <f>IF(N110=0,0,VLOOKUP(N110,FAC_TOTALS_APTA!$A$4:$BQ$41,$L112,FALSE))</f>
        <v>#N/A</v>
      </c>
      <c r="O112" s="30" t="e">
        <f>IF(O110=0,0,VLOOKUP(O110,FAC_TOTALS_APTA!$A$4:$BQ$41,$L112,FALSE))</f>
        <v>#N/A</v>
      </c>
      <c r="P112" s="30" t="e">
        <f>IF(P110=0,0,VLOOKUP(P110,FAC_TOTALS_APTA!$A$4:$BQ$41,$L112,FALSE))</f>
        <v>#N/A</v>
      </c>
      <c r="Q112" s="30" t="e">
        <f>IF(Q110=0,0,VLOOKUP(Q110,FAC_TOTALS_APTA!$A$4:$BQ$41,$L112,FALSE))</f>
        <v>#N/A</v>
      </c>
      <c r="R112" s="30" t="e">
        <f>IF(R110=0,0,VLOOKUP(R110,FAC_TOTALS_APTA!$A$4:$BQ$41,$L112,FALSE))</f>
        <v>#N/A</v>
      </c>
      <c r="S112" s="30" t="e">
        <f>IF(S110=0,0,VLOOKUP(S110,FAC_TOTALS_APTA!$A$4:$BQ$41,$L112,FALSE))</f>
        <v>#N/A</v>
      </c>
      <c r="T112" s="30" t="e">
        <f>IF(T110=0,0,VLOOKUP(T110,FAC_TOTALS_APTA!$A$4:$BQ$41,$L112,FALSE))</f>
        <v>#N/A</v>
      </c>
      <c r="U112" s="30" t="e">
        <f>IF(U110=0,0,VLOOKUP(U110,FAC_TOTALS_APTA!$A$4:$BQ$41,$L112,FALSE))</f>
        <v>#N/A</v>
      </c>
      <c r="V112" s="30" t="e">
        <f>IF(V110=0,0,VLOOKUP(V110,FAC_TOTALS_APTA!$A$4:$BQ$41,$L112,FALSE))</f>
        <v>#N/A</v>
      </c>
      <c r="W112" s="30" t="e">
        <f>IF(W110=0,0,VLOOKUP(W110,FAC_TOTALS_APTA!$A$4:$BQ$41,$L112,FALSE))</f>
        <v>#N/A</v>
      </c>
      <c r="X112" s="30" t="e">
        <f>IF(X110=0,0,VLOOKUP(X110,FAC_TOTALS_APTA!$A$4:$BQ$41,$L112,FALSE))</f>
        <v>#N/A</v>
      </c>
      <c r="Y112" s="30" t="e">
        <f>IF(Y110=0,0,VLOOKUP(Y110,FAC_TOTALS_APTA!$A$4:$BQ$41,$L112,FALSE))</f>
        <v>#N/A</v>
      </c>
      <c r="Z112" s="30" t="e">
        <f>IF(Z110=0,0,VLOOKUP(Z110,FAC_TOTALS_APTA!$A$4:$BQ$41,$L112,FALSE))</f>
        <v>#N/A</v>
      </c>
      <c r="AA112" s="30" t="e">
        <f>IF(AA110=0,0,VLOOKUP(AA110,FAC_TOTALS_APTA!$A$4:$BQ$41,$L112,FALSE))</f>
        <v>#N/A</v>
      </c>
      <c r="AB112" s="30" t="e">
        <f>IF(AB110=0,0,VLOOKUP(AB110,FAC_TOTALS_APTA!$A$4:$BQ$41,$L112,FALSE))</f>
        <v>#N/A</v>
      </c>
      <c r="AC112" s="33" t="e">
        <f>SUM(M112:AB112)</f>
        <v>#N/A</v>
      </c>
      <c r="AD112" s="34" t="e">
        <f>AC112/G132</f>
        <v>#N/A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 t="e">
        <f>VLOOKUP(G110,FAC_TOTALS_APTA!$A$4:$BQ$41,$F113,FALSE)</f>
        <v>#N/A</v>
      </c>
      <c r="H113" s="47" t="e">
        <f>VLOOKUP(H110,FAC_TOTALS_APTA!$A$4:$BQ$41,$F113,FALSE)</f>
        <v>#N/A</v>
      </c>
      <c r="I113" s="31" t="str">
        <f t="shared" ref="I113:I129" si="38">IFERROR(H113/G113-1,"-")</f>
        <v>-</v>
      </c>
      <c r="J113" s="32" t="str">
        <f t="shared" ref="J113:J129" si="39">IF(C113="Log","_log","")</f>
        <v>_log</v>
      </c>
      <c r="K113" s="32" t="str">
        <f t="shared" ref="K113:K130" si="40">CONCATENATE(D113,J113,"_FAC")</f>
        <v>FARE_per_UPT_2018_log_FAC</v>
      </c>
      <c r="L113" s="8">
        <f>MATCH($K113,FAC_TOTALS_APTA!$A$2:$BO$2,)</f>
        <v>30</v>
      </c>
      <c r="M113" s="30" t="e">
        <f>IF(M110=0,0,VLOOKUP(M110,FAC_TOTALS_APTA!$A$4:$BQ$41,$L113,FALSE))</f>
        <v>#N/A</v>
      </c>
      <c r="N113" s="30" t="e">
        <f>IF(N110=0,0,VLOOKUP(N110,FAC_TOTALS_APTA!$A$4:$BQ$41,$L113,FALSE))</f>
        <v>#N/A</v>
      </c>
      <c r="O113" s="30" t="e">
        <f>IF(O110=0,0,VLOOKUP(O110,FAC_TOTALS_APTA!$A$4:$BQ$41,$L113,FALSE))</f>
        <v>#N/A</v>
      </c>
      <c r="P113" s="30" t="e">
        <f>IF(P110=0,0,VLOOKUP(P110,FAC_TOTALS_APTA!$A$4:$BQ$41,$L113,FALSE))</f>
        <v>#N/A</v>
      </c>
      <c r="Q113" s="30" t="e">
        <f>IF(Q110=0,0,VLOOKUP(Q110,FAC_TOTALS_APTA!$A$4:$BQ$41,$L113,FALSE))</f>
        <v>#N/A</v>
      </c>
      <c r="R113" s="30" t="e">
        <f>IF(R110=0,0,VLOOKUP(R110,FAC_TOTALS_APTA!$A$4:$BQ$41,$L113,FALSE))</f>
        <v>#N/A</v>
      </c>
      <c r="S113" s="30" t="e">
        <f>IF(S110=0,0,VLOOKUP(S110,FAC_TOTALS_APTA!$A$4:$BQ$41,$L113,FALSE))</f>
        <v>#N/A</v>
      </c>
      <c r="T113" s="30" t="e">
        <f>IF(T110=0,0,VLOOKUP(T110,FAC_TOTALS_APTA!$A$4:$BQ$41,$L113,FALSE))</f>
        <v>#N/A</v>
      </c>
      <c r="U113" s="30" t="e">
        <f>IF(U110=0,0,VLOOKUP(U110,FAC_TOTALS_APTA!$A$4:$BQ$41,$L113,FALSE))</f>
        <v>#N/A</v>
      </c>
      <c r="V113" s="30" t="e">
        <f>IF(V110=0,0,VLOOKUP(V110,FAC_TOTALS_APTA!$A$4:$BQ$41,$L113,FALSE))</f>
        <v>#N/A</v>
      </c>
      <c r="W113" s="30" t="e">
        <f>IF(W110=0,0,VLOOKUP(W110,FAC_TOTALS_APTA!$A$4:$BQ$41,$L113,FALSE))</f>
        <v>#N/A</v>
      </c>
      <c r="X113" s="30" t="e">
        <f>IF(X110=0,0,VLOOKUP(X110,FAC_TOTALS_APTA!$A$4:$BQ$41,$L113,FALSE))</f>
        <v>#N/A</v>
      </c>
      <c r="Y113" s="30" t="e">
        <f>IF(Y110=0,0,VLOOKUP(Y110,FAC_TOTALS_APTA!$A$4:$BQ$41,$L113,FALSE))</f>
        <v>#N/A</v>
      </c>
      <c r="Z113" s="30" t="e">
        <f>IF(Z110=0,0,VLOOKUP(Z110,FAC_TOTALS_APTA!$A$4:$BQ$41,$L113,FALSE))</f>
        <v>#N/A</v>
      </c>
      <c r="AA113" s="30" t="e">
        <f>IF(AA110=0,0,VLOOKUP(AA110,FAC_TOTALS_APTA!$A$4:$BQ$41,$L113,FALSE))</f>
        <v>#N/A</v>
      </c>
      <c r="AB113" s="30" t="e">
        <f>IF(AB110=0,0,VLOOKUP(AB110,FAC_TOTALS_APTA!$A$4:$BQ$41,$L113,FALSE))</f>
        <v>#N/A</v>
      </c>
      <c r="AC113" s="33" t="e">
        <f t="shared" ref="AC113:AC129" si="41">SUM(M113:AB113)</f>
        <v>#N/A</v>
      </c>
      <c r="AD113" s="34" t="e">
        <f>AC113/G132</f>
        <v>#N/A</v>
      </c>
      <c r="AE113" s="8"/>
    </row>
    <row r="114" spans="1:31" s="15" customFormat="1" ht="15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 t="e">
        <f>VLOOKUP(G110,FAC_TOTALS_APTA!$A$4:$BQ$41,$F114,FALSE)</f>
        <v>#N/A</v>
      </c>
      <c r="H114" s="30" t="e">
        <f>VLOOKUP(H110,FAC_TOTALS_APTA!$A$4:$BQ$41,$F114,FALSE)</f>
        <v>#N/A</v>
      </c>
      <c r="I114" s="31" t="str">
        <f t="shared" si="38"/>
        <v>-</v>
      </c>
      <c r="J114" s="32" t="str">
        <f t="shared" si="39"/>
        <v>_log</v>
      </c>
      <c r="K114" s="32" t="str">
        <f t="shared" si="40"/>
        <v>POP_EMP_log_FAC</v>
      </c>
      <c r="L114" s="8">
        <f>MATCH($K114,FAC_TOTALS_APTA!$A$2:$BO$2,)</f>
        <v>31</v>
      </c>
      <c r="M114" s="30" t="e">
        <f>IF(M110=0,0,VLOOKUP(M110,FAC_TOTALS_APTA!$A$4:$BQ$41,$L114,FALSE))</f>
        <v>#N/A</v>
      </c>
      <c r="N114" s="30" t="e">
        <f>IF(N110=0,0,VLOOKUP(N110,FAC_TOTALS_APTA!$A$4:$BQ$41,$L114,FALSE))</f>
        <v>#N/A</v>
      </c>
      <c r="O114" s="30" t="e">
        <f>IF(O110=0,0,VLOOKUP(O110,FAC_TOTALS_APTA!$A$4:$BQ$41,$L114,FALSE))</f>
        <v>#N/A</v>
      </c>
      <c r="P114" s="30" t="e">
        <f>IF(P110=0,0,VLOOKUP(P110,FAC_TOTALS_APTA!$A$4:$BQ$41,$L114,FALSE))</f>
        <v>#N/A</v>
      </c>
      <c r="Q114" s="30" t="e">
        <f>IF(Q110=0,0,VLOOKUP(Q110,FAC_TOTALS_APTA!$A$4:$BQ$41,$L114,FALSE))</f>
        <v>#N/A</v>
      </c>
      <c r="R114" s="30" t="e">
        <f>IF(R110=0,0,VLOOKUP(R110,FAC_TOTALS_APTA!$A$4:$BQ$41,$L114,FALSE))</f>
        <v>#N/A</v>
      </c>
      <c r="S114" s="30" t="e">
        <f>IF(S110=0,0,VLOOKUP(S110,FAC_TOTALS_APTA!$A$4:$BQ$41,$L114,FALSE))</f>
        <v>#N/A</v>
      </c>
      <c r="T114" s="30" t="e">
        <f>IF(T110=0,0,VLOOKUP(T110,FAC_TOTALS_APTA!$A$4:$BQ$41,$L114,FALSE))</f>
        <v>#N/A</v>
      </c>
      <c r="U114" s="30" t="e">
        <f>IF(U110=0,0,VLOOKUP(U110,FAC_TOTALS_APTA!$A$4:$BQ$41,$L114,FALSE))</f>
        <v>#N/A</v>
      </c>
      <c r="V114" s="30" t="e">
        <f>IF(V110=0,0,VLOOKUP(V110,FAC_TOTALS_APTA!$A$4:$BQ$41,$L114,FALSE))</f>
        <v>#N/A</v>
      </c>
      <c r="W114" s="30" t="e">
        <f>IF(W110=0,0,VLOOKUP(W110,FAC_TOTALS_APTA!$A$4:$BQ$41,$L114,FALSE))</f>
        <v>#N/A</v>
      </c>
      <c r="X114" s="30" t="e">
        <f>IF(X110=0,0,VLOOKUP(X110,FAC_TOTALS_APTA!$A$4:$BQ$41,$L114,FALSE))</f>
        <v>#N/A</v>
      </c>
      <c r="Y114" s="30" t="e">
        <f>IF(Y110=0,0,VLOOKUP(Y110,FAC_TOTALS_APTA!$A$4:$BQ$41,$L114,FALSE))</f>
        <v>#N/A</v>
      </c>
      <c r="Z114" s="30" t="e">
        <f>IF(Z110=0,0,VLOOKUP(Z110,FAC_TOTALS_APTA!$A$4:$BQ$41,$L114,FALSE))</f>
        <v>#N/A</v>
      </c>
      <c r="AA114" s="30" t="e">
        <f>IF(AA110=0,0,VLOOKUP(AA110,FAC_TOTALS_APTA!$A$4:$BQ$41,$L114,FALSE))</f>
        <v>#N/A</v>
      </c>
      <c r="AB114" s="30" t="e">
        <f>IF(AB110=0,0,VLOOKUP(AB110,FAC_TOTALS_APTA!$A$4:$BQ$41,$L114,FALSE))</f>
        <v>#N/A</v>
      </c>
      <c r="AC114" s="33" t="e">
        <f t="shared" si="41"/>
        <v>#N/A</v>
      </c>
      <c r="AD114" s="34" t="e">
        <f>AC114/G132</f>
        <v>#N/A</v>
      </c>
      <c r="AE114" s="8"/>
    </row>
    <row r="115" spans="1:31" s="15" customFormat="1" ht="30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 t="e">
        <f>VLOOKUP(G110,FAC_TOTALS_APTA!$A$4:$BQ$41,$F115,FALSE)</f>
        <v>#N/A</v>
      </c>
      <c r="H115" s="47" t="e">
        <f>VLOOKUP(H110,FAC_TOTALS_APTA!$A$4:$BQ$41,$F115,FALSE)</f>
        <v>#N/A</v>
      </c>
      <c r="I115" s="31" t="str">
        <f t="shared" si="38"/>
        <v>-</v>
      </c>
      <c r="J115" s="32" t="str">
        <f t="shared" si="39"/>
        <v/>
      </c>
      <c r="K115" s="32" t="str">
        <f t="shared" si="40"/>
        <v>TSD_POP_EMP_PCT_FAC</v>
      </c>
      <c r="L115" s="8">
        <f>MATCH($K115,FAC_TOTALS_APTA!$A$2:$BO$2,)</f>
        <v>35</v>
      </c>
      <c r="M115" s="30" t="e">
        <f>IF(M110=0,0,VLOOKUP(M110,FAC_TOTALS_APTA!$A$4:$BQ$41,$L115,FALSE))</f>
        <v>#N/A</v>
      </c>
      <c r="N115" s="30" t="e">
        <f>IF(N110=0,0,VLOOKUP(N110,FAC_TOTALS_APTA!$A$4:$BQ$41,$L115,FALSE))</f>
        <v>#N/A</v>
      </c>
      <c r="O115" s="30" t="e">
        <f>IF(O110=0,0,VLOOKUP(O110,FAC_TOTALS_APTA!$A$4:$BQ$41,$L115,FALSE))</f>
        <v>#N/A</v>
      </c>
      <c r="P115" s="30" t="e">
        <f>IF(P110=0,0,VLOOKUP(P110,FAC_TOTALS_APTA!$A$4:$BQ$41,$L115,FALSE))</f>
        <v>#N/A</v>
      </c>
      <c r="Q115" s="30" t="e">
        <f>IF(Q110=0,0,VLOOKUP(Q110,FAC_TOTALS_APTA!$A$4:$BQ$41,$L115,FALSE))</f>
        <v>#N/A</v>
      </c>
      <c r="R115" s="30" t="e">
        <f>IF(R110=0,0,VLOOKUP(R110,FAC_TOTALS_APTA!$A$4:$BQ$41,$L115,FALSE))</f>
        <v>#N/A</v>
      </c>
      <c r="S115" s="30" t="e">
        <f>IF(S110=0,0,VLOOKUP(S110,FAC_TOTALS_APTA!$A$4:$BQ$41,$L115,FALSE))</f>
        <v>#N/A</v>
      </c>
      <c r="T115" s="30" t="e">
        <f>IF(T110=0,0,VLOOKUP(T110,FAC_TOTALS_APTA!$A$4:$BQ$41,$L115,FALSE))</f>
        <v>#N/A</v>
      </c>
      <c r="U115" s="30" t="e">
        <f>IF(U110=0,0,VLOOKUP(U110,FAC_TOTALS_APTA!$A$4:$BQ$41,$L115,FALSE))</f>
        <v>#N/A</v>
      </c>
      <c r="V115" s="30" t="e">
        <f>IF(V110=0,0,VLOOKUP(V110,FAC_TOTALS_APTA!$A$4:$BQ$41,$L115,FALSE))</f>
        <v>#N/A</v>
      </c>
      <c r="W115" s="30" t="e">
        <f>IF(W110=0,0,VLOOKUP(W110,FAC_TOTALS_APTA!$A$4:$BQ$41,$L115,FALSE))</f>
        <v>#N/A</v>
      </c>
      <c r="X115" s="30" t="e">
        <f>IF(X110=0,0,VLOOKUP(X110,FAC_TOTALS_APTA!$A$4:$BQ$41,$L115,FALSE))</f>
        <v>#N/A</v>
      </c>
      <c r="Y115" s="30" t="e">
        <f>IF(Y110=0,0,VLOOKUP(Y110,FAC_TOTALS_APTA!$A$4:$BQ$41,$L115,FALSE))</f>
        <v>#N/A</v>
      </c>
      <c r="Z115" s="30" t="e">
        <f>IF(Z110=0,0,VLOOKUP(Z110,FAC_TOTALS_APTA!$A$4:$BQ$41,$L115,FALSE))</f>
        <v>#N/A</v>
      </c>
      <c r="AA115" s="30" t="e">
        <f>IF(AA110=0,0,VLOOKUP(AA110,FAC_TOTALS_APTA!$A$4:$BQ$41,$L115,FALSE))</f>
        <v>#N/A</v>
      </c>
      <c r="AB115" s="30" t="e">
        <f>IF(AB110=0,0,VLOOKUP(AB110,FAC_TOTALS_APTA!$A$4:$BQ$41,$L115,FALSE))</f>
        <v>#N/A</v>
      </c>
      <c r="AC115" s="33" t="e">
        <f t="shared" si="41"/>
        <v>#N/A</v>
      </c>
      <c r="AD115" s="34" t="e">
        <f>AC115/G132</f>
        <v>#N/A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 t="e">
        <f>VLOOKUP(G110,FAC_TOTALS_APTA!$A$4:$BQ$41,$F116,FALSE)</f>
        <v>#N/A</v>
      </c>
      <c r="H116" s="35" t="e">
        <f>VLOOKUP(H110,FAC_TOTALS_APTA!$A$4:$BQ$41,$F116,FALSE)</f>
        <v>#N/A</v>
      </c>
      <c r="I116" s="31" t="str">
        <f t="shared" si="38"/>
        <v>-</v>
      </c>
      <c r="J116" s="32" t="str">
        <f t="shared" si="39"/>
        <v>_log</v>
      </c>
      <c r="K116" s="32" t="str">
        <f t="shared" si="40"/>
        <v>GAS_PRICE_2018_log_FAC</v>
      </c>
      <c r="L116" s="8">
        <f>MATCH($K116,FAC_TOTALS_APTA!$A$2:$BO$2,)</f>
        <v>32</v>
      </c>
      <c r="M116" s="30" t="e">
        <f>IF(M110=0,0,VLOOKUP(M110,FAC_TOTALS_APTA!$A$4:$BQ$41,$L116,FALSE))</f>
        <v>#N/A</v>
      </c>
      <c r="N116" s="30" t="e">
        <f>IF(N110=0,0,VLOOKUP(N110,FAC_TOTALS_APTA!$A$4:$BQ$41,$L116,FALSE))</f>
        <v>#N/A</v>
      </c>
      <c r="O116" s="30" t="e">
        <f>IF(O110=0,0,VLOOKUP(O110,FAC_TOTALS_APTA!$A$4:$BQ$41,$L116,FALSE))</f>
        <v>#N/A</v>
      </c>
      <c r="P116" s="30" t="e">
        <f>IF(P110=0,0,VLOOKUP(P110,FAC_TOTALS_APTA!$A$4:$BQ$41,$L116,FALSE))</f>
        <v>#N/A</v>
      </c>
      <c r="Q116" s="30" t="e">
        <f>IF(Q110=0,0,VLOOKUP(Q110,FAC_TOTALS_APTA!$A$4:$BQ$41,$L116,FALSE))</f>
        <v>#N/A</v>
      </c>
      <c r="R116" s="30" t="e">
        <f>IF(R110=0,0,VLOOKUP(R110,FAC_TOTALS_APTA!$A$4:$BQ$41,$L116,FALSE))</f>
        <v>#N/A</v>
      </c>
      <c r="S116" s="30" t="e">
        <f>IF(S110=0,0,VLOOKUP(S110,FAC_TOTALS_APTA!$A$4:$BQ$41,$L116,FALSE))</f>
        <v>#N/A</v>
      </c>
      <c r="T116" s="30" t="e">
        <f>IF(T110=0,0,VLOOKUP(T110,FAC_TOTALS_APTA!$A$4:$BQ$41,$L116,FALSE))</f>
        <v>#N/A</v>
      </c>
      <c r="U116" s="30" t="e">
        <f>IF(U110=0,0,VLOOKUP(U110,FAC_TOTALS_APTA!$A$4:$BQ$41,$L116,FALSE))</f>
        <v>#N/A</v>
      </c>
      <c r="V116" s="30" t="e">
        <f>IF(V110=0,0,VLOOKUP(V110,FAC_TOTALS_APTA!$A$4:$BQ$41,$L116,FALSE))</f>
        <v>#N/A</v>
      </c>
      <c r="W116" s="30" t="e">
        <f>IF(W110=0,0,VLOOKUP(W110,FAC_TOTALS_APTA!$A$4:$BQ$41,$L116,FALSE))</f>
        <v>#N/A</v>
      </c>
      <c r="X116" s="30" t="e">
        <f>IF(X110=0,0,VLOOKUP(X110,FAC_TOTALS_APTA!$A$4:$BQ$41,$L116,FALSE))</f>
        <v>#N/A</v>
      </c>
      <c r="Y116" s="30" t="e">
        <f>IF(Y110=0,0,VLOOKUP(Y110,FAC_TOTALS_APTA!$A$4:$BQ$41,$L116,FALSE))</f>
        <v>#N/A</v>
      </c>
      <c r="Z116" s="30" t="e">
        <f>IF(Z110=0,0,VLOOKUP(Z110,FAC_TOTALS_APTA!$A$4:$BQ$41,$L116,FALSE))</f>
        <v>#N/A</v>
      </c>
      <c r="AA116" s="30" t="e">
        <f>IF(AA110=0,0,VLOOKUP(AA110,FAC_TOTALS_APTA!$A$4:$BQ$41,$L116,FALSE))</f>
        <v>#N/A</v>
      </c>
      <c r="AB116" s="30" t="e">
        <f>IF(AB110=0,0,VLOOKUP(AB110,FAC_TOTALS_APTA!$A$4:$BQ$41,$L116,FALSE))</f>
        <v>#N/A</v>
      </c>
      <c r="AC116" s="33" t="e">
        <f t="shared" si="41"/>
        <v>#N/A</v>
      </c>
      <c r="AD116" s="34" t="e">
        <f>AC116/G132</f>
        <v>#N/A</v>
      </c>
      <c r="AE116" s="8"/>
    </row>
    <row r="117" spans="1:31" s="15" customFormat="1" ht="15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 t="e">
        <f>VLOOKUP(G110,FAC_TOTALS_APTA!$A$4:$BQ$41,$F117,FALSE)</f>
        <v>#N/A</v>
      </c>
      <c r="H117" s="47" t="e">
        <f>VLOOKUP(H110,FAC_TOTALS_APTA!$A$4:$BQ$41,$F117,FALSE)</f>
        <v>#N/A</v>
      </c>
      <c r="I117" s="31" t="str">
        <f t="shared" si="38"/>
        <v>-</v>
      </c>
      <c r="J117" s="32" t="str">
        <f t="shared" si="39"/>
        <v>_log</v>
      </c>
      <c r="K117" s="32" t="str">
        <f t="shared" si="40"/>
        <v>TOTAL_MED_INC_INDIV_2018_log_FAC</v>
      </c>
      <c r="L117" s="8">
        <f>MATCH($K117,FAC_TOTALS_APTA!$A$2:$BO$2,)</f>
        <v>33</v>
      </c>
      <c r="M117" s="30" t="e">
        <f>IF(M110=0,0,VLOOKUP(M110,FAC_TOTALS_APTA!$A$4:$BQ$41,$L117,FALSE))</f>
        <v>#N/A</v>
      </c>
      <c r="N117" s="30" t="e">
        <f>IF(N110=0,0,VLOOKUP(N110,FAC_TOTALS_APTA!$A$4:$BQ$41,$L117,FALSE))</f>
        <v>#N/A</v>
      </c>
      <c r="O117" s="30" t="e">
        <f>IF(O110=0,0,VLOOKUP(O110,FAC_TOTALS_APTA!$A$4:$BQ$41,$L117,FALSE))</f>
        <v>#N/A</v>
      </c>
      <c r="P117" s="30" t="e">
        <f>IF(P110=0,0,VLOOKUP(P110,FAC_TOTALS_APTA!$A$4:$BQ$41,$L117,FALSE))</f>
        <v>#N/A</v>
      </c>
      <c r="Q117" s="30" t="e">
        <f>IF(Q110=0,0,VLOOKUP(Q110,FAC_TOTALS_APTA!$A$4:$BQ$41,$L117,FALSE))</f>
        <v>#N/A</v>
      </c>
      <c r="R117" s="30" t="e">
        <f>IF(R110=0,0,VLOOKUP(R110,FAC_TOTALS_APTA!$A$4:$BQ$41,$L117,FALSE))</f>
        <v>#N/A</v>
      </c>
      <c r="S117" s="30" t="e">
        <f>IF(S110=0,0,VLOOKUP(S110,FAC_TOTALS_APTA!$A$4:$BQ$41,$L117,FALSE))</f>
        <v>#N/A</v>
      </c>
      <c r="T117" s="30" t="e">
        <f>IF(T110=0,0,VLOOKUP(T110,FAC_TOTALS_APTA!$A$4:$BQ$41,$L117,FALSE))</f>
        <v>#N/A</v>
      </c>
      <c r="U117" s="30" t="e">
        <f>IF(U110=0,0,VLOOKUP(U110,FAC_TOTALS_APTA!$A$4:$BQ$41,$L117,FALSE))</f>
        <v>#N/A</v>
      </c>
      <c r="V117" s="30" t="e">
        <f>IF(V110=0,0,VLOOKUP(V110,FAC_TOTALS_APTA!$A$4:$BQ$41,$L117,FALSE))</f>
        <v>#N/A</v>
      </c>
      <c r="W117" s="30" t="e">
        <f>IF(W110=0,0,VLOOKUP(W110,FAC_TOTALS_APTA!$A$4:$BQ$41,$L117,FALSE))</f>
        <v>#N/A</v>
      </c>
      <c r="X117" s="30" t="e">
        <f>IF(X110=0,0,VLOOKUP(X110,FAC_TOTALS_APTA!$A$4:$BQ$41,$L117,FALSE))</f>
        <v>#N/A</v>
      </c>
      <c r="Y117" s="30" t="e">
        <f>IF(Y110=0,0,VLOOKUP(Y110,FAC_TOTALS_APTA!$A$4:$BQ$41,$L117,FALSE))</f>
        <v>#N/A</v>
      </c>
      <c r="Z117" s="30" t="e">
        <f>IF(Z110=0,0,VLOOKUP(Z110,FAC_TOTALS_APTA!$A$4:$BQ$41,$L117,FALSE))</f>
        <v>#N/A</v>
      </c>
      <c r="AA117" s="30" t="e">
        <f>IF(AA110=0,0,VLOOKUP(AA110,FAC_TOTALS_APTA!$A$4:$BQ$41,$L117,FALSE))</f>
        <v>#N/A</v>
      </c>
      <c r="AB117" s="30" t="e">
        <f>IF(AB110=0,0,VLOOKUP(AB110,FAC_TOTALS_APTA!$A$4:$BQ$41,$L117,FALSE))</f>
        <v>#N/A</v>
      </c>
      <c r="AC117" s="33" t="e">
        <f t="shared" si="41"/>
        <v>#N/A</v>
      </c>
      <c r="AD117" s="34" t="e">
        <f>AC117/G132</f>
        <v>#N/A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 t="e">
        <f>VLOOKUP(G110,FAC_TOTALS_APTA!$A$4:$BQ$41,$F118,FALSE)</f>
        <v>#N/A</v>
      </c>
      <c r="H118" s="30" t="e">
        <f>VLOOKUP(H110,FAC_TOTALS_APTA!$A$4:$BQ$41,$F118,FALSE)</f>
        <v>#N/A</v>
      </c>
      <c r="I118" s="31" t="str">
        <f t="shared" si="38"/>
        <v>-</v>
      </c>
      <c r="J118" s="32" t="str">
        <f t="shared" si="39"/>
        <v/>
      </c>
      <c r="K118" s="32" t="str">
        <f t="shared" si="40"/>
        <v>PCT_HH_NO_VEH_FAC</v>
      </c>
      <c r="L118" s="8">
        <f>MATCH($K118,FAC_TOTALS_APTA!$A$2:$BO$2,)</f>
        <v>34</v>
      </c>
      <c r="M118" s="30" t="e">
        <f>IF(M110=0,0,VLOOKUP(M110,FAC_TOTALS_APTA!$A$4:$BQ$41,$L118,FALSE))</f>
        <v>#N/A</v>
      </c>
      <c r="N118" s="30" t="e">
        <f>IF(N110=0,0,VLOOKUP(N110,FAC_TOTALS_APTA!$A$4:$BQ$41,$L118,FALSE))</f>
        <v>#N/A</v>
      </c>
      <c r="O118" s="30" t="e">
        <f>IF(O110=0,0,VLOOKUP(O110,FAC_TOTALS_APTA!$A$4:$BQ$41,$L118,FALSE))</f>
        <v>#N/A</v>
      </c>
      <c r="P118" s="30" t="e">
        <f>IF(P110=0,0,VLOOKUP(P110,FAC_TOTALS_APTA!$A$4:$BQ$41,$L118,FALSE))</f>
        <v>#N/A</v>
      </c>
      <c r="Q118" s="30" t="e">
        <f>IF(Q110=0,0,VLOOKUP(Q110,FAC_TOTALS_APTA!$A$4:$BQ$41,$L118,FALSE))</f>
        <v>#N/A</v>
      </c>
      <c r="R118" s="30" t="e">
        <f>IF(R110=0,0,VLOOKUP(R110,FAC_TOTALS_APTA!$A$4:$BQ$41,$L118,FALSE))</f>
        <v>#N/A</v>
      </c>
      <c r="S118" s="30" t="e">
        <f>IF(S110=0,0,VLOOKUP(S110,FAC_TOTALS_APTA!$A$4:$BQ$41,$L118,FALSE))</f>
        <v>#N/A</v>
      </c>
      <c r="T118" s="30" t="e">
        <f>IF(T110=0,0,VLOOKUP(T110,FAC_TOTALS_APTA!$A$4:$BQ$41,$L118,FALSE))</f>
        <v>#N/A</v>
      </c>
      <c r="U118" s="30" t="e">
        <f>IF(U110=0,0,VLOOKUP(U110,FAC_TOTALS_APTA!$A$4:$BQ$41,$L118,FALSE))</f>
        <v>#N/A</v>
      </c>
      <c r="V118" s="30" t="e">
        <f>IF(V110=0,0,VLOOKUP(V110,FAC_TOTALS_APTA!$A$4:$BQ$41,$L118,FALSE))</f>
        <v>#N/A</v>
      </c>
      <c r="W118" s="30" t="e">
        <f>IF(W110=0,0,VLOOKUP(W110,FAC_TOTALS_APTA!$A$4:$BQ$41,$L118,FALSE))</f>
        <v>#N/A</v>
      </c>
      <c r="X118" s="30" t="e">
        <f>IF(X110=0,0,VLOOKUP(X110,FAC_TOTALS_APTA!$A$4:$BQ$41,$L118,FALSE))</f>
        <v>#N/A</v>
      </c>
      <c r="Y118" s="30" t="e">
        <f>IF(Y110=0,0,VLOOKUP(Y110,FAC_TOTALS_APTA!$A$4:$BQ$41,$L118,FALSE))</f>
        <v>#N/A</v>
      </c>
      <c r="Z118" s="30" t="e">
        <f>IF(Z110=0,0,VLOOKUP(Z110,FAC_TOTALS_APTA!$A$4:$BQ$41,$L118,FALSE))</f>
        <v>#N/A</v>
      </c>
      <c r="AA118" s="30" t="e">
        <f>IF(AA110=0,0,VLOOKUP(AA110,FAC_TOTALS_APTA!$A$4:$BQ$41,$L118,FALSE))</f>
        <v>#N/A</v>
      </c>
      <c r="AB118" s="30" t="e">
        <f>IF(AB110=0,0,VLOOKUP(AB110,FAC_TOTALS_APTA!$A$4:$BQ$41,$L118,FALSE))</f>
        <v>#N/A</v>
      </c>
      <c r="AC118" s="33" t="e">
        <f t="shared" si="41"/>
        <v>#N/A</v>
      </c>
      <c r="AD118" s="34" t="e">
        <f>AC118/G132</f>
        <v>#N/A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 t="e">
        <f>VLOOKUP(G110,FAC_TOTALS_APTA!$A$4:$BQ$41,$F119,FALSE)</f>
        <v>#N/A</v>
      </c>
      <c r="H119" s="35" t="e">
        <f>VLOOKUP(H110,FAC_TOTALS_APTA!$A$4:$BQ$41,$F119,FALSE)</f>
        <v>#N/A</v>
      </c>
      <c r="I119" s="31" t="str">
        <f t="shared" si="38"/>
        <v>-</v>
      </c>
      <c r="J119" s="32" t="str">
        <f t="shared" si="39"/>
        <v/>
      </c>
      <c r="K119" s="32" t="str">
        <f t="shared" si="40"/>
        <v>JTW_HOME_PCT_FAC</v>
      </c>
      <c r="L119" s="8">
        <f>MATCH($K119,FAC_TOTALS_APTA!$A$2:$BO$2,)</f>
        <v>36</v>
      </c>
      <c r="M119" s="30" t="e">
        <f>IF(M110=0,0,VLOOKUP(M110,FAC_TOTALS_APTA!$A$4:$BQ$41,$L119,FALSE))</f>
        <v>#N/A</v>
      </c>
      <c r="N119" s="30" t="e">
        <f>IF(N110=0,0,VLOOKUP(N110,FAC_TOTALS_APTA!$A$4:$BQ$41,$L119,FALSE))</f>
        <v>#N/A</v>
      </c>
      <c r="O119" s="30" t="e">
        <f>IF(O110=0,0,VLOOKUP(O110,FAC_TOTALS_APTA!$A$4:$BQ$41,$L119,FALSE))</f>
        <v>#N/A</v>
      </c>
      <c r="P119" s="30" t="e">
        <f>IF(P110=0,0,VLOOKUP(P110,FAC_TOTALS_APTA!$A$4:$BQ$41,$L119,FALSE))</f>
        <v>#N/A</v>
      </c>
      <c r="Q119" s="30" t="e">
        <f>IF(Q110=0,0,VLOOKUP(Q110,FAC_TOTALS_APTA!$A$4:$BQ$41,$L119,FALSE))</f>
        <v>#N/A</v>
      </c>
      <c r="R119" s="30" t="e">
        <f>IF(R110=0,0,VLOOKUP(R110,FAC_TOTALS_APTA!$A$4:$BQ$41,$L119,FALSE))</f>
        <v>#N/A</v>
      </c>
      <c r="S119" s="30" t="e">
        <f>IF(S110=0,0,VLOOKUP(S110,FAC_TOTALS_APTA!$A$4:$BQ$41,$L119,FALSE))</f>
        <v>#N/A</v>
      </c>
      <c r="T119" s="30" t="e">
        <f>IF(T110=0,0,VLOOKUP(T110,FAC_TOTALS_APTA!$A$4:$BQ$41,$L119,FALSE))</f>
        <v>#N/A</v>
      </c>
      <c r="U119" s="30" t="e">
        <f>IF(U110=0,0,VLOOKUP(U110,FAC_TOTALS_APTA!$A$4:$BQ$41,$L119,FALSE))</f>
        <v>#N/A</v>
      </c>
      <c r="V119" s="30" t="e">
        <f>IF(V110=0,0,VLOOKUP(V110,FAC_TOTALS_APTA!$A$4:$BQ$41,$L119,FALSE))</f>
        <v>#N/A</v>
      </c>
      <c r="W119" s="30" t="e">
        <f>IF(W110=0,0,VLOOKUP(W110,FAC_TOTALS_APTA!$A$4:$BQ$41,$L119,FALSE))</f>
        <v>#N/A</v>
      </c>
      <c r="X119" s="30" t="e">
        <f>IF(X110=0,0,VLOOKUP(X110,FAC_TOTALS_APTA!$A$4:$BQ$41,$L119,FALSE))</f>
        <v>#N/A</v>
      </c>
      <c r="Y119" s="30" t="e">
        <f>IF(Y110=0,0,VLOOKUP(Y110,FAC_TOTALS_APTA!$A$4:$BQ$41,$L119,FALSE))</f>
        <v>#N/A</v>
      </c>
      <c r="Z119" s="30" t="e">
        <f>IF(Z110=0,0,VLOOKUP(Z110,FAC_TOTALS_APTA!$A$4:$BQ$41,$L119,FALSE))</f>
        <v>#N/A</v>
      </c>
      <c r="AA119" s="30" t="e">
        <f>IF(AA110=0,0,VLOOKUP(AA110,FAC_TOTALS_APTA!$A$4:$BQ$41,$L119,FALSE))</f>
        <v>#N/A</v>
      </c>
      <c r="AB119" s="30" t="e">
        <f>IF(AB110=0,0,VLOOKUP(AB110,FAC_TOTALS_APTA!$A$4:$BQ$41,$L119,FALSE))</f>
        <v>#N/A</v>
      </c>
      <c r="AC119" s="33" t="e">
        <f t="shared" si="41"/>
        <v>#N/A</v>
      </c>
      <c r="AD119" s="34" t="e">
        <f>AC119/G132</f>
        <v>#N/A</v>
      </c>
      <c r="AE119" s="8"/>
    </row>
    <row r="120" spans="1:31" s="15" customFormat="1" ht="34" hidden="1" customHeight="1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 t="e">
        <f>VLOOKUP(G110,FAC_TOTALS_APTA!$A$4:$BQ$41,$F120,FALSE)</f>
        <v>#N/A</v>
      </c>
      <c r="H120" s="35" t="e">
        <f>VLOOKUP(H110,FAC_TOTALS_APTA!$A$4:$BQ$41,$F120,FALSE)</f>
        <v>#N/A</v>
      </c>
      <c r="I120" s="31" t="str">
        <f t="shared" si="38"/>
        <v>-</v>
      </c>
      <c r="J120" s="32" t="str">
        <f t="shared" si="39"/>
        <v/>
      </c>
      <c r="K120" s="32" t="str">
        <f t="shared" si="40"/>
        <v>TNC_TRIPS_PER_CAPITA_CLUSTER_BUS_HI_OPEX_FAC</v>
      </c>
      <c r="L120" s="8">
        <f>MATCH($K120,FAC_TOTALS_APTA!$A$2:$BO$2,)</f>
        <v>37</v>
      </c>
      <c r="M120" s="30" t="e">
        <f>IF(M110=0,0,VLOOKUP(M110,FAC_TOTALS_APTA!$A$4:$BQ$41,$L120,FALSE))</f>
        <v>#N/A</v>
      </c>
      <c r="N120" s="30" t="e">
        <f>IF(N110=0,0,VLOOKUP(N110,FAC_TOTALS_APTA!$A$4:$BQ$41,$L120,FALSE))</f>
        <v>#N/A</v>
      </c>
      <c r="O120" s="30" t="e">
        <f>IF(O110=0,0,VLOOKUP(O110,FAC_TOTALS_APTA!$A$4:$BQ$41,$L120,FALSE))</f>
        <v>#N/A</v>
      </c>
      <c r="P120" s="30" t="e">
        <f>IF(P110=0,0,VLOOKUP(P110,FAC_TOTALS_APTA!$A$4:$BQ$41,$L120,FALSE))</f>
        <v>#N/A</v>
      </c>
      <c r="Q120" s="30" t="e">
        <f>IF(Q110=0,0,VLOOKUP(Q110,FAC_TOTALS_APTA!$A$4:$BQ$41,$L120,FALSE))</f>
        <v>#N/A</v>
      </c>
      <c r="R120" s="30" t="e">
        <f>IF(R110=0,0,VLOOKUP(R110,FAC_TOTALS_APTA!$A$4:$BQ$41,$L120,FALSE))</f>
        <v>#N/A</v>
      </c>
      <c r="S120" s="30" t="e">
        <f>IF(S110=0,0,VLOOKUP(S110,FAC_TOTALS_APTA!$A$4:$BQ$41,$L120,FALSE))</f>
        <v>#N/A</v>
      </c>
      <c r="T120" s="30" t="e">
        <f>IF(T110=0,0,VLOOKUP(T110,FAC_TOTALS_APTA!$A$4:$BQ$41,$L120,FALSE))</f>
        <v>#N/A</v>
      </c>
      <c r="U120" s="30" t="e">
        <f>IF(U110=0,0,VLOOKUP(U110,FAC_TOTALS_APTA!$A$4:$BQ$41,$L120,FALSE))</f>
        <v>#N/A</v>
      </c>
      <c r="V120" s="30" t="e">
        <f>IF(V110=0,0,VLOOKUP(V110,FAC_TOTALS_APTA!$A$4:$BQ$41,$L120,FALSE))</f>
        <v>#N/A</v>
      </c>
      <c r="W120" s="30" t="e">
        <f>IF(W110=0,0,VLOOKUP(W110,FAC_TOTALS_APTA!$A$4:$BQ$41,$L120,FALSE))</f>
        <v>#N/A</v>
      </c>
      <c r="X120" s="30" t="e">
        <f>IF(X110=0,0,VLOOKUP(X110,FAC_TOTALS_APTA!$A$4:$BQ$41,$L120,FALSE))</f>
        <v>#N/A</v>
      </c>
      <c r="Y120" s="30" t="e">
        <f>IF(Y110=0,0,VLOOKUP(Y110,FAC_TOTALS_APTA!$A$4:$BQ$41,$L120,FALSE))</f>
        <v>#N/A</v>
      </c>
      <c r="Z120" s="30" t="e">
        <f>IF(Z110=0,0,VLOOKUP(Z110,FAC_TOTALS_APTA!$A$4:$BQ$41,$L120,FALSE))</f>
        <v>#N/A</v>
      </c>
      <c r="AA120" s="30" t="e">
        <f>IF(AA110=0,0,VLOOKUP(AA110,FAC_TOTALS_APTA!$A$4:$BQ$41,$L120,FALSE))</f>
        <v>#N/A</v>
      </c>
      <c r="AB120" s="30" t="e">
        <f>IF(AB110=0,0,VLOOKUP(AB110,FAC_TOTALS_APTA!$A$4:$BQ$41,$L120,FALSE))</f>
        <v>#N/A</v>
      </c>
      <c r="AC120" s="33" t="e">
        <f t="shared" si="41"/>
        <v>#N/A</v>
      </c>
      <c r="AD120" s="34" t="e">
        <f>AC120/G132</f>
        <v>#N/A</v>
      </c>
      <c r="AE120" s="8"/>
    </row>
    <row r="121" spans="1:31" s="15" customFormat="1" ht="34" hidden="1" customHeight="1" x14ac:dyDescent="0.2">
      <c r="A121" s="8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 t="e">
        <f>VLOOKUP(G110,FAC_TOTALS_APTA!$A$4:$BQ$41,$F121,FALSE)</f>
        <v>#N/A</v>
      </c>
      <c r="H121" s="35" t="e">
        <f>VLOOKUP(H110,FAC_TOTALS_APTA!$A$4:$BQ$41,$F121,FALSE)</f>
        <v>#N/A</v>
      </c>
      <c r="I121" s="31" t="str">
        <f t="shared" si="38"/>
        <v>-</v>
      </c>
      <c r="J121" s="32" t="str">
        <f t="shared" si="39"/>
        <v/>
      </c>
      <c r="K121" s="32" t="str">
        <f t="shared" si="40"/>
        <v>TNC_TRIPS_PER_CAPITA_CLUSTER_BUS_MID_OPEX_FAC</v>
      </c>
      <c r="L121" s="8">
        <f>MATCH($K121,FAC_TOTALS_APTA!$A$2:$BO$2,)</f>
        <v>38</v>
      </c>
      <c r="M121" s="30" t="e">
        <f>IF(M110=0,0,VLOOKUP(M110,FAC_TOTALS_APTA!$A$4:$BQ$41,$L121,FALSE))</f>
        <v>#N/A</v>
      </c>
      <c r="N121" s="30" t="e">
        <f>IF(N110=0,0,VLOOKUP(N110,FAC_TOTALS_APTA!$A$4:$BQ$41,$L121,FALSE))</f>
        <v>#N/A</v>
      </c>
      <c r="O121" s="30" t="e">
        <f>IF(O110=0,0,VLOOKUP(O110,FAC_TOTALS_APTA!$A$4:$BQ$41,$L121,FALSE))</f>
        <v>#N/A</v>
      </c>
      <c r="P121" s="30" t="e">
        <f>IF(P110=0,0,VLOOKUP(P110,FAC_TOTALS_APTA!$A$4:$BQ$41,$L121,FALSE))</f>
        <v>#N/A</v>
      </c>
      <c r="Q121" s="30" t="e">
        <f>IF(Q110=0,0,VLOOKUP(Q110,FAC_TOTALS_APTA!$A$4:$BQ$41,$L121,FALSE))</f>
        <v>#N/A</v>
      </c>
      <c r="R121" s="30" t="e">
        <f>IF(R110=0,0,VLOOKUP(R110,FAC_TOTALS_APTA!$A$4:$BQ$41,$L121,FALSE))</f>
        <v>#N/A</v>
      </c>
      <c r="S121" s="30" t="e">
        <f>IF(S110=0,0,VLOOKUP(S110,FAC_TOTALS_APTA!$A$4:$BQ$41,$L121,FALSE))</f>
        <v>#N/A</v>
      </c>
      <c r="T121" s="30" t="e">
        <f>IF(T110=0,0,VLOOKUP(T110,FAC_TOTALS_APTA!$A$4:$BQ$41,$L121,FALSE))</f>
        <v>#N/A</v>
      </c>
      <c r="U121" s="30" t="e">
        <f>IF(U110=0,0,VLOOKUP(U110,FAC_TOTALS_APTA!$A$4:$BQ$41,$L121,FALSE))</f>
        <v>#N/A</v>
      </c>
      <c r="V121" s="30" t="e">
        <f>IF(V110=0,0,VLOOKUP(V110,FAC_TOTALS_APTA!$A$4:$BQ$41,$L121,FALSE))</f>
        <v>#N/A</v>
      </c>
      <c r="W121" s="30" t="e">
        <f>IF(W110=0,0,VLOOKUP(W110,FAC_TOTALS_APTA!$A$4:$BQ$41,$L121,FALSE))</f>
        <v>#N/A</v>
      </c>
      <c r="X121" s="30" t="e">
        <f>IF(X110=0,0,VLOOKUP(X110,FAC_TOTALS_APTA!$A$4:$BQ$41,$L121,FALSE))</f>
        <v>#N/A</v>
      </c>
      <c r="Y121" s="30" t="e">
        <f>IF(Y110=0,0,VLOOKUP(Y110,FAC_TOTALS_APTA!$A$4:$BQ$41,$L121,FALSE))</f>
        <v>#N/A</v>
      </c>
      <c r="Z121" s="30" t="e">
        <f>IF(Z110=0,0,VLOOKUP(Z110,FAC_TOTALS_APTA!$A$4:$BQ$41,$L121,FALSE))</f>
        <v>#N/A</v>
      </c>
      <c r="AA121" s="30" t="e">
        <f>IF(AA110=0,0,VLOOKUP(AA110,FAC_TOTALS_APTA!$A$4:$BQ$41,$L121,FALSE))</f>
        <v>#N/A</v>
      </c>
      <c r="AB121" s="30" t="e">
        <f>IF(AB110=0,0,VLOOKUP(AB110,FAC_TOTALS_APTA!$A$4:$BQ$41,$L121,FALSE))</f>
        <v>#N/A</v>
      </c>
      <c r="AC121" s="33" t="e">
        <f t="shared" si="41"/>
        <v>#N/A</v>
      </c>
      <c r="AD121" s="34" t="e">
        <f>AC121/G132</f>
        <v>#N/A</v>
      </c>
      <c r="AE121" s="8"/>
    </row>
    <row r="122" spans="1:31" s="15" customFormat="1" ht="34" hidden="1" customHeight="1" x14ac:dyDescent="0.2">
      <c r="A122" s="8"/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 t="e">
        <f>VLOOKUP(G110,FAC_TOTALS_APTA!$A$4:$BQ$41,$F122,FALSE)</f>
        <v>#N/A</v>
      </c>
      <c r="H122" s="35" t="e">
        <f>VLOOKUP(H110,FAC_TOTALS_APTA!$A$4:$BQ$41,$F122,FALSE)</f>
        <v>#N/A</v>
      </c>
      <c r="I122" s="31" t="str">
        <f t="shared" si="38"/>
        <v>-</v>
      </c>
      <c r="J122" s="32" t="str">
        <f t="shared" si="39"/>
        <v/>
      </c>
      <c r="K122" s="32" t="str">
        <f t="shared" si="40"/>
        <v>TNC_TRIPS_PER_CAPITA_CLUSTER_BUS_LOW_OPEX_FAC</v>
      </c>
      <c r="L122" s="8">
        <f>MATCH($K122,FAC_TOTALS_APTA!$A$2:$BO$2,)</f>
        <v>39</v>
      </c>
      <c r="M122" s="30" t="e">
        <f>IF(M110=0,0,VLOOKUP(M110,FAC_TOTALS_APTA!$A$4:$BQ$41,$L122,FALSE))</f>
        <v>#N/A</v>
      </c>
      <c r="N122" s="30" t="e">
        <f>IF(N110=0,0,VLOOKUP(N110,FAC_TOTALS_APTA!$A$4:$BQ$41,$L122,FALSE))</f>
        <v>#N/A</v>
      </c>
      <c r="O122" s="30" t="e">
        <f>IF(O110=0,0,VLOOKUP(O110,FAC_TOTALS_APTA!$A$4:$BQ$41,$L122,FALSE))</f>
        <v>#N/A</v>
      </c>
      <c r="P122" s="30" t="e">
        <f>IF(P110=0,0,VLOOKUP(P110,FAC_TOTALS_APTA!$A$4:$BQ$41,$L122,FALSE))</f>
        <v>#N/A</v>
      </c>
      <c r="Q122" s="30" t="e">
        <f>IF(Q110=0,0,VLOOKUP(Q110,FAC_TOTALS_APTA!$A$4:$BQ$41,$L122,FALSE))</f>
        <v>#N/A</v>
      </c>
      <c r="R122" s="30" t="e">
        <f>IF(R110=0,0,VLOOKUP(R110,FAC_TOTALS_APTA!$A$4:$BQ$41,$L122,FALSE))</f>
        <v>#N/A</v>
      </c>
      <c r="S122" s="30" t="e">
        <f>IF(S110=0,0,VLOOKUP(S110,FAC_TOTALS_APTA!$A$4:$BQ$41,$L122,FALSE))</f>
        <v>#N/A</v>
      </c>
      <c r="T122" s="30" t="e">
        <f>IF(T110=0,0,VLOOKUP(T110,FAC_TOTALS_APTA!$A$4:$BQ$41,$L122,FALSE))</f>
        <v>#N/A</v>
      </c>
      <c r="U122" s="30" t="e">
        <f>IF(U110=0,0,VLOOKUP(U110,FAC_TOTALS_APTA!$A$4:$BQ$41,$L122,FALSE))</f>
        <v>#N/A</v>
      </c>
      <c r="V122" s="30" t="e">
        <f>IF(V110=0,0,VLOOKUP(V110,FAC_TOTALS_APTA!$A$4:$BQ$41,$L122,FALSE))</f>
        <v>#N/A</v>
      </c>
      <c r="W122" s="30" t="e">
        <f>IF(W110=0,0,VLOOKUP(W110,FAC_TOTALS_APTA!$A$4:$BQ$41,$L122,FALSE))</f>
        <v>#N/A</v>
      </c>
      <c r="X122" s="30" t="e">
        <f>IF(X110=0,0,VLOOKUP(X110,FAC_TOTALS_APTA!$A$4:$BQ$41,$L122,FALSE))</f>
        <v>#N/A</v>
      </c>
      <c r="Y122" s="30" t="e">
        <f>IF(Y110=0,0,VLOOKUP(Y110,FAC_TOTALS_APTA!$A$4:$BQ$41,$L122,FALSE))</f>
        <v>#N/A</v>
      </c>
      <c r="Z122" s="30" t="e">
        <f>IF(Z110=0,0,VLOOKUP(Z110,FAC_TOTALS_APTA!$A$4:$BQ$41,$L122,FALSE))</f>
        <v>#N/A</v>
      </c>
      <c r="AA122" s="30" t="e">
        <f>IF(AA110=0,0,VLOOKUP(AA110,FAC_TOTALS_APTA!$A$4:$BQ$41,$L122,FALSE))</f>
        <v>#N/A</v>
      </c>
      <c r="AB122" s="30" t="e">
        <f>IF(AB110=0,0,VLOOKUP(AB110,FAC_TOTALS_APTA!$A$4:$BQ$41,$L122,FALSE))</f>
        <v>#N/A</v>
      </c>
      <c r="AC122" s="33" t="e">
        <f t="shared" si="41"/>
        <v>#N/A</v>
      </c>
      <c r="AD122" s="34" t="e">
        <f>AC122/G132</f>
        <v>#N/A</v>
      </c>
      <c r="AE122" s="8"/>
    </row>
    <row r="123" spans="1:31" s="15" customFormat="1" ht="34" customHeight="1" x14ac:dyDescent="0.2">
      <c r="A123" s="8"/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 t="e">
        <f>VLOOKUP(G110,FAC_TOTALS_APTA!$A$4:$BQ$41,$F123,FALSE)</f>
        <v>#N/A</v>
      </c>
      <c r="H123" s="35" t="e">
        <f>VLOOKUP(H110,FAC_TOTALS_APTA!$A$4:$BQ$41,$F123,FALSE)</f>
        <v>#N/A</v>
      </c>
      <c r="I123" s="31" t="str">
        <f t="shared" si="38"/>
        <v>-</v>
      </c>
      <c r="J123" s="32" t="str">
        <f t="shared" si="39"/>
        <v/>
      </c>
      <c r="K123" s="32" t="str">
        <f t="shared" si="40"/>
        <v>TNC_TRIPS_PER_CAPITA_CLUSTER_BUS_NEW_YORK_FAC</v>
      </c>
      <c r="L123" s="8">
        <f>MATCH($K123,FAC_TOTALS_APTA!$A$2:$BO$2,)</f>
        <v>40</v>
      </c>
      <c r="M123" s="30" t="e">
        <f>IF(M110=0,0,VLOOKUP(M110,FAC_TOTALS_APTA!$A$4:$BQ$41,$L123,FALSE))</f>
        <v>#N/A</v>
      </c>
      <c r="N123" s="30" t="e">
        <f>IF(N110=0,0,VLOOKUP(N110,FAC_TOTALS_APTA!$A$4:$BQ$41,$L123,FALSE))</f>
        <v>#N/A</v>
      </c>
      <c r="O123" s="30" t="e">
        <f>IF(O110=0,0,VLOOKUP(O110,FAC_TOTALS_APTA!$A$4:$BQ$41,$L123,FALSE))</f>
        <v>#N/A</v>
      </c>
      <c r="P123" s="30" t="e">
        <f>IF(P110=0,0,VLOOKUP(P110,FAC_TOTALS_APTA!$A$4:$BQ$41,$L123,FALSE))</f>
        <v>#N/A</v>
      </c>
      <c r="Q123" s="30" t="e">
        <f>IF(Q110=0,0,VLOOKUP(Q110,FAC_TOTALS_APTA!$A$4:$BQ$41,$L123,FALSE))</f>
        <v>#N/A</v>
      </c>
      <c r="R123" s="30" t="e">
        <f>IF(R110=0,0,VLOOKUP(R110,FAC_TOTALS_APTA!$A$4:$BQ$41,$L123,FALSE))</f>
        <v>#N/A</v>
      </c>
      <c r="S123" s="30" t="e">
        <f>IF(S110=0,0,VLOOKUP(S110,FAC_TOTALS_APTA!$A$4:$BQ$41,$L123,FALSE))</f>
        <v>#N/A</v>
      </c>
      <c r="T123" s="30" t="e">
        <f>IF(T110=0,0,VLOOKUP(T110,FAC_TOTALS_APTA!$A$4:$BQ$41,$L123,FALSE))</f>
        <v>#N/A</v>
      </c>
      <c r="U123" s="30" t="e">
        <f>IF(U110=0,0,VLOOKUP(U110,FAC_TOTALS_APTA!$A$4:$BQ$41,$L123,FALSE))</f>
        <v>#N/A</v>
      </c>
      <c r="V123" s="30" t="e">
        <f>IF(V110=0,0,VLOOKUP(V110,FAC_TOTALS_APTA!$A$4:$BQ$41,$L123,FALSE))</f>
        <v>#N/A</v>
      </c>
      <c r="W123" s="30" t="e">
        <f>IF(W110=0,0,VLOOKUP(W110,FAC_TOTALS_APTA!$A$4:$BQ$41,$L123,FALSE))</f>
        <v>#N/A</v>
      </c>
      <c r="X123" s="30" t="e">
        <f>IF(X110=0,0,VLOOKUP(X110,FAC_TOTALS_APTA!$A$4:$BQ$41,$L123,FALSE))</f>
        <v>#N/A</v>
      </c>
      <c r="Y123" s="30" t="e">
        <f>IF(Y110=0,0,VLOOKUP(Y110,FAC_TOTALS_APTA!$A$4:$BQ$41,$L123,FALSE))</f>
        <v>#N/A</v>
      </c>
      <c r="Z123" s="30" t="e">
        <f>IF(Z110=0,0,VLOOKUP(Z110,FAC_TOTALS_APTA!$A$4:$BQ$41,$L123,FALSE))</f>
        <v>#N/A</v>
      </c>
      <c r="AA123" s="30" t="e">
        <f>IF(AA110=0,0,VLOOKUP(AA110,FAC_TOTALS_APTA!$A$4:$BQ$41,$L123,FALSE))</f>
        <v>#N/A</v>
      </c>
      <c r="AB123" s="30" t="e">
        <f>IF(AB110=0,0,VLOOKUP(AB110,FAC_TOTALS_APTA!$A$4:$BQ$41,$L123,FALSE))</f>
        <v>#N/A</v>
      </c>
      <c r="AC123" s="33" t="e">
        <f t="shared" si="41"/>
        <v>#N/A</v>
      </c>
      <c r="AD123" s="34" t="e">
        <f>AC123/G132</f>
        <v>#N/A</v>
      </c>
      <c r="AE123" s="8"/>
    </row>
    <row r="124" spans="1:31" s="15" customFormat="1" ht="34" hidden="1" customHeight="1" x14ac:dyDescent="0.2">
      <c r="A124" s="8"/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 t="e">
        <f>VLOOKUP(G110,FAC_TOTALS_APTA!$A$4:$BQ$41,$F124,FALSE)</f>
        <v>#N/A</v>
      </c>
      <c r="H124" s="35" t="e">
        <f>VLOOKUP(H110,FAC_TOTALS_APTA!$A$4:$BQ$41,$F124,FALSE)</f>
        <v>#N/A</v>
      </c>
      <c r="I124" s="31" t="str">
        <f t="shared" si="38"/>
        <v>-</v>
      </c>
      <c r="J124" s="32" t="str">
        <f t="shared" si="39"/>
        <v/>
      </c>
      <c r="K124" s="32" t="str">
        <f t="shared" si="40"/>
        <v>TNC_TRIPS_PER_CAPITA_CLUSTER_RAIL_HI_OPEX_FAC</v>
      </c>
      <c r="L124" s="8">
        <f>MATCH($K124,FAC_TOTALS_APTA!$A$2:$BO$2,)</f>
        <v>41</v>
      </c>
      <c r="M124" s="30" t="e">
        <f>IF(M110=0,0,VLOOKUP(M110,FAC_TOTALS_APTA!$A$4:$BQ$41,$L124,FALSE))</f>
        <v>#N/A</v>
      </c>
      <c r="N124" s="30" t="e">
        <f>IF(N110=0,0,VLOOKUP(N110,FAC_TOTALS_APTA!$A$4:$BQ$41,$L124,FALSE))</f>
        <v>#N/A</v>
      </c>
      <c r="O124" s="30" t="e">
        <f>IF(O110=0,0,VLOOKUP(O110,FAC_TOTALS_APTA!$A$4:$BQ$41,$L124,FALSE))</f>
        <v>#N/A</v>
      </c>
      <c r="P124" s="30" t="e">
        <f>IF(P110=0,0,VLOOKUP(P110,FAC_TOTALS_APTA!$A$4:$BQ$41,$L124,FALSE))</f>
        <v>#N/A</v>
      </c>
      <c r="Q124" s="30" t="e">
        <f>IF(Q110=0,0,VLOOKUP(Q110,FAC_TOTALS_APTA!$A$4:$BQ$41,$L124,FALSE))</f>
        <v>#N/A</v>
      </c>
      <c r="R124" s="30" t="e">
        <f>IF(R110=0,0,VLOOKUP(R110,FAC_TOTALS_APTA!$A$4:$BQ$41,$L124,FALSE))</f>
        <v>#N/A</v>
      </c>
      <c r="S124" s="30" t="e">
        <f>IF(S110=0,0,VLOOKUP(S110,FAC_TOTALS_APTA!$A$4:$BQ$41,$L124,FALSE))</f>
        <v>#N/A</v>
      </c>
      <c r="T124" s="30" t="e">
        <f>IF(T110=0,0,VLOOKUP(T110,FAC_TOTALS_APTA!$A$4:$BQ$41,$L124,FALSE))</f>
        <v>#N/A</v>
      </c>
      <c r="U124" s="30" t="e">
        <f>IF(U110=0,0,VLOOKUP(U110,FAC_TOTALS_APTA!$A$4:$BQ$41,$L124,FALSE))</f>
        <v>#N/A</v>
      </c>
      <c r="V124" s="30" t="e">
        <f>IF(V110=0,0,VLOOKUP(V110,FAC_TOTALS_APTA!$A$4:$BQ$41,$L124,FALSE))</f>
        <v>#N/A</v>
      </c>
      <c r="W124" s="30" t="e">
        <f>IF(W110=0,0,VLOOKUP(W110,FAC_TOTALS_APTA!$A$4:$BQ$41,$L124,FALSE))</f>
        <v>#N/A</v>
      </c>
      <c r="X124" s="30" t="e">
        <f>IF(X110=0,0,VLOOKUP(X110,FAC_TOTALS_APTA!$A$4:$BQ$41,$L124,FALSE))</f>
        <v>#N/A</v>
      </c>
      <c r="Y124" s="30" t="e">
        <f>IF(Y110=0,0,VLOOKUP(Y110,FAC_TOTALS_APTA!$A$4:$BQ$41,$L124,FALSE))</f>
        <v>#N/A</v>
      </c>
      <c r="Z124" s="30" t="e">
        <f>IF(Z110=0,0,VLOOKUP(Z110,FAC_TOTALS_APTA!$A$4:$BQ$41,$L124,FALSE))</f>
        <v>#N/A</v>
      </c>
      <c r="AA124" s="30" t="e">
        <f>IF(AA110=0,0,VLOOKUP(AA110,FAC_TOTALS_APTA!$A$4:$BQ$41,$L124,FALSE))</f>
        <v>#N/A</v>
      </c>
      <c r="AB124" s="30" t="e">
        <f>IF(AB110=0,0,VLOOKUP(AB110,FAC_TOTALS_APTA!$A$4:$BQ$41,$L124,FALSE))</f>
        <v>#N/A</v>
      </c>
      <c r="AC124" s="33" t="e">
        <f t="shared" si="41"/>
        <v>#N/A</v>
      </c>
      <c r="AD124" s="34" t="e">
        <f>AC124/G132</f>
        <v>#N/A</v>
      </c>
      <c r="AE124" s="8"/>
    </row>
    <row r="125" spans="1:31" s="15" customFormat="1" ht="34" hidden="1" x14ac:dyDescent="0.2">
      <c r="A125" s="8"/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 t="e">
        <f>VLOOKUP(G110,FAC_TOTALS_APTA!$A$4:$BQ$41,$F125,FALSE)</f>
        <v>#N/A</v>
      </c>
      <c r="H125" s="35" t="e">
        <f>VLOOKUP(H110,FAC_TOTALS_APTA!$A$4:$BQ$41,$F125,FALSE)</f>
        <v>#N/A</v>
      </c>
      <c r="I125" s="31" t="str">
        <f t="shared" si="38"/>
        <v>-</v>
      </c>
      <c r="J125" s="32" t="str">
        <f t="shared" si="39"/>
        <v/>
      </c>
      <c r="K125" s="32" t="str">
        <f t="shared" si="40"/>
        <v>TNC_TRIPS_PER_CAPITA_CLUSTER_RAIL_MID_OPEX_FAC</v>
      </c>
      <c r="L125" s="8">
        <f>MATCH($K125,FAC_TOTALS_APTA!$A$2:$BO$2,)</f>
        <v>42</v>
      </c>
      <c r="M125" s="30" t="e">
        <f>IF(M110=0,0,VLOOKUP(M110,FAC_TOTALS_APTA!$A$4:$BQ$41,$L125,FALSE))</f>
        <v>#N/A</v>
      </c>
      <c r="N125" s="30" t="e">
        <f>IF(N110=0,0,VLOOKUP(N110,FAC_TOTALS_APTA!$A$4:$BQ$41,$L125,FALSE))</f>
        <v>#N/A</v>
      </c>
      <c r="O125" s="30" t="e">
        <f>IF(O110=0,0,VLOOKUP(O110,FAC_TOTALS_APTA!$A$4:$BQ$41,$L125,FALSE))</f>
        <v>#N/A</v>
      </c>
      <c r="P125" s="30" t="e">
        <f>IF(P110=0,0,VLOOKUP(P110,FAC_TOTALS_APTA!$A$4:$BQ$41,$L125,FALSE))</f>
        <v>#N/A</v>
      </c>
      <c r="Q125" s="30" t="e">
        <f>IF(Q110=0,0,VLOOKUP(Q110,FAC_TOTALS_APTA!$A$4:$BQ$41,$L125,FALSE))</f>
        <v>#N/A</v>
      </c>
      <c r="R125" s="30" t="e">
        <f>IF(R110=0,0,VLOOKUP(R110,FAC_TOTALS_APTA!$A$4:$BQ$41,$L125,FALSE))</f>
        <v>#N/A</v>
      </c>
      <c r="S125" s="30" t="e">
        <f>IF(S110=0,0,VLOOKUP(S110,FAC_TOTALS_APTA!$A$4:$BQ$41,$L125,FALSE))</f>
        <v>#N/A</v>
      </c>
      <c r="T125" s="30" t="e">
        <f>IF(T110=0,0,VLOOKUP(T110,FAC_TOTALS_APTA!$A$4:$BQ$41,$L125,FALSE))</f>
        <v>#N/A</v>
      </c>
      <c r="U125" s="30" t="e">
        <f>IF(U110=0,0,VLOOKUP(U110,FAC_TOTALS_APTA!$A$4:$BQ$41,$L125,FALSE))</f>
        <v>#N/A</v>
      </c>
      <c r="V125" s="30" t="e">
        <f>IF(V110=0,0,VLOOKUP(V110,FAC_TOTALS_APTA!$A$4:$BQ$41,$L125,FALSE))</f>
        <v>#N/A</v>
      </c>
      <c r="W125" s="30" t="e">
        <f>IF(W110=0,0,VLOOKUP(W110,FAC_TOTALS_APTA!$A$4:$BQ$41,$L125,FALSE))</f>
        <v>#N/A</v>
      </c>
      <c r="X125" s="30" t="e">
        <f>IF(X110=0,0,VLOOKUP(X110,FAC_TOTALS_APTA!$A$4:$BQ$41,$L125,FALSE))</f>
        <v>#N/A</v>
      </c>
      <c r="Y125" s="30" t="e">
        <f>IF(Y110=0,0,VLOOKUP(Y110,FAC_TOTALS_APTA!$A$4:$BQ$41,$L125,FALSE))</f>
        <v>#N/A</v>
      </c>
      <c r="Z125" s="30" t="e">
        <f>IF(Z110=0,0,VLOOKUP(Z110,FAC_TOTALS_APTA!$A$4:$BQ$41,$L125,FALSE))</f>
        <v>#N/A</v>
      </c>
      <c r="AA125" s="30" t="e">
        <f>IF(AA110=0,0,VLOOKUP(AA110,FAC_TOTALS_APTA!$A$4:$BQ$41,$L125,FALSE))</f>
        <v>#N/A</v>
      </c>
      <c r="AB125" s="30" t="e">
        <f>IF(AB110=0,0,VLOOKUP(AB110,FAC_TOTALS_APTA!$A$4:$BQ$41,$L125,FALSE))</f>
        <v>#N/A</v>
      </c>
      <c r="AC125" s="33" t="e">
        <f t="shared" si="41"/>
        <v>#N/A</v>
      </c>
      <c r="AD125" s="34" t="e">
        <f>AC125/G132</f>
        <v>#N/A</v>
      </c>
      <c r="AE125" s="8"/>
    </row>
    <row r="126" spans="1:31" s="15" customFormat="1" ht="34" hidden="1" x14ac:dyDescent="0.2">
      <c r="A126" s="8"/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 t="e">
        <f>VLOOKUP(G110,FAC_TOTALS_APTA!$A$4:$BQ$41,$F126,FALSE)</f>
        <v>#N/A</v>
      </c>
      <c r="H126" s="35" t="e">
        <f>VLOOKUP(H110,FAC_TOTALS_APTA!$A$4:$BQ$41,$F126,FALSE)</f>
        <v>#N/A</v>
      </c>
      <c r="I126" s="31" t="str">
        <f t="shared" si="38"/>
        <v>-</v>
      </c>
      <c r="J126" s="32" t="str">
        <f t="shared" si="39"/>
        <v/>
      </c>
      <c r="K126" s="32" t="str">
        <f t="shared" si="40"/>
        <v>TNC_TRIPS_PER_CAPITA_CLUSTER_RAIL_NEW_YORK_FAC</v>
      </c>
      <c r="L126" s="8">
        <f>MATCH($K126,FAC_TOTALS_APTA!$A$2:$BO$2,)</f>
        <v>43</v>
      </c>
      <c r="M126" s="30" t="e">
        <f>IF(M110=0,0,VLOOKUP(M110,FAC_TOTALS_APTA!$A$4:$BQ$41,$L126,FALSE))</f>
        <v>#N/A</v>
      </c>
      <c r="N126" s="30" t="e">
        <f>IF(N110=0,0,VLOOKUP(N110,FAC_TOTALS_APTA!$A$4:$BQ$41,$L126,FALSE))</f>
        <v>#N/A</v>
      </c>
      <c r="O126" s="30" t="e">
        <f>IF(O110=0,0,VLOOKUP(O110,FAC_TOTALS_APTA!$A$4:$BQ$41,$L126,FALSE))</f>
        <v>#N/A</v>
      </c>
      <c r="P126" s="30" t="e">
        <f>IF(P110=0,0,VLOOKUP(P110,FAC_TOTALS_APTA!$A$4:$BQ$41,$L126,FALSE))</f>
        <v>#N/A</v>
      </c>
      <c r="Q126" s="30" t="e">
        <f>IF(Q110=0,0,VLOOKUP(Q110,FAC_TOTALS_APTA!$A$4:$BQ$41,$L126,FALSE))</f>
        <v>#N/A</v>
      </c>
      <c r="R126" s="30" t="e">
        <f>IF(R110=0,0,VLOOKUP(R110,FAC_TOTALS_APTA!$A$4:$BQ$41,$L126,FALSE))</f>
        <v>#N/A</v>
      </c>
      <c r="S126" s="30" t="e">
        <f>IF(S110=0,0,VLOOKUP(S110,FAC_TOTALS_APTA!$A$4:$BQ$41,$L126,FALSE))</f>
        <v>#N/A</v>
      </c>
      <c r="T126" s="30" t="e">
        <f>IF(T110=0,0,VLOOKUP(T110,FAC_TOTALS_APTA!$A$4:$BQ$41,$L126,FALSE))</f>
        <v>#N/A</v>
      </c>
      <c r="U126" s="30" t="e">
        <f>IF(U110=0,0,VLOOKUP(U110,FAC_TOTALS_APTA!$A$4:$BQ$41,$L126,FALSE))</f>
        <v>#N/A</v>
      </c>
      <c r="V126" s="30" t="e">
        <f>IF(V110=0,0,VLOOKUP(V110,FAC_TOTALS_APTA!$A$4:$BQ$41,$L126,FALSE))</f>
        <v>#N/A</v>
      </c>
      <c r="W126" s="30" t="e">
        <f>IF(W110=0,0,VLOOKUP(W110,FAC_TOTALS_APTA!$A$4:$BQ$41,$L126,FALSE))</f>
        <v>#N/A</v>
      </c>
      <c r="X126" s="30" t="e">
        <f>IF(X110=0,0,VLOOKUP(X110,FAC_TOTALS_APTA!$A$4:$BQ$41,$L126,FALSE))</f>
        <v>#N/A</v>
      </c>
      <c r="Y126" s="30" t="e">
        <f>IF(Y110=0,0,VLOOKUP(Y110,FAC_TOTALS_APTA!$A$4:$BQ$41,$L126,FALSE))</f>
        <v>#N/A</v>
      </c>
      <c r="Z126" s="30" t="e">
        <f>IF(Z110=0,0,VLOOKUP(Z110,FAC_TOTALS_APTA!$A$4:$BQ$41,$L126,FALSE))</f>
        <v>#N/A</v>
      </c>
      <c r="AA126" s="30" t="e">
        <f>IF(AA110=0,0,VLOOKUP(AA110,FAC_TOTALS_APTA!$A$4:$BQ$41,$L126,FALSE))</f>
        <v>#N/A</v>
      </c>
      <c r="AB126" s="30" t="e">
        <f>IF(AB110=0,0,VLOOKUP(AB110,FAC_TOTALS_APTA!$A$4:$BQ$41,$L126,FALSE))</f>
        <v>#N/A</v>
      </c>
      <c r="AC126" s="33" t="e">
        <f t="shared" si="41"/>
        <v>#N/A</v>
      </c>
      <c r="AD126" s="34" t="e">
        <f>AC126/G132</f>
        <v>#N/A</v>
      </c>
      <c r="AE126" s="8"/>
    </row>
    <row r="127" spans="1:31" s="15" customFormat="1" ht="15" hidden="1" x14ac:dyDescent="0.2">
      <c r="A127" s="8"/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 t="e">
        <f>VLOOKUP(G110,FAC_TOTALS_APTA!$A$4:$BQ$41,$F127,FALSE)</f>
        <v>#N/A</v>
      </c>
      <c r="H127" s="35" t="e">
        <f>VLOOKUP(H110,FAC_TOTALS_APTA!$A$4:$BQ$41,$F127,FALSE)</f>
        <v>#N/A</v>
      </c>
      <c r="I127" s="31" t="str">
        <f t="shared" si="38"/>
        <v>-</v>
      </c>
      <c r="J127" s="32" t="str">
        <f t="shared" si="39"/>
        <v/>
      </c>
      <c r="K127" s="32" t="str">
        <f t="shared" si="40"/>
        <v>BIKE_SHARE_FAC</v>
      </c>
      <c r="L127" s="8">
        <f>MATCH($K127,FAC_TOTALS_APTA!$A$2:$BO$2,)</f>
        <v>44</v>
      </c>
      <c r="M127" s="30" t="e">
        <f>IF(M110=0,0,VLOOKUP(M110,FAC_TOTALS_APTA!$A$4:$BQ$41,$L127,FALSE))</f>
        <v>#N/A</v>
      </c>
      <c r="N127" s="30" t="e">
        <f>IF(N110=0,0,VLOOKUP(N110,FAC_TOTALS_APTA!$A$4:$BQ$41,$L127,FALSE))</f>
        <v>#N/A</v>
      </c>
      <c r="O127" s="30" t="e">
        <f>IF(O110=0,0,VLOOKUP(O110,FAC_TOTALS_APTA!$A$4:$BQ$41,$L127,FALSE))</f>
        <v>#N/A</v>
      </c>
      <c r="P127" s="30" t="e">
        <f>IF(P110=0,0,VLOOKUP(P110,FAC_TOTALS_APTA!$A$4:$BQ$41,$L127,FALSE))</f>
        <v>#N/A</v>
      </c>
      <c r="Q127" s="30" t="e">
        <f>IF(Q110=0,0,VLOOKUP(Q110,FAC_TOTALS_APTA!$A$4:$BQ$41,$L127,FALSE))</f>
        <v>#N/A</v>
      </c>
      <c r="R127" s="30" t="e">
        <f>IF(R110=0,0,VLOOKUP(R110,FAC_TOTALS_APTA!$A$4:$BQ$41,$L127,FALSE))</f>
        <v>#N/A</v>
      </c>
      <c r="S127" s="30" t="e">
        <f>IF(S110=0,0,VLOOKUP(S110,FAC_TOTALS_APTA!$A$4:$BQ$41,$L127,FALSE))</f>
        <v>#N/A</v>
      </c>
      <c r="T127" s="30" t="e">
        <f>IF(T110=0,0,VLOOKUP(T110,FAC_TOTALS_APTA!$A$4:$BQ$41,$L127,FALSE))</f>
        <v>#N/A</v>
      </c>
      <c r="U127" s="30" t="e">
        <f>IF(U110=0,0,VLOOKUP(U110,FAC_TOTALS_APTA!$A$4:$BQ$41,$L127,FALSE))</f>
        <v>#N/A</v>
      </c>
      <c r="V127" s="30" t="e">
        <f>IF(V110=0,0,VLOOKUP(V110,FAC_TOTALS_APTA!$A$4:$BQ$41,$L127,FALSE))</f>
        <v>#N/A</v>
      </c>
      <c r="W127" s="30" t="e">
        <f>IF(W110=0,0,VLOOKUP(W110,FAC_TOTALS_APTA!$A$4:$BQ$41,$L127,FALSE))</f>
        <v>#N/A</v>
      </c>
      <c r="X127" s="30" t="e">
        <f>IF(X110=0,0,VLOOKUP(X110,FAC_TOTALS_APTA!$A$4:$BQ$41,$L127,FALSE))</f>
        <v>#N/A</v>
      </c>
      <c r="Y127" s="30" t="e">
        <f>IF(Y110=0,0,VLOOKUP(Y110,FAC_TOTALS_APTA!$A$4:$BQ$41,$L127,FALSE))</f>
        <v>#N/A</v>
      </c>
      <c r="Z127" s="30" t="e">
        <f>IF(Z110=0,0,VLOOKUP(Z110,FAC_TOTALS_APTA!$A$4:$BQ$41,$L127,FALSE))</f>
        <v>#N/A</v>
      </c>
      <c r="AA127" s="30" t="e">
        <f>IF(AA110=0,0,VLOOKUP(AA110,FAC_TOTALS_APTA!$A$4:$BQ$41,$L127,FALSE))</f>
        <v>#N/A</v>
      </c>
      <c r="AB127" s="30" t="e">
        <f>IF(AB110=0,0,VLOOKUP(AB110,FAC_TOTALS_APTA!$A$4:$BQ$41,$L127,FALSE))</f>
        <v>#N/A</v>
      </c>
      <c r="AC127" s="33" t="e">
        <f t="shared" si="41"/>
        <v>#N/A</v>
      </c>
      <c r="AD127" s="34" t="e">
        <f>AC127/G132</f>
        <v>#N/A</v>
      </c>
      <c r="AE127" s="8"/>
    </row>
    <row r="128" spans="1:31" s="65" customFormat="1" ht="15" x14ac:dyDescent="0.2">
      <c r="A128" s="64"/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 t="e">
        <f>VLOOKUP(G110,FAC_TOTALS_APTA!$A$4:$BQ$41,$F128,FALSE)</f>
        <v>#N/A</v>
      </c>
      <c r="H128" s="35" t="e">
        <f>VLOOKUP(H110,FAC_TOTALS_APTA!$A$4:$BQ$41,$F128,FALSE)</f>
        <v>#N/A</v>
      </c>
      <c r="I128" s="31" t="str">
        <f t="shared" si="38"/>
        <v>-</v>
      </c>
      <c r="J128" s="32" t="str">
        <f t="shared" si="39"/>
        <v/>
      </c>
      <c r="K128" s="32" t="str">
        <f t="shared" si="40"/>
        <v>scooter_flag_BUS_FAC</v>
      </c>
      <c r="L128" s="8">
        <f>MATCH($K128,FAC_TOTALS_APTA!$A$2:$BO$2,)</f>
        <v>45</v>
      </c>
      <c r="M128" s="30" t="e">
        <f>IF(M110=0,0,VLOOKUP(M110,FAC_TOTALS_APTA!$A$4:$BQ$41,$L128,FALSE))</f>
        <v>#N/A</v>
      </c>
      <c r="N128" s="30" t="e">
        <f>IF(N110=0,0,VLOOKUP(N110,FAC_TOTALS_APTA!$A$4:$BQ$41,$L128,FALSE))</f>
        <v>#N/A</v>
      </c>
      <c r="O128" s="30" t="e">
        <f>IF(O110=0,0,VLOOKUP(O110,FAC_TOTALS_APTA!$A$4:$BQ$41,$L128,FALSE))</f>
        <v>#N/A</v>
      </c>
      <c r="P128" s="30" t="e">
        <f>IF(P110=0,0,VLOOKUP(P110,FAC_TOTALS_APTA!$A$4:$BQ$41,$L128,FALSE))</f>
        <v>#N/A</v>
      </c>
      <c r="Q128" s="30" t="e">
        <f>IF(Q110=0,0,VLOOKUP(Q110,FAC_TOTALS_APTA!$A$4:$BQ$41,$L128,FALSE))</f>
        <v>#N/A</v>
      </c>
      <c r="R128" s="30" t="e">
        <f>IF(R110=0,0,VLOOKUP(R110,FAC_TOTALS_APTA!$A$4:$BQ$41,$L128,FALSE))</f>
        <v>#N/A</v>
      </c>
      <c r="S128" s="30" t="e">
        <f>IF(S110=0,0,VLOOKUP(S110,FAC_TOTALS_APTA!$A$4:$BQ$41,$L128,FALSE))</f>
        <v>#N/A</v>
      </c>
      <c r="T128" s="30" t="e">
        <f>IF(T110=0,0,VLOOKUP(T110,FAC_TOTALS_APTA!$A$4:$BQ$41,$L128,FALSE))</f>
        <v>#N/A</v>
      </c>
      <c r="U128" s="30" t="e">
        <f>IF(U110=0,0,VLOOKUP(U110,FAC_TOTALS_APTA!$A$4:$BQ$41,$L128,FALSE))</f>
        <v>#N/A</v>
      </c>
      <c r="V128" s="30" t="e">
        <f>IF(V110=0,0,VLOOKUP(V110,FAC_TOTALS_APTA!$A$4:$BQ$41,$L128,FALSE))</f>
        <v>#N/A</v>
      </c>
      <c r="W128" s="30" t="e">
        <f>IF(W110=0,0,VLOOKUP(W110,FAC_TOTALS_APTA!$A$4:$BQ$41,$L128,FALSE))</f>
        <v>#N/A</v>
      </c>
      <c r="X128" s="30" t="e">
        <f>IF(X110=0,0,VLOOKUP(X110,FAC_TOTALS_APTA!$A$4:$BQ$41,$L128,FALSE))</f>
        <v>#N/A</v>
      </c>
      <c r="Y128" s="30" t="e">
        <f>IF(Y110=0,0,VLOOKUP(Y110,FAC_TOTALS_APTA!$A$4:$BQ$41,$L128,FALSE))</f>
        <v>#N/A</v>
      </c>
      <c r="Z128" s="30" t="e">
        <f>IF(Z110=0,0,VLOOKUP(Z110,FAC_TOTALS_APTA!$A$4:$BQ$41,$L128,FALSE))</f>
        <v>#N/A</v>
      </c>
      <c r="AA128" s="30" t="e">
        <f>IF(AA110=0,0,VLOOKUP(AA110,FAC_TOTALS_APTA!$A$4:$BQ$41,$L128,FALSE))</f>
        <v>#N/A</v>
      </c>
      <c r="AB128" s="30" t="e">
        <f>IF(AB110=0,0,VLOOKUP(AB110,FAC_TOTALS_APTA!$A$4:$BQ$41,$L128,FALSE))</f>
        <v>#N/A</v>
      </c>
      <c r="AC128" s="33" t="e">
        <f t="shared" si="41"/>
        <v>#N/A</v>
      </c>
      <c r="AD128" s="34" t="e">
        <f>AC128/G132</f>
        <v>#N/A</v>
      </c>
      <c r="AE128" s="64"/>
    </row>
    <row r="129" spans="2:30" ht="15" hidden="1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 t="e">
        <f>VLOOKUP(G110,FAC_TOTALS_APTA!$A$4:$BQ$41,$F129,FALSE)</f>
        <v>#N/A</v>
      </c>
      <c r="H129" s="37" t="e">
        <f>VLOOKUP(H110,FAC_TOTALS_APTA!$A$4:$BQ$41,$F129,FALSE)</f>
        <v>#N/A</v>
      </c>
      <c r="I129" s="38" t="str">
        <f t="shared" si="38"/>
        <v>-</v>
      </c>
      <c r="J129" s="39" t="str">
        <f t="shared" si="39"/>
        <v/>
      </c>
      <c r="K129" s="39" t="str">
        <f t="shared" si="40"/>
        <v>scooter_flag_RAIL_FAC</v>
      </c>
      <c r="L129" s="9">
        <f>MATCH($K129,FAC_TOTALS_APTA!$A$2:$BO$2,)</f>
        <v>46</v>
      </c>
      <c r="M129" s="40" t="e">
        <f>IF(M110=0,0,VLOOKUP(M110,FAC_TOTALS_APTA!$A$4:$BQ$41,$L129,FALSE))</f>
        <v>#N/A</v>
      </c>
      <c r="N129" s="40" t="e">
        <f>IF(N110=0,0,VLOOKUP(N110,FAC_TOTALS_APTA!$A$4:$BQ$41,$L129,FALSE))</f>
        <v>#N/A</v>
      </c>
      <c r="O129" s="40" t="e">
        <f>IF(O110=0,0,VLOOKUP(O110,FAC_TOTALS_APTA!$A$4:$BQ$41,$L129,FALSE))</f>
        <v>#N/A</v>
      </c>
      <c r="P129" s="40" t="e">
        <f>IF(P110=0,0,VLOOKUP(P110,FAC_TOTALS_APTA!$A$4:$BQ$41,$L129,FALSE))</f>
        <v>#N/A</v>
      </c>
      <c r="Q129" s="40" t="e">
        <f>IF(Q110=0,0,VLOOKUP(Q110,FAC_TOTALS_APTA!$A$4:$BQ$41,$L129,FALSE))</f>
        <v>#N/A</v>
      </c>
      <c r="R129" s="40" t="e">
        <f>IF(R110=0,0,VLOOKUP(R110,FAC_TOTALS_APTA!$A$4:$BQ$41,$L129,FALSE))</f>
        <v>#N/A</v>
      </c>
      <c r="S129" s="40" t="e">
        <f>IF(S110=0,0,VLOOKUP(S110,FAC_TOTALS_APTA!$A$4:$BQ$41,$L129,FALSE))</f>
        <v>#N/A</v>
      </c>
      <c r="T129" s="40" t="e">
        <f>IF(T110=0,0,VLOOKUP(T110,FAC_TOTALS_APTA!$A$4:$BQ$41,$L129,FALSE))</f>
        <v>#N/A</v>
      </c>
      <c r="U129" s="40" t="e">
        <f>IF(U110=0,0,VLOOKUP(U110,FAC_TOTALS_APTA!$A$4:$BQ$41,$L129,FALSE))</f>
        <v>#N/A</v>
      </c>
      <c r="V129" s="40" t="e">
        <f>IF(V110=0,0,VLOOKUP(V110,FAC_TOTALS_APTA!$A$4:$BQ$41,$L129,FALSE))</f>
        <v>#N/A</v>
      </c>
      <c r="W129" s="40" t="e">
        <f>IF(W110=0,0,VLOOKUP(W110,FAC_TOTALS_APTA!$A$4:$BQ$41,$L129,FALSE))</f>
        <v>#N/A</v>
      </c>
      <c r="X129" s="40" t="e">
        <f>IF(X110=0,0,VLOOKUP(X110,FAC_TOTALS_APTA!$A$4:$BQ$41,$L129,FALSE))</f>
        <v>#N/A</v>
      </c>
      <c r="Y129" s="40" t="e">
        <f>IF(Y110=0,0,VLOOKUP(Y110,FAC_TOTALS_APTA!$A$4:$BQ$41,$L129,FALSE))</f>
        <v>#N/A</v>
      </c>
      <c r="Z129" s="40" t="e">
        <f>IF(Z110=0,0,VLOOKUP(Z110,FAC_TOTALS_APTA!$A$4:$BQ$41,$L129,FALSE))</f>
        <v>#N/A</v>
      </c>
      <c r="AA129" s="40" t="e">
        <f>IF(AA110=0,0,VLOOKUP(AA110,FAC_TOTALS_APTA!$A$4:$BQ$41,$L129,FALSE))</f>
        <v>#N/A</v>
      </c>
      <c r="AB129" s="40" t="e">
        <f>IF(AB110=0,0,VLOOKUP(AB110,FAC_TOTALS_APTA!$A$4:$BQ$41,$L129,FALSE))</f>
        <v>#N/A</v>
      </c>
      <c r="AC129" s="41" t="e">
        <f t="shared" si="41"/>
        <v>#N/A</v>
      </c>
      <c r="AD129" s="42" t="e">
        <f>AC129/G132</f>
        <v>#N/A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40"/>
        <v>New_Reporter_FAC</v>
      </c>
      <c r="L130" s="9">
        <f>MATCH($K130,FAC_TOTALS_APTA!$A$2:$BO$2,)</f>
        <v>50</v>
      </c>
      <c r="M130" s="40" t="e">
        <f>IF(M110=0,0,VLOOKUP(M110,FAC_TOTALS_APTA!$A$4:$BQ$41,$L130,FALSE))</f>
        <v>#N/A</v>
      </c>
      <c r="N130" s="40" t="e">
        <f>IF(N110=0,0,VLOOKUP(N110,FAC_TOTALS_APTA!$A$4:$BQ$41,$L130,FALSE))</f>
        <v>#N/A</v>
      </c>
      <c r="O130" s="40" t="e">
        <f>IF(O110=0,0,VLOOKUP(O110,FAC_TOTALS_APTA!$A$4:$BQ$41,$L130,FALSE))</f>
        <v>#N/A</v>
      </c>
      <c r="P130" s="40" t="e">
        <f>IF(P110=0,0,VLOOKUP(P110,FAC_TOTALS_APTA!$A$4:$BQ$41,$L130,FALSE))</f>
        <v>#N/A</v>
      </c>
      <c r="Q130" s="40" t="e">
        <f>IF(Q110=0,0,VLOOKUP(Q110,FAC_TOTALS_APTA!$A$4:$BQ$41,$L130,FALSE))</f>
        <v>#N/A</v>
      </c>
      <c r="R130" s="40" t="e">
        <f>IF(R110=0,0,VLOOKUP(R110,FAC_TOTALS_APTA!$A$4:$BQ$41,$L130,FALSE))</f>
        <v>#N/A</v>
      </c>
      <c r="S130" s="40" t="e">
        <f>IF(S110=0,0,VLOOKUP(S110,FAC_TOTALS_APTA!$A$4:$BQ$41,$L130,FALSE))</f>
        <v>#N/A</v>
      </c>
      <c r="T130" s="40" t="e">
        <f>IF(T110=0,0,VLOOKUP(T110,FAC_TOTALS_APTA!$A$4:$BQ$41,$L130,FALSE))</f>
        <v>#N/A</v>
      </c>
      <c r="U130" s="40" t="e">
        <f>IF(U110=0,0,VLOOKUP(U110,FAC_TOTALS_APTA!$A$4:$BQ$41,$L130,FALSE))</f>
        <v>#N/A</v>
      </c>
      <c r="V130" s="40" t="e">
        <f>IF(V110=0,0,VLOOKUP(V110,FAC_TOTALS_APTA!$A$4:$BQ$41,$L130,FALSE))</f>
        <v>#N/A</v>
      </c>
      <c r="W130" s="40" t="e">
        <f>IF(W110=0,0,VLOOKUP(W110,FAC_TOTALS_APTA!$A$4:$BQ$41,$L130,FALSE))</f>
        <v>#N/A</v>
      </c>
      <c r="X130" s="40" t="e">
        <f>IF(X110=0,0,VLOOKUP(X110,FAC_TOTALS_APTA!$A$4:$BQ$41,$L130,FALSE))</f>
        <v>#N/A</v>
      </c>
      <c r="Y130" s="40" t="e">
        <f>IF(Y110=0,0,VLOOKUP(Y110,FAC_TOTALS_APTA!$A$4:$BQ$41,$L130,FALSE))</f>
        <v>#N/A</v>
      </c>
      <c r="Z130" s="40" t="e">
        <f>IF(Z110=0,0,VLOOKUP(Z110,FAC_TOTALS_APTA!$A$4:$BQ$41,$L130,FALSE))</f>
        <v>#N/A</v>
      </c>
      <c r="AA130" s="40" t="e">
        <f>IF(AA110=0,0,VLOOKUP(AA110,FAC_TOTALS_APTA!$A$4:$BQ$41,$L130,FALSE))</f>
        <v>#N/A</v>
      </c>
      <c r="AB130" s="40" t="e">
        <f>IF(AB110=0,0,VLOOKUP(AB110,FAC_TOTALS_APTA!$A$4:$BQ$41,$L130,FALSE))</f>
        <v>#N/A</v>
      </c>
      <c r="AC130" s="41" t="e">
        <f>SUM(M130:AB130)</f>
        <v>#N/A</v>
      </c>
      <c r="AD130" s="42" t="e">
        <f>AC130/G132</f>
        <v>#N/A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 t="e">
        <f>VLOOKUP(G110,FAC_TOTALS_APTA!$A$4:$BQ$41,$F131,FALSE)</f>
        <v>#N/A</v>
      </c>
      <c r="H131" s="66" t="e">
        <f>VLOOKUP(H110,FAC_TOTALS_APTA!$A$4:$BO$41,$F131,FALSE)</f>
        <v>#N/A</v>
      </c>
      <c r="I131" s="68" t="e">
        <f t="shared" ref="I131:I132" si="42">H131/G131-1</f>
        <v>#N/A</v>
      </c>
      <c r="J131" s="32"/>
      <c r="K131" s="32"/>
      <c r="L131" s="8"/>
      <c r="M131" s="30" t="e">
        <f>SUM(M112:M129)</f>
        <v>#N/A</v>
      </c>
      <c r="N131" s="30" t="e">
        <f t="shared" ref="N131:AB131" si="43">SUM(N112:N129)</f>
        <v>#N/A</v>
      </c>
      <c r="O131" s="30" t="e">
        <f t="shared" si="43"/>
        <v>#N/A</v>
      </c>
      <c r="P131" s="30" t="e">
        <f t="shared" si="43"/>
        <v>#N/A</v>
      </c>
      <c r="Q131" s="30" t="e">
        <f t="shared" si="43"/>
        <v>#N/A</v>
      </c>
      <c r="R131" s="30" t="e">
        <f t="shared" si="43"/>
        <v>#N/A</v>
      </c>
      <c r="S131" s="30" t="e">
        <f t="shared" si="43"/>
        <v>#N/A</v>
      </c>
      <c r="T131" s="30" t="e">
        <f t="shared" si="43"/>
        <v>#N/A</v>
      </c>
      <c r="U131" s="30" t="e">
        <f t="shared" si="43"/>
        <v>#N/A</v>
      </c>
      <c r="V131" s="30" t="e">
        <f t="shared" si="43"/>
        <v>#N/A</v>
      </c>
      <c r="W131" s="30" t="e">
        <f t="shared" si="43"/>
        <v>#N/A</v>
      </c>
      <c r="X131" s="30" t="e">
        <f t="shared" si="43"/>
        <v>#N/A</v>
      </c>
      <c r="Y131" s="30" t="e">
        <f t="shared" si="43"/>
        <v>#N/A</v>
      </c>
      <c r="Z131" s="30" t="e">
        <f t="shared" si="43"/>
        <v>#N/A</v>
      </c>
      <c r="AA131" s="30" t="e">
        <f t="shared" si="43"/>
        <v>#N/A</v>
      </c>
      <c r="AB131" s="30" t="e">
        <f t="shared" si="43"/>
        <v>#N/A</v>
      </c>
      <c r="AC131" s="33" t="e">
        <f>H131-G131</f>
        <v>#N/A</v>
      </c>
      <c r="AD131" s="34" t="e">
        <f>I131</f>
        <v>#N/A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 t="e">
        <f>VLOOKUP(G110,FAC_TOTALS_APTA!$A$4:$BO$41,$F132,FALSE)</f>
        <v>#N/A</v>
      </c>
      <c r="H132" s="67" t="e">
        <f>VLOOKUP(H110,FAC_TOTALS_APTA!$A$4:$BO$41,$F132,FALSE)</f>
        <v>#N/A</v>
      </c>
      <c r="I132" s="69" t="e">
        <f t="shared" si="42"/>
        <v>#N/A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 t="e">
        <f>H132-G132</f>
        <v>#N/A</v>
      </c>
      <c r="AD132" s="46" t="e">
        <f>I132</f>
        <v>#N/A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 t="e">
        <f>AD132-AD131</f>
        <v>#N/A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3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0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0_1_2012</v>
      </c>
      <c r="H11" s="8" t="str">
        <f>CONCATENATE($C6,"_",$C7,"_",H9)</f>
        <v>0_1_2018</v>
      </c>
      <c r="I11" s="29"/>
      <c r="J11" s="8"/>
      <c r="K11" s="8"/>
      <c r="L11" s="8"/>
      <c r="M11" s="8" t="str">
        <f>IF($G9+M10&gt;$H9,0,CONCATENATE($C6,"_",$C7,"_",$G9+M10))</f>
        <v>0_1_2013</v>
      </c>
      <c r="N11" s="8" t="str">
        <f t="shared" ref="N11:AB11" si="0">IF($G9+N10&gt;$H9,0,CONCATENATE($C6,"_",$C7,"_",$G9+N10))</f>
        <v>0_1_2014</v>
      </c>
      <c r="O11" s="8" t="str">
        <f t="shared" si="0"/>
        <v>0_1_2015</v>
      </c>
      <c r="P11" s="8" t="str">
        <f t="shared" si="0"/>
        <v>0_1_2016</v>
      </c>
      <c r="Q11" s="8" t="str">
        <f t="shared" si="0"/>
        <v>0_1_2017</v>
      </c>
      <c r="R11" s="8" t="str">
        <f t="shared" si="0"/>
        <v>0_1_2018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VLOOKUP(G11,FAC_TOTALS_APTA!$A$4:$BQ$41,$F13,FALSE)</f>
        <v>22698563.929999899</v>
      </c>
      <c r="H13" s="30">
        <f>VLOOKUP(H11,FAC_TOTALS_APTA!$A$4:$BQ$41,$F13,FALSE)</f>
        <v>27713923.8199999</v>
      </c>
      <c r="I13" s="31">
        <f>IFERROR(H13/G13-1,"-")</f>
        <v>0.22095494258874115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IF(M11=0,0,VLOOKUP(M11,FAC_TOTALS_APTA!$A$4:$BQ$41,$L13,FALSE))</f>
        <v>-37121.782147968697</v>
      </c>
      <c r="N13" s="30">
        <f>IF(N11=0,0,VLOOKUP(N11,FAC_TOTALS_APTA!$A$4:$BQ$41,$L13,FALSE))</f>
        <v>-452409.383421198</v>
      </c>
      <c r="O13" s="30">
        <f>IF(O11=0,0,VLOOKUP(O11,FAC_TOTALS_APTA!$A$4:$BQ$41,$L13,FALSE))</f>
        <v>2839899.6138092098</v>
      </c>
      <c r="P13" s="30">
        <f>IF(P11=0,0,VLOOKUP(P11,FAC_TOTALS_APTA!$A$4:$BQ$41,$L13,FALSE))</f>
        <v>3169283.8916553501</v>
      </c>
      <c r="Q13" s="30">
        <f>IF(Q11=0,0,VLOOKUP(Q11,FAC_TOTALS_APTA!$A$4:$BQ$41,$L13,FALSE))</f>
        <v>1436013.13770409</v>
      </c>
      <c r="R13" s="30">
        <f>IF(R11=0,0,VLOOKUP(R11,FAC_TOTALS_APTA!$A$4:$BQ$41,$L13,FALSE))</f>
        <v>1652130.5757077001</v>
      </c>
      <c r="S13" s="30">
        <f>IF(S11=0,0,VLOOKUP(S11,FAC_TOTALS_APTA!$A$4:$BQ$41,$L13,FALSE))</f>
        <v>0</v>
      </c>
      <c r="T13" s="30">
        <f>IF(T11=0,0,VLOOKUP(T11,FAC_TOTALS_APTA!$A$4:$BQ$41,$L13,FALSE))</f>
        <v>0</v>
      </c>
      <c r="U13" s="30">
        <f>IF(U11=0,0,VLOOKUP(U11,FAC_TOTALS_APTA!$A$4:$BQ$41,$L13,FALSE))</f>
        <v>0</v>
      </c>
      <c r="V13" s="30">
        <f>IF(V11=0,0,VLOOKUP(V11,FAC_TOTALS_APTA!$A$4:$BQ$41,$L13,FALSE))</f>
        <v>0</v>
      </c>
      <c r="W13" s="30">
        <f>IF(W11=0,0,VLOOKUP(W11,FAC_TOTALS_APTA!$A$4:$BQ$41,$L13,FALSE))</f>
        <v>0</v>
      </c>
      <c r="X13" s="30">
        <f>IF(X11=0,0,VLOOKUP(X11,FAC_TOTALS_APTA!$A$4:$BQ$41,$L13,FALSE))</f>
        <v>0</v>
      </c>
      <c r="Y13" s="30">
        <f>IF(Y11=0,0,VLOOKUP(Y11,FAC_TOTALS_APTA!$A$4:$BQ$41,$L13,FALSE))</f>
        <v>0</v>
      </c>
      <c r="Z13" s="30">
        <f>IF(Z11=0,0,VLOOKUP(Z11,FAC_TOTALS_APTA!$A$4:$BQ$41,$L13,FALSE))</f>
        <v>0</v>
      </c>
      <c r="AA13" s="30">
        <f>IF(AA11=0,0,VLOOKUP(AA11,FAC_TOTALS_APTA!$A$4:$BQ$41,$L13,FALSE))</f>
        <v>0</v>
      </c>
      <c r="AB13" s="30">
        <f>IF(AB11=0,0,VLOOKUP(AB11,FAC_TOTALS_APTA!$A$4:$BQ$41,$L13,FALSE))</f>
        <v>0</v>
      </c>
      <c r="AC13" s="33">
        <f>SUM(M13:AB13)</f>
        <v>8607796.0533071831</v>
      </c>
      <c r="AD13" s="34">
        <f>AC13/G33</f>
        <v>0.14399435887708667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VLOOKUP(G11,FAC_TOTALS_APTA!$A$4:$BQ$41,$F14,FALSE)</f>
        <v>1.065016366</v>
      </c>
      <c r="H14" s="47">
        <f>VLOOKUP(H11,FAC_TOTALS_APTA!$A$4:$BQ$41,$F14,FALSE)</f>
        <v>1.094911854</v>
      </c>
      <c r="I14" s="31">
        <f t="shared" ref="I14:I30" si="1">IFERROR(H14/G14-1,"-")</f>
        <v>2.8070449388756025E-2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IF(M11=0,0,VLOOKUP(M11,FAC_TOTALS_APTA!$A$4:$BQ$41,$L14,FALSE))</f>
        <v>-402893.036943221</v>
      </c>
      <c r="N14" s="30">
        <f>IF(N11=0,0,VLOOKUP(N11,FAC_TOTALS_APTA!$A$4:$BQ$41,$L14,FALSE))</f>
        <v>593739.28206030105</v>
      </c>
      <c r="O14" s="30">
        <f>IF(O11=0,0,VLOOKUP(O11,FAC_TOTALS_APTA!$A$4:$BQ$41,$L14,FALSE))</f>
        <v>-470137.958096146</v>
      </c>
      <c r="P14" s="30">
        <f>IF(P11=0,0,VLOOKUP(P11,FAC_TOTALS_APTA!$A$4:$BQ$41,$L14,FALSE))</f>
        <v>31947.674330821901</v>
      </c>
      <c r="Q14" s="30">
        <f>IF(Q11=0,0,VLOOKUP(Q11,FAC_TOTALS_APTA!$A$4:$BQ$41,$L14,FALSE))</f>
        <v>572274.150861167</v>
      </c>
      <c r="R14" s="30">
        <f>IF(R11=0,0,VLOOKUP(R11,FAC_TOTALS_APTA!$A$4:$BQ$41,$L14,FALSE))</f>
        <v>-649111.11010671104</v>
      </c>
      <c r="S14" s="30">
        <f>IF(S11=0,0,VLOOKUP(S11,FAC_TOTALS_APTA!$A$4:$BQ$41,$L14,FALSE))</f>
        <v>0</v>
      </c>
      <c r="T14" s="30">
        <f>IF(T11=0,0,VLOOKUP(T11,FAC_TOTALS_APTA!$A$4:$BQ$41,$L14,FALSE))</f>
        <v>0</v>
      </c>
      <c r="U14" s="30">
        <f>IF(U11=0,0,VLOOKUP(U11,FAC_TOTALS_APTA!$A$4:$BQ$41,$L14,FALSE))</f>
        <v>0</v>
      </c>
      <c r="V14" s="30">
        <f>IF(V11=0,0,VLOOKUP(V11,FAC_TOTALS_APTA!$A$4:$BQ$41,$L14,FALSE))</f>
        <v>0</v>
      </c>
      <c r="W14" s="30">
        <f>IF(W11=0,0,VLOOKUP(W11,FAC_TOTALS_APTA!$A$4:$BQ$41,$L14,FALSE))</f>
        <v>0</v>
      </c>
      <c r="X14" s="30">
        <f>IF(X11=0,0,VLOOKUP(X11,FAC_TOTALS_APTA!$A$4:$BQ$41,$L14,FALSE))</f>
        <v>0</v>
      </c>
      <c r="Y14" s="30">
        <f>IF(Y11=0,0,VLOOKUP(Y11,FAC_TOTALS_APTA!$A$4:$BQ$41,$L14,FALSE))</f>
        <v>0</v>
      </c>
      <c r="Z14" s="30">
        <f>IF(Z11=0,0,VLOOKUP(Z11,FAC_TOTALS_APTA!$A$4:$BQ$41,$L14,FALSE))</f>
        <v>0</v>
      </c>
      <c r="AA14" s="30">
        <f>IF(AA11=0,0,VLOOKUP(AA11,FAC_TOTALS_APTA!$A$4:$BQ$41,$L14,FALSE))</f>
        <v>0</v>
      </c>
      <c r="AB14" s="30">
        <f>IF(AB11=0,0,VLOOKUP(AB11,FAC_TOTALS_APTA!$A$4:$BQ$41,$L14,FALSE))</f>
        <v>0</v>
      </c>
      <c r="AC14" s="33">
        <f t="shared" ref="AC14:AC30" si="4">SUM(M14:AB14)</f>
        <v>-324180.9978937881</v>
      </c>
      <c r="AD14" s="34">
        <f>AC14/G33</f>
        <v>-5.4230182340246416E-3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VLOOKUP(G11,FAC_TOTALS_APTA!$A$4:$BQ$41,$F15,FALSE)</f>
        <v>7979817.5799999898</v>
      </c>
      <c r="H15" s="30">
        <f>VLOOKUP(H11,FAC_TOTALS_APTA!$A$4:$BQ$41,$F15,FALSE)</f>
        <v>8942488.9299999792</v>
      </c>
      <c r="I15" s="31">
        <f t="shared" si="1"/>
        <v>0.12063826526721066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IF(M11=0,0,VLOOKUP(M11,FAC_TOTALS_APTA!$A$4:$BQ$41,$L15,FALSE))</f>
        <v>237874.09834610499</v>
      </c>
      <c r="N15" s="30">
        <f>IF(N11=0,0,VLOOKUP(N11,FAC_TOTALS_APTA!$A$4:$BQ$41,$L15,FALSE))</f>
        <v>287164.01256367698</v>
      </c>
      <c r="O15" s="30">
        <f>IF(O11=0,0,VLOOKUP(O11,FAC_TOTALS_APTA!$A$4:$BQ$41,$L15,FALSE))</f>
        <v>352827.97312877898</v>
      </c>
      <c r="P15" s="30">
        <f>IF(P11=0,0,VLOOKUP(P11,FAC_TOTALS_APTA!$A$4:$BQ$41,$L15,FALSE))</f>
        <v>402825.87457183201</v>
      </c>
      <c r="Q15" s="30">
        <f>IF(Q11=0,0,VLOOKUP(Q11,FAC_TOTALS_APTA!$A$4:$BQ$41,$L15,FALSE))</f>
        <v>379919.93961619597</v>
      </c>
      <c r="R15" s="30">
        <f>IF(R11=0,0,VLOOKUP(R11,FAC_TOTALS_APTA!$A$4:$BQ$41,$L15,FALSE))</f>
        <v>317198.41086104501</v>
      </c>
      <c r="S15" s="30">
        <f>IF(S11=0,0,VLOOKUP(S11,FAC_TOTALS_APTA!$A$4:$BQ$41,$L15,FALSE))</f>
        <v>0</v>
      </c>
      <c r="T15" s="30">
        <f>IF(T11=0,0,VLOOKUP(T11,FAC_TOTALS_APTA!$A$4:$BQ$41,$L15,FALSE))</f>
        <v>0</v>
      </c>
      <c r="U15" s="30">
        <f>IF(U11=0,0,VLOOKUP(U11,FAC_TOTALS_APTA!$A$4:$BQ$41,$L15,FALSE))</f>
        <v>0</v>
      </c>
      <c r="V15" s="30">
        <f>IF(V11=0,0,VLOOKUP(V11,FAC_TOTALS_APTA!$A$4:$BQ$41,$L15,FALSE))</f>
        <v>0</v>
      </c>
      <c r="W15" s="30">
        <f>IF(W11=0,0,VLOOKUP(W11,FAC_TOTALS_APTA!$A$4:$BQ$41,$L15,FALSE))</f>
        <v>0</v>
      </c>
      <c r="X15" s="30">
        <f>IF(X11=0,0,VLOOKUP(X11,FAC_TOTALS_APTA!$A$4:$BQ$41,$L15,FALSE))</f>
        <v>0</v>
      </c>
      <c r="Y15" s="30">
        <f>IF(Y11=0,0,VLOOKUP(Y11,FAC_TOTALS_APTA!$A$4:$BQ$41,$L15,FALSE))</f>
        <v>0</v>
      </c>
      <c r="Z15" s="30">
        <f>IF(Z11=0,0,VLOOKUP(Z11,FAC_TOTALS_APTA!$A$4:$BQ$41,$L15,FALSE))</f>
        <v>0</v>
      </c>
      <c r="AA15" s="30">
        <f>IF(AA11=0,0,VLOOKUP(AA11,FAC_TOTALS_APTA!$A$4:$BQ$41,$L15,FALSE))</f>
        <v>0</v>
      </c>
      <c r="AB15" s="30">
        <f>IF(AB11=0,0,VLOOKUP(AB11,FAC_TOTALS_APTA!$A$4:$BQ$41,$L15,FALSE))</f>
        <v>0</v>
      </c>
      <c r="AC15" s="33">
        <f t="shared" si="4"/>
        <v>1977810.3090876341</v>
      </c>
      <c r="AD15" s="34">
        <f>AC15/G33</f>
        <v>3.3085533820024299E-2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VLOOKUP(G11,FAC_TOTALS_APTA!$A$4:$BQ$41,$F16,FALSE)</f>
        <v>0.20020697376796401</v>
      </c>
      <c r="H16" s="47">
        <f>VLOOKUP(H11,FAC_TOTALS_APTA!$A$4:$BQ$41,$F16,FALSE)</f>
        <v>0.208736631459781</v>
      </c>
      <c r="I16" s="31">
        <f t="shared" si="1"/>
        <v>4.2604198701403417E-2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IF(M11=0,0,VLOOKUP(M11,FAC_TOTALS_APTA!$A$4:$BQ$41,$L16,FALSE))</f>
        <v>2250.3513025249699</v>
      </c>
      <c r="N16" s="30">
        <f>IF(N11=0,0,VLOOKUP(N11,FAC_TOTALS_APTA!$A$4:$BQ$41,$L16,FALSE))</f>
        <v>647.19505026496904</v>
      </c>
      <c r="O16" s="30">
        <f>IF(O11=0,0,VLOOKUP(O11,FAC_TOTALS_APTA!$A$4:$BQ$41,$L16,FALSE))</f>
        <v>12361.9757908176</v>
      </c>
      <c r="P16" s="30">
        <f>IF(P11=0,0,VLOOKUP(P11,FAC_TOTALS_APTA!$A$4:$BQ$41,$L16,FALSE))</f>
        <v>-2153.44191639061</v>
      </c>
      <c r="Q16" s="30">
        <f>IF(Q11=0,0,VLOOKUP(Q11,FAC_TOTALS_APTA!$A$4:$BQ$41,$L16,FALSE))</f>
        <v>991.65269715243403</v>
      </c>
      <c r="R16" s="30">
        <f>IF(R11=0,0,VLOOKUP(R11,FAC_TOTALS_APTA!$A$4:$BQ$41,$L16,FALSE))</f>
        <v>2.05452463965656</v>
      </c>
      <c r="S16" s="30">
        <f>IF(S11=0,0,VLOOKUP(S11,FAC_TOTALS_APTA!$A$4:$BQ$41,$L16,FALSE))</f>
        <v>0</v>
      </c>
      <c r="T16" s="30">
        <f>IF(T11=0,0,VLOOKUP(T11,FAC_TOTALS_APTA!$A$4:$BQ$41,$L16,FALSE))</f>
        <v>0</v>
      </c>
      <c r="U16" s="30">
        <f>IF(U11=0,0,VLOOKUP(U11,FAC_TOTALS_APTA!$A$4:$BQ$41,$L16,FALSE))</f>
        <v>0</v>
      </c>
      <c r="V16" s="30">
        <f>IF(V11=0,0,VLOOKUP(V11,FAC_TOTALS_APTA!$A$4:$BQ$41,$L16,FALSE))</f>
        <v>0</v>
      </c>
      <c r="W16" s="30">
        <f>IF(W11=0,0,VLOOKUP(W11,FAC_TOTALS_APTA!$A$4:$BQ$41,$L16,FALSE))</f>
        <v>0</v>
      </c>
      <c r="X16" s="30">
        <f>IF(X11=0,0,VLOOKUP(X11,FAC_TOTALS_APTA!$A$4:$BQ$41,$L16,FALSE))</f>
        <v>0</v>
      </c>
      <c r="Y16" s="30">
        <f>IF(Y11=0,0,VLOOKUP(Y11,FAC_TOTALS_APTA!$A$4:$BQ$41,$L16,FALSE))</f>
        <v>0</v>
      </c>
      <c r="Z16" s="30">
        <f>IF(Z11=0,0,VLOOKUP(Z11,FAC_TOTALS_APTA!$A$4:$BQ$41,$L16,FALSE))</f>
        <v>0</v>
      </c>
      <c r="AA16" s="30">
        <f>IF(AA11=0,0,VLOOKUP(AA11,FAC_TOTALS_APTA!$A$4:$BQ$41,$L16,FALSE))</f>
        <v>0</v>
      </c>
      <c r="AB16" s="30">
        <f>IF(AB11=0,0,VLOOKUP(AB11,FAC_TOTALS_APTA!$A$4:$BQ$41,$L16,FALSE))</f>
        <v>0</v>
      </c>
      <c r="AC16" s="33">
        <f t="shared" si="4"/>
        <v>14099.78744900902</v>
      </c>
      <c r="AD16" s="34">
        <f>AC16/G33</f>
        <v>2.3586639848921533E-4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VLOOKUP(G11,FAC_TOTALS_APTA!$A$4:$BQ$41,$F17,FALSE)</f>
        <v>3.9458000000000002</v>
      </c>
      <c r="H17" s="35">
        <f>VLOOKUP(H11,FAC_TOTALS_APTA!$A$4:$BQ$41,$F17,FALSE)</f>
        <v>2.71</v>
      </c>
      <c r="I17" s="31">
        <f t="shared" si="1"/>
        <v>-0.31319377566019568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IF(M11=0,0,VLOOKUP(M11,FAC_TOTALS_APTA!$A$4:$BQ$41,$L17,FALSE))</f>
        <v>-274832.57131140598</v>
      </c>
      <c r="N17" s="30">
        <f>IF(N11=0,0,VLOOKUP(N11,FAC_TOTALS_APTA!$A$4:$BQ$41,$L17,FALSE))</f>
        <v>-423093.62845047301</v>
      </c>
      <c r="O17" s="30">
        <f>IF(O11=0,0,VLOOKUP(O11,FAC_TOTALS_APTA!$A$4:$BQ$41,$L17,FALSE))</f>
        <v>-2654564.68962254</v>
      </c>
      <c r="P17" s="30">
        <f>IF(P11=0,0,VLOOKUP(P11,FAC_TOTALS_APTA!$A$4:$BQ$41,$L17,FALSE))</f>
        <v>-704915.21258738299</v>
      </c>
      <c r="Q17" s="30">
        <f>IF(Q11=0,0,VLOOKUP(Q11,FAC_TOTALS_APTA!$A$4:$BQ$41,$L17,FALSE))</f>
        <v>544279.07801428204</v>
      </c>
      <c r="R17" s="30">
        <f>IF(R11=0,0,VLOOKUP(R11,FAC_TOTALS_APTA!$A$4:$BQ$41,$L17,FALSE))</f>
        <v>528268.04021633696</v>
      </c>
      <c r="S17" s="30">
        <f>IF(S11=0,0,VLOOKUP(S11,FAC_TOTALS_APTA!$A$4:$BQ$41,$L17,FALSE))</f>
        <v>0</v>
      </c>
      <c r="T17" s="30">
        <f>IF(T11=0,0,VLOOKUP(T11,FAC_TOTALS_APTA!$A$4:$BQ$41,$L17,FALSE))</f>
        <v>0</v>
      </c>
      <c r="U17" s="30">
        <f>IF(U11=0,0,VLOOKUP(U11,FAC_TOTALS_APTA!$A$4:$BQ$41,$L17,FALSE))</f>
        <v>0</v>
      </c>
      <c r="V17" s="30">
        <f>IF(V11=0,0,VLOOKUP(V11,FAC_TOTALS_APTA!$A$4:$BQ$41,$L17,FALSE))</f>
        <v>0</v>
      </c>
      <c r="W17" s="30">
        <f>IF(W11=0,0,VLOOKUP(W11,FAC_TOTALS_APTA!$A$4:$BQ$41,$L17,FALSE))</f>
        <v>0</v>
      </c>
      <c r="X17" s="30">
        <f>IF(X11=0,0,VLOOKUP(X11,FAC_TOTALS_APTA!$A$4:$BQ$41,$L17,FALSE))</f>
        <v>0</v>
      </c>
      <c r="Y17" s="30">
        <f>IF(Y11=0,0,VLOOKUP(Y11,FAC_TOTALS_APTA!$A$4:$BQ$41,$L17,FALSE))</f>
        <v>0</v>
      </c>
      <c r="Z17" s="30">
        <f>IF(Z11=0,0,VLOOKUP(Z11,FAC_TOTALS_APTA!$A$4:$BQ$41,$L17,FALSE))</f>
        <v>0</v>
      </c>
      <c r="AA17" s="30">
        <f>IF(AA11=0,0,VLOOKUP(AA11,FAC_TOTALS_APTA!$A$4:$BQ$41,$L17,FALSE))</f>
        <v>0</v>
      </c>
      <c r="AB17" s="30">
        <f>IF(AB11=0,0,VLOOKUP(AB11,FAC_TOTALS_APTA!$A$4:$BQ$41,$L17,FALSE))</f>
        <v>0</v>
      </c>
      <c r="AC17" s="33">
        <f t="shared" si="4"/>
        <v>-2984858.9837411828</v>
      </c>
      <c r="AD17" s="34">
        <f>AC17/G33</f>
        <v>-4.9931812166621958E-2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VLOOKUP(G11,FAC_TOTALS_APTA!$A$4:$BQ$41,$F18,FALSE)</f>
        <v>30285.6499999999</v>
      </c>
      <c r="H18" s="47">
        <f>VLOOKUP(H11,FAC_TOTALS_APTA!$A$4:$BQ$41,$F18,FALSE)</f>
        <v>32703</v>
      </c>
      <c r="I18" s="31">
        <f t="shared" si="1"/>
        <v>7.9818329803062138E-2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IF(M11=0,0,VLOOKUP(M11,FAC_TOTALS_APTA!$A$4:$BQ$41,$L18,FALSE))</f>
        <v>-198530.44725595199</v>
      </c>
      <c r="N18" s="30">
        <f>IF(N11=0,0,VLOOKUP(N11,FAC_TOTALS_APTA!$A$4:$BQ$41,$L18,FALSE))</f>
        <v>136202.17014379799</v>
      </c>
      <c r="O18" s="30">
        <f>IF(O11=0,0,VLOOKUP(O11,FAC_TOTALS_APTA!$A$4:$BQ$41,$L18,FALSE))</f>
        <v>-731894.95426537399</v>
      </c>
      <c r="P18" s="30">
        <f>IF(P11=0,0,VLOOKUP(P11,FAC_TOTALS_APTA!$A$4:$BQ$41,$L18,FALSE))</f>
        <v>-306769.104221822</v>
      </c>
      <c r="Q18" s="30">
        <f>IF(Q11=0,0,VLOOKUP(Q11,FAC_TOTALS_APTA!$A$4:$BQ$41,$L18,FALSE))</f>
        <v>49692.2944873702</v>
      </c>
      <c r="R18" s="30">
        <f>IF(R11=0,0,VLOOKUP(R11,FAC_TOTALS_APTA!$A$4:$BQ$41,$L18,FALSE))</f>
        <v>-80368.527326332798</v>
      </c>
      <c r="S18" s="30">
        <f>IF(S11=0,0,VLOOKUP(S11,FAC_TOTALS_APTA!$A$4:$BQ$41,$L18,FALSE))</f>
        <v>0</v>
      </c>
      <c r="T18" s="30">
        <f>IF(T11=0,0,VLOOKUP(T11,FAC_TOTALS_APTA!$A$4:$BQ$41,$L18,FALSE))</f>
        <v>0</v>
      </c>
      <c r="U18" s="30">
        <f>IF(U11=0,0,VLOOKUP(U11,FAC_TOTALS_APTA!$A$4:$BQ$41,$L18,FALSE))</f>
        <v>0</v>
      </c>
      <c r="V18" s="30">
        <f>IF(V11=0,0,VLOOKUP(V11,FAC_TOTALS_APTA!$A$4:$BQ$41,$L18,FALSE))</f>
        <v>0</v>
      </c>
      <c r="W18" s="30">
        <f>IF(W11=0,0,VLOOKUP(W11,FAC_TOTALS_APTA!$A$4:$BQ$41,$L18,FALSE))</f>
        <v>0</v>
      </c>
      <c r="X18" s="30">
        <f>IF(X11=0,0,VLOOKUP(X11,FAC_TOTALS_APTA!$A$4:$BQ$41,$L18,FALSE))</f>
        <v>0</v>
      </c>
      <c r="Y18" s="30">
        <f>IF(Y11=0,0,VLOOKUP(Y11,FAC_TOTALS_APTA!$A$4:$BQ$41,$L18,FALSE))</f>
        <v>0</v>
      </c>
      <c r="Z18" s="30">
        <f>IF(Z11=0,0,VLOOKUP(Z11,FAC_TOTALS_APTA!$A$4:$BQ$41,$L18,FALSE))</f>
        <v>0</v>
      </c>
      <c r="AA18" s="30">
        <f>IF(AA11=0,0,VLOOKUP(AA11,FAC_TOTALS_APTA!$A$4:$BQ$41,$L18,FALSE))</f>
        <v>0</v>
      </c>
      <c r="AB18" s="30">
        <f>IF(AB11=0,0,VLOOKUP(AB11,FAC_TOTALS_APTA!$A$4:$BQ$41,$L18,FALSE))</f>
        <v>0</v>
      </c>
      <c r="AC18" s="33">
        <f t="shared" si="4"/>
        <v>-1131668.5684383127</v>
      </c>
      <c r="AD18" s="34">
        <f>AC18/G33</f>
        <v>-1.8930965483437208E-2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VLOOKUP(G11,FAC_TOTALS_APTA!$A$4:$BQ$41,$F19,FALSE)</f>
        <v>6.19</v>
      </c>
      <c r="H19" s="30">
        <f>VLOOKUP(H11,FAC_TOTALS_APTA!$A$4:$BQ$41,$F19,FALSE)</f>
        <v>5.16</v>
      </c>
      <c r="I19" s="31">
        <f t="shared" si="1"/>
        <v>-0.16639741518578355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IF(M11=0,0,VLOOKUP(M11,FAC_TOTALS_APTA!$A$4:$BQ$41,$L19,FALSE))</f>
        <v>67745.700932689302</v>
      </c>
      <c r="N19" s="30">
        <f>IF(N11=0,0,VLOOKUP(N11,FAC_TOTALS_APTA!$A$4:$BQ$41,$L19,FALSE))</f>
        <v>191910.09462162701</v>
      </c>
      <c r="O19" s="30">
        <f>IF(O11=0,0,VLOOKUP(O11,FAC_TOTALS_APTA!$A$4:$BQ$41,$L19,FALSE))</f>
        <v>-398885.33957235399</v>
      </c>
      <c r="P19" s="30">
        <f>IF(P11=0,0,VLOOKUP(P11,FAC_TOTALS_APTA!$A$4:$BQ$41,$L19,FALSE))</f>
        <v>44522.517857370898</v>
      </c>
      <c r="Q19" s="30">
        <f>IF(Q11=0,0,VLOOKUP(Q11,FAC_TOTALS_APTA!$A$4:$BQ$41,$L19,FALSE))</f>
        <v>-316516.00806839298</v>
      </c>
      <c r="R19" s="30">
        <f>IF(R11=0,0,VLOOKUP(R11,FAC_TOTALS_APTA!$A$4:$BQ$41,$L19,FALSE))</f>
        <v>-207450.92092970599</v>
      </c>
      <c r="S19" s="30">
        <f>IF(S11=0,0,VLOOKUP(S11,FAC_TOTALS_APTA!$A$4:$BQ$41,$L19,FALSE))</f>
        <v>0</v>
      </c>
      <c r="T19" s="30">
        <f>IF(T11=0,0,VLOOKUP(T11,FAC_TOTALS_APTA!$A$4:$BQ$41,$L19,FALSE))</f>
        <v>0</v>
      </c>
      <c r="U19" s="30">
        <f>IF(U11=0,0,VLOOKUP(U11,FAC_TOTALS_APTA!$A$4:$BQ$41,$L19,FALSE))</f>
        <v>0</v>
      </c>
      <c r="V19" s="30">
        <f>IF(V11=0,0,VLOOKUP(V11,FAC_TOTALS_APTA!$A$4:$BQ$41,$L19,FALSE))</f>
        <v>0</v>
      </c>
      <c r="W19" s="30">
        <f>IF(W11=0,0,VLOOKUP(W11,FAC_TOTALS_APTA!$A$4:$BQ$41,$L19,FALSE))</f>
        <v>0</v>
      </c>
      <c r="X19" s="30">
        <f>IF(X11=0,0,VLOOKUP(X11,FAC_TOTALS_APTA!$A$4:$BQ$41,$L19,FALSE))</f>
        <v>0</v>
      </c>
      <c r="Y19" s="30">
        <f>IF(Y11=0,0,VLOOKUP(Y11,FAC_TOTALS_APTA!$A$4:$BQ$41,$L19,FALSE))</f>
        <v>0</v>
      </c>
      <c r="Z19" s="30">
        <f>IF(Z11=0,0,VLOOKUP(Z11,FAC_TOTALS_APTA!$A$4:$BQ$41,$L19,FALSE))</f>
        <v>0</v>
      </c>
      <c r="AA19" s="30">
        <f>IF(AA11=0,0,VLOOKUP(AA11,FAC_TOTALS_APTA!$A$4:$BQ$41,$L19,FALSE))</f>
        <v>0</v>
      </c>
      <c r="AB19" s="30">
        <f>IF(AB11=0,0,VLOOKUP(AB11,FAC_TOTALS_APTA!$A$4:$BQ$41,$L19,FALSE))</f>
        <v>0</v>
      </c>
      <c r="AC19" s="33">
        <f t="shared" si="4"/>
        <v>-618673.95515876578</v>
      </c>
      <c r="AD19" s="34">
        <f>AC19/G33</f>
        <v>-1.0349404072231772E-2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VLOOKUP(G11,FAC_TOTALS_APTA!$A$4:$BQ$41,$F20,FALSE)</f>
        <v>5.9</v>
      </c>
      <c r="H20" s="35">
        <f>VLOOKUP(H11,FAC_TOTALS_APTA!$A$4:$BQ$41,$F20,FALSE)</f>
        <v>7.6749999999999998</v>
      </c>
      <c r="I20" s="31">
        <f t="shared" si="1"/>
        <v>0.30084745762711851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IF(M11=0,0,VLOOKUP(M11,FAC_TOTALS_APTA!$A$4:$BQ$41,$L20,FALSE))</f>
        <v>-23952.222051790301</v>
      </c>
      <c r="N20" s="30">
        <f>IF(N11=0,0,VLOOKUP(N11,FAC_TOTALS_APTA!$A$4:$BQ$41,$L20,FALSE))</f>
        <v>-48093.7365355656</v>
      </c>
      <c r="O20" s="30">
        <f>IF(O11=0,0,VLOOKUP(O11,FAC_TOTALS_APTA!$A$4:$BQ$41,$L20,FALSE))</f>
        <v>-49426.639202314997</v>
      </c>
      <c r="P20" s="30">
        <f>IF(P11=0,0,VLOOKUP(P11,FAC_TOTALS_APTA!$A$4:$BQ$41,$L20,FALSE))</f>
        <v>-148301.010596837</v>
      </c>
      <c r="Q20" s="30">
        <f>IF(Q11=0,0,VLOOKUP(Q11,FAC_TOTALS_APTA!$A$4:$BQ$41,$L20,FALSE))</f>
        <v>-69880.217605465295</v>
      </c>
      <c r="R20" s="30">
        <f>IF(R11=0,0,VLOOKUP(R11,FAC_TOTALS_APTA!$A$4:$BQ$41,$L20,FALSE))</f>
        <v>-84200.031303037307</v>
      </c>
      <c r="S20" s="30">
        <f>IF(S11=0,0,VLOOKUP(S11,FAC_TOTALS_APTA!$A$4:$BQ$41,$L20,FALSE))</f>
        <v>0</v>
      </c>
      <c r="T20" s="30">
        <f>IF(T11=0,0,VLOOKUP(T11,FAC_TOTALS_APTA!$A$4:$BQ$41,$L20,FALSE))</f>
        <v>0</v>
      </c>
      <c r="U20" s="30">
        <f>IF(U11=0,0,VLOOKUP(U11,FAC_TOTALS_APTA!$A$4:$BQ$41,$L20,FALSE))</f>
        <v>0</v>
      </c>
      <c r="V20" s="30">
        <f>IF(V11=0,0,VLOOKUP(V11,FAC_TOTALS_APTA!$A$4:$BQ$41,$L20,FALSE))</f>
        <v>0</v>
      </c>
      <c r="W20" s="30">
        <f>IF(W11=0,0,VLOOKUP(W11,FAC_TOTALS_APTA!$A$4:$BQ$41,$L20,FALSE))</f>
        <v>0</v>
      </c>
      <c r="X20" s="30">
        <f>IF(X11=0,0,VLOOKUP(X11,FAC_TOTALS_APTA!$A$4:$BQ$41,$L20,FALSE))</f>
        <v>0</v>
      </c>
      <c r="Y20" s="30">
        <f>IF(Y11=0,0,VLOOKUP(Y11,FAC_TOTALS_APTA!$A$4:$BQ$41,$L20,FALSE))</f>
        <v>0</v>
      </c>
      <c r="Z20" s="30">
        <f>IF(Z11=0,0,VLOOKUP(Z11,FAC_TOTALS_APTA!$A$4:$BQ$41,$L20,FALSE))</f>
        <v>0</v>
      </c>
      <c r="AA20" s="30">
        <f>IF(AA11=0,0,VLOOKUP(AA11,FAC_TOTALS_APTA!$A$4:$BQ$41,$L20,FALSE))</f>
        <v>0</v>
      </c>
      <c r="AB20" s="30">
        <f>IF(AB11=0,0,VLOOKUP(AB11,FAC_TOTALS_APTA!$A$4:$BQ$41,$L20,FALSE))</f>
        <v>0</v>
      </c>
      <c r="AC20" s="33">
        <f t="shared" si="4"/>
        <v>-423853.85729501047</v>
      </c>
      <c r="AD20" s="34">
        <f>AC20/G33</f>
        <v>-7.09038226054694E-3</v>
      </c>
      <c r="AE20" s="8"/>
    </row>
    <row r="21" spans="1:31" s="15" customFormat="1" ht="34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VLOOKUP(G11,FAC_TOTALS_APTA!$A$4:$BQ$41,$F21,FALSE)</f>
        <v>0</v>
      </c>
      <c r="H21" s="35">
        <f>VLOOKUP(H11,FAC_TOTALS_APTA!$A$4:$BQ$41,$F21,FALSE)</f>
        <v>9.3000000000000007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IF(M11=0,0,VLOOKUP(M11,FAC_TOTALS_APTA!$A$4:$BQ$41,$L21,FALSE))</f>
        <v>-329017.608775025</v>
      </c>
      <c r="N21" s="30">
        <f>IF(N11=0,0,VLOOKUP(N11,FAC_TOTALS_APTA!$A$4:$BQ$41,$L21,FALSE))</f>
        <v>-371553.82218012499</v>
      </c>
      <c r="O21" s="30">
        <f>IF(O11=0,0,VLOOKUP(O11,FAC_TOTALS_APTA!$A$4:$BQ$41,$L21,FALSE))</f>
        <v>-212432.29406067001</v>
      </c>
      <c r="P21" s="30">
        <f>IF(P11=0,0,VLOOKUP(P11,FAC_TOTALS_APTA!$A$4:$BQ$41,$L21,FALSE))</f>
        <v>-635704.397240547</v>
      </c>
      <c r="Q21" s="30">
        <f>IF(Q11=0,0,VLOOKUP(Q11,FAC_TOTALS_APTA!$A$4:$BQ$41,$L21,FALSE))</f>
        <v>-796939.87771466095</v>
      </c>
      <c r="R21" s="30">
        <f>IF(R11=0,0,VLOOKUP(R11,FAC_TOTALS_APTA!$A$4:$BQ$41,$L21,FALSE))</f>
        <v>-1375378.07892732</v>
      </c>
      <c r="S21" s="30">
        <f>IF(S11=0,0,VLOOKUP(S11,FAC_TOTALS_APTA!$A$4:$BQ$41,$L21,FALSE))</f>
        <v>0</v>
      </c>
      <c r="T21" s="30">
        <f>IF(T11=0,0,VLOOKUP(T11,FAC_TOTALS_APTA!$A$4:$BQ$41,$L21,FALSE))</f>
        <v>0</v>
      </c>
      <c r="U21" s="30">
        <f>IF(U11=0,0,VLOOKUP(U11,FAC_TOTALS_APTA!$A$4:$BQ$41,$L21,FALSE))</f>
        <v>0</v>
      </c>
      <c r="V21" s="30">
        <f>IF(V11=0,0,VLOOKUP(V11,FAC_TOTALS_APTA!$A$4:$BQ$41,$L21,FALSE))</f>
        <v>0</v>
      </c>
      <c r="W21" s="30">
        <f>IF(W11=0,0,VLOOKUP(W11,FAC_TOTALS_APTA!$A$4:$BQ$41,$L21,FALSE))</f>
        <v>0</v>
      </c>
      <c r="X21" s="30">
        <f>IF(X11=0,0,VLOOKUP(X11,FAC_TOTALS_APTA!$A$4:$BQ$41,$L21,FALSE))</f>
        <v>0</v>
      </c>
      <c r="Y21" s="30">
        <f>IF(Y11=0,0,VLOOKUP(Y11,FAC_TOTALS_APTA!$A$4:$BQ$41,$L21,FALSE))</f>
        <v>0</v>
      </c>
      <c r="Z21" s="30">
        <f>IF(Z11=0,0,VLOOKUP(Z11,FAC_TOTALS_APTA!$A$4:$BQ$41,$L21,FALSE))</f>
        <v>0</v>
      </c>
      <c r="AA21" s="30">
        <f>IF(AA11=0,0,VLOOKUP(AA11,FAC_TOTALS_APTA!$A$4:$BQ$41,$L21,FALSE))</f>
        <v>0</v>
      </c>
      <c r="AB21" s="30">
        <f>IF(AB11=0,0,VLOOKUP(AB11,FAC_TOTALS_APTA!$A$4:$BQ$41,$L21,FALSE))</f>
        <v>0</v>
      </c>
      <c r="AC21" s="33">
        <f t="shared" si="4"/>
        <v>-3721026.0788983479</v>
      </c>
      <c r="AD21" s="34">
        <f>AC21/G33</f>
        <v>-6.2246684433238421E-2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VLOOKUP(G11,FAC_TOTALS_APTA!$A$4:$BQ$41,$F22,FALSE)</f>
        <v>0</v>
      </c>
      <c r="H22" s="35">
        <f>VLOOKUP(H11,FAC_TOTALS_APTA!$A$4:$BQ$41,$F22,FALSE)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IF(M11=0,0,VLOOKUP(M11,FAC_TOTALS_APTA!$A$4:$BQ$41,$L22,FALSE))</f>
        <v>0</v>
      </c>
      <c r="N22" s="30">
        <f>IF(N11=0,0,VLOOKUP(N11,FAC_TOTALS_APTA!$A$4:$BQ$41,$L22,FALSE))</f>
        <v>0</v>
      </c>
      <c r="O22" s="30">
        <f>IF(O11=0,0,VLOOKUP(O11,FAC_TOTALS_APTA!$A$4:$BQ$41,$L22,FALSE))</f>
        <v>0</v>
      </c>
      <c r="P22" s="30">
        <f>IF(P11=0,0,VLOOKUP(P11,FAC_TOTALS_APTA!$A$4:$BQ$41,$L22,FALSE))</f>
        <v>0</v>
      </c>
      <c r="Q22" s="30">
        <f>IF(Q11=0,0,VLOOKUP(Q11,FAC_TOTALS_APTA!$A$4:$BQ$41,$L22,FALSE))</f>
        <v>0</v>
      </c>
      <c r="R22" s="30">
        <f>IF(R11=0,0,VLOOKUP(R11,FAC_TOTALS_APTA!$A$4:$BQ$41,$L22,FALSE))</f>
        <v>0</v>
      </c>
      <c r="S22" s="30">
        <f>IF(S11=0,0,VLOOKUP(S11,FAC_TOTALS_APTA!$A$4:$BQ$41,$L22,FALSE))</f>
        <v>0</v>
      </c>
      <c r="T22" s="30">
        <f>IF(T11=0,0,VLOOKUP(T11,FAC_TOTALS_APTA!$A$4:$BQ$41,$L22,FALSE))</f>
        <v>0</v>
      </c>
      <c r="U22" s="30">
        <f>IF(U11=0,0,VLOOKUP(U11,FAC_TOTALS_APTA!$A$4:$BQ$41,$L22,FALSE))</f>
        <v>0</v>
      </c>
      <c r="V22" s="30">
        <f>IF(V11=0,0,VLOOKUP(V11,FAC_TOTALS_APTA!$A$4:$BQ$41,$L22,FALSE))</f>
        <v>0</v>
      </c>
      <c r="W22" s="30">
        <f>IF(W11=0,0,VLOOKUP(W11,FAC_TOTALS_APTA!$A$4:$BQ$41,$L22,FALSE))</f>
        <v>0</v>
      </c>
      <c r="X22" s="30">
        <f>IF(X11=0,0,VLOOKUP(X11,FAC_TOTALS_APTA!$A$4:$BQ$41,$L22,FALSE))</f>
        <v>0</v>
      </c>
      <c r="Y22" s="30">
        <f>IF(Y11=0,0,VLOOKUP(Y11,FAC_TOTALS_APTA!$A$4:$BQ$41,$L22,FALSE))</f>
        <v>0</v>
      </c>
      <c r="Z22" s="30">
        <f>IF(Z11=0,0,VLOOKUP(Z11,FAC_TOTALS_APTA!$A$4:$BQ$41,$L22,FALSE))</f>
        <v>0</v>
      </c>
      <c r="AA22" s="30">
        <f>IF(AA11=0,0,VLOOKUP(AA11,FAC_TOTALS_APTA!$A$4:$BQ$41,$L22,FALSE))</f>
        <v>0</v>
      </c>
      <c r="AB22" s="30">
        <f>IF(AB11=0,0,VLOOKUP(AB11,FAC_TOTALS_APTA!$A$4:$BQ$41,$L22,FALSE))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VLOOKUP(G11,FAC_TOTALS_APTA!$A$4:$BQ$41,$F23,FALSE)</f>
        <v>0</v>
      </c>
      <c r="H23" s="35">
        <f>VLOOKUP(H11,FAC_TOTALS_APTA!$A$4:$BQ$41,$F23,FALSE)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IF(M11=0,0,VLOOKUP(M11,FAC_TOTALS_APTA!$A$4:$BQ$41,$L23,FALSE))</f>
        <v>0</v>
      </c>
      <c r="N23" s="30">
        <f>IF(N11=0,0,VLOOKUP(N11,FAC_TOTALS_APTA!$A$4:$BQ$41,$L23,FALSE))</f>
        <v>0</v>
      </c>
      <c r="O23" s="30">
        <f>IF(O11=0,0,VLOOKUP(O11,FAC_TOTALS_APTA!$A$4:$BQ$41,$L23,FALSE))</f>
        <v>0</v>
      </c>
      <c r="P23" s="30">
        <f>IF(P11=0,0,VLOOKUP(P11,FAC_TOTALS_APTA!$A$4:$BQ$41,$L23,FALSE))</f>
        <v>0</v>
      </c>
      <c r="Q23" s="30">
        <f>IF(Q11=0,0,VLOOKUP(Q11,FAC_TOTALS_APTA!$A$4:$BQ$41,$L23,FALSE))</f>
        <v>0</v>
      </c>
      <c r="R23" s="30">
        <f>IF(R11=0,0,VLOOKUP(R11,FAC_TOTALS_APTA!$A$4:$BQ$41,$L23,FALSE))</f>
        <v>0</v>
      </c>
      <c r="S23" s="30">
        <f>IF(S11=0,0,VLOOKUP(S11,FAC_TOTALS_APTA!$A$4:$BQ$41,$L23,FALSE))</f>
        <v>0</v>
      </c>
      <c r="T23" s="30">
        <f>IF(T11=0,0,VLOOKUP(T11,FAC_TOTALS_APTA!$A$4:$BQ$41,$L23,FALSE))</f>
        <v>0</v>
      </c>
      <c r="U23" s="30">
        <f>IF(U11=0,0,VLOOKUP(U11,FAC_TOTALS_APTA!$A$4:$BQ$41,$L23,FALSE))</f>
        <v>0</v>
      </c>
      <c r="V23" s="30">
        <f>IF(V11=0,0,VLOOKUP(V11,FAC_TOTALS_APTA!$A$4:$BQ$41,$L23,FALSE))</f>
        <v>0</v>
      </c>
      <c r="W23" s="30">
        <f>IF(W11=0,0,VLOOKUP(W11,FAC_TOTALS_APTA!$A$4:$BQ$41,$L23,FALSE))</f>
        <v>0</v>
      </c>
      <c r="X23" s="30">
        <f>IF(X11=0,0,VLOOKUP(X11,FAC_TOTALS_APTA!$A$4:$BQ$41,$L23,FALSE))</f>
        <v>0</v>
      </c>
      <c r="Y23" s="30">
        <f>IF(Y11=0,0,VLOOKUP(Y11,FAC_TOTALS_APTA!$A$4:$BQ$41,$L23,FALSE))</f>
        <v>0</v>
      </c>
      <c r="Z23" s="30">
        <f>IF(Z11=0,0,VLOOKUP(Z11,FAC_TOTALS_APTA!$A$4:$BQ$41,$L23,FALSE))</f>
        <v>0</v>
      </c>
      <c r="AA23" s="30">
        <f>IF(AA11=0,0,VLOOKUP(AA11,FAC_TOTALS_APTA!$A$4:$BQ$41,$L23,FALSE))</f>
        <v>0</v>
      </c>
      <c r="AB23" s="30">
        <f>IF(AB11=0,0,VLOOKUP(AB11,FAC_TOTALS_APTA!$A$4:$BQ$41,$L23,FALSE))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hidden="1" customHeight="1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VLOOKUP(G11,FAC_TOTALS_APTA!$A$4:$BQ$41,$F24,FALSE)</f>
        <v>0</v>
      </c>
      <c r="H24" s="35">
        <f>VLOOKUP(H11,FAC_TOTALS_APTA!$A$4:$BQ$41,$F24,FALSE)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IF(M11=0,0,VLOOKUP(M11,FAC_TOTALS_APTA!$A$4:$BQ$41,$L24,FALSE))</f>
        <v>0</v>
      </c>
      <c r="N24" s="30">
        <f>IF(N11=0,0,VLOOKUP(N11,FAC_TOTALS_APTA!$A$4:$BQ$41,$L24,FALSE))</f>
        <v>0</v>
      </c>
      <c r="O24" s="30">
        <f>IF(O11=0,0,VLOOKUP(O11,FAC_TOTALS_APTA!$A$4:$BQ$41,$L24,FALSE))</f>
        <v>0</v>
      </c>
      <c r="P24" s="30">
        <f>IF(P11=0,0,VLOOKUP(P11,FAC_TOTALS_APTA!$A$4:$BQ$41,$L24,FALSE))</f>
        <v>0</v>
      </c>
      <c r="Q24" s="30">
        <f>IF(Q11=0,0,VLOOKUP(Q11,FAC_TOTALS_APTA!$A$4:$BQ$41,$L24,FALSE))</f>
        <v>0</v>
      </c>
      <c r="R24" s="30">
        <f>IF(R11=0,0,VLOOKUP(R11,FAC_TOTALS_APTA!$A$4:$BQ$41,$L24,FALSE))</f>
        <v>0</v>
      </c>
      <c r="S24" s="30">
        <f>IF(S11=0,0,VLOOKUP(S11,FAC_TOTALS_APTA!$A$4:$BQ$41,$L24,FALSE))</f>
        <v>0</v>
      </c>
      <c r="T24" s="30">
        <f>IF(T11=0,0,VLOOKUP(T11,FAC_TOTALS_APTA!$A$4:$BQ$41,$L24,FALSE))</f>
        <v>0</v>
      </c>
      <c r="U24" s="30">
        <f>IF(U11=0,0,VLOOKUP(U11,FAC_TOTALS_APTA!$A$4:$BQ$41,$L24,FALSE))</f>
        <v>0</v>
      </c>
      <c r="V24" s="30">
        <f>IF(V11=0,0,VLOOKUP(V11,FAC_TOTALS_APTA!$A$4:$BQ$41,$L24,FALSE))</f>
        <v>0</v>
      </c>
      <c r="W24" s="30">
        <f>IF(W11=0,0,VLOOKUP(W11,FAC_TOTALS_APTA!$A$4:$BQ$41,$L24,FALSE))</f>
        <v>0</v>
      </c>
      <c r="X24" s="30">
        <f>IF(X11=0,0,VLOOKUP(X11,FAC_TOTALS_APTA!$A$4:$BQ$41,$L24,FALSE))</f>
        <v>0</v>
      </c>
      <c r="Y24" s="30">
        <f>IF(Y11=0,0,VLOOKUP(Y11,FAC_TOTALS_APTA!$A$4:$BQ$41,$L24,FALSE))</f>
        <v>0</v>
      </c>
      <c r="Z24" s="30">
        <f>IF(Z11=0,0,VLOOKUP(Z11,FAC_TOTALS_APTA!$A$4:$BQ$41,$L24,FALSE))</f>
        <v>0</v>
      </c>
      <c r="AA24" s="30">
        <f>IF(AA11=0,0,VLOOKUP(AA11,FAC_TOTALS_APTA!$A$4:$BQ$41,$L24,FALSE))</f>
        <v>0</v>
      </c>
      <c r="AB24" s="30">
        <f>IF(AB11=0,0,VLOOKUP(AB11,FAC_TOTALS_APTA!$A$4:$BQ$41,$L24,FALSE))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VLOOKUP(G11,FAC_TOTALS_APTA!$A$4:$BQ$41,$F25,FALSE)</f>
        <v>0</v>
      </c>
      <c r="H25" s="35">
        <f>VLOOKUP(H11,FAC_TOTALS_APTA!$A$4:$BQ$41,$F25,FALSE)</f>
        <v>0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IF(M11=0,0,VLOOKUP(M11,FAC_TOTALS_APTA!$A$4:$BQ$41,$L25,FALSE))</f>
        <v>0</v>
      </c>
      <c r="N25" s="30">
        <f>IF(N11=0,0,VLOOKUP(N11,FAC_TOTALS_APTA!$A$4:$BQ$41,$L25,FALSE))</f>
        <v>0</v>
      </c>
      <c r="O25" s="30">
        <f>IF(O11=0,0,VLOOKUP(O11,FAC_TOTALS_APTA!$A$4:$BQ$41,$L25,FALSE))</f>
        <v>0</v>
      </c>
      <c r="P25" s="30">
        <f>IF(P11=0,0,VLOOKUP(P11,FAC_TOTALS_APTA!$A$4:$BQ$41,$L25,FALSE))</f>
        <v>0</v>
      </c>
      <c r="Q25" s="30">
        <f>IF(Q11=0,0,VLOOKUP(Q11,FAC_TOTALS_APTA!$A$4:$BQ$41,$L25,FALSE))</f>
        <v>0</v>
      </c>
      <c r="R25" s="30">
        <f>IF(R11=0,0,VLOOKUP(R11,FAC_TOTALS_APTA!$A$4:$BQ$41,$L25,FALSE))</f>
        <v>0</v>
      </c>
      <c r="S25" s="30">
        <f>IF(S11=0,0,VLOOKUP(S11,FAC_TOTALS_APTA!$A$4:$BQ$41,$L25,FALSE))</f>
        <v>0</v>
      </c>
      <c r="T25" s="30">
        <f>IF(T11=0,0,VLOOKUP(T11,FAC_TOTALS_APTA!$A$4:$BQ$41,$L25,FALSE))</f>
        <v>0</v>
      </c>
      <c r="U25" s="30">
        <f>IF(U11=0,0,VLOOKUP(U11,FAC_TOTALS_APTA!$A$4:$BQ$41,$L25,FALSE))</f>
        <v>0</v>
      </c>
      <c r="V25" s="30">
        <f>IF(V11=0,0,VLOOKUP(V11,FAC_TOTALS_APTA!$A$4:$BQ$41,$L25,FALSE))</f>
        <v>0</v>
      </c>
      <c r="W25" s="30">
        <f>IF(W11=0,0,VLOOKUP(W11,FAC_TOTALS_APTA!$A$4:$BQ$41,$L25,FALSE))</f>
        <v>0</v>
      </c>
      <c r="X25" s="30">
        <f>IF(X11=0,0,VLOOKUP(X11,FAC_TOTALS_APTA!$A$4:$BQ$41,$L25,FALSE))</f>
        <v>0</v>
      </c>
      <c r="Y25" s="30">
        <f>IF(Y11=0,0,VLOOKUP(Y11,FAC_TOTALS_APTA!$A$4:$BQ$41,$L25,FALSE))</f>
        <v>0</v>
      </c>
      <c r="Z25" s="30">
        <f>IF(Z11=0,0,VLOOKUP(Z11,FAC_TOTALS_APTA!$A$4:$BQ$41,$L25,FALSE))</f>
        <v>0</v>
      </c>
      <c r="AA25" s="30">
        <f>IF(AA11=0,0,VLOOKUP(AA11,FAC_TOTALS_APTA!$A$4:$BQ$41,$L25,FALSE))</f>
        <v>0</v>
      </c>
      <c r="AB25" s="30">
        <f>IF(AB11=0,0,VLOOKUP(AB11,FAC_TOTALS_APTA!$A$4:$BQ$41,$L25,FALSE))</f>
        <v>0</v>
      </c>
      <c r="AC25" s="33">
        <f t="shared" si="4"/>
        <v>0</v>
      </c>
      <c r="AD25" s="34">
        <f>AC25/G33</f>
        <v>0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VLOOKUP(G11,FAC_TOTALS_APTA!$A$4:$BQ$41,$F26,FALSE)</f>
        <v>0</v>
      </c>
      <c r="H26" s="35">
        <f>VLOOKUP(H11,FAC_TOTALS_APTA!$A$4:$BQ$41,$F26,FALSE)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IF(M11=0,0,VLOOKUP(M11,FAC_TOTALS_APTA!$A$4:$BQ$41,$L26,FALSE))</f>
        <v>0</v>
      </c>
      <c r="N26" s="30">
        <f>IF(N11=0,0,VLOOKUP(N11,FAC_TOTALS_APTA!$A$4:$BQ$41,$L26,FALSE))</f>
        <v>0</v>
      </c>
      <c r="O26" s="30">
        <f>IF(O11=0,0,VLOOKUP(O11,FAC_TOTALS_APTA!$A$4:$BQ$41,$L26,FALSE))</f>
        <v>0</v>
      </c>
      <c r="P26" s="30">
        <f>IF(P11=0,0,VLOOKUP(P11,FAC_TOTALS_APTA!$A$4:$BQ$41,$L26,FALSE))</f>
        <v>0</v>
      </c>
      <c r="Q26" s="30">
        <f>IF(Q11=0,0,VLOOKUP(Q11,FAC_TOTALS_APTA!$A$4:$BQ$41,$L26,FALSE))</f>
        <v>0</v>
      </c>
      <c r="R26" s="30">
        <f>IF(R11=0,0,VLOOKUP(R11,FAC_TOTALS_APTA!$A$4:$BQ$41,$L26,FALSE))</f>
        <v>0</v>
      </c>
      <c r="S26" s="30">
        <f>IF(S11=0,0,VLOOKUP(S11,FAC_TOTALS_APTA!$A$4:$BQ$41,$L26,FALSE))</f>
        <v>0</v>
      </c>
      <c r="T26" s="30">
        <f>IF(T11=0,0,VLOOKUP(T11,FAC_TOTALS_APTA!$A$4:$BQ$41,$L26,FALSE))</f>
        <v>0</v>
      </c>
      <c r="U26" s="30">
        <f>IF(U11=0,0,VLOOKUP(U11,FAC_TOTALS_APTA!$A$4:$BQ$41,$L26,FALSE))</f>
        <v>0</v>
      </c>
      <c r="V26" s="30">
        <f>IF(V11=0,0,VLOOKUP(V11,FAC_TOTALS_APTA!$A$4:$BQ$41,$L26,FALSE))</f>
        <v>0</v>
      </c>
      <c r="W26" s="30">
        <f>IF(W11=0,0,VLOOKUP(W11,FAC_TOTALS_APTA!$A$4:$BQ$41,$L26,FALSE))</f>
        <v>0</v>
      </c>
      <c r="X26" s="30">
        <f>IF(X11=0,0,VLOOKUP(X11,FAC_TOTALS_APTA!$A$4:$BQ$41,$L26,FALSE))</f>
        <v>0</v>
      </c>
      <c r="Y26" s="30">
        <f>IF(Y11=0,0,VLOOKUP(Y11,FAC_TOTALS_APTA!$A$4:$BQ$41,$L26,FALSE))</f>
        <v>0</v>
      </c>
      <c r="Z26" s="30">
        <f>IF(Z11=0,0,VLOOKUP(Z11,FAC_TOTALS_APTA!$A$4:$BQ$41,$L26,FALSE))</f>
        <v>0</v>
      </c>
      <c r="AA26" s="30">
        <f>IF(AA11=0,0,VLOOKUP(AA11,FAC_TOTALS_APTA!$A$4:$BQ$41,$L26,FALSE))</f>
        <v>0</v>
      </c>
      <c r="AB26" s="30">
        <f>IF(AB11=0,0,VLOOKUP(AB11,FAC_TOTALS_APTA!$A$4:$BQ$41,$L26,FALSE))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VLOOKUP(G11,FAC_TOTALS_APTA!$A$4:$BQ$41,$F27,FALSE)</f>
        <v>0</v>
      </c>
      <c r="H27" s="35">
        <f>VLOOKUP(H11,FAC_TOTALS_APTA!$A$4:$BQ$41,$F27,FALSE)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IF(M11=0,0,VLOOKUP(M11,FAC_TOTALS_APTA!$A$4:$BQ$41,$L27,FALSE))</f>
        <v>0</v>
      </c>
      <c r="N27" s="30">
        <f>IF(N11=0,0,VLOOKUP(N11,FAC_TOTALS_APTA!$A$4:$BQ$41,$L27,FALSE))</f>
        <v>0</v>
      </c>
      <c r="O27" s="30">
        <f>IF(O11=0,0,VLOOKUP(O11,FAC_TOTALS_APTA!$A$4:$BQ$41,$L27,FALSE))</f>
        <v>0</v>
      </c>
      <c r="P27" s="30">
        <f>IF(P11=0,0,VLOOKUP(P11,FAC_TOTALS_APTA!$A$4:$BQ$41,$L27,FALSE))</f>
        <v>0</v>
      </c>
      <c r="Q27" s="30">
        <f>IF(Q11=0,0,VLOOKUP(Q11,FAC_TOTALS_APTA!$A$4:$BQ$41,$L27,FALSE))</f>
        <v>0</v>
      </c>
      <c r="R27" s="30">
        <f>IF(R11=0,0,VLOOKUP(R11,FAC_TOTALS_APTA!$A$4:$BQ$41,$L27,FALSE))</f>
        <v>0</v>
      </c>
      <c r="S27" s="30">
        <f>IF(S11=0,0,VLOOKUP(S11,FAC_TOTALS_APTA!$A$4:$BQ$41,$L27,FALSE))</f>
        <v>0</v>
      </c>
      <c r="T27" s="30">
        <f>IF(T11=0,0,VLOOKUP(T11,FAC_TOTALS_APTA!$A$4:$BQ$41,$L27,FALSE))</f>
        <v>0</v>
      </c>
      <c r="U27" s="30">
        <f>IF(U11=0,0,VLOOKUP(U11,FAC_TOTALS_APTA!$A$4:$BQ$41,$L27,FALSE))</f>
        <v>0</v>
      </c>
      <c r="V27" s="30">
        <f>IF(V11=0,0,VLOOKUP(V11,FAC_TOTALS_APTA!$A$4:$BQ$41,$L27,FALSE))</f>
        <v>0</v>
      </c>
      <c r="W27" s="30">
        <f>IF(W11=0,0,VLOOKUP(W11,FAC_TOTALS_APTA!$A$4:$BQ$41,$L27,FALSE))</f>
        <v>0</v>
      </c>
      <c r="X27" s="30">
        <f>IF(X11=0,0,VLOOKUP(X11,FAC_TOTALS_APTA!$A$4:$BQ$41,$L27,FALSE))</f>
        <v>0</v>
      </c>
      <c r="Y27" s="30">
        <f>IF(Y11=0,0,VLOOKUP(Y11,FAC_TOTALS_APTA!$A$4:$BQ$41,$L27,FALSE))</f>
        <v>0</v>
      </c>
      <c r="Z27" s="30">
        <f>IF(Z11=0,0,VLOOKUP(Z11,FAC_TOTALS_APTA!$A$4:$BQ$41,$L27,FALSE))</f>
        <v>0</v>
      </c>
      <c r="AA27" s="30">
        <f>IF(AA11=0,0,VLOOKUP(AA11,FAC_TOTALS_APTA!$A$4:$BQ$41,$L27,FALSE))</f>
        <v>0</v>
      </c>
      <c r="AB27" s="30">
        <f>IF(AB11=0,0,VLOOKUP(AB11,FAC_TOTALS_APTA!$A$4:$BQ$41,$L27,FALSE))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VLOOKUP(G11,FAC_TOTALS_APTA!$A$4:$BQ$41,$F28,FALSE)</f>
        <v>0</v>
      </c>
      <c r="H28" s="35">
        <f>VLOOKUP(H11,FAC_TOTALS_APTA!$A$4:$BQ$41,$F28,FALSE)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IF(M11=0,0,VLOOKUP(M11,FAC_TOTALS_APTA!$A$4:$BQ$41,$L28,FALSE))</f>
        <v>0</v>
      </c>
      <c r="N28" s="30">
        <f>IF(N11=0,0,VLOOKUP(N11,FAC_TOTALS_APTA!$A$4:$BQ$41,$L28,FALSE))</f>
        <v>0</v>
      </c>
      <c r="O28" s="30">
        <f>IF(O11=0,0,VLOOKUP(O11,FAC_TOTALS_APTA!$A$4:$BQ$41,$L28,FALSE))</f>
        <v>-78945.947521484995</v>
      </c>
      <c r="P28" s="30">
        <f>IF(P11=0,0,VLOOKUP(P11,FAC_TOTALS_APTA!$A$4:$BQ$41,$L28,FALSE))</f>
        <v>0</v>
      </c>
      <c r="Q28" s="30">
        <f>IF(Q11=0,0,VLOOKUP(Q11,FAC_TOTALS_APTA!$A$4:$BQ$41,$L28,FALSE))</f>
        <v>0</v>
      </c>
      <c r="R28" s="30">
        <f>IF(R11=0,0,VLOOKUP(R11,FAC_TOTALS_APTA!$A$4:$BQ$41,$L28,FALSE))</f>
        <v>0</v>
      </c>
      <c r="S28" s="30">
        <f>IF(S11=0,0,VLOOKUP(S11,FAC_TOTALS_APTA!$A$4:$BQ$41,$L28,FALSE))</f>
        <v>0</v>
      </c>
      <c r="T28" s="30">
        <f>IF(T11=0,0,VLOOKUP(T11,FAC_TOTALS_APTA!$A$4:$BQ$41,$L28,FALSE))</f>
        <v>0</v>
      </c>
      <c r="U28" s="30">
        <f>IF(U11=0,0,VLOOKUP(U11,FAC_TOTALS_APTA!$A$4:$BQ$41,$L28,FALSE))</f>
        <v>0</v>
      </c>
      <c r="V28" s="30">
        <f>IF(V11=0,0,VLOOKUP(V11,FAC_TOTALS_APTA!$A$4:$BQ$41,$L28,FALSE))</f>
        <v>0</v>
      </c>
      <c r="W28" s="30">
        <f>IF(W11=0,0,VLOOKUP(W11,FAC_TOTALS_APTA!$A$4:$BQ$41,$L28,FALSE))</f>
        <v>0</v>
      </c>
      <c r="X28" s="30">
        <f>IF(X11=0,0,VLOOKUP(X11,FAC_TOTALS_APTA!$A$4:$BQ$41,$L28,FALSE))</f>
        <v>0</v>
      </c>
      <c r="Y28" s="30">
        <f>IF(Y11=0,0,VLOOKUP(Y11,FAC_TOTALS_APTA!$A$4:$BQ$41,$L28,FALSE))</f>
        <v>0</v>
      </c>
      <c r="Z28" s="30">
        <f>IF(Z11=0,0,VLOOKUP(Z11,FAC_TOTALS_APTA!$A$4:$BQ$41,$L28,FALSE))</f>
        <v>0</v>
      </c>
      <c r="AA28" s="30">
        <f>IF(AA11=0,0,VLOOKUP(AA11,FAC_TOTALS_APTA!$A$4:$BQ$41,$L28,FALSE))</f>
        <v>0</v>
      </c>
      <c r="AB28" s="30">
        <f>IF(AB11=0,0,VLOOKUP(AB11,FAC_TOTALS_APTA!$A$4:$BQ$41,$L28,FALSE))</f>
        <v>0</v>
      </c>
      <c r="AC28" s="33">
        <f t="shared" si="4"/>
        <v>-78945.947521484995</v>
      </c>
      <c r="AD28" s="34">
        <f>AC28/G33</f>
        <v>-1.3206366680740273E-3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VLOOKUP(G11,FAC_TOTALS_APTA!$A$4:$BQ$41,$F29,FALSE)</f>
        <v>0</v>
      </c>
      <c r="H29" s="35">
        <f>VLOOKUP(H11,FAC_TOTALS_APTA!$A$4:$BQ$41,$F29,FALSE)</f>
        <v>1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IF(M11=0,0,VLOOKUP(M11,FAC_TOTALS_APTA!$A$4:$BQ$41,$L29,FALSE))</f>
        <v>0</v>
      </c>
      <c r="N29" s="30">
        <f>IF(N11=0,0,VLOOKUP(N11,FAC_TOTALS_APTA!$A$4:$BQ$41,$L29,FALSE))</f>
        <v>0</v>
      </c>
      <c r="O29" s="30">
        <f>IF(O11=0,0,VLOOKUP(O11,FAC_TOTALS_APTA!$A$4:$BQ$41,$L29,FALSE))</f>
        <v>0</v>
      </c>
      <c r="P29" s="30">
        <f>IF(P11=0,0,VLOOKUP(P11,FAC_TOTALS_APTA!$A$4:$BQ$41,$L29,FALSE))</f>
        <v>0</v>
      </c>
      <c r="Q29" s="30">
        <f>IF(Q11=0,0,VLOOKUP(Q11,FAC_TOTALS_APTA!$A$4:$BQ$41,$L29,FALSE))</f>
        <v>0</v>
      </c>
      <c r="R29" s="30">
        <f>IF(R11=0,0,VLOOKUP(R11,FAC_TOTALS_APTA!$A$4:$BQ$41,$L29,FALSE))</f>
        <v>-3029401.8728403798</v>
      </c>
      <c r="S29" s="30">
        <f>IF(S11=0,0,VLOOKUP(S11,FAC_TOTALS_APTA!$A$4:$BQ$41,$L29,FALSE))</f>
        <v>0</v>
      </c>
      <c r="T29" s="30">
        <f>IF(T11=0,0,VLOOKUP(T11,FAC_TOTALS_APTA!$A$4:$BQ$41,$L29,FALSE))</f>
        <v>0</v>
      </c>
      <c r="U29" s="30">
        <f>IF(U11=0,0,VLOOKUP(U11,FAC_TOTALS_APTA!$A$4:$BQ$41,$L29,FALSE))</f>
        <v>0</v>
      </c>
      <c r="V29" s="30">
        <f>IF(V11=0,0,VLOOKUP(V11,FAC_TOTALS_APTA!$A$4:$BQ$41,$L29,FALSE))</f>
        <v>0</v>
      </c>
      <c r="W29" s="30">
        <f>IF(W11=0,0,VLOOKUP(W11,FAC_TOTALS_APTA!$A$4:$BQ$41,$L29,FALSE))</f>
        <v>0</v>
      </c>
      <c r="X29" s="30">
        <f>IF(X11=0,0,VLOOKUP(X11,FAC_TOTALS_APTA!$A$4:$BQ$41,$L29,FALSE))</f>
        <v>0</v>
      </c>
      <c r="Y29" s="30">
        <f>IF(Y11=0,0,VLOOKUP(Y11,FAC_TOTALS_APTA!$A$4:$BQ$41,$L29,FALSE))</f>
        <v>0</v>
      </c>
      <c r="Z29" s="30">
        <f>IF(Z11=0,0,VLOOKUP(Z11,FAC_TOTALS_APTA!$A$4:$BQ$41,$L29,FALSE))</f>
        <v>0</v>
      </c>
      <c r="AA29" s="30">
        <f>IF(AA11=0,0,VLOOKUP(AA11,FAC_TOTALS_APTA!$A$4:$BQ$41,$L29,FALSE))</f>
        <v>0</v>
      </c>
      <c r="AB29" s="30">
        <f>IF(AB11=0,0,VLOOKUP(AB11,FAC_TOTALS_APTA!$A$4:$BQ$41,$L29,FALSE))</f>
        <v>0</v>
      </c>
      <c r="AC29" s="33">
        <f t="shared" si="4"/>
        <v>-3029401.8728403798</v>
      </c>
      <c r="AD29" s="34">
        <f>AC29/G33</f>
        <v>-5.0676941897699612E-2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VLOOKUP(G11,FAC_TOTALS_APTA!$A$4:$BQ$41,$F30,FALSE)</f>
        <v>0</v>
      </c>
      <c r="H30" s="37">
        <f>VLOOKUP(H11,FAC_TOTALS_APTA!$A$4:$BQ$41,$F30,FALSE)</f>
        <v>0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IF(M11=0,0,VLOOKUP(M11,FAC_TOTALS_APTA!$A$4:$BQ$41,$L30,FALSE))</f>
        <v>0</v>
      </c>
      <c r="N30" s="40">
        <f>IF(N11=0,0,VLOOKUP(N11,FAC_TOTALS_APTA!$A$4:$BQ$41,$L30,FALSE))</f>
        <v>0</v>
      </c>
      <c r="O30" s="40">
        <f>IF(O11=0,0,VLOOKUP(O11,FAC_TOTALS_APTA!$A$4:$BQ$41,$L30,FALSE))</f>
        <v>0</v>
      </c>
      <c r="P30" s="40">
        <f>IF(P11=0,0,VLOOKUP(P11,FAC_TOTALS_APTA!$A$4:$BQ$41,$L30,FALSE))</f>
        <v>0</v>
      </c>
      <c r="Q30" s="40">
        <f>IF(Q11=0,0,VLOOKUP(Q11,FAC_TOTALS_APTA!$A$4:$BQ$41,$L30,FALSE))</f>
        <v>0</v>
      </c>
      <c r="R30" s="40">
        <f>IF(R11=0,0,VLOOKUP(R11,FAC_TOTALS_APTA!$A$4:$BQ$41,$L30,FALSE))</f>
        <v>0</v>
      </c>
      <c r="S30" s="40">
        <f>IF(S11=0,0,VLOOKUP(S11,FAC_TOTALS_APTA!$A$4:$BQ$41,$L30,FALSE))</f>
        <v>0</v>
      </c>
      <c r="T30" s="40">
        <f>IF(T11=0,0,VLOOKUP(T11,FAC_TOTALS_APTA!$A$4:$BQ$41,$L30,FALSE))</f>
        <v>0</v>
      </c>
      <c r="U30" s="40">
        <f>IF(U11=0,0,VLOOKUP(U11,FAC_TOTALS_APTA!$A$4:$BQ$41,$L30,FALSE))</f>
        <v>0</v>
      </c>
      <c r="V30" s="40">
        <f>IF(V11=0,0,VLOOKUP(V11,FAC_TOTALS_APTA!$A$4:$BQ$41,$L30,FALSE))</f>
        <v>0</v>
      </c>
      <c r="W30" s="40">
        <f>IF(W11=0,0,VLOOKUP(W11,FAC_TOTALS_APTA!$A$4:$BQ$41,$L30,FALSE))</f>
        <v>0</v>
      </c>
      <c r="X30" s="40">
        <f>IF(X11=0,0,VLOOKUP(X11,FAC_TOTALS_APTA!$A$4:$BQ$41,$L30,FALSE))</f>
        <v>0</v>
      </c>
      <c r="Y30" s="40">
        <f>IF(Y11=0,0,VLOOKUP(Y11,FAC_TOTALS_APTA!$A$4:$BQ$41,$L30,FALSE))</f>
        <v>0</v>
      </c>
      <c r="Z30" s="40">
        <f>IF(Z11=0,0,VLOOKUP(Z11,FAC_TOTALS_APTA!$A$4:$BQ$41,$L30,FALSE))</f>
        <v>0</v>
      </c>
      <c r="AA30" s="40">
        <f>IF(AA11=0,0,VLOOKUP(AA11,FAC_TOTALS_APTA!$A$4:$BQ$41,$L30,FALSE))</f>
        <v>0</v>
      </c>
      <c r="AB30" s="40">
        <f>IF(AB11=0,0,VLOOKUP(AB11,FAC_TOTALS_APTA!$A$4:$BQ$41,$L30,FALSE))</f>
        <v>0</v>
      </c>
      <c r="AC30" s="41">
        <f t="shared" si="4"/>
        <v>0</v>
      </c>
      <c r="AD30" s="42">
        <f>AC30/G33</f>
        <v>0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IF(M11=0,0,VLOOKUP(M11,FAC_TOTALS_APTA!$A$4:$BQ$41,$L31,FALSE))</f>
        <v>0</v>
      </c>
      <c r="N31" s="40">
        <f>IF(N11=0,0,VLOOKUP(N11,FAC_TOTALS_APTA!$A$4:$BQ$41,$L31,FALSE))</f>
        <v>0</v>
      </c>
      <c r="O31" s="40">
        <f>IF(O11=0,0,VLOOKUP(O11,FAC_TOTALS_APTA!$A$4:$BQ$41,$L31,FALSE))</f>
        <v>0</v>
      </c>
      <c r="P31" s="40">
        <f>IF(P11=0,0,VLOOKUP(P11,FAC_TOTALS_APTA!$A$4:$BQ$41,$L31,FALSE))</f>
        <v>0</v>
      </c>
      <c r="Q31" s="40">
        <f>IF(Q11=0,0,VLOOKUP(Q11,FAC_TOTALS_APTA!$A$4:$BQ$41,$L31,FALSE))</f>
        <v>0</v>
      </c>
      <c r="R31" s="40">
        <f>IF(R11=0,0,VLOOKUP(R11,FAC_TOTALS_APTA!$A$4:$BQ$41,$L31,FALSE))</f>
        <v>0</v>
      </c>
      <c r="S31" s="40">
        <f>IF(S11=0,0,VLOOKUP(S11,FAC_TOTALS_APTA!$A$4:$BQ$41,$L31,FALSE))</f>
        <v>0</v>
      </c>
      <c r="T31" s="40">
        <f>IF(T11=0,0,VLOOKUP(T11,FAC_TOTALS_APTA!$A$4:$BQ$41,$L31,FALSE))</f>
        <v>0</v>
      </c>
      <c r="U31" s="40">
        <f>IF(U11=0,0,VLOOKUP(U11,FAC_TOTALS_APTA!$A$4:$BQ$41,$L31,FALSE))</f>
        <v>0</v>
      </c>
      <c r="V31" s="40">
        <f>IF(V11=0,0,VLOOKUP(V11,FAC_TOTALS_APTA!$A$4:$BQ$41,$L31,FALSE))</f>
        <v>0</v>
      </c>
      <c r="W31" s="40">
        <f>IF(W11=0,0,VLOOKUP(W11,FAC_TOTALS_APTA!$A$4:$BQ$41,$L31,FALSE))</f>
        <v>0</v>
      </c>
      <c r="X31" s="40">
        <f>IF(X11=0,0,VLOOKUP(X11,FAC_TOTALS_APTA!$A$4:$BQ$41,$L31,FALSE))</f>
        <v>0</v>
      </c>
      <c r="Y31" s="40">
        <f>IF(Y11=0,0,VLOOKUP(Y11,FAC_TOTALS_APTA!$A$4:$BQ$41,$L31,FALSE))</f>
        <v>0</v>
      </c>
      <c r="Z31" s="40">
        <f>IF(Z11=0,0,VLOOKUP(Z11,FAC_TOTALS_APTA!$A$4:$BQ$41,$L31,FALSE))</f>
        <v>0</v>
      </c>
      <c r="AA31" s="40">
        <f>IF(AA11=0,0,VLOOKUP(AA11,FAC_TOTALS_APTA!$A$4:$BQ$41,$L31,FALSE))</f>
        <v>0</v>
      </c>
      <c r="AB31" s="40">
        <f>IF(AB11=0,0,VLOOKUP(AB11,FAC_TOTALS_APTA!$A$4:$BQ$41,$L31,FALSE))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VLOOKUP(G11,FAC_TOTALS_APTA!$A$4:$BQ$41,$F32,FALSE)</f>
        <v>64585684.533498898</v>
      </c>
      <c r="H32" s="66">
        <f>VLOOKUP(H11,FAC_TOTALS_APTA!$A$4:$BO$41,$F32,FALSE)</f>
        <v>62178578.491918199</v>
      </c>
      <c r="I32" s="68">
        <f t="shared" ref="I32:I33" si="5">H32/G32-1</f>
        <v>-3.7269962515179333E-2</v>
      </c>
      <c r="J32" s="32"/>
      <c r="K32" s="32"/>
      <c r="L32" s="8"/>
      <c r="M32" s="30">
        <f>SUM(M13:M30)</f>
        <v>-958477.51790404378</v>
      </c>
      <c r="N32" s="30">
        <f t="shared" ref="N32:AB32" si="6">SUM(N13:N30)</f>
        <v>-85487.816147693607</v>
      </c>
      <c r="O32" s="30">
        <f t="shared" si="6"/>
        <v>-1391198.2596120776</v>
      </c>
      <c r="P32" s="30">
        <f t="shared" si="6"/>
        <v>1850736.7918523946</v>
      </c>
      <c r="Q32" s="30">
        <f t="shared" si="6"/>
        <v>1799834.1499917386</v>
      </c>
      <c r="R32" s="30">
        <f t="shared" si="6"/>
        <v>-2928311.4601237653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-2407106.0415806994</v>
      </c>
      <c r="AD32" s="34">
        <f>I32</f>
        <v>-3.7269962515179333E-2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VLOOKUP(G11,FAC_TOTALS_APTA!$A$4:$BO$41,$F33,FALSE)</f>
        <v>59778703.279999897</v>
      </c>
      <c r="H33" s="67">
        <f>VLOOKUP(H11,FAC_TOTALS_APTA!$A$4:$BO$41,$F33,FALSE)</f>
        <v>49099633.839999899</v>
      </c>
      <c r="I33" s="69">
        <f t="shared" si="5"/>
        <v>-0.17864337722382284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-10679069.439999998</v>
      </c>
      <c r="AD33" s="46">
        <f>I33</f>
        <v>-0.17864337722382284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-0.14137341470864351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0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0_2_2012</v>
      </c>
      <c r="H44" s="8" t="str">
        <f>CONCATENATE($C39,"_",$C40,"_",H42)</f>
        <v>0_2_2018</v>
      </c>
      <c r="I44" s="29"/>
      <c r="J44" s="8"/>
      <c r="K44" s="8"/>
      <c r="L44" s="8"/>
      <c r="M44" s="8" t="str">
        <f>IF($G42+M43&gt;$H42,0,CONCATENATE($C39,"_",$C40,"_",$G42+M43))</f>
        <v>0_2_2013</v>
      </c>
      <c r="N44" s="8" t="str">
        <f t="shared" ref="N44:AB44" si="7">IF($G42+N43&gt;$H42,0,CONCATENATE($C39,"_",$C40,"_",$G42+N43))</f>
        <v>0_2_2014</v>
      </c>
      <c r="O44" s="8" t="str">
        <f t="shared" si="7"/>
        <v>0_2_2015</v>
      </c>
      <c r="P44" s="8" t="str">
        <f t="shared" si="7"/>
        <v>0_2_2016</v>
      </c>
      <c r="Q44" s="8" t="str">
        <f t="shared" si="7"/>
        <v>0_2_2017</v>
      </c>
      <c r="R44" s="8" t="str">
        <f t="shared" si="7"/>
        <v>0_2_2018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 t="e">
        <f>VLOOKUP(G44,FAC_TOTALS_APTA!$A$4:$BQ$41,$F46,FALSE)</f>
        <v>#N/A</v>
      </c>
      <c r="H46" s="30" t="e">
        <f>VLOOKUP(H44,FAC_TOTALS_APTA!$A$4:$BQ$41,$F46,FALSE)</f>
        <v>#N/A</v>
      </c>
      <c r="I46" s="31" t="str">
        <f>IFERROR(H46/G46-1,"-")</f>
        <v>-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 t="e">
        <f>IF(M44=0,0,VLOOKUP(M44,FAC_TOTALS_APTA!$A$4:$BQ$41,$L46,FALSE))</f>
        <v>#N/A</v>
      </c>
      <c r="N46" s="30" t="e">
        <f>IF(N44=0,0,VLOOKUP(N44,FAC_TOTALS_APTA!$A$4:$BQ$41,$L46,FALSE))</f>
        <v>#N/A</v>
      </c>
      <c r="O46" s="30" t="e">
        <f>IF(O44=0,0,VLOOKUP(O44,FAC_TOTALS_APTA!$A$4:$BQ$41,$L46,FALSE))</f>
        <v>#N/A</v>
      </c>
      <c r="P46" s="30" t="e">
        <f>IF(P44=0,0,VLOOKUP(P44,FAC_TOTALS_APTA!$A$4:$BQ$41,$L46,FALSE))</f>
        <v>#N/A</v>
      </c>
      <c r="Q46" s="30" t="e">
        <f>IF(Q44=0,0,VLOOKUP(Q44,FAC_TOTALS_APTA!$A$4:$BQ$41,$L46,FALSE))</f>
        <v>#N/A</v>
      </c>
      <c r="R46" s="30" t="e">
        <f>IF(R44=0,0,VLOOKUP(R44,FAC_TOTALS_APTA!$A$4:$BQ$41,$L46,FALSE))</f>
        <v>#N/A</v>
      </c>
      <c r="S46" s="30">
        <f>IF(S44=0,0,VLOOKUP(S44,FAC_TOTALS_APTA!$A$4:$BQ$41,$L46,FALSE))</f>
        <v>0</v>
      </c>
      <c r="T46" s="30">
        <f>IF(T44=0,0,VLOOKUP(T44,FAC_TOTALS_APTA!$A$4:$BQ$41,$L46,FALSE))</f>
        <v>0</v>
      </c>
      <c r="U46" s="30">
        <f>IF(U44=0,0,VLOOKUP(U44,FAC_TOTALS_APTA!$A$4:$BQ$41,$L46,FALSE))</f>
        <v>0</v>
      </c>
      <c r="V46" s="30">
        <f>IF(V44=0,0,VLOOKUP(V44,FAC_TOTALS_APTA!$A$4:$BQ$41,$L46,FALSE))</f>
        <v>0</v>
      </c>
      <c r="W46" s="30">
        <f>IF(W44=0,0,VLOOKUP(W44,FAC_TOTALS_APTA!$A$4:$BQ$41,$L46,FALSE))</f>
        <v>0</v>
      </c>
      <c r="X46" s="30">
        <f>IF(X44=0,0,VLOOKUP(X44,FAC_TOTALS_APTA!$A$4:$BQ$41,$L46,FALSE))</f>
        <v>0</v>
      </c>
      <c r="Y46" s="30">
        <f>IF(Y44=0,0,VLOOKUP(Y44,FAC_TOTALS_APTA!$A$4:$BQ$41,$L46,FALSE))</f>
        <v>0</v>
      </c>
      <c r="Z46" s="30">
        <f>IF(Z44=0,0,VLOOKUP(Z44,FAC_TOTALS_APTA!$A$4:$BQ$41,$L46,FALSE))</f>
        <v>0</v>
      </c>
      <c r="AA46" s="30">
        <f>IF(AA44=0,0,VLOOKUP(AA44,FAC_TOTALS_APTA!$A$4:$BQ$41,$L46,FALSE))</f>
        <v>0</v>
      </c>
      <c r="AB46" s="30">
        <f>IF(AB44=0,0,VLOOKUP(AB44,FAC_TOTALS_APTA!$A$4:$BQ$41,$L46,FALSE))</f>
        <v>0</v>
      </c>
      <c r="AC46" s="33" t="e">
        <f>SUM(M46:AB46)</f>
        <v>#N/A</v>
      </c>
      <c r="AD46" s="34" t="e">
        <f>AC46/G66</f>
        <v>#N/A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 t="e">
        <f>VLOOKUP(G44,FAC_TOTALS_APTA!$A$4:$BQ$41,$F47,FALSE)</f>
        <v>#N/A</v>
      </c>
      <c r="H47" s="47" t="e">
        <f>VLOOKUP(H44,FAC_TOTALS_APTA!$A$4:$BQ$41,$F47,FALSE)</f>
        <v>#N/A</v>
      </c>
      <c r="I47" s="31" t="str">
        <f t="shared" ref="I47:I63" si="8">IFERROR(H47/G47-1,"-")</f>
        <v>-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 t="e">
        <f>IF(M44=0,0,VLOOKUP(M44,FAC_TOTALS_APTA!$A$4:$BQ$41,$L47,FALSE))</f>
        <v>#N/A</v>
      </c>
      <c r="N47" s="30" t="e">
        <f>IF(N44=0,0,VLOOKUP(N44,FAC_TOTALS_APTA!$A$4:$BQ$41,$L47,FALSE))</f>
        <v>#N/A</v>
      </c>
      <c r="O47" s="30" t="e">
        <f>IF(O44=0,0,VLOOKUP(O44,FAC_TOTALS_APTA!$A$4:$BQ$41,$L47,FALSE))</f>
        <v>#N/A</v>
      </c>
      <c r="P47" s="30" t="e">
        <f>IF(P44=0,0,VLOOKUP(P44,FAC_TOTALS_APTA!$A$4:$BQ$41,$L47,FALSE))</f>
        <v>#N/A</v>
      </c>
      <c r="Q47" s="30" t="e">
        <f>IF(Q44=0,0,VLOOKUP(Q44,FAC_TOTALS_APTA!$A$4:$BQ$41,$L47,FALSE))</f>
        <v>#N/A</v>
      </c>
      <c r="R47" s="30" t="e">
        <f>IF(R44=0,0,VLOOKUP(R44,FAC_TOTALS_APTA!$A$4:$BQ$41,$L47,FALSE))</f>
        <v>#N/A</v>
      </c>
      <c r="S47" s="30">
        <f>IF(S44=0,0,VLOOKUP(S44,FAC_TOTALS_APTA!$A$4:$BQ$41,$L47,FALSE))</f>
        <v>0</v>
      </c>
      <c r="T47" s="30">
        <f>IF(T44=0,0,VLOOKUP(T44,FAC_TOTALS_APTA!$A$4:$BQ$41,$L47,FALSE))</f>
        <v>0</v>
      </c>
      <c r="U47" s="30">
        <f>IF(U44=0,0,VLOOKUP(U44,FAC_TOTALS_APTA!$A$4:$BQ$41,$L47,FALSE))</f>
        <v>0</v>
      </c>
      <c r="V47" s="30">
        <f>IF(V44=0,0,VLOOKUP(V44,FAC_TOTALS_APTA!$A$4:$BQ$41,$L47,FALSE))</f>
        <v>0</v>
      </c>
      <c r="W47" s="30">
        <f>IF(W44=0,0,VLOOKUP(W44,FAC_TOTALS_APTA!$A$4:$BQ$41,$L47,FALSE))</f>
        <v>0</v>
      </c>
      <c r="X47" s="30">
        <f>IF(X44=0,0,VLOOKUP(X44,FAC_TOTALS_APTA!$A$4:$BQ$41,$L47,FALSE))</f>
        <v>0</v>
      </c>
      <c r="Y47" s="30">
        <f>IF(Y44=0,0,VLOOKUP(Y44,FAC_TOTALS_APTA!$A$4:$BQ$41,$L47,FALSE))</f>
        <v>0</v>
      </c>
      <c r="Z47" s="30">
        <f>IF(Z44=0,0,VLOOKUP(Z44,FAC_TOTALS_APTA!$A$4:$BQ$41,$L47,FALSE))</f>
        <v>0</v>
      </c>
      <c r="AA47" s="30">
        <f>IF(AA44=0,0,VLOOKUP(AA44,FAC_TOTALS_APTA!$A$4:$BQ$41,$L47,FALSE))</f>
        <v>0</v>
      </c>
      <c r="AB47" s="30">
        <f>IF(AB44=0,0,VLOOKUP(AB44,FAC_TOTALS_APTA!$A$4:$BQ$41,$L47,FALSE))</f>
        <v>0</v>
      </c>
      <c r="AC47" s="33" t="e">
        <f t="shared" ref="AC47:AC63" si="11">SUM(M47:AB47)</f>
        <v>#N/A</v>
      </c>
      <c r="AD47" s="34" t="e">
        <f>AC47/G66</f>
        <v>#N/A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 t="e">
        <f>VLOOKUP(G44,FAC_TOTALS_APTA!$A$4:$BQ$41,$F48,FALSE)</f>
        <v>#N/A</v>
      </c>
      <c r="H48" s="30" t="e">
        <f>VLOOKUP(H44,FAC_TOTALS_APTA!$A$4:$BQ$41,$F48,FALSE)</f>
        <v>#N/A</v>
      </c>
      <c r="I48" s="31" t="str">
        <f t="shared" si="8"/>
        <v>-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 t="e">
        <f>IF(M44=0,0,VLOOKUP(M44,FAC_TOTALS_APTA!$A$4:$BQ$41,$L48,FALSE))</f>
        <v>#N/A</v>
      </c>
      <c r="N48" s="30" t="e">
        <f>IF(N44=0,0,VLOOKUP(N44,FAC_TOTALS_APTA!$A$4:$BQ$41,$L48,FALSE))</f>
        <v>#N/A</v>
      </c>
      <c r="O48" s="30" t="e">
        <f>IF(O44=0,0,VLOOKUP(O44,FAC_TOTALS_APTA!$A$4:$BQ$41,$L48,FALSE))</f>
        <v>#N/A</v>
      </c>
      <c r="P48" s="30" t="e">
        <f>IF(P44=0,0,VLOOKUP(P44,FAC_TOTALS_APTA!$A$4:$BQ$41,$L48,FALSE))</f>
        <v>#N/A</v>
      </c>
      <c r="Q48" s="30" t="e">
        <f>IF(Q44=0,0,VLOOKUP(Q44,FAC_TOTALS_APTA!$A$4:$BQ$41,$L48,FALSE))</f>
        <v>#N/A</v>
      </c>
      <c r="R48" s="30" t="e">
        <f>IF(R44=0,0,VLOOKUP(R44,FAC_TOTALS_APTA!$A$4:$BQ$41,$L48,FALSE))</f>
        <v>#N/A</v>
      </c>
      <c r="S48" s="30">
        <f>IF(S44=0,0,VLOOKUP(S44,FAC_TOTALS_APTA!$A$4:$BQ$41,$L48,FALSE))</f>
        <v>0</v>
      </c>
      <c r="T48" s="30">
        <f>IF(T44=0,0,VLOOKUP(T44,FAC_TOTALS_APTA!$A$4:$BQ$41,$L48,FALSE))</f>
        <v>0</v>
      </c>
      <c r="U48" s="30">
        <f>IF(U44=0,0,VLOOKUP(U44,FAC_TOTALS_APTA!$A$4:$BQ$41,$L48,FALSE))</f>
        <v>0</v>
      </c>
      <c r="V48" s="30">
        <f>IF(V44=0,0,VLOOKUP(V44,FAC_TOTALS_APTA!$A$4:$BQ$41,$L48,FALSE))</f>
        <v>0</v>
      </c>
      <c r="W48" s="30">
        <f>IF(W44=0,0,VLOOKUP(W44,FAC_TOTALS_APTA!$A$4:$BQ$41,$L48,FALSE))</f>
        <v>0</v>
      </c>
      <c r="X48" s="30">
        <f>IF(X44=0,0,VLOOKUP(X44,FAC_TOTALS_APTA!$A$4:$BQ$41,$L48,FALSE))</f>
        <v>0</v>
      </c>
      <c r="Y48" s="30">
        <f>IF(Y44=0,0,VLOOKUP(Y44,FAC_TOTALS_APTA!$A$4:$BQ$41,$L48,FALSE))</f>
        <v>0</v>
      </c>
      <c r="Z48" s="30">
        <f>IF(Z44=0,0,VLOOKUP(Z44,FAC_TOTALS_APTA!$A$4:$BQ$41,$L48,FALSE))</f>
        <v>0</v>
      </c>
      <c r="AA48" s="30">
        <f>IF(AA44=0,0,VLOOKUP(AA44,FAC_TOTALS_APTA!$A$4:$BQ$41,$L48,FALSE))</f>
        <v>0</v>
      </c>
      <c r="AB48" s="30">
        <f>IF(AB44=0,0,VLOOKUP(AB44,FAC_TOTALS_APTA!$A$4:$BQ$41,$L48,FALSE))</f>
        <v>0</v>
      </c>
      <c r="AC48" s="33" t="e">
        <f t="shared" si="11"/>
        <v>#N/A</v>
      </c>
      <c r="AD48" s="34" t="e">
        <f>AC48/G66</f>
        <v>#N/A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 t="e">
        <f>VLOOKUP(G44,FAC_TOTALS_APTA!$A$4:$BQ$41,$F49,FALSE)</f>
        <v>#N/A</v>
      </c>
      <c r="H49" s="47" t="e">
        <f>VLOOKUP(H44,FAC_TOTALS_APTA!$A$4:$BQ$41,$F49,FALSE)</f>
        <v>#N/A</v>
      </c>
      <c r="I49" s="31" t="str">
        <f t="shared" si="8"/>
        <v>-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 t="e">
        <f>IF(M44=0,0,VLOOKUP(M44,FAC_TOTALS_APTA!$A$4:$BQ$41,$L49,FALSE))</f>
        <v>#N/A</v>
      </c>
      <c r="N49" s="30" t="e">
        <f>IF(N44=0,0,VLOOKUP(N44,FAC_TOTALS_APTA!$A$4:$BQ$41,$L49,FALSE))</f>
        <v>#N/A</v>
      </c>
      <c r="O49" s="30" t="e">
        <f>IF(O44=0,0,VLOOKUP(O44,FAC_TOTALS_APTA!$A$4:$BQ$41,$L49,FALSE))</f>
        <v>#N/A</v>
      </c>
      <c r="P49" s="30" t="e">
        <f>IF(P44=0,0,VLOOKUP(P44,FAC_TOTALS_APTA!$A$4:$BQ$41,$L49,FALSE))</f>
        <v>#N/A</v>
      </c>
      <c r="Q49" s="30" t="e">
        <f>IF(Q44=0,0,VLOOKUP(Q44,FAC_TOTALS_APTA!$A$4:$BQ$41,$L49,FALSE))</f>
        <v>#N/A</v>
      </c>
      <c r="R49" s="30" t="e">
        <f>IF(R44=0,0,VLOOKUP(R44,FAC_TOTALS_APTA!$A$4:$BQ$41,$L49,FALSE))</f>
        <v>#N/A</v>
      </c>
      <c r="S49" s="30">
        <f>IF(S44=0,0,VLOOKUP(S44,FAC_TOTALS_APTA!$A$4:$BQ$41,$L49,FALSE))</f>
        <v>0</v>
      </c>
      <c r="T49" s="30">
        <f>IF(T44=0,0,VLOOKUP(T44,FAC_TOTALS_APTA!$A$4:$BQ$41,$L49,FALSE))</f>
        <v>0</v>
      </c>
      <c r="U49" s="30">
        <f>IF(U44=0,0,VLOOKUP(U44,FAC_TOTALS_APTA!$A$4:$BQ$41,$L49,FALSE))</f>
        <v>0</v>
      </c>
      <c r="V49" s="30">
        <f>IF(V44=0,0,VLOOKUP(V44,FAC_TOTALS_APTA!$A$4:$BQ$41,$L49,FALSE))</f>
        <v>0</v>
      </c>
      <c r="W49" s="30">
        <f>IF(W44=0,0,VLOOKUP(W44,FAC_TOTALS_APTA!$A$4:$BQ$41,$L49,FALSE))</f>
        <v>0</v>
      </c>
      <c r="X49" s="30">
        <f>IF(X44=0,0,VLOOKUP(X44,FAC_TOTALS_APTA!$A$4:$BQ$41,$L49,FALSE))</f>
        <v>0</v>
      </c>
      <c r="Y49" s="30">
        <f>IF(Y44=0,0,VLOOKUP(Y44,FAC_TOTALS_APTA!$A$4:$BQ$41,$L49,FALSE))</f>
        <v>0</v>
      </c>
      <c r="Z49" s="30">
        <f>IF(Z44=0,0,VLOOKUP(Z44,FAC_TOTALS_APTA!$A$4:$BQ$41,$L49,FALSE))</f>
        <v>0</v>
      </c>
      <c r="AA49" s="30">
        <f>IF(AA44=0,0,VLOOKUP(AA44,FAC_TOTALS_APTA!$A$4:$BQ$41,$L49,FALSE))</f>
        <v>0</v>
      </c>
      <c r="AB49" s="30">
        <f>IF(AB44=0,0,VLOOKUP(AB44,FAC_TOTALS_APTA!$A$4:$BQ$41,$L49,FALSE))</f>
        <v>0</v>
      </c>
      <c r="AC49" s="33" t="e">
        <f t="shared" si="11"/>
        <v>#N/A</v>
      </c>
      <c r="AD49" s="34" t="e">
        <f>AC49/G66</f>
        <v>#N/A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 t="e">
        <f>VLOOKUP(G44,FAC_TOTALS_APTA!$A$4:$BQ$41,$F50,FALSE)</f>
        <v>#N/A</v>
      </c>
      <c r="H50" s="35" t="e">
        <f>VLOOKUP(H44,FAC_TOTALS_APTA!$A$4:$BQ$41,$F50,FALSE)</f>
        <v>#N/A</v>
      </c>
      <c r="I50" s="31" t="str">
        <f t="shared" si="8"/>
        <v>-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 t="e">
        <f>IF(M44=0,0,VLOOKUP(M44,FAC_TOTALS_APTA!$A$4:$BQ$41,$L50,FALSE))</f>
        <v>#N/A</v>
      </c>
      <c r="N50" s="30" t="e">
        <f>IF(N44=0,0,VLOOKUP(N44,FAC_TOTALS_APTA!$A$4:$BQ$41,$L50,FALSE))</f>
        <v>#N/A</v>
      </c>
      <c r="O50" s="30" t="e">
        <f>IF(O44=0,0,VLOOKUP(O44,FAC_TOTALS_APTA!$A$4:$BQ$41,$L50,FALSE))</f>
        <v>#N/A</v>
      </c>
      <c r="P50" s="30" t="e">
        <f>IF(P44=0,0,VLOOKUP(P44,FAC_TOTALS_APTA!$A$4:$BQ$41,$L50,FALSE))</f>
        <v>#N/A</v>
      </c>
      <c r="Q50" s="30" t="e">
        <f>IF(Q44=0,0,VLOOKUP(Q44,FAC_TOTALS_APTA!$A$4:$BQ$41,$L50,FALSE))</f>
        <v>#N/A</v>
      </c>
      <c r="R50" s="30" t="e">
        <f>IF(R44=0,0,VLOOKUP(R44,FAC_TOTALS_APTA!$A$4:$BQ$41,$L50,FALSE))</f>
        <v>#N/A</v>
      </c>
      <c r="S50" s="30">
        <f>IF(S44=0,0,VLOOKUP(S44,FAC_TOTALS_APTA!$A$4:$BQ$41,$L50,FALSE))</f>
        <v>0</v>
      </c>
      <c r="T50" s="30">
        <f>IF(T44=0,0,VLOOKUP(T44,FAC_TOTALS_APTA!$A$4:$BQ$41,$L50,FALSE))</f>
        <v>0</v>
      </c>
      <c r="U50" s="30">
        <f>IF(U44=0,0,VLOOKUP(U44,FAC_TOTALS_APTA!$A$4:$BQ$41,$L50,FALSE))</f>
        <v>0</v>
      </c>
      <c r="V50" s="30">
        <f>IF(V44=0,0,VLOOKUP(V44,FAC_TOTALS_APTA!$A$4:$BQ$41,$L50,FALSE))</f>
        <v>0</v>
      </c>
      <c r="W50" s="30">
        <f>IF(W44=0,0,VLOOKUP(W44,FAC_TOTALS_APTA!$A$4:$BQ$41,$L50,FALSE))</f>
        <v>0</v>
      </c>
      <c r="X50" s="30">
        <f>IF(X44=0,0,VLOOKUP(X44,FAC_TOTALS_APTA!$A$4:$BQ$41,$L50,FALSE))</f>
        <v>0</v>
      </c>
      <c r="Y50" s="30">
        <f>IF(Y44=0,0,VLOOKUP(Y44,FAC_TOTALS_APTA!$A$4:$BQ$41,$L50,FALSE))</f>
        <v>0</v>
      </c>
      <c r="Z50" s="30">
        <f>IF(Z44=0,0,VLOOKUP(Z44,FAC_TOTALS_APTA!$A$4:$BQ$41,$L50,FALSE))</f>
        <v>0</v>
      </c>
      <c r="AA50" s="30">
        <f>IF(AA44=0,0,VLOOKUP(AA44,FAC_TOTALS_APTA!$A$4:$BQ$41,$L50,FALSE))</f>
        <v>0</v>
      </c>
      <c r="AB50" s="30">
        <f>IF(AB44=0,0,VLOOKUP(AB44,FAC_TOTALS_APTA!$A$4:$BQ$41,$L50,FALSE))</f>
        <v>0</v>
      </c>
      <c r="AC50" s="33" t="e">
        <f t="shared" si="11"/>
        <v>#N/A</v>
      </c>
      <c r="AD50" s="34" t="e">
        <f>AC50/G66</f>
        <v>#N/A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 t="e">
        <f>VLOOKUP(G44,FAC_TOTALS_APTA!$A$4:$BQ$41,$F51,FALSE)</f>
        <v>#N/A</v>
      </c>
      <c r="H51" s="47" t="e">
        <f>VLOOKUP(H44,FAC_TOTALS_APTA!$A$4:$BQ$41,$F51,FALSE)</f>
        <v>#N/A</v>
      </c>
      <c r="I51" s="31" t="str">
        <f t="shared" si="8"/>
        <v>-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 t="e">
        <f>IF(M44=0,0,VLOOKUP(M44,FAC_TOTALS_APTA!$A$4:$BQ$41,$L51,FALSE))</f>
        <v>#N/A</v>
      </c>
      <c r="N51" s="30" t="e">
        <f>IF(N44=0,0,VLOOKUP(N44,FAC_TOTALS_APTA!$A$4:$BQ$41,$L51,FALSE))</f>
        <v>#N/A</v>
      </c>
      <c r="O51" s="30" t="e">
        <f>IF(O44=0,0,VLOOKUP(O44,FAC_TOTALS_APTA!$A$4:$BQ$41,$L51,FALSE))</f>
        <v>#N/A</v>
      </c>
      <c r="P51" s="30" t="e">
        <f>IF(P44=0,0,VLOOKUP(P44,FAC_TOTALS_APTA!$A$4:$BQ$41,$L51,FALSE))</f>
        <v>#N/A</v>
      </c>
      <c r="Q51" s="30" t="e">
        <f>IF(Q44=0,0,VLOOKUP(Q44,FAC_TOTALS_APTA!$A$4:$BQ$41,$L51,FALSE))</f>
        <v>#N/A</v>
      </c>
      <c r="R51" s="30" t="e">
        <f>IF(R44=0,0,VLOOKUP(R44,FAC_TOTALS_APTA!$A$4:$BQ$41,$L51,FALSE))</f>
        <v>#N/A</v>
      </c>
      <c r="S51" s="30">
        <f>IF(S44=0,0,VLOOKUP(S44,FAC_TOTALS_APTA!$A$4:$BQ$41,$L51,FALSE))</f>
        <v>0</v>
      </c>
      <c r="T51" s="30">
        <f>IF(T44=0,0,VLOOKUP(T44,FAC_TOTALS_APTA!$A$4:$BQ$41,$L51,FALSE))</f>
        <v>0</v>
      </c>
      <c r="U51" s="30">
        <f>IF(U44=0,0,VLOOKUP(U44,FAC_TOTALS_APTA!$A$4:$BQ$41,$L51,FALSE))</f>
        <v>0</v>
      </c>
      <c r="V51" s="30">
        <f>IF(V44=0,0,VLOOKUP(V44,FAC_TOTALS_APTA!$A$4:$BQ$41,$L51,FALSE))</f>
        <v>0</v>
      </c>
      <c r="W51" s="30">
        <f>IF(W44=0,0,VLOOKUP(W44,FAC_TOTALS_APTA!$A$4:$BQ$41,$L51,FALSE))</f>
        <v>0</v>
      </c>
      <c r="X51" s="30">
        <f>IF(X44=0,0,VLOOKUP(X44,FAC_TOTALS_APTA!$A$4:$BQ$41,$L51,FALSE))</f>
        <v>0</v>
      </c>
      <c r="Y51" s="30">
        <f>IF(Y44=0,0,VLOOKUP(Y44,FAC_TOTALS_APTA!$A$4:$BQ$41,$L51,FALSE))</f>
        <v>0</v>
      </c>
      <c r="Z51" s="30">
        <f>IF(Z44=0,0,VLOOKUP(Z44,FAC_TOTALS_APTA!$A$4:$BQ$41,$L51,FALSE))</f>
        <v>0</v>
      </c>
      <c r="AA51" s="30">
        <f>IF(AA44=0,0,VLOOKUP(AA44,FAC_TOTALS_APTA!$A$4:$BQ$41,$L51,FALSE))</f>
        <v>0</v>
      </c>
      <c r="AB51" s="30">
        <f>IF(AB44=0,0,VLOOKUP(AB44,FAC_TOTALS_APTA!$A$4:$BQ$41,$L51,FALSE))</f>
        <v>0</v>
      </c>
      <c r="AC51" s="33" t="e">
        <f t="shared" si="11"/>
        <v>#N/A</v>
      </c>
      <c r="AD51" s="34" t="e">
        <f>AC51/G66</f>
        <v>#N/A</v>
      </c>
      <c r="AE51" s="8"/>
    </row>
    <row r="52" spans="1:31" s="15" customFormat="1" ht="15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 t="e">
        <f>VLOOKUP(G44,FAC_TOTALS_APTA!$A$4:$BQ$41,$F52,FALSE)</f>
        <v>#N/A</v>
      </c>
      <c r="H52" s="30" t="e">
        <f>VLOOKUP(H44,FAC_TOTALS_APTA!$A$4:$BQ$41,$F52,FALSE)</f>
        <v>#N/A</v>
      </c>
      <c r="I52" s="31" t="str">
        <f t="shared" si="8"/>
        <v>-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 t="e">
        <f>IF(M44=0,0,VLOOKUP(M44,FAC_TOTALS_APTA!$A$4:$BQ$41,$L52,FALSE))</f>
        <v>#N/A</v>
      </c>
      <c r="N52" s="30" t="e">
        <f>IF(N44=0,0,VLOOKUP(N44,FAC_TOTALS_APTA!$A$4:$BQ$41,$L52,FALSE))</f>
        <v>#N/A</v>
      </c>
      <c r="O52" s="30" t="e">
        <f>IF(O44=0,0,VLOOKUP(O44,FAC_TOTALS_APTA!$A$4:$BQ$41,$L52,FALSE))</f>
        <v>#N/A</v>
      </c>
      <c r="P52" s="30" t="e">
        <f>IF(P44=0,0,VLOOKUP(P44,FAC_TOTALS_APTA!$A$4:$BQ$41,$L52,FALSE))</f>
        <v>#N/A</v>
      </c>
      <c r="Q52" s="30" t="e">
        <f>IF(Q44=0,0,VLOOKUP(Q44,FAC_TOTALS_APTA!$A$4:$BQ$41,$L52,FALSE))</f>
        <v>#N/A</v>
      </c>
      <c r="R52" s="30" t="e">
        <f>IF(R44=0,0,VLOOKUP(R44,FAC_TOTALS_APTA!$A$4:$BQ$41,$L52,FALSE))</f>
        <v>#N/A</v>
      </c>
      <c r="S52" s="30">
        <f>IF(S44=0,0,VLOOKUP(S44,FAC_TOTALS_APTA!$A$4:$BQ$41,$L52,FALSE))</f>
        <v>0</v>
      </c>
      <c r="T52" s="30">
        <f>IF(T44=0,0,VLOOKUP(T44,FAC_TOTALS_APTA!$A$4:$BQ$41,$L52,FALSE))</f>
        <v>0</v>
      </c>
      <c r="U52" s="30">
        <f>IF(U44=0,0,VLOOKUP(U44,FAC_TOTALS_APTA!$A$4:$BQ$41,$L52,FALSE))</f>
        <v>0</v>
      </c>
      <c r="V52" s="30">
        <f>IF(V44=0,0,VLOOKUP(V44,FAC_TOTALS_APTA!$A$4:$BQ$41,$L52,FALSE))</f>
        <v>0</v>
      </c>
      <c r="W52" s="30">
        <f>IF(W44=0,0,VLOOKUP(W44,FAC_TOTALS_APTA!$A$4:$BQ$41,$L52,FALSE))</f>
        <v>0</v>
      </c>
      <c r="X52" s="30">
        <f>IF(X44=0,0,VLOOKUP(X44,FAC_TOTALS_APTA!$A$4:$BQ$41,$L52,FALSE))</f>
        <v>0</v>
      </c>
      <c r="Y52" s="30">
        <f>IF(Y44=0,0,VLOOKUP(Y44,FAC_TOTALS_APTA!$A$4:$BQ$41,$L52,FALSE))</f>
        <v>0</v>
      </c>
      <c r="Z52" s="30">
        <f>IF(Z44=0,0,VLOOKUP(Z44,FAC_TOTALS_APTA!$A$4:$BQ$41,$L52,FALSE))</f>
        <v>0</v>
      </c>
      <c r="AA52" s="30">
        <f>IF(AA44=0,0,VLOOKUP(AA44,FAC_TOTALS_APTA!$A$4:$BQ$41,$L52,FALSE))</f>
        <v>0</v>
      </c>
      <c r="AB52" s="30">
        <f>IF(AB44=0,0,VLOOKUP(AB44,FAC_TOTALS_APTA!$A$4:$BQ$41,$L52,FALSE))</f>
        <v>0</v>
      </c>
      <c r="AC52" s="33" t="e">
        <f t="shared" si="11"/>
        <v>#N/A</v>
      </c>
      <c r="AD52" s="34" t="e">
        <f>AC52/G66</f>
        <v>#N/A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 t="e">
        <f>VLOOKUP(G44,FAC_TOTALS_APTA!$A$4:$BQ$41,$F53,FALSE)</f>
        <v>#N/A</v>
      </c>
      <c r="H53" s="35" t="e">
        <f>VLOOKUP(H44,FAC_TOTALS_APTA!$A$4:$BQ$41,$F53,FALSE)</f>
        <v>#N/A</v>
      </c>
      <c r="I53" s="31" t="str">
        <f t="shared" si="8"/>
        <v>-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 t="e">
        <f>IF(M44=0,0,VLOOKUP(M44,FAC_TOTALS_APTA!$A$4:$BQ$41,$L53,FALSE))</f>
        <v>#N/A</v>
      </c>
      <c r="N53" s="30" t="e">
        <f>IF(N44=0,0,VLOOKUP(N44,FAC_TOTALS_APTA!$A$4:$BQ$41,$L53,FALSE))</f>
        <v>#N/A</v>
      </c>
      <c r="O53" s="30" t="e">
        <f>IF(O44=0,0,VLOOKUP(O44,FAC_TOTALS_APTA!$A$4:$BQ$41,$L53,FALSE))</f>
        <v>#N/A</v>
      </c>
      <c r="P53" s="30" t="e">
        <f>IF(P44=0,0,VLOOKUP(P44,FAC_TOTALS_APTA!$A$4:$BQ$41,$L53,FALSE))</f>
        <v>#N/A</v>
      </c>
      <c r="Q53" s="30" t="e">
        <f>IF(Q44=0,0,VLOOKUP(Q44,FAC_TOTALS_APTA!$A$4:$BQ$41,$L53,FALSE))</f>
        <v>#N/A</v>
      </c>
      <c r="R53" s="30" t="e">
        <f>IF(R44=0,0,VLOOKUP(R44,FAC_TOTALS_APTA!$A$4:$BQ$41,$L53,FALSE))</f>
        <v>#N/A</v>
      </c>
      <c r="S53" s="30">
        <f>IF(S44=0,0,VLOOKUP(S44,FAC_TOTALS_APTA!$A$4:$BQ$41,$L53,FALSE))</f>
        <v>0</v>
      </c>
      <c r="T53" s="30">
        <f>IF(T44=0,0,VLOOKUP(T44,FAC_TOTALS_APTA!$A$4:$BQ$41,$L53,FALSE))</f>
        <v>0</v>
      </c>
      <c r="U53" s="30">
        <f>IF(U44=0,0,VLOOKUP(U44,FAC_TOTALS_APTA!$A$4:$BQ$41,$L53,FALSE))</f>
        <v>0</v>
      </c>
      <c r="V53" s="30">
        <f>IF(V44=0,0,VLOOKUP(V44,FAC_TOTALS_APTA!$A$4:$BQ$41,$L53,FALSE))</f>
        <v>0</v>
      </c>
      <c r="W53" s="30">
        <f>IF(W44=0,0,VLOOKUP(W44,FAC_TOTALS_APTA!$A$4:$BQ$41,$L53,FALSE))</f>
        <v>0</v>
      </c>
      <c r="X53" s="30">
        <f>IF(X44=0,0,VLOOKUP(X44,FAC_TOTALS_APTA!$A$4:$BQ$41,$L53,FALSE))</f>
        <v>0</v>
      </c>
      <c r="Y53" s="30">
        <f>IF(Y44=0,0,VLOOKUP(Y44,FAC_TOTALS_APTA!$A$4:$BQ$41,$L53,FALSE))</f>
        <v>0</v>
      </c>
      <c r="Z53" s="30">
        <f>IF(Z44=0,0,VLOOKUP(Z44,FAC_TOTALS_APTA!$A$4:$BQ$41,$L53,FALSE))</f>
        <v>0</v>
      </c>
      <c r="AA53" s="30">
        <f>IF(AA44=0,0,VLOOKUP(AA44,FAC_TOTALS_APTA!$A$4:$BQ$41,$L53,FALSE))</f>
        <v>0</v>
      </c>
      <c r="AB53" s="30">
        <f>IF(AB44=0,0,VLOOKUP(AB44,FAC_TOTALS_APTA!$A$4:$BQ$41,$L53,FALSE))</f>
        <v>0</v>
      </c>
      <c r="AC53" s="33" t="e">
        <f t="shared" si="11"/>
        <v>#N/A</v>
      </c>
      <c r="AD53" s="34" t="e">
        <f>AC53/G66</f>
        <v>#N/A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 t="e">
        <f>VLOOKUP(G44,FAC_TOTALS_APTA!$A$4:$BQ$41,$F54,FALSE)</f>
        <v>#N/A</v>
      </c>
      <c r="H54" s="35" t="e">
        <f>VLOOKUP(H44,FAC_TOTALS_APTA!$A$4:$BQ$41,$F54,FALSE)</f>
        <v>#N/A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 t="e">
        <f>IF(M44=0,0,VLOOKUP(M44,FAC_TOTALS_APTA!$A$4:$BQ$41,$L54,FALSE))</f>
        <v>#N/A</v>
      </c>
      <c r="N54" s="30" t="e">
        <f>IF(N44=0,0,VLOOKUP(N44,FAC_TOTALS_APTA!$A$4:$BQ$41,$L54,FALSE))</f>
        <v>#N/A</v>
      </c>
      <c r="O54" s="30" t="e">
        <f>IF(O44=0,0,VLOOKUP(O44,FAC_TOTALS_APTA!$A$4:$BQ$41,$L54,FALSE))</f>
        <v>#N/A</v>
      </c>
      <c r="P54" s="30" t="e">
        <f>IF(P44=0,0,VLOOKUP(P44,FAC_TOTALS_APTA!$A$4:$BQ$41,$L54,FALSE))</f>
        <v>#N/A</v>
      </c>
      <c r="Q54" s="30" t="e">
        <f>IF(Q44=0,0,VLOOKUP(Q44,FAC_TOTALS_APTA!$A$4:$BQ$41,$L54,FALSE))</f>
        <v>#N/A</v>
      </c>
      <c r="R54" s="30" t="e">
        <f>IF(R44=0,0,VLOOKUP(R44,FAC_TOTALS_APTA!$A$4:$BQ$41,$L54,FALSE))</f>
        <v>#N/A</v>
      </c>
      <c r="S54" s="30">
        <f>IF(S44=0,0,VLOOKUP(S44,FAC_TOTALS_APTA!$A$4:$BQ$41,$L54,FALSE))</f>
        <v>0</v>
      </c>
      <c r="T54" s="30">
        <f>IF(T44=0,0,VLOOKUP(T44,FAC_TOTALS_APTA!$A$4:$BQ$41,$L54,FALSE))</f>
        <v>0</v>
      </c>
      <c r="U54" s="30">
        <f>IF(U44=0,0,VLOOKUP(U44,FAC_TOTALS_APTA!$A$4:$BQ$41,$L54,FALSE))</f>
        <v>0</v>
      </c>
      <c r="V54" s="30">
        <f>IF(V44=0,0,VLOOKUP(V44,FAC_TOTALS_APTA!$A$4:$BQ$41,$L54,FALSE))</f>
        <v>0</v>
      </c>
      <c r="W54" s="30">
        <f>IF(W44=0,0,VLOOKUP(W44,FAC_TOTALS_APTA!$A$4:$BQ$41,$L54,FALSE))</f>
        <v>0</v>
      </c>
      <c r="X54" s="30">
        <f>IF(X44=0,0,VLOOKUP(X44,FAC_TOTALS_APTA!$A$4:$BQ$41,$L54,FALSE))</f>
        <v>0</v>
      </c>
      <c r="Y54" s="30">
        <f>IF(Y44=0,0,VLOOKUP(Y44,FAC_TOTALS_APTA!$A$4:$BQ$41,$L54,FALSE))</f>
        <v>0</v>
      </c>
      <c r="Z54" s="30">
        <f>IF(Z44=0,0,VLOOKUP(Z44,FAC_TOTALS_APTA!$A$4:$BQ$41,$L54,FALSE))</f>
        <v>0</v>
      </c>
      <c r="AA54" s="30">
        <f>IF(AA44=0,0,VLOOKUP(AA44,FAC_TOTALS_APTA!$A$4:$BQ$41,$L54,FALSE))</f>
        <v>0</v>
      </c>
      <c r="AB54" s="30">
        <f>IF(AB44=0,0,VLOOKUP(AB44,FAC_TOTALS_APTA!$A$4:$BQ$41,$L54,FALSE))</f>
        <v>0</v>
      </c>
      <c r="AC54" s="33" t="e">
        <f t="shared" si="11"/>
        <v>#N/A</v>
      </c>
      <c r="AD54" s="34" t="e">
        <f>AC54/G66</f>
        <v>#N/A</v>
      </c>
      <c r="AE54" s="8"/>
    </row>
    <row r="55" spans="1:31" s="15" customFormat="1" ht="34" hidden="1" customHeight="1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 t="e">
        <f>VLOOKUP(G44,FAC_TOTALS_APTA!$A$4:$BQ$41,$F55,FALSE)</f>
        <v>#N/A</v>
      </c>
      <c r="H55" s="35" t="e">
        <f>VLOOKUP(H44,FAC_TOTALS_APTA!$A$4:$BQ$41,$F55,FALSE)</f>
        <v>#N/A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 t="e">
        <f>IF(M44=0,0,VLOOKUP(M44,FAC_TOTALS_APTA!$A$4:$BQ$41,$L55,FALSE))</f>
        <v>#N/A</v>
      </c>
      <c r="N55" s="30" t="e">
        <f>IF(N44=0,0,VLOOKUP(N44,FAC_TOTALS_APTA!$A$4:$BQ$41,$L55,FALSE))</f>
        <v>#N/A</v>
      </c>
      <c r="O55" s="30" t="e">
        <f>IF(O44=0,0,VLOOKUP(O44,FAC_TOTALS_APTA!$A$4:$BQ$41,$L55,FALSE))</f>
        <v>#N/A</v>
      </c>
      <c r="P55" s="30" t="e">
        <f>IF(P44=0,0,VLOOKUP(P44,FAC_TOTALS_APTA!$A$4:$BQ$41,$L55,FALSE))</f>
        <v>#N/A</v>
      </c>
      <c r="Q55" s="30" t="e">
        <f>IF(Q44=0,0,VLOOKUP(Q44,FAC_TOTALS_APTA!$A$4:$BQ$41,$L55,FALSE))</f>
        <v>#N/A</v>
      </c>
      <c r="R55" s="30" t="e">
        <f>IF(R44=0,0,VLOOKUP(R44,FAC_TOTALS_APTA!$A$4:$BQ$41,$L55,FALSE))</f>
        <v>#N/A</v>
      </c>
      <c r="S55" s="30">
        <f>IF(S44=0,0,VLOOKUP(S44,FAC_TOTALS_APTA!$A$4:$BQ$41,$L55,FALSE))</f>
        <v>0</v>
      </c>
      <c r="T55" s="30">
        <f>IF(T44=0,0,VLOOKUP(T44,FAC_TOTALS_APTA!$A$4:$BQ$41,$L55,FALSE))</f>
        <v>0</v>
      </c>
      <c r="U55" s="30">
        <f>IF(U44=0,0,VLOOKUP(U44,FAC_TOTALS_APTA!$A$4:$BQ$41,$L55,FALSE))</f>
        <v>0</v>
      </c>
      <c r="V55" s="30">
        <f>IF(V44=0,0,VLOOKUP(V44,FAC_TOTALS_APTA!$A$4:$BQ$41,$L55,FALSE))</f>
        <v>0</v>
      </c>
      <c r="W55" s="30">
        <f>IF(W44=0,0,VLOOKUP(W44,FAC_TOTALS_APTA!$A$4:$BQ$41,$L55,FALSE))</f>
        <v>0</v>
      </c>
      <c r="X55" s="30">
        <f>IF(X44=0,0,VLOOKUP(X44,FAC_TOTALS_APTA!$A$4:$BQ$41,$L55,FALSE))</f>
        <v>0</v>
      </c>
      <c r="Y55" s="30">
        <f>IF(Y44=0,0,VLOOKUP(Y44,FAC_TOTALS_APTA!$A$4:$BQ$41,$L55,FALSE))</f>
        <v>0</v>
      </c>
      <c r="Z55" s="30">
        <f>IF(Z44=0,0,VLOOKUP(Z44,FAC_TOTALS_APTA!$A$4:$BQ$41,$L55,FALSE))</f>
        <v>0</v>
      </c>
      <c r="AA55" s="30">
        <f>IF(AA44=0,0,VLOOKUP(AA44,FAC_TOTALS_APTA!$A$4:$BQ$41,$L55,FALSE))</f>
        <v>0</v>
      </c>
      <c r="AB55" s="30">
        <f>IF(AB44=0,0,VLOOKUP(AB44,FAC_TOTALS_APTA!$A$4:$BQ$41,$L55,FALSE))</f>
        <v>0</v>
      </c>
      <c r="AC55" s="33" t="e">
        <f t="shared" si="11"/>
        <v>#N/A</v>
      </c>
      <c r="AD55" s="34" t="e">
        <f>AC55/G66</f>
        <v>#N/A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 t="e">
        <f>VLOOKUP(G44,FAC_TOTALS_APTA!$A$4:$BQ$41,$F56,FALSE)</f>
        <v>#N/A</v>
      </c>
      <c r="H56" s="35" t="e">
        <f>VLOOKUP(H44,FAC_TOTALS_APTA!$A$4:$BQ$41,$F56,FALSE)</f>
        <v>#N/A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 t="e">
        <f>IF(M44=0,0,VLOOKUP(M44,FAC_TOTALS_APTA!$A$4:$BQ$41,$L56,FALSE))</f>
        <v>#N/A</v>
      </c>
      <c r="N56" s="30" t="e">
        <f>IF(N44=0,0,VLOOKUP(N44,FAC_TOTALS_APTA!$A$4:$BQ$41,$L56,FALSE))</f>
        <v>#N/A</v>
      </c>
      <c r="O56" s="30" t="e">
        <f>IF(O44=0,0,VLOOKUP(O44,FAC_TOTALS_APTA!$A$4:$BQ$41,$L56,FALSE))</f>
        <v>#N/A</v>
      </c>
      <c r="P56" s="30" t="e">
        <f>IF(P44=0,0,VLOOKUP(P44,FAC_TOTALS_APTA!$A$4:$BQ$41,$L56,FALSE))</f>
        <v>#N/A</v>
      </c>
      <c r="Q56" s="30" t="e">
        <f>IF(Q44=0,0,VLOOKUP(Q44,FAC_TOTALS_APTA!$A$4:$BQ$41,$L56,FALSE))</f>
        <v>#N/A</v>
      </c>
      <c r="R56" s="30" t="e">
        <f>IF(R44=0,0,VLOOKUP(R44,FAC_TOTALS_APTA!$A$4:$BQ$41,$L56,FALSE))</f>
        <v>#N/A</v>
      </c>
      <c r="S56" s="30">
        <f>IF(S44=0,0,VLOOKUP(S44,FAC_TOTALS_APTA!$A$4:$BQ$41,$L56,FALSE))</f>
        <v>0</v>
      </c>
      <c r="T56" s="30">
        <f>IF(T44=0,0,VLOOKUP(T44,FAC_TOTALS_APTA!$A$4:$BQ$41,$L56,FALSE))</f>
        <v>0</v>
      </c>
      <c r="U56" s="30">
        <f>IF(U44=0,0,VLOOKUP(U44,FAC_TOTALS_APTA!$A$4:$BQ$41,$L56,FALSE))</f>
        <v>0</v>
      </c>
      <c r="V56" s="30">
        <f>IF(V44=0,0,VLOOKUP(V44,FAC_TOTALS_APTA!$A$4:$BQ$41,$L56,FALSE))</f>
        <v>0</v>
      </c>
      <c r="W56" s="30">
        <f>IF(W44=0,0,VLOOKUP(W44,FAC_TOTALS_APTA!$A$4:$BQ$41,$L56,FALSE))</f>
        <v>0</v>
      </c>
      <c r="X56" s="30">
        <f>IF(X44=0,0,VLOOKUP(X44,FAC_TOTALS_APTA!$A$4:$BQ$41,$L56,FALSE))</f>
        <v>0</v>
      </c>
      <c r="Y56" s="30">
        <f>IF(Y44=0,0,VLOOKUP(Y44,FAC_TOTALS_APTA!$A$4:$BQ$41,$L56,FALSE))</f>
        <v>0</v>
      </c>
      <c r="Z56" s="30">
        <f>IF(Z44=0,0,VLOOKUP(Z44,FAC_TOTALS_APTA!$A$4:$BQ$41,$L56,FALSE))</f>
        <v>0</v>
      </c>
      <c r="AA56" s="30">
        <f>IF(AA44=0,0,VLOOKUP(AA44,FAC_TOTALS_APTA!$A$4:$BQ$41,$L56,FALSE))</f>
        <v>0</v>
      </c>
      <c r="AB56" s="30">
        <f>IF(AB44=0,0,VLOOKUP(AB44,FAC_TOTALS_APTA!$A$4:$BQ$41,$L56,FALSE))</f>
        <v>0</v>
      </c>
      <c r="AC56" s="33" t="e">
        <f t="shared" si="11"/>
        <v>#N/A</v>
      </c>
      <c r="AD56" s="34" t="e">
        <f>AC56/G66</f>
        <v>#N/A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 t="e">
        <f>VLOOKUP(G44,FAC_TOTALS_APTA!$A$4:$BQ$41,$F57,FALSE)</f>
        <v>#N/A</v>
      </c>
      <c r="H57" s="35" t="e">
        <f>VLOOKUP(H44,FAC_TOTALS_APTA!$A$4:$BQ$41,$F57,FALSE)</f>
        <v>#N/A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 t="e">
        <f>IF(M44=0,0,VLOOKUP(M44,FAC_TOTALS_APTA!$A$4:$BQ$41,$L57,FALSE))</f>
        <v>#N/A</v>
      </c>
      <c r="N57" s="30" t="e">
        <f>IF(N44=0,0,VLOOKUP(N44,FAC_TOTALS_APTA!$A$4:$BQ$41,$L57,FALSE))</f>
        <v>#N/A</v>
      </c>
      <c r="O57" s="30" t="e">
        <f>IF(O44=0,0,VLOOKUP(O44,FAC_TOTALS_APTA!$A$4:$BQ$41,$L57,FALSE))</f>
        <v>#N/A</v>
      </c>
      <c r="P57" s="30" t="e">
        <f>IF(P44=0,0,VLOOKUP(P44,FAC_TOTALS_APTA!$A$4:$BQ$41,$L57,FALSE))</f>
        <v>#N/A</v>
      </c>
      <c r="Q57" s="30" t="e">
        <f>IF(Q44=0,0,VLOOKUP(Q44,FAC_TOTALS_APTA!$A$4:$BQ$41,$L57,FALSE))</f>
        <v>#N/A</v>
      </c>
      <c r="R57" s="30" t="e">
        <f>IF(R44=0,0,VLOOKUP(R44,FAC_TOTALS_APTA!$A$4:$BQ$41,$L57,FALSE))</f>
        <v>#N/A</v>
      </c>
      <c r="S57" s="30">
        <f>IF(S44=0,0,VLOOKUP(S44,FAC_TOTALS_APTA!$A$4:$BQ$41,$L57,FALSE))</f>
        <v>0</v>
      </c>
      <c r="T57" s="30">
        <f>IF(T44=0,0,VLOOKUP(T44,FAC_TOTALS_APTA!$A$4:$BQ$41,$L57,FALSE))</f>
        <v>0</v>
      </c>
      <c r="U57" s="30">
        <f>IF(U44=0,0,VLOOKUP(U44,FAC_TOTALS_APTA!$A$4:$BQ$41,$L57,FALSE))</f>
        <v>0</v>
      </c>
      <c r="V57" s="30">
        <f>IF(V44=0,0,VLOOKUP(V44,FAC_TOTALS_APTA!$A$4:$BQ$41,$L57,FALSE))</f>
        <v>0</v>
      </c>
      <c r="W57" s="30">
        <f>IF(W44=0,0,VLOOKUP(W44,FAC_TOTALS_APTA!$A$4:$BQ$41,$L57,FALSE))</f>
        <v>0</v>
      </c>
      <c r="X57" s="30">
        <f>IF(X44=0,0,VLOOKUP(X44,FAC_TOTALS_APTA!$A$4:$BQ$41,$L57,FALSE))</f>
        <v>0</v>
      </c>
      <c r="Y57" s="30">
        <f>IF(Y44=0,0,VLOOKUP(Y44,FAC_TOTALS_APTA!$A$4:$BQ$41,$L57,FALSE))</f>
        <v>0</v>
      </c>
      <c r="Z57" s="30">
        <f>IF(Z44=0,0,VLOOKUP(Z44,FAC_TOTALS_APTA!$A$4:$BQ$41,$L57,FALSE))</f>
        <v>0</v>
      </c>
      <c r="AA57" s="30">
        <f>IF(AA44=0,0,VLOOKUP(AA44,FAC_TOTALS_APTA!$A$4:$BQ$41,$L57,FALSE))</f>
        <v>0</v>
      </c>
      <c r="AB57" s="30">
        <f>IF(AB44=0,0,VLOOKUP(AB44,FAC_TOTALS_APTA!$A$4:$BQ$41,$L57,FALSE))</f>
        <v>0</v>
      </c>
      <c r="AC57" s="33" t="e">
        <f t="shared" si="11"/>
        <v>#N/A</v>
      </c>
      <c r="AD57" s="34" t="e">
        <f>AC57/G66</f>
        <v>#N/A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 t="e">
        <f>VLOOKUP(G44,FAC_TOTALS_APTA!$A$4:$BQ$41,$F58,FALSE)</f>
        <v>#N/A</v>
      </c>
      <c r="H58" s="35" t="e">
        <f>VLOOKUP(H44,FAC_TOTALS_APTA!$A$4:$BQ$41,$F58,FALSE)</f>
        <v>#N/A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 t="e">
        <f>IF(M44=0,0,VLOOKUP(M44,FAC_TOTALS_APTA!$A$4:$BQ$41,$L58,FALSE))</f>
        <v>#N/A</v>
      </c>
      <c r="N58" s="30" t="e">
        <f>IF(N44=0,0,VLOOKUP(N44,FAC_TOTALS_APTA!$A$4:$BQ$41,$L58,FALSE))</f>
        <v>#N/A</v>
      </c>
      <c r="O58" s="30" t="e">
        <f>IF(O44=0,0,VLOOKUP(O44,FAC_TOTALS_APTA!$A$4:$BQ$41,$L58,FALSE))</f>
        <v>#N/A</v>
      </c>
      <c r="P58" s="30" t="e">
        <f>IF(P44=0,0,VLOOKUP(P44,FAC_TOTALS_APTA!$A$4:$BQ$41,$L58,FALSE))</f>
        <v>#N/A</v>
      </c>
      <c r="Q58" s="30" t="e">
        <f>IF(Q44=0,0,VLOOKUP(Q44,FAC_TOTALS_APTA!$A$4:$BQ$41,$L58,FALSE))</f>
        <v>#N/A</v>
      </c>
      <c r="R58" s="30" t="e">
        <f>IF(R44=0,0,VLOOKUP(R44,FAC_TOTALS_APTA!$A$4:$BQ$41,$L58,FALSE))</f>
        <v>#N/A</v>
      </c>
      <c r="S58" s="30">
        <f>IF(S44=0,0,VLOOKUP(S44,FAC_TOTALS_APTA!$A$4:$BQ$41,$L58,FALSE))</f>
        <v>0</v>
      </c>
      <c r="T58" s="30">
        <f>IF(T44=0,0,VLOOKUP(T44,FAC_TOTALS_APTA!$A$4:$BQ$41,$L58,FALSE))</f>
        <v>0</v>
      </c>
      <c r="U58" s="30">
        <f>IF(U44=0,0,VLOOKUP(U44,FAC_TOTALS_APTA!$A$4:$BQ$41,$L58,FALSE))</f>
        <v>0</v>
      </c>
      <c r="V58" s="30">
        <f>IF(V44=0,0,VLOOKUP(V44,FAC_TOTALS_APTA!$A$4:$BQ$41,$L58,FALSE))</f>
        <v>0</v>
      </c>
      <c r="W58" s="30">
        <f>IF(W44=0,0,VLOOKUP(W44,FAC_TOTALS_APTA!$A$4:$BQ$41,$L58,FALSE))</f>
        <v>0</v>
      </c>
      <c r="X58" s="30">
        <f>IF(X44=0,0,VLOOKUP(X44,FAC_TOTALS_APTA!$A$4:$BQ$41,$L58,FALSE))</f>
        <v>0</v>
      </c>
      <c r="Y58" s="30">
        <f>IF(Y44=0,0,VLOOKUP(Y44,FAC_TOTALS_APTA!$A$4:$BQ$41,$L58,FALSE))</f>
        <v>0</v>
      </c>
      <c r="Z58" s="30">
        <f>IF(Z44=0,0,VLOOKUP(Z44,FAC_TOTALS_APTA!$A$4:$BQ$41,$L58,FALSE))</f>
        <v>0</v>
      </c>
      <c r="AA58" s="30">
        <f>IF(AA44=0,0,VLOOKUP(AA44,FAC_TOTALS_APTA!$A$4:$BQ$41,$L58,FALSE))</f>
        <v>0</v>
      </c>
      <c r="AB58" s="30">
        <f>IF(AB44=0,0,VLOOKUP(AB44,FAC_TOTALS_APTA!$A$4:$BQ$41,$L58,FALSE))</f>
        <v>0</v>
      </c>
      <c r="AC58" s="33" t="e">
        <f t="shared" si="11"/>
        <v>#N/A</v>
      </c>
      <c r="AD58" s="34" t="e">
        <f>AC58/G66</f>
        <v>#N/A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 t="e">
        <f>VLOOKUP(G44,FAC_TOTALS_APTA!$A$4:$BQ$41,$F59,FALSE)</f>
        <v>#N/A</v>
      </c>
      <c r="H59" s="35" t="e">
        <f>VLOOKUP(H44,FAC_TOTALS_APTA!$A$4:$BQ$41,$F59,FALSE)</f>
        <v>#N/A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 t="e">
        <f>IF(M44=0,0,VLOOKUP(M44,FAC_TOTALS_APTA!$A$4:$BQ$41,$L59,FALSE))</f>
        <v>#N/A</v>
      </c>
      <c r="N59" s="30" t="e">
        <f>IF(N44=0,0,VLOOKUP(N44,FAC_TOTALS_APTA!$A$4:$BQ$41,$L59,FALSE))</f>
        <v>#N/A</v>
      </c>
      <c r="O59" s="30" t="e">
        <f>IF(O44=0,0,VLOOKUP(O44,FAC_TOTALS_APTA!$A$4:$BQ$41,$L59,FALSE))</f>
        <v>#N/A</v>
      </c>
      <c r="P59" s="30" t="e">
        <f>IF(P44=0,0,VLOOKUP(P44,FAC_TOTALS_APTA!$A$4:$BQ$41,$L59,FALSE))</f>
        <v>#N/A</v>
      </c>
      <c r="Q59" s="30" t="e">
        <f>IF(Q44=0,0,VLOOKUP(Q44,FAC_TOTALS_APTA!$A$4:$BQ$41,$L59,FALSE))</f>
        <v>#N/A</v>
      </c>
      <c r="R59" s="30" t="e">
        <f>IF(R44=0,0,VLOOKUP(R44,FAC_TOTALS_APTA!$A$4:$BQ$41,$L59,FALSE))</f>
        <v>#N/A</v>
      </c>
      <c r="S59" s="30">
        <f>IF(S44=0,0,VLOOKUP(S44,FAC_TOTALS_APTA!$A$4:$BQ$41,$L59,FALSE))</f>
        <v>0</v>
      </c>
      <c r="T59" s="30">
        <f>IF(T44=0,0,VLOOKUP(T44,FAC_TOTALS_APTA!$A$4:$BQ$41,$L59,FALSE))</f>
        <v>0</v>
      </c>
      <c r="U59" s="30">
        <f>IF(U44=0,0,VLOOKUP(U44,FAC_TOTALS_APTA!$A$4:$BQ$41,$L59,FALSE))</f>
        <v>0</v>
      </c>
      <c r="V59" s="30">
        <f>IF(V44=0,0,VLOOKUP(V44,FAC_TOTALS_APTA!$A$4:$BQ$41,$L59,FALSE))</f>
        <v>0</v>
      </c>
      <c r="W59" s="30">
        <f>IF(W44=0,0,VLOOKUP(W44,FAC_TOTALS_APTA!$A$4:$BQ$41,$L59,FALSE))</f>
        <v>0</v>
      </c>
      <c r="X59" s="30">
        <f>IF(X44=0,0,VLOOKUP(X44,FAC_TOTALS_APTA!$A$4:$BQ$41,$L59,FALSE))</f>
        <v>0</v>
      </c>
      <c r="Y59" s="30">
        <f>IF(Y44=0,0,VLOOKUP(Y44,FAC_TOTALS_APTA!$A$4:$BQ$41,$L59,FALSE))</f>
        <v>0</v>
      </c>
      <c r="Z59" s="30">
        <f>IF(Z44=0,0,VLOOKUP(Z44,FAC_TOTALS_APTA!$A$4:$BQ$41,$L59,FALSE))</f>
        <v>0</v>
      </c>
      <c r="AA59" s="30">
        <f>IF(AA44=0,0,VLOOKUP(AA44,FAC_TOTALS_APTA!$A$4:$BQ$41,$L59,FALSE))</f>
        <v>0</v>
      </c>
      <c r="AB59" s="30">
        <f>IF(AB44=0,0,VLOOKUP(AB44,FAC_TOTALS_APTA!$A$4:$BQ$41,$L59,FALSE))</f>
        <v>0</v>
      </c>
      <c r="AC59" s="33" t="e">
        <f t="shared" si="11"/>
        <v>#N/A</v>
      </c>
      <c r="AD59" s="34" t="e">
        <f>AC59/G66</f>
        <v>#N/A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 t="e">
        <f>VLOOKUP(G44,FAC_TOTALS_APTA!$A$4:$BQ$41,$F60,FALSE)</f>
        <v>#N/A</v>
      </c>
      <c r="H60" s="35" t="e">
        <f>VLOOKUP(H44,FAC_TOTALS_APTA!$A$4:$BQ$41,$F60,FALSE)</f>
        <v>#N/A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 t="e">
        <f>IF(M44=0,0,VLOOKUP(M44,FAC_TOTALS_APTA!$A$4:$BQ$41,$L60,FALSE))</f>
        <v>#N/A</v>
      </c>
      <c r="N60" s="30" t="e">
        <f>IF(N44=0,0,VLOOKUP(N44,FAC_TOTALS_APTA!$A$4:$BQ$41,$L60,FALSE))</f>
        <v>#N/A</v>
      </c>
      <c r="O60" s="30" t="e">
        <f>IF(O44=0,0,VLOOKUP(O44,FAC_TOTALS_APTA!$A$4:$BQ$41,$L60,FALSE))</f>
        <v>#N/A</v>
      </c>
      <c r="P60" s="30" t="e">
        <f>IF(P44=0,0,VLOOKUP(P44,FAC_TOTALS_APTA!$A$4:$BQ$41,$L60,FALSE))</f>
        <v>#N/A</v>
      </c>
      <c r="Q60" s="30" t="e">
        <f>IF(Q44=0,0,VLOOKUP(Q44,FAC_TOTALS_APTA!$A$4:$BQ$41,$L60,FALSE))</f>
        <v>#N/A</v>
      </c>
      <c r="R60" s="30" t="e">
        <f>IF(R44=0,0,VLOOKUP(R44,FAC_TOTALS_APTA!$A$4:$BQ$41,$L60,FALSE))</f>
        <v>#N/A</v>
      </c>
      <c r="S60" s="30">
        <f>IF(S44=0,0,VLOOKUP(S44,FAC_TOTALS_APTA!$A$4:$BQ$41,$L60,FALSE))</f>
        <v>0</v>
      </c>
      <c r="T60" s="30">
        <f>IF(T44=0,0,VLOOKUP(T44,FAC_TOTALS_APTA!$A$4:$BQ$41,$L60,FALSE))</f>
        <v>0</v>
      </c>
      <c r="U60" s="30">
        <f>IF(U44=0,0,VLOOKUP(U44,FAC_TOTALS_APTA!$A$4:$BQ$41,$L60,FALSE))</f>
        <v>0</v>
      </c>
      <c r="V60" s="30">
        <f>IF(V44=0,0,VLOOKUP(V44,FAC_TOTALS_APTA!$A$4:$BQ$41,$L60,FALSE))</f>
        <v>0</v>
      </c>
      <c r="W60" s="30">
        <f>IF(W44=0,0,VLOOKUP(W44,FAC_TOTALS_APTA!$A$4:$BQ$41,$L60,FALSE))</f>
        <v>0</v>
      </c>
      <c r="X60" s="30">
        <f>IF(X44=0,0,VLOOKUP(X44,FAC_TOTALS_APTA!$A$4:$BQ$41,$L60,FALSE))</f>
        <v>0</v>
      </c>
      <c r="Y60" s="30">
        <f>IF(Y44=0,0,VLOOKUP(Y44,FAC_TOTALS_APTA!$A$4:$BQ$41,$L60,FALSE))</f>
        <v>0</v>
      </c>
      <c r="Z60" s="30">
        <f>IF(Z44=0,0,VLOOKUP(Z44,FAC_TOTALS_APTA!$A$4:$BQ$41,$L60,FALSE))</f>
        <v>0</v>
      </c>
      <c r="AA60" s="30">
        <f>IF(AA44=0,0,VLOOKUP(AA44,FAC_TOTALS_APTA!$A$4:$BQ$41,$L60,FALSE))</f>
        <v>0</v>
      </c>
      <c r="AB60" s="30">
        <f>IF(AB44=0,0,VLOOKUP(AB44,FAC_TOTALS_APTA!$A$4:$BQ$41,$L60,FALSE))</f>
        <v>0</v>
      </c>
      <c r="AC60" s="33" t="e">
        <f t="shared" si="11"/>
        <v>#N/A</v>
      </c>
      <c r="AD60" s="34" t="e">
        <f>AC60/G66</f>
        <v>#N/A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 t="e">
        <f>VLOOKUP(G44,FAC_TOTALS_APTA!$A$4:$BQ$41,$F61,FALSE)</f>
        <v>#N/A</v>
      </c>
      <c r="H61" s="35" t="e">
        <f>VLOOKUP(H44,FAC_TOTALS_APTA!$A$4:$BQ$41,$F61,FALSE)</f>
        <v>#N/A</v>
      </c>
      <c r="I61" s="31" t="str">
        <f t="shared" si="8"/>
        <v>-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 t="e">
        <f>IF(M44=0,0,VLOOKUP(M44,FAC_TOTALS_APTA!$A$4:$BQ$41,$L61,FALSE))</f>
        <v>#N/A</v>
      </c>
      <c r="N61" s="30" t="e">
        <f>IF(N44=0,0,VLOOKUP(N44,FAC_TOTALS_APTA!$A$4:$BQ$41,$L61,FALSE))</f>
        <v>#N/A</v>
      </c>
      <c r="O61" s="30" t="e">
        <f>IF(O44=0,0,VLOOKUP(O44,FAC_TOTALS_APTA!$A$4:$BQ$41,$L61,FALSE))</f>
        <v>#N/A</v>
      </c>
      <c r="P61" s="30" t="e">
        <f>IF(P44=0,0,VLOOKUP(P44,FAC_TOTALS_APTA!$A$4:$BQ$41,$L61,FALSE))</f>
        <v>#N/A</v>
      </c>
      <c r="Q61" s="30" t="e">
        <f>IF(Q44=0,0,VLOOKUP(Q44,FAC_TOTALS_APTA!$A$4:$BQ$41,$L61,FALSE))</f>
        <v>#N/A</v>
      </c>
      <c r="R61" s="30" t="e">
        <f>IF(R44=0,0,VLOOKUP(R44,FAC_TOTALS_APTA!$A$4:$BQ$41,$L61,FALSE))</f>
        <v>#N/A</v>
      </c>
      <c r="S61" s="30">
        <f>IF(S44=0,0,VLOOKUP(S44,FAC_TOTALS_APTA!$A$4:$BQ$41,$L61,FALSE))</f>
        <v>0</v>
      </c>
      <c r="T61" s="30">
        <f>IF(T44=0,0,VLOOKUP(T44,FAC_TOTALS_APTA!$A$4:$BQ$41,$L61,FALSE))</f>
        <v>0</v>
      </c>
      <c r="U61" s="30">
        <f>IF(U44=0,0,VLOOKUP(U44,FAC_TOTALS_APTA!$A$4:$BQ$41,$L61,FALSE))</f>
        <v>0</v>
      </c>
      <c r="V61" s="30">
        <f>IF(V44=0,0,VLOOKUP(V44,FAC_TOTALS_APTA!$A$4:$BQ$41,$L61,FALSE))</f>
        <v>0</v>
      </c>
      <c r="W61" s="30">
        <f>IF(W44=0,0,VLOOKUP(W44,FAC_TOTALS_APTA!$A$4:$BQ$41,$L61,FALSE))</f>
        <v>0</v>
      </c>
      <c r="X61" s="30">
        <f>IF(X44=0,0,VLOOKUP(X44,FAC_TOTALS_APTA!$A$4:$BQ$41,$L61,FALSE))</f>
        <v>0</v>
      </c>
      <c r="Y61" s="30">
        <f>IF(Y44=0,0,VLOOKUP(Y44,FAC_TOTALS_APTA!$A$4:$BQ$41,$L61,FALSE))</f>
        <v>0</v>
      </c>
      <c r="Z61" s="30">
        <f>IF(Z44=0,0,VLOOKUP(Z44,FAC_TOTALS_APTA!$A$4:$BQ$41,$L61,FALSE))</f>
        <v>0</v>
      </c>
      <c r="AA61" s="30">
        <f>IF(AA44=0,0,VLOOKUP(AA44,FAC_TOTALS_APTA!$A$4:$BQ$41,$L61,FALSE))</f>
        <v>0</v>
      </c>
      <c r="AB61" s="30">
        <f>IF(AB44=0,0,VLOOKUP(AB44,FAC_TOTALS_APTA!$A$4:$BQ$41,$L61,FALSE))</f>
        <v>0</v>
      </c>
      <c r="AC61" s="33" t="e">
        <f t="shared" si="11"/>
        <v>#N/A</v>
      </c>
      <c r="AD61" s="34" t="e">
        <f>AC61/G66</f>
        <v>#N/A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 t="e">
        <f>VLOOKUP(G44,FAC_TOTALS_APTA!$A$4:$BQ$41,$F62,FALSE)</f>
        <v>#N/A</v>
      </c>
      <c r="H62" s="35" t="e">
        <f>VLOOKUP(H44,FAC_TOTALS_APTA!$A$4:$BQ$41,$F62,FALSE)</f>
        <v>#N/A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 t="e">
        <f>IF(M44=0,0,VLOOKUP(M44,FAC_TOTALS_APTA!$A$4:$BQ$41,$L62,FALSE))</f>
        <v>#N/A</v>
      </c>
      <c r="N62" s="30" t="e">
        <f>IF(N44=0,0,VLOOKUP(N44,FAC_TOTALS_APTA!$A$4:$BQ$41,$L62,FALSE))</f>
        <v>#N/A</v>
      </c>
      <c r="O62" s="30" t="e">
        <f>IF(O44=0,0,VLOOKUP(O44,FAC_TOTALS_APTA!$A$4:$BQ$41,$L62,FALSE))</f>
        <v>#N/A</v>
      </c>
      <c r="P62" s="30" t="e">
        <f>IF(P44=0,0,VLOOKUP(P44,FAC_TOTALS_APTA!$A$4:$BQ$41,$L62,FALSE))</f>
        <v>#N/A</v>
      </c>
      <c r="Q62" s="30" t="e">
        <f>IF(Q44=0,0,VLOOKUP(Q44,FAC_TOTALS_APTA!$A$4:$BQ$41,$L62,FALSE))</f>
        <v>#N/A</v>
      </c>
      <c r="R62" s="30" t="e">
        <f>IF(R44=0,0,VLOOKUP(R44,FAC_TOTALS_APTA!$A$4:$BQ$41,$L62,FALSE))</f>
        <v>#N/A</v>
      </c>
      <c r="S62" s="30">
        <f>IF(S44=0,0,VLOOKUP(S44,FAC_TOTALS_APTA!$A$4:$BQ$41,$L62,FALSE))</f>
        <v>0</v>
      </c>
      <c r="T62" s="30">
        <f>IF(T44=0,0,VLOOKUP(T44,FAC_TOTALS_APTA!$A$4:$BQ$41,$L62,FALSE))</f>
        <v>0</v>
      </c>
      <c r="U62" s="30">
        <f>IF(U44=0,0,VLOOKUP(U44,FAC_TOTALS_APTA!$A$4:$BQ$41,$L62,FALSE))</f>
        <v>0</v>
      </c>
      <c r="V62" s="30">
        <f>IF(V44=0,0,VLOOKUP(V44,FAC_TOTALS_APTA!$A$4:$BQ$41,$L62,FALSE))</f>
        <v>0</v>
      </c>
      <c r="W62" s="30">
        <f>IF(W44=0,0,VLOOKUP(W44,FAC_TOTALS_APTA!$A$4:$BQ$41,$L62,FALSE))</f>
        <v>0</v>
      </c>
      <c r="X62" s="30">
        <f>IF(X44=0,0,VLOOKUP(X44,FAC_TOTALS_APTA!$A$4:$BQ$41,$L62,FALSE))</f>
        <v>0</v>
      </c>
      <c r="Y62" s="30">
        <f>IF(Y44=0,0,VLOOKUP(Y44,FAC_TOTALS_APTA!$A$4:$BQ$41,$L62,FALSE))</f>
        <v>0</v>
      </c>
      <c r="Z62" s="30">
        <f>IF(Z44=0,0,VLOOKUP(Z44,FAC_TOTALS_APTA!$A$4:$BQ$41,$L62,FALSE))</f>
        <v>0</v>
      </c>
      <c r="AA62" s="30">
        <f>IF(AA44=0,0,VLOOKUP(AA44,FAC_TOTALS_APTA!$A$4:$BQ$41,$L62,FALSE))</f>
        <v>0</v>
      </c>
      <c r="AB62" s="30">
        <f>IF(AB44=0,0,VLOOKUP(AB44,FAC_TOTALS_APTA!$A$4:$BQ$41,$L62,FALSE))</f>
        <v>0</v>
      </c>
      <c r="AC62" s="33" t="e">
        <f t="shared" si="11"/>
        <v>#N/A</v>
      </c>
      <c r="AD62" s="34" t="e">
        <f>AC62/G66</f>
        <v>#N/A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 t="e">
        <f>VLOOKUP(G44,FAC_TOTALS_APTA!$A$4:$BQ$41,$F63,FALSE)</f>
        <v>#N/A</v>
      </c>
      <c r="H63" s="37" t="e">
        <f>VLOOKUP(H44,FAC_TOTALS_APTA!$A$4:$BQ$41,$F63,FALSE)</f>
        <v>#N/A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 t="e">
        <f>IF(M44=0,0,VLOOKUP(M44,FAC_TOTALS_APTA!$A$4:$BQ$41,$L63,FALSE))</f>
        <v>#N/A</v>
      </c>
      <c r="N63" s="40" t="e">
        <f>IF(N44=0,0,VLOOKUP(N44,FAC_TOTALS_APTA!$A$4:$BQ$41,$L63,FALSE))</f>
        <v>#N/A</v>
      </c>
      <c r="O63" s="40" t="e">
        <f>IF(O44=0,0,VLOOKUP(O44,FAC_TOTALS_APTA!$A$4:$BQ$41,$L63,FALSE))</f>
        <v>#N/A</v>
      </c>
      <c r="P63" s="40" t="e">
        <f>IF(P44=0,0,VLOOKUP(P44,FAC_TOTALS_APTA!$A$4:$BQ$41,$L63,FALSE))</f>
        <v>#N/A</v>
      </c>
      <c r="Q63" s="40" t="e">
        <f>IF(Q44=0,0,VLOOKUP(Q44,FAC_TOTALS_APTA!$A$4:$BQ$41,$L63,FALSE))</f>
        <v>#N/A</v>
      </c>
      <c r="R63" s="40" t="e">
        <f>IF(R44=0,0,VLOOKUP(R44,FAC_TOTALS_APTA!$A$4:$BQ$41,$L63,FALSE))</f>
        <v>#N/A</v>
      </c>
      <c r="S63" s="40">
        <f>IF(S44=0,0,VLOOKUP(S44,FAC_TOTALS_APTA!$A$4:$BQ$41,$L63,FALSE))</f>
        <v>0</v>
      </c>
      <c r="T63" s="40">
        <f>IF(T44=0,0,VLOOKUP(T44,FAC_TOTALS_APTA!$A$4:$BQ$41,$L63,FALSE))</f>
        <v>0</v>
      </c>
      <c r="U63" s="40">
        <f>IF(U44=0,0,VLOOKUP(U44,FAC_TOTALS_APTA!$A$4:$BQ$41,$L63,FALSE))</f>
        <v>0</v>
      </c>
      <c r="V63" s="40">
        <f>IF(V44=0,0,VLOOKUP(V44,FAC_TOTALS_APTA!$A$4:$BQ$41,$L63,FALSE))</f>
        <v>0</v>
      </c>
      <c r="W63" s="40">
        <f>IF(W44=0,0,VLOOKUP(W44,FAC_TOTALS_APTA!$A$4:$BQ$41,$L63,FALSE))</f>
        <v>0</v>
      </c>
      <c r="X63" s="40">
        <f>IF(X44=0,0,VLOOKUP(X44,FAC_TOTALS_APTA!$A$4:$BQ$41,$L63,FALSE))</f>
        <v>0</v>
      </c>
      <c r="Y63" s="40">
        <f>IF(Y44=0,0,VLOOKUP(Y44,FAC_TOTALS_APTA!$A$4:$BQ$41,$L63,FALSE))</f>
        <v>0</v>
      </c>
      <c r="Z63" s="40">
        <f>IF(Z44=0,0,VLOOKUP(Z44,FAC_TOTALS_APTA!$A$4:$BQ$41,$L63,FALSE))</f>
        <v>0</v>
      </c>
      <c r="AA63" s="40">
        <f>IF(AA44=0,0,VLOOKUP(AA44,FAC_TOTALS_APTA!$A$4:$BQ$41,$L63,FALSE))</f>
        <v>0</v>
      </c>
      <c r="AB63" s="40">
        <f>IF(AB44=0,0,VLOOKUP(AB44,FAC_TOTALS_APTA!$A$4:$BQ$41,$L63,FALSE))</f>
        <v>0</v>
      </c>
      <c r="AC63" s="41" t="e">
        <f t="shared" si="11"/>
        <v>#N/A</v>
      </c>
      <c r="AD63" s="42" t="e">
        <f>AC63/G66</f>
        <v>#N/A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 t="e">
        <f>IF(M44=0,0,VLOOKUP(M44,FAC_TOTALS_APTA!$A$4:$BQ$41,$L64,FALSE))</f>
        <v>#N/A</v>
      </c>
      <c r="N64" s="40" t="e">
        <f>IF(N44=0,0,VLOOKUP(N44,FAC_TOTALS_APTA!$A$4:$BQ$41,$L64,FALSE))</f>
        <v>#N/A</v>
      </c>
      <c r="O64" s="40" t="e">
        <f>IF(O44=0,0,VLOOKUP(O44,FAC_TOTALS_APTA!$A$4:$BQ$41,$L64,FALSE))</f>
        <v>#N/A</v>
      </c>
      <c r="P64" s="40" t="e">
        <f>IF(P44=0,0,VLOOKUP(P44,FAC_TOTALS_APTA!$A$4:$BQ$41,$L64,FALSE))</f>
        <v>#N/A</v>
      </c>
      <c r="Q64" s="40" t="e">
        <f>IF(Q44=0,0,VLOOKUP(Q44,FAC_TOTALS_APTA!$A$4:$BQ$41,$L64,FALSE))</f>
        <v>#N/A</v>
      </c>
      <c r="R64" s="40" t="e">
        <f>IF(R44=0,0,VLOOKUP(R44,FAC_TOTALS_APTA!$A$4:$BQ$41,$L64,FALSE))</f>
        <v>#N/A</v>
      </c>
      <c r="S64" s="40">
        <f>IF(S44=0,0,VLOOKUP(S44,FAC_TOTALS_APTA!$A$4:$BQ$41,$L64,FALSE))</f>
        <v>0</v>
      </c>
      <c r="T64" s="40">
        <f>IF(T44=0,0,VLOOKUP(T44,FAC_TOTALS_APTA!$A$4:$BQ$41,$L64,FALSE))</f>
        <v>0</v>
      </c>
      <c r="U64" s="40">
        <f>IF(U44=0,0,VLOOKUP(U44,FAC_TOTALS_APTA!$A$4:$BQ$41,$L64,FALSE))</f>
        <v>0</v>
      </c>
      <c r="V64" s="40">
        <f>IF(V44=0,0,VLOOKUP(V44,FAC_TOTALS_APTA!$A$4:$BQ$41,$L64,FALSE))</f>
        <v>0</v>
      </c>
      <c r="W64" s="40">
        <f>IF(W44=0,0,VLOOKUP(W44,FAC_TOTALS_APTA!$A$4:$BQ$41,$L64,FALSE))</f>
        <v>0</v>
      </c>
      <c r="X64" s="40">
        <f>IF(X44=0,0,VLOOKUP(X44,FAC_TOTALS_APTA!$A$4:$BQ$41,$L64,FALSE))</f>
        <v>0</v>
      </c>
      <c r="Y64" s="40">
        <f>IF(Y44=0,0,VLOOKUP(Y44,FAC_TOTALS_APTA!$A$4:$BQ$41,$L64,FALSE))</f>
        <v>0</v>
      </c>
      <c r="Z64" s="40">
        <f>IF(Z44=0,0,VLOOKUP(Z44,FAC_TOTALS_APTA!$A$4:$BQ$41,$L64,FALSE))</f>
        <v>0</v>
      </c>
      <c r="AA64" s="40">
        <f>IF(AA44=0,0,VLOOKUP(AA44,FAC_TOTALS_APTA!$A$4:$BQ$41,$L64,FALSE))</f>
        <v>0</v>
      </c>
      <c r="AB64" s="40">
        <f>IF(AB44=0,0,VLOOKUP(AB44,FAC_TOTALS_APTA!$A$4:$BQ$41,$L64,FALSE))</f>
        <v>0</v>
      </c>
      <c r="AC64" s="41" t="e">
        <f>SUM(M64:AB64)</f>
        <v>#N/A</v>
      </c>
      <c r="AD64" s="42" t="e">
        <f>AC64/G66</f>
        <v>#N/A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 t="e">
        <f>VLOOKUP(G44,FAC_TOTALS_APTA!$A$4:$BQ$41,$F65,FALSE)</f>
        <v>#N/A</v>
      </c>
      <c r="H65" s="66" t="e">
        <f>VLOOKUP(H44,FAC_TOTALS_APTA!$A$4:$BO$41,$F65,FALSE)</f>
        <v>#N/A</v>
      </c>
      <c r="I65" s="68" t="e">
        <f t="shared" ref="I65:I66" si="12">H65/G65-1</f>
        <v>#N/A</v>
      </c>
      <c r="J65" s="32"/>
      <c r="K65" s="32"/>
      <c r="L65" s="8"/>
      <c r="M65" s="30" t="e">
        <f>SUM(M46:M63)</f>
        <v>#N/A</v>
      </c>
      <c r="N65" s="30" t="e">
        <f t="shared" ref="N65:AB65" si="13">SUM(N46:N63)</f>
        <v>#N/A</v>
      </c>
      <c r="O65" s="30" t="e">
        <f t="shared" si="13"/>
        <v>#N/A</v>
      </c>
      <c r="P65" s="30" t="e">
        <f t="shared" si="13"/>
        <v>#N/A</v>
      </c>
      <c r="Q65" s="30" t="e">
        <f t="shared" si="13"/>
        <v>#N/A</v>
      </c>
      <c r="R65" s="30" t="e">
        <f t="shared" si="13"/>
        <v>#N/A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 t="e">
        <f>H65-G65</f>
        <v>#N/A</v>
      </c>
      <c r="AD65" s="34" t="e">
        <f>I65</f>
        <v>#N/A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 t="e">
        <f>VLOOKUP(G44,FAC_TOTALS_APTA!$A$4:$BO$41,$F66,FALSE)</f>
        <v>#N/A</v>
      </c>
      <c r="H66" s="67" t="e">
        <f>VLOOKUP(H44,FAC_TOTALS_APTA!$A$4:$BO$41,$F66,FALSE)</f>
        <v>#N/A</v>
      </c>
      <c r="I66" s="69" t="e">
        <f t="shared" si="12"/>
        <v>#N/A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 t="e">
        <f>H66-G66</f>
        <v>#N/A</v>
      </c>
      <c r="AD66" s="46" t="e">
        <f>I66</f>
        <v>#N/A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 t="e">
        <f>AD66-AD65</f>
        <v>#N/A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0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0_3_2012</v>
      </c>
      <c r="H77" s="8" t="str">
        <f>CONCATENATE($C72,"_",$C73,"_",H75)</f>
        <v>0_3_2018</v>
      </c>
      <c r="I77" s="29"/>
      <c r="J77" s="8"/>
      <c r="K77" s="8"/>
      <c r="L77" s="8"/>
      <c r="M77" s="8" t="str">
        <f>IF($G75+M76&gt;$H75,0,CONCATENATE($C72,"_",$C73,"_",$G75+M76))</f>
        <v>0_3_2013</v>
      </c>
      <c r="N77" s="8" t="str">
        <f t="shared" ref="N77:AB77" si="14">IF($G75+N76&gt;$H75,0,CONCATENATE($C72,"_",$C73,"_",$G75+N76))</f>
        <v>0_3_2014</v>
      </c>
      <c r="O77" s="8" t="str">
        <f t="shared" si="14"/>
        <v>0_3_2015</v>
      </c>
      <c r="P77" s="8" t="str">
        <f t="shared" si="14"/>
        <v>0_3_2016</v>
      </c>
      <c r="Q77" s="8" t="str">
        <f t="shared" si="14"/>
        <v>0_3_2017</v>
      </c>
      <c r="R77" s="8" t="str">
        <f t="shared" si="14"/>
        <v>0_3_2018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VLOOKUP(G77,FAC_TOTALS_APTA!$A$4:$BQ$41,$F79,FALSE)</f>
        <v>#N/A</v>
      </c>
      <c r="H79" s="30" t="e">
        <f>VLOOKUP(H77,FAC_TOTALS_APTA!$A$4:$BQ$41,$F79,FALSE)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IF(M77=0,0,VLOOKUP(M77,FAC_TOTALS_APTA!$A$4:$BQ$41,$L79,FALSE))</f>
        <v>#N/A</v>
      </c>
      <c r="N79" s="30" t="e">
        <f>IF(N77=0,0,VLOOKUP(N77,FAC_TOTALS_APTA!$A$4:$BQ$41,$L79,FALSE))</f>
        <v>#N/A</v>
      </c>
      <c r="O79" s="30" t="e">
        <f>IF(O77=0,0,VLOOKUP(O77,FAC_TOTALS_APTA!$A$4:$BQ$41,$L79,FALSE))</f>
        <v>#N/A</v>
      </c>
      <c r="P79" s="30" t="e">
        <f>IF(P77=0,0,VLOOKUP(P77,FAC_TOTALS_APTA!$A$4:$BQ$41,$L79,FALSE))</f>
        <v>#N/A</v>
      </c>
      <c r="Q79" s="30" t="e">
        <f>IF(Q77=0,0,VLOOKUP(Q77,FAC_TOTALS_APTA!$A$4:$BQ$41,$L79,FALSE))</f>
        <v>#N/A</v>
      </c>
      <c r="R79" s="30" t="e">
        <f>IF(R77=0,0,VLOOKUP(R77,FAC_TOTALS_APTA!$A$4:$BQ$41,$L79,FALSE))</f>
        <v>#N/A</v>
      </c>
      <c r="S79" s="30">
        <f>IF(S77=0,0,VLOOKUP(S77,FAC_TOTALS_APTA!$A$4:$BQ$41,$L79,FALSE))</f>
        <v>0</v>
      </c>
      <c r="T79" s="30">
        <f>IF(T77=0,0,VLOOKUP(T77,FAC_TOTALS_APTA!$A$4:$BQ$41,$L79,FALSE))</f>
        <v>0</v>
      </c>
      <c r="U79" s="30">
        <f>IF(U77=0,0,VLOOKUP(U77,FAC_TOTALS_APTA!$A$4:$BQ$41,$L79,FALSE))</f>
        <v>0</v>
      </c>
      <c r="V79" s="30">
        <f>IF(V77=0,0,VLOOKUP(V77,FAC_TOTALS_APTA!$A$4:$BQ$41,$L79,FALSE))</f>
        <v>0</v>
      </c>
      <c r="W79" s="30">
        <f>IF(W77=0,0,VLOOKUP(W77,FAC_TOTALS_APTA!$A$4:$BQ$41,$L79,FALSE))</f>
        <v>0</v>
      </c>
      <c r="X79" s="30">
        <f>IF(X77=0,0,VLOOKUP(X77,FAC_TOTALS_APTA!$A$4:$BQ$41,$L79,FALSE))</f>
        <v>0</v>
      </c>
      <c r="Y79" s="30">
        <f>IF(Y77=0,0,VLOOKUP(Y77,FAC_TOTALS_APTA!$A$4:$BQ$41,$L79,FALSE))</f>
        <v>0</v>
      </c>
      <c r="Z79" s="30">
        <f>IF(Z77=0,0,VLOOKUP(Z77,FAC_TOTALS_APTA!$A$4:$BQ$41,$L79,FALSE))</f>
        <v>0</v>
      </c>
      <c r="AA79" s="30">
        <f>IF(AA77=0,0,VLOOKUP(AA77,FAC_TOTALS_APTA!$A$4:$BQ$41,$L79,FALSE))</f>
        <v>0</v>
      </c>
      <c r="AB79" s="30">
        <f>IF(AB77=0,0,VLOOKUP(AB77,FAC_TOTALS_APTA!$A$4:$BQ$41,$L79,FALSE))</f>
        <v>0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VLOOKUP(G77,FAC_TOTALS_APTA!$A$4:$BQ$41,$F80,FALSE)</f>
        <v>#N/A</v>
      </c>
      <c r="H80" s="47" t="e">
        <f>VLOOKUP(H77,FAC_TOTALS_APTA!$A$4:$BQ$41,$F80,FALSE)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IF(M77=0,0,VLOOKUP(M77,FAC_TOTALS_APTA!$A$4:$BQ$41,$L80,FALSE))</f>
        <v>#N/A</v>
      </c>
      <c r="N80" s="30" t="e">
        <f>IF(N77=0,0,VLOOKUP(N77,FAC_TOTALS_APTA!$A$4:$BQ$41,$L80,FALSE))</f>
        <v>#N/A</v>
      </c>
      <c r="O80" s="30" t="e">
        <f>IF(O77=0,0,VLOOKUP(O77,FAC_TOTALS_APTA!$A$4:$BQ$41,$L80,FALSE))</f>
        <v>#N/A</v>
      </c>
      <c r="P80" s="30" t="e">
        <f>IF(P77=0,0,VLOOKUP(P77,FAC_TOTALS_APTA!$A$4:$BQ$41,$L80,FALSE))</f>
        <v>#N/A</v>
      </c>
      <c r="Q80" s="30" t="e">
        <f>IF(Q77=0,0,VLOOKUP(Q77,FAC_TOTALS_APTA!$A$4:$BQ$41,$L80,FALSE))</f>
        <v>#N/A</v>
      </c>
      <c r="R80" s="30" t="e">
        <f>IF(R77=0,0,VLOOKUP(R77,FAC_TOTALS_APTA!$A$4:$BQ$41,$L80,FALSE))</f>
        <v>#N/A</v>
      </c>
      <c r="S80" s="30">
        <f>IF(S77=0,0,VLOOKUP(S77,FAC_TOTALS_APTA!$A$4:$BQ$41,$L80,FALSE))</f>
        <v>0</v>
      </c>
      <c r="T80" s="30">
        <f>IF(T77=0,0,VLOOKUP(T77,FAC_TOTALS_APTA!$A$4:$BQ$41,$L80,FALSE))</f>
        <v>0</v>
      </c>
      <c r="U80" s="30">
        <f>IF(U77=0,0,VLOOKUP(U77,FAC_TOTALS_APTA!$A$4:$BQ$41,$L80,FALSE))</f>
        <v>0</v>
      </c>
      <c r="V80" s="30">
        <f>IF(V77=0,0,VLOOKUP(V77,FAC_TOTALS_APTA!$A$4:$BQ$41,$L80,FALSE))</f>
        <v>0</v>
      </c>
      <c r="W80" s="30">
        <f>IF(W77=0,0,VLOOKUP(W77,FAC_TOTALS_APTA!$A$4:$BQ$41,$L80,FALSE))</f>
        <v>0</v>
      </c>
      <c r="X80" s="30">
        <f>IF(X77=0,0,VLOOKUP(X77,FAC_TOTALS_APTA!$A$4:$BQ$41,$L80,FALSE))</f>
        <v>0</v>
      </c>
      <c r="Y80" s="30">
        <f>IF(Y77=0,0,VLOOKUP(Y77,FAC_TOTALS_APTA!$A$4:$BQ$41,$L80,FALSE))</f>
        <v>0</v>
      </c>
      <c r="Z80" s="30">
        <f>IF(Z77=0,0,VLOOKUP(Z77,FAC_TOTALS_APTA!$A$4:$BQ$41,$L80,FALSE))</f>
        <v>0</v>
      </c>
      <c r="AA80" s="30">
        <f>IF(AA77=0,0,VLOOKUP(AA77,FAC_TOTALS_APTA!$A$4:$BQ$41,$L80,FALSE))</f>
        <v>0</v>
      </c>
      <c r="AB80" s="30">
        <f>IF(AB77=0,0,VLOOKUP(AB77,FAC_TOTALS_APTA!$A$4:$BQ$41,$L80,FALSE))</f>
        <v>0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VLOOKUP(G77,FAC_TOTALS_APTA!$A$4:$BQ$41,$F81,FALSE)</f>
        <v>#N/A</v>
      </c>
      <c r="H81" s="30" t="e">
        <f>VLOOKUP(H77,FAC_TOTALS_APTA!$A$4:$BQ$41,$F81,FALSE)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IF(M77=0,0,VLOOKUP(M77,FAC_TOTALS_APTA!$A$4:$BQ$41,$L81,FALSE))</f>
        <v>#N/A</v>
      </c>
      <c r="N81" s="30" t="e">
        <f>IF(N77=0,0,VLOOKUP(N77,FAC_TOTALS_APTA!$A$4:$BQ$41,$L81,FALSE))</f>
        <v>#N/A</v>
      </c>
      <c r="O81" s="30" t="e">
        <f>IF(O77=0,0,VLOOKUP(O77,FAC_TOTALS_APTA!$A$4:$BQ$41,$L81,FALSE))</f>
        <v>#N/A</v>
      </c>
      <c r="P81" s="30" t="e">
        <f>IF(P77=0,0,VLOOKUP(P77,FAC_TOTALS_APTA!$A$4:$BQ$41,$L81,FALSE))</f>
        <v>#N/A</v>
      </c>
      <c r="Q81" s="30" t="e">
        <f>IF(Q77=0,0,VLOOKUP(Q77,FAC_TOTALS_APTA!$A$4:$BQ$41,$L81,FALSE))</f>
        <v>#N/A</v>
      </c>
      <c r="R81" s="30" t="e">
        <f>IF(R77=0,0,VLOOKUP(R77,FAC_TOTALS_APTA!$A$4:$BQ$41,$L81,FALSE))</f>
        <v>#N/A</v>
      </c>
      <c r="S81" s="30">
        <f>IF(S77=0,0,VLOOKUP(S77,FAC_TOTALS_APTA!$A$4:$BQ$41,$L81,FALSE))</f>
        <v>0</v>
      </c>
      <c r="T81" s="30">
        <f>IF(T77=0,0,VLOOKUP(T77,FAC_TOTALS_APTA!$A$4:$BQ$41,$L81,FALSE))</f>
        <v>0</v>
      </c>
      <c r="U81" s="30">
        <f>IF(U77=0,0,VLOOKUP(U77,FAC_TOTALS_APTA!$A$4:$BQ$41,$L81,FALSE))</f>
        <v>0</v>
      </c>
      <c r="V81" s="30">
        <f>IF(V77=0,0,VLOOKUP(V77,FAC_TOTALS_APTA!$A$4:$BQ$41,$L81,FALSE))</f>
        <v>0</v>
      </c>
      <c r="W81" s="30">
        <f>IF(W77=0,0,VLOOKUP(W77,FAC_TOTALS_APTA!$A$4:$BQ$41,$L81,FALSE))</f>
        <v>0</v>
      </c>
      <c r="X81" s="30">
        <f>IF(X77=0,0,VLOOKUP(X77,FAC_TOTALS_APTA!$A$4:$BQ$41,$L81,FALSE))</f>
        <v>0</v>
      </c>
      <c r="Y81" s="30">
        <f>IF(Y77=0,0,VLOOKUP(Y77,FAC_TOTALS_APTA!$A$4:$BQ$41,$L81,FALSE))</f>
        <v>0</v>
      </c>
      <c r="Z81" s="30">
        <f>IF(Z77=0,0,VLOOKUP(Z77,FAC_TOTALS_APTA!$A$4:$BQ$41,$L81,FALSE))</f>
        <v>0</v>
      </c>
      <c r="AA81" s="30">
        <f>IF(AA77=0,0,VLOOKUP(AA77,FAC_TOTALS_APTA!$A$4:$BQ$41,$L81,FALSE))</f>
        <v>0</v>
      </c>
      <c r="AB81" s="30">
        <f>IF(AB77=0,0,VLOOKUP(AB77,FAC_TOTALS_APTA!$A$4:$BQ$41,$L81,FALSE))</f>
        <v>0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4" hidden="1" customHeight="1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VLOOKUP(G77,FAC_TOTALS_APTA!$A$4:$BQ$41,$F82,FALSE)</f>
        <v>#N/A</v>
      </c>
      <c r="H82" s="47" t="e">
        <f>VLOOKUP(H77,FAC_TOTALS_APTA!$A$4:$BQ$41,$F82,FALSE)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IF(M77=0,0,VLOOKUP(M77,FAC_TOTALS_APTA!$A$4:$BQ$41,$L82,FALSE))</f>
        <v>#N/A</v>
      </c>
      <c r="N82" s="30" t="e">
        <f>IF(N77=0,0,VLOOKUP(N77,FAC_TOTALS_APTA!$A$4:$BQ$41,$L82,FALSE))</f>
        <v>#N/A</v>
      </c>
      <c r="O82" s="30" t="e">
        <f>IF(O77=0,0,VLOOKUP(O77,FAC_TOTALS_APTA!$A$4:$BQ$41,$L82,FALSE))</f>
        <v>#N/A</v>
      </c>
      <c r="P82" s="30" t="e">
        <f>IF(P77=0,0,VLOOKUP(P77,FAC_TOTALS_APTA!$A$4:$BQ$41,$L82,FALSE))</f>
        <v>#N/A</v>
      </c>
      <c r="Q82" s="30" t="e">
        <f>IF(Q77=0,0,VLOOKUP(Q77,FAC_TOTALS_APTA!$A$4:$BQ$41,$L82,FALSE))</f>
        <v>#N/A</v>
      </c>
      <c r="R82" s="30" t="e">
        <f>IF(R77=0,0,VLOOKUP(R77,FAC_TOTALS_APTA!$A$4:$BQ$41,$L82,FALSE))</f>
        <v>#N/A</v>
      </c>
      <c r="S82" s="30">
        <f>IF(S77=0,0,VLOOKUP(S77,FAC_TOTALS_APTA!$A$4:$BQ$41,$L82,FALSE))</f>
        <v>0</v>
      </c>
      <c r="T82" s="30">
        <f>IF(T77=0,0,VLOOKUP(T77,FAC_TOTALS_APTA!$A$4:$BQ$41,$L82,FALSE))</f>
        <v>0</v>
      </c>
      <c r="U82" s="30">
        <f>IF(U77=0,0,VLOOKUP(U77,FAC_TOTALS_APTA!$A$4:$BQ$41,$L82,FALSE))</f>
        <v>0</v>
      </c>
      <c r="V82" s="30">
        <f>IF(V77=0,0,VLOOKUP(V77,FAC_TOTALS_APTA!$A$4:$BQ$41,$L82,FALSE))</f>
        <v>0</v>
      </c>
      <c r="W82" s="30">
        <f>IF(W77=0,0,VLOOKUP(W77,FAC_TOTALS_APTA!$A$4:$BQ$41,$L82,FALSE))</f>
        <v>0</v>
      </c>
      <c r="X82" s="30">
        <f>IF(X77=0,0,VLOOKUP(X77,FAC_TOTALS_APTA!$A$4:$BQ$41,$L82,FALSE))</f>
        <v>0</v>
      </c>
      <c r="Y82" s="30">
        <f>IF(Y77=0,0,VLOOKUP(Y77,FAC_TOTALS_APTA!$A$4:$BQ$41,$L82,FALSE))</f>
        <v>0</v>
      </c>
      <c r="Z82" s="30">
        <f>IF(Z77=0,0,VLOOKUP(Z77,FAC_TOTALS_APTA!$A$4:$BQ$41,$L82,FALSE))</f>
        <v>0</v>
      </c>
      <c r="AA82" s="30">
        <f>IF(AA77=0,0,VLOOKUP(AA77,FAC_TOTALS_APTA!$A$4:$BQ$41,$L82,FALSE))</f>
        <v>0</v>
      </c>
      <c r="AB82" s="30">
        <f>IF(AB77=0,0,VLOOKUP(AB77,FAC_TOTALS_APTA!$A$4:$BQ$41,$L82,FALSE))</f>
        <v>0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VLOOKUP(G77,FAC_TOTALS_APTA!$A$4:$BQ$41,$F83,FALSE)</f>
        <v>#N/A</v>
      </c>
      <c r="H83" s="35" t="e">
        <f>VLOOKUP(H77,FAC_TOTALS_APTA!$A$4:$BQ$41,$F83,FALSE)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IF(M77=0,0,VLOOKUP(M77,FAC_TOTALS_APTA!$A$4:$BQ$41,$L83,FALSE))</f>
        <v>#N/A</v>
      </c>
      <c r="N83" s="30" t="e">
        <f>IF(N77=0,0,VLOOKUP(N77,FAC_TOTALS_APTA!$A$4:$BQ$41,$L83,FALSE))</f>
        <v>#N/A</v>
      </c>
      <c r="O83" s="30" t="e">
        <f>IF(O77=0,0,VLOOKUP(O77,FAC_TOTALS_APTA!$A$4:$BQ$41,$L83,FALSE))</f>
        <v>#N/A</v>
      </c>
      <c r="P83" s="30" t="e">
        <f>IF(P77=0,0,VLOOKUP(P77,FAC_TOTALS_APTA!$A$4:$BQ$41,$L83,FALSE))</f>
        <v>#N/A</v>
      </c>
      <c r="Q83" s="30" t="e">
        <f>IF(Q77=0,0,VLOOKUP(Q77,FAC_TOTALS_APTA!$A$4:$BQ$41,$L83,FALSE))</f>
        <v>#N/A</v>
      </c>
      <c r="R83" s="30" t="e">
        <f>IF(R77=0,0,VLOOKUP(R77,FAC_TOTALS_APTA!$A$4:$BQ$41,$L83,FALSE))</f>
        <v>#N/A</v>
      </c>
      <c r="S83" s="30">
        <f>IF(S77=0,0,VLOOKUP(S77,FAC_TOTALS_APTA!$A$4:$BQ$41,$L83,FALSE))</f>
        <v>0</v>
      </c>
      <c r="T83" s="30">
        <f>IF(T77=0,0,VLOOKUP(T77,FAC_TOTALS_APTA!$A$4:$BQ$41,$L83,FALSE))</f>
        <v>0</v>
      </c>
      <c r="U83" s="30">
        <f>IF(U77=0,0,VLOOKUP(U77,FAC_TOTALS_APTA!$A$4:$BQ$41,$L83,FALSE))</f>
        <v>0</v>
      </c>
      <c r="V83" s="30">
        <f>IF(V77=0,0,VLOOKUP(V77,FAC_TOTALS_APTA!$A$4:$BQ$41,$L83,FALSE))</f>
        <v>0</v>
      </c>
      <c r="W83" s="30">
        <f>IF(W77=0,0,VLOOKUP(W77,FAC_TOTALS_APTA!$A$4:$BQ$41,$L83,FALSE))</f>
        <v>0</v>
      </c>
      <c r="X83" s="30">
        <f>IF(X77=0,0,VLOOKUP(X77,FAC_TOTALS_APTA!$A$4:$BQ$41,$L83,FALSE))</f>
        <v>0</v>
      </c>
      <c r="Y83" s="30">
        <f>IF(Y77=0,0,VLOOKUP(Y77,FAC_TOTALS_APTA!$A$4:$BQ$41,$L83,FALSE))</f>
        <v>0</v>
      </c>
      <c r="Z83" s="30">
        <f>IF(Z77=0,0,VLOOKUP(Z77,FAC_TOTALS_APTA!$A$4:$BQ$41,$L83,FALSE))</f>
        <v>0</v>
      </c>
      <c r="AA83" s="30">
        <f>IF(AA77=0,0,VLOOKUP(AA77,FAC_TOTALS_APTA!$A$4:$BQ$41,$L83,FALSE))</f>
        <v>0</v>
      </c>
      <c r="AB83" s="30">
        <f>IF(AB77=0,0,VLOOKUP(AB77,FAC_TOTALS_APTA!$A$4:$BQ$41,$L83,FALSE))</f>
        <v>0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15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VLOOKUP(G77,FAC_TOTALS_APTA!$A$4:$BQ$41,$F84,FALSE)</f>
        <v>#N/A</v>
      </c>
      <c r="H84" s="47" t="e">
        <f>VLOOKUP(H77,FAC_TOTALS_APTA!$A$4:$BQ$41,$F84,FALSE)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IF(M77=0,0,VLOOKUP(M77,FAC_TOTALS_APTA!$A$4:$BQ$41,$L84,FALSE))</f>
        <v>#N/A</v>
      </c>
      <c r="N84" s="30" t="e">
        <f>IF(N77=0,0,VLOOKUP(N77,FAC_TOTALS_APTA!$A$4:$BQ$41,$L84,FALSE))</f>
        <v>#N/A</v>
      </c>
      <c r="O84" s="30" t="e">
        <f>IF(O77=0,0,VLOOKUP(O77,FAC_TOTALS_APTA!$A$4:$BQ$41,$L84,FALSE))</f>
        <v>#N/A</v>
      </c>
      <c r="P84" s="30" t="e">
        <f>IF(P77=0,0,VLOOKUP(P77,FAC_TOTALS_APTA!$A$4:$BQ$41,$L84,FALSE))</f>
        <v>#N/A</v>
      </c>
      <c r="Q84" s="30" t="e">
        <f>IF(Q77=0,0,VLOOKUP(Q77,FAC_TOTALS_APTA!$A$4:$BQ$41,$L84,FALSE))</f>
        <v>#N/A</v>
      </c>
      <c r="R84" s="30" t="e">
        <f>IF(R77=0,0,VLOOKUP(R77,FAC_TOTALS_APTA!$A$4:$BQ$41,$L84,FALSE))</f>
        <v>#N/A</v>
      </c>
      <c r="S84" s="30">
        <f>IF(S77=0,0,VLOOKUP(S77,FAC_TOTALS_APTA!$A$4:$BQ$41,$L84,FALSE))</f>
        <v>0</v>
      </c>
      <c r="T84" s="30">
        <f>IF(T77=0,0,VLOOKUP(T77,FAC_TOTALS_APTA!$A$4:$BQ$41,$L84,FALSE))</f>
        <v>0</v>
      </c>
      <c r="U84" s="30">
        <f>IF(U77=0,0,VLOOKUP(U77,FAC_TOTALS_APTA!$A$4:$BQ$41,$L84,FALSE))</f>
        <v>0</v>
      </c>
      <c r="V84" s="30">
        <f>IF(V77=0,0,VLOOKUP(V77,FAC_TOTALS_APTA!$A$4:$BQ$41,$L84,FALSE))</f>
        <v>0</v>
      </c>
      <c r="W84" s="30">
        <f>IF(W77=0,0,VLOOKUP(W77,FAC_TOTALS_APTA!$A$4:$BQ$41,$L84,FALSE))</f>
        <v>0</v>
      </c>
      <c r="X84" s="30">
        <f>IF(X77=0,0,VLOOKUP(X77,FAC_TOTALS_APTA!$A$4:$BQ$41,$L84,FALSE))</f>
        <v>0</v>
      </c>
      <c r="Y84" s="30">
        <f>IF(Y77=0,0,VLOOKUP(Y77,FAC_TOTALS_APTA!$A$4:$BQ$41,$L84,FALSE))</f>
        <v>0</v>
      </c>
      <c r="Z84" s="30">
        <f>IF(Z77=0,0,VLOOKUP(Z77,FAC_TOTALS_APTA!$A$4:$BQ$41,$L84,FALSE))</f>
        <v>0</v>
      </c>
      <c r="AA84" s="30">
        <f>IF(AA77=0,0,VLOOKUP(AA77,FAC_TOTALS_APTA!$A$4:$BQ$41,$L84,FALSE))</f>
        <v>0</v>
      </c>
      <c r="AB84" s="30">
        <f>IF(AB77=0,0,VLOOKUP(AB77,FAC_TOTALS_APTA!$A$4:$BQ$41,$L84,FALSE))</f>
        <v>0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VLOOKUP(G77,FAC_TOTALS_APTA!$A$4:$BQ$41,$F85,FALSE)</f>
        <v>#N/A</v>
      </c>
      <c r="H85" s="30" t="e">
        <f>VLOOKUP(H77,FAC_TOTALS_APTA!$A$4:$BQ$41,$F85,FALSE)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IF(M77=0,0,VLOOKUP(M77,FAC_TOTALS_APTA!$A$4:$BQ$41,$L85,FALSE))</f>
        <v>#N/A</v>
      </c>
      <c r="N85" s="30" t="e">
        <f>IF(N77=0,0,VLOOKUP(N77,FAC_TOTALS_APTA!$A$4:$BQ$41,$L85,FALSE))</f>
        <v>#N/A</v>
      </c>
      <c r="O85" s="30" t="e">
        <f>IF(O77=0,0,VLOOKUP(O77,FAC_TOTALS_APTA!$A$4:$BQ$41,$L85,FALSE))</f>
        <v>#N/A</v>
      </c>
      <c r="P85" s="30" t="e">
        <f>IF(P77=0,0,VLOOKUP(P77,FAC_TOTALS_APTA!$A$4:$BQ$41,$L85,FALSE))</f>
        <v>#N/A</v>
      </c>
      <c r="Q85" s="30" t="e">
        <f>IF(Q77=0,0,VLOOKUP(Q77,FAC_TOTALS_APTA!$A$4:$BQ$41,$L85,FALSE))</f>
        <v>#N/A</v>
      </c>
      <c r="R85" s="30" t="e">
        <f>IF(R77=0,0,VLOOKUP(R77,FAC_TOTALS_APTA!$A$4:$BQ$41,$L85,FALSE))</f>
        <v>#N/A</v>
      </c>
      <c r="S85" s="30">
        <f>IF(S77=0,0,VLOOKUP(S77,FAC_TOTALS_APTA!$A$4:$BQ$41,$L85,FALSE))</f>
        <v>0</v>
      </c>
      <c r="T85" s="30">
        <f>IF(T77=0,0,VLOOKUP(T77,FAC_TOTALS_APTA!$A$4:$BQ$41,$L85,FALSE))</f>
        <v>0</v>
      </c>
      <c r="U85" s="30">
        <f>IF(U77=0,0,VLOOKUP(U77,FAC_TOTALS_APTA!$A$4:$BQ$41,$L85,FALSE))</f>
        <v>0</v>
      </c>
      <c r="V85" s="30">
        <f>IF(V77=0,0,VLOOKUP(V77,FAC_TOTALS_APTA!$A$4:$BQ$41,$L85,FALSE))</f>
        <v>0</v>
      </c>
      <c r="W85" s="30">
        <f>IF(W77=0,0,VLOOKUP(W77,FAC_TOTALS_APTA!$A$4:$BQ$41,$L85,FALSE))</f>
        <v>0</v>
      </c>
      <c r="X85" s="30">
        <f>IF(X77=0,0,VLOOKUP(X77,FAC_TOTALS_APTA!$A$4:$BQ$41,$L85,FALSE))</f>
        <v>0</v>
      </c>
      <c r="Y85" s="30">
        <f>IF(Y77=0,0,VLOOKUP(Y77,FAC_TOTALS_APTA!$A$4:$BQ$41,$L85,FALSE))</f>
        <v>0</v>
      </c>
      <c r="Z85" s="30">
        <f>IF(Z77=0,0,VLOOKUP(Z77,FAC_TOTALS_APTA!$A$4:$BQ$41,$L85,FALSE))</f>
        <v>0</v>
      </c>
      <c r="AA85" s="30">
        <f>IF(AA77=0,0,VLOOKUP(AA77,FAC_TOTALS_APTA!$A$4:$BQ$41,$L85,FALSE))</f>
        <v>0</v>
      </c>
      <c r="AB85" s="30">
        <f>IF(AB77=0,0,VLOOKUP(AB77,FAC_TOTALS_APTA!$A$4:$BQ$41,$L85,FALSE))</f>
        <v>0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VLOOKUP(G77,FAC_TOTALS_APTA!$A$4:$BQ$41,$F86,FALSE)</f>
        <v>#N/A</v>
      </c>
      <c r="H86" s="35" t="e">
        <f>VLOOKUP(H77,FAC_TOTALS_APTA!$A$4:$BQ$41,$F86,FALSE)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IF(M77=0,0,VLOOKUP(M77,FAC_TOTALS_APTA!$A$4:$BQ$41,$L86,FALSE))</f>
        <v>#N/A</v>
      </c>
      <c r="N86" s="30" t="e">
        <f>IF(N77=0,0,VLOOKUP(N77,FAC_TOTALS_APTA!$A$4:$BQ$41,$L86,FALSE))</f>
        <v>#N/A</v>
      </c>
      <c r="O86" s="30" t="e">
        <f>IF(O77=0,0,VLOOKUP(O77,FAC_TOTALS_APTA!$A$4:$BQ$41,$L86,FALSE))</f>
        <v>#N/A</v>
      </c>
      <c r="P86" s="30" t="e">
        <f>IF(P77=0,0,VLOOKUP(P77,FAC_TOTALS_APTA!$A$4:$BQ$41,$L86,FALSE))</f>
        <v>#N/A</v>
      </c>
      <c r="Q86" s="30" t="e">
        <f>IF(Q77=0,0,VLOOKUP(Q77,FAC_TOTALS_APTA!$A$4:$BQ$41,$L86,FALSE))</f>
        <v>#N/A</v>
      </c>
      <c r="R86" s="30" t="e">
        <f>IF(R77=0,0,VLOOKUP(R77,FAC_TOTALS_APTA!$A$4:$BQ$41,$L86,FALSE))</f>
        <v>#N/A</v>
      </c>
      <c r="S86" s="30">
        <f>IF(S77=0,0,VLOOKUP(S77,FAC_TOTALS_APTA!$A$4:$BQ$41,$L86,FALSE))</f>
        <v>0</v>
      </c>
      <c r="T86" s="30">
        <f>IF(T77=0,0,VLOOKUP(T77,FAC_TOTALS_APTA!$A$4:$BQ$41,$L86,FALSE))</f>
        <v>0</v>
      </c>
      <c r="U86" s="30">
        <f>IF(U77=0,0,VLOOKUP(U77,FAC_TOTALS_APTA!$A$4:$BQ$41,$L86,FALSE))</f>
        <v>0</v>
      </c>
      <c r="V86" s="30">
        <f>IF(V77=0,0,VLOOKUP(V77,FAC_TOTALS_APTA!$A$4:$BQ$41,$L86,FALSE))</f>
        <v>0</v>
      </c>
      <c r="W86" s="30">
        <f>IF(W77=0,0,VLOOKUP(W77,FAC_TOTALS_APTA!$A$4:$BQ$41,$L86,FALSE))</f>
        <v>0</v>
      </c>
      <c r="X86" s="30">
        <f>IF(X77=0,0,VLOOKUP(X77,FAC_TOTALS_APTA!$A$4:$BQ$41,$L86,FALSE))</f>
        <v>0</v>
      </c>
      <c r="Y86" s="30">
        <f>IF(Y77=0,0,VLOOKUP(Y77,FAC_TOTALS_APTA!$A$4:$BQ$41,$L86,FALSE))</f>
        <v>0</v>
      </c>
      <c r="Z86" s="30">
        <f>IF(Z77=0,0,VLOOKUP(Z77,FAC_TOTALS_APTA!$A$4:$BQ$41,$L86,FALSE))</f>
        <v>0</v>
      </c>
      <c r="AA86" s="30">
        <f>IF(AA77=0,0,VLOOKUP(AA77,FAC_TOTALS_APTA!$A$4:$BQ$41,$L86,FALSE))</f>
        <v>0</v>
      </c>
      <c r="AB86" s="30">
        <f>IF(AB77=0,0,VLOOKUP(AB77,FAC_TOTALS_APTA!$A$4:$BQ$41,$L86,FALSE))</f>
        <v>0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VLOOKUP(G77,FAC_TOTALS_APTA!$A$4:$BQ$41,$F87,FALSE)</f>
        <v>#N/A</v>
      </c>
      <c r="H87" s="35" t="e">
        <f>VLOOKUP(H77,FAC_TOTALS_APTA!$A$4:$BQ$41,$F87,FALSE)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IF(M77=0,0,VLOOKUP(M77,FAC_TOTALS_APTA!$A$4:$BQ$41,$L87,FALSE))</f>
        <v>#N/A</v>
      </c>
      <c r="N87" s="30" t="e">
        <f>IF(N77=0,0,VLOOKUP(N77,FAC_TOTALS_APTA!$A$4:$BQ$41,$L87,FALSE))</f>
        <v>#N/A</v>
      </c>
      <c r="O87" s="30" t="e">
        <f>IF(O77=0,0,VLOOKUP(O77,FAC_TOTALS_APTA!$A$4:$BQ$41,$L87,FALSE))</f>
        <v>#N/A</v>
      </c>
      <c r="P87" s="30" t="e">
        <f>IF(P77=0,0,VLOOKUP(P77,FAC_TOTALS_APTA!$A$4:$BQ$41,$L87,FALSE))</f>
        <v>#N/A</v>
      </c>
      <c r="Q87" s="30" t="e">
        <f>IF(Q77=0,0,VLOOKUP(Q77,FAC_TOTALS_APTA!$A$4:$BQ$41,$L87,FALSE))</f>
        <v>#N/A</v>
      </c>
      <c r="R87" s="30" t="e">
        <f>IF(R77=0,0,VLOOKUP(R77,FAC_TOTALS_APTA!$A$4:$BQ$41,$L87,FALSE))</f>
        <v>#N/A</v>
      </c>
      <c r="S87" s="30">
        <f>IF(S77=0,0,VLOOKUP(S77,FAC_TOTALS_APTA!$A$4:$BQ$41,$L87,FALSE))</f>
        <v>0</v>
      </c>
      <c r="T87" s="30">
        <f>IF(T77=0,0,VLOOKUP(T77,FAC_TOTALS_APTA!$A$4:$BQ$41,$L87,FALSE))</f>
        <v>0</v>
      </c>
      <c r="U87" s="30">
        <f>IF(U77=0,0,VLOOKUP(U77,FAC_TOTALS_APTA!$A$4:$BQ$41,$L87,FALSE))</f>
        <v>0</v>
      </c>
      <c r="V87" s="30">
        <f>IF(V77=0,0,VLOOKUP(V77,FAC_TOTALS_APTA!$A$4:$BQ$41,$L87,FALSE))</f>
        <v>0</v>
      </c>
      <c r="W87" s="30">
        <f>IF(W77=0,0,VLOOKUP(W77,FAC_TOTALS_APTA!$A$4:$BQ$41,$L87,FALSE))</f>
        <v>0</v>
      </c>
      <c r="X87" s="30">
        <f>IF(X77=0,0,VLOOKUP(X77,FAC_TOTALS_APTA!$A$4:$BQ$41,$L87,FALSE))</f>
        <v>0</v>
      </c>
      <c r="Y87" s="30">
        <f>IF(Y77=0,0,VLOOKUP(Y77,FAC_TOTALS_APTA!$A$4:$BQ$41,$L87,FALSE))</f>
        <v>0</v>
      </c>
      <c r="Z87" s="30">
        <f>IF(Z77=0,0,VLOOKUP(Z77,FAC_TOTALS_APTA!$A$4:$BQ$41,$L87,FALSE))</f>
        <v>0</v>
      </c>
      <c r="AA87" s="30">
        <f>IF(AA77=0,0,VLOOKUP(AA77,FAC_TOTALS_APTA!$A$4:$BQ$41,$L87,FALSE))</f>
        <v>0</v>
      </c>
      <c r="AB87" s="30">
        <f>IF(AB77=0,0,VLOOKUP(AB77,FAC_TOTALS_APTA!$A$4:$BQ$41,$L87,FALSE))</f>
        <v>0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VLOOKUP(G77,FAC_TOTALS_APTA!$A$4:$BQ$41,$F88,FALSE)</f>
        <v>#N/A</v>
      </c>
      <c r="H88" s="35" t="e">
        <f>VLOOKUP(H77,FAC_TOTALS_APTA!$A$4:$BQ$41,$F88,FALSE)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IF(M77=0,0,VLOOKUP(M77,FAC_TOTALS_APTA!$A$4:$BQ$41,$L88,FALSE))</f>
        <v>#N/A</v>
      </c>
      <c r="N88" s="30" t="e">
        <f>IF(N77=0,0,VLOOKUP(N77,FAC_TOTALS_APTA!$A$4:$BQ$41,$L88,FALSE))</f>
        <v>#N/A</v>
      </c>
      <c r="O88" s="30" t="e">
        <f>IF(O77=0,0,VLOOKUP(O77,FAC_TOTALS_APTA!$A$4:$BQ$41,$L88,FALSE))</f>
        <v>#N/A</v>
      </c>
      <c r="P88" s="30" t="e">
        <f>IF(P77=0,0,VLOOKUP(P77,FAC_TOTALS_APTA!$A$4:$BQ$41,$L88,FALSE))</f>
        <v>#N/A</v>
      </c>
      <c r="Q88" s="30" t="e">
        <f>IF(Q77=0,0,VLOOKUP(Q77,FAC_TOTALS_APTA!$A$4:$BQ$41,$L88,FALSE))</f>
        <v>#N/A</v>
      </c>
      <c r="R88" s="30" t="e">
        <f>IF(R77=0,0,VLOOKUP(R77,FAC_TOTALS_APTA!$A$4:$BQ$41,$L88,FALSE))</f>
        <v>#N/A</v>
      </c>
      <c r="S88" s="30">
        <f>IF(S77=0,0,VLOOKUP(S77,FAC_TOTALS_APTA!$A$4:$BQ$41,$L88,FALSE))</f>
        <v>0</v>
      </c>
      <c r="T88" s="30">
        <f>IF(T77=0,0,VLOOKUP(T77,FAC_TOTALS_APTA!$A$4:$BQ$41,$L88,FALSE))</f>
        <v>0</v>
      </c>
      <c r="U88" s="30">
        <f>IF(U77=0,0,VLOOKUP(U77,FAC_TOTALS_APTA!$A$4:$BQ$41,$L88,FALSE))</f>
        <v>0</v>
      </c>
      <c r="V88" s="30">
        <f>IF(V77=0,0,VLOOKUP(V77,FAC_TOTALS_APTA!$A$4:$BQ$41,$L88,FALSE))</f>
        <v>0</v>
      </c>
      <c r="W88" s="30">
        <f>IF(W77=0,0,VLOOKUP(W77,FAC_TOTALS_APTA!$A$4:$BQ$41,$L88,FALSE))</f>
        <v>0</v>
      </c>
      <c r="X88" s="30">
        <f>IF(X77=0,0,VLOOKUP(X77,FAC_TOTALS_APTA!$A$4:$BQ$41,$L88,FALSE))</f>
        <v>0</v>
      </c>
      <c r="Y88" s="30">
        <f>IF(Y77=0,0,VLOOKUP(Y77,FAC_TOTALS_APTA!$A$4:$BQ$41,$L88,FALSE))</f>
        <v>0</v>
      </c>
      <c r="Z88" s="30">
        <f>IF(Z77=0,0,VLOOKUP(Z77,FAC_TOTALS_APTA!$A$4:$BQ$41,$L88,FALSE))</f>
        <v>0</v>
      </c>
      <c r="AA88" s="30">
        <f>IF(AA77=0,0,VLOOKUP(AA77,FAC_TOTALS_APTA!$A$4:$BQ$41,$L88,FALSE))</f>
        <v>0</v>
      </c>
      <c r="AB88" s="30">
        <f>IF(AB77=0,0,VLOOKUP(AB77,FAC_TOTALS_APTA!$A$4:$BQ$41,$L88,FALSE))</f>
        <v>0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VLOOKUP(G77,FAC_TOTALS_APTA!$A$4:$BQ$41,$F89,FALSE)</f>
        <v>#N/A</v>
      </c>
      <c r="H89" s="35" t="e">
        <f>VLOOKUP(H77,FAC_TOTALS_APTA!$A$4:$BQ$41,$F89,FALSE)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IF(M77=0,0,VLOOKUP(M77,FAC_TOTALS_APTA!$A$4:$BQ$41,$L89,FALSE))</f>
        <v>#N/A</v>
      </c>
      <c r="N89" s="30" t="e">
        <f>IF(N77=0,0,VLOOKUP(N77,FAC_TOTALS_APTA!$A$4:$BQ$41,$L89,FALSE))</f>
        <v>#N/A</v>
      </c>
      <c r="O89" s="30" t="e">
        <f>IF(O77=0,0,VLOOKUP(O77,FAC_TOTALS_APTA!$A$4:$BQ$41,$L89,FALSE))</f>
        <v>#N/A</v>
      </c>
      <c r="P89" s="30" t="e">
        <f>IF(P77=0,0,VLOOKUP(P77,FAC_TOTALS_APTA!$A$4:$BQ$41,$L89,FALSE))</f>
        <v>#N/A</v>
      </c>
      <c r="Q89" s="30" t="e">
        <f>IF(Q77=0,0,VLOOKUP(Q77,FAC_TOTALS_APTA!$A$4:$BQ$41,$L89,FALSE))</f>
        <v>#N/A</v>
      </c>
      <c r="R89" s="30" t="e">
        <f>IF(R77=0,0,VLOOKUP(R77,FAC_TOTALS_APTA!$A$4:$BQ$41,$L89,FALSE))</f>
        <v>#N/A</v>
      </c>
      <c r="S89" s="30">
        <f>IF(S77=0,0,VLOOKUP(S77,FAC_TOTALS_APTA!$A$4:$BQ$41,$L89,FALSE))</f>
        <v>0</v>
      </c>
      <c r="T89" s="30">
        <f>IF(T77=0,0,VLOOKUP(T77,FAC_TOTALS_APTA!$A$4:$BQ$41,$L89,FALSE))</f>
        <v>0</v>
      </c>
      <c r="U89" s="30">
        <f>IF(U77=0,0,VLOOKUP(U77,FAC_TOTALS_APTA!$A$4:$BQ$41,$L89,FALSE))</f>
        <v>0</v>
      </c>
      <c r="V89" s="30">
        <f>IF(V77=0,0,VLOOKUP(V77,FAC_TOTALS_APTA!$A$4:$BQ$41,$L89,FALSE))</f>
        <v>0</v>
      </c>
      <c r="W89" s="30">
        <f>IF(W77=0,0,VLOOKUP(W77,FAC_TOTALS_APTA!$A$4:$BQ$41,$L89,FALSE))</f>
        <v>0</v>
      </c>
      <c r="X89" s="30">
        <f>IF(X77=0,0,VLOOKUP(X77,FAC_TOTALS_APTA!$A$4:$BQ$41,$L89,FALSE))</f>
        <v>0</v>
      </c>
      <c r="Y89" s="30">
        <f>IF(Y77=0,0,VLOOKUP(Y77,FAC_TOTALS_APTA!$A$4:$BQ$41,$L89,FALSE))</f>
        <v>0</v>
      </c>
      <c r="Z89" s="30">
        <f>IF(Z77=0,0,VLOOKUP(Z77,FAC_TOTALS_APTA!$A$4:$BQ$41,$L89,FALSE))</f>
        <v>0</v>
      </c>
      <c r="AA89" s="30">
        <f>IF(AA77=0,0,VLOOKUP(AA77,FAC_TOTALS_APTA!$A$4:$BQ$41,$L89,FALSE))</f>
        <v>0</v>
      </c>
      <c r="AB89" s="30">
        <f>IF(AB77=0,0,VLOOKUP(AB77,FAC_TOTALS_APTA!$A$4:$BQ$41,$L89,FALSE))</f>
        <v>0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VLOOKUP(G77,FAC_TOTALS_APTA!$A$4:$BQ$41,$F90,FALSE)</f>
        <v>#N/A</v>
      </c>
      <c r="H90" s="35" t="e">
        <f>VLOOKUP(H77,FAC_TOTALS_APTA!$A$4:$BQ$41,$F90,FALSE)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IF(M77=0,0,VLOOKUP(M77,FAC_TOTALS_APTA!$A$4:$BQ$41,$L90,FALSE))</f>
        <v>#N/A</v>
      </c>
      <c r="N90" s="30" t="e">
        <f>IF(N77=0,0,VLOOKUP(N77,FAC_TOTALS_APTA!$A$4:$BQ$41,$L90,FALSE))</f>
        <v>#N/A</v>
      </c>
      <c r="O90" s="30" t="e">
        <f>IF(O77=0,0,VLOOKUP(O77,FAC_TOTALS_APTA!$A$4:$BQ$41,$L90,FALSE))</f>
        <v>#N/A</v>
      </c>
      <c r="P90" s="30" t="e">
        <f>IF(P77=0,0,VLOOKUP(P77,FAC_TOTALS_APTA!$A$4:$BQ$41,$L90,FALSE))</f>
        <v>#N/A</v>
      </c>
      <c r="Q90" s="30" t="e">
        <f>IF(Q77=0,0,VLOOKUP(Q77,FAC_TOTALS_APTA!$A$4:$BQ$41,$L90,FALSE))</f>
        <v>#N/A</v>
      </c>
      <c r="R90" s="30" t="e">
        <f>IF(R77=0,0,VLOOKUP(R77,FAC_TOTALS_APTA!$A$4:$BQ$41,$L90,FALSE))</f>
        <v>#N/A</v>
      </c>
      <c r="S90" s="30">
        <f>IF(S77=0,0,VLOOKUP(S77,FAC_TOTALS_APTA!$A$4:$BQ$41,$L90,FALSE))</f>
        <v>0</v>
      </c>
      <c r="T90" s="30">
        <f>IF(T77=0,0,VLOOKUP(T77,FAC_TOTALS_APTA!$A$4:$BQ$41,$L90,FALSE))</f>
        <v>0</v>
      </c>
      <c r="U90" s="30">
        <f>IF(U77=0,0,VLOOKUP(U77,FAC_TOTALS_APTA!$A$4:$BQ$41,$L90,FALSE))</f>
        <v>0</v>
      </c>
      <c r="V90" s="30">
        <f>IF(V77=0,0,VLOOKUP(V77,FAC_TOTALS_APTA!$A$4:$BQ$41,$L90,FALSE))</f>
        <v>0</v>
      </c>
      <c r="W90" s="30">
        <f>IF(W77=0,0,VLOOKUP(W77,FAC_TOTALS_APTA!$A$4:$BQ$41,$L90,FALSE))</f>
        <v>0</v>
      </c>
      <c r="X90" s="30">
        <f>IF(X77=0,0,VLOOKUP(X77,FAC_TOTALS_APTA!$A$4:$BQ$41,$L90,FALSE))</f>
        <v>0</v>
      </c>
      <c r="Y90" s="30">
        <f>IF(Y77=0,0,VLOOKUP(Y77,FAC_TOTALS_APTA!$A$4:$BQ$41,$L90,FALSE))</f>
        <v>0</v>
      </c>
      <c r="Z90" s="30">
        <f>IF(Z77=0,0,VLOOKUP(Z77,FAC_TOTALS_APTA!$A$4:$BQ$41,$L90,FALSE))</f>
        <v>0</v>
      </c>
      <c r="AA90" s="30">
        <f>IF(AA77=0,0,VLOOKUP(AA77,FAC_TOTALS_APTA!$A$4:$BQ$41,$L90,FALSE))</f>
        <v>0</v>
      </c>
      <c r="AB90" s="30">
        <f>IF(AB77=0,0,VLOOKUP(AB77,FAC_TOTALS_APTA!$A$4:$BQ$41,$L90,FALSE))</f>
        <v>0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VLOOKUP(G77,FAC_TOTALS_APTA!$A$4:$BQ$41,$F91,FALSE)</f>
        <v>#N/A</v>
      </c>
      <c r="H91" s="35" t="e">
        <f>VLOOKUP(H77,FAC_TOTALS_APTA!$A$4:$BQ$41,$F91,FALSE)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IF(M77=0,0,VLOOKUP(M77,FAC_TOTALS_APTA!$A$4:$BQ$41,$L91,FALSE))</f>
        <v>#N/A</v>
      </c>
      <c r="N91" s="30" t="e">
        <f>IF(N77=0,0,VLOOKUP(N77,FAC_TOTALS_APTA!$A$4:$BQ$41,$L91,FALSE))</f>
        <v>#N/A</v>
      </c>
      <c r="O91" s="30" t="e">
        <f>IF(O77=0,0,VLOOKUP(O77,FAC_TOTALS_APTA!$A$4:$BQ$41,$L91,FALSE))</f>
        <v>#N/A</v>
      </c>
      <c r="P91" s="30" t="e">
        <f>IF(P77=0,0,VLOOKUP(P77,FAC_TOTALS_APTA!$A$4:$BQ$41,$L91,FALSE))</f>
        <v>#N/A</v>
      </c>
      <c r="Q91" s="30" t="e">
        <f>IF(Q77=0,0,VLOOKUP(Q77,FAC_TOTALS_APTA!$A$4:$BQ$41,$L91,FALSE))</f>
        <v>#N/A</v>
      </c>
      <c r="R91" s="30" t="e">
        <f>IF(R77=0,0,VLOOKUP(R77,FAC_TOTALS_APTA!$A$4:$BQ$41,$L91,FALSE))</f>
        <v>#N/A</v>
      </c>
      <c r="S91" s="30">
        <f>IF(S77=0,0,VLOOKUP(S77,FAC_TOTALS_APTA!$A$4:$BQ$41,$L91,FALSE))</f>
        <v>0</v>
      </c>
      <c r="T91" s="30">
        <f>IF(T77=0,0,VLOOKUP(T77,FAC_TOTALS_APTA!$A$4:$BQ$41,$L91,FALSE))</f>
        <v>0</v>
      </c>
      <c r="U91" s="30">
        <f>IF(U77=0,0,VLOOKUP(U77,FAC_TOTALS_APTA!$A$4:$BQ$41,$L91,FALSE))</f>
        <v>0</v>
      </c>
      <c r="V91" s="30">
        <f>IF(V77=0,0,VLOOKUP(V77,FAC_TOTALS_APTA!$A$4:$BQ$41,$L91,FALSE))</f>
        <v>0</v>
      </c>
      <c r="W91" s="30">
        <f>IF(W77=0,0,VLOOKUP(W77,FAC_TOTALS_APTA!$A$4:$BQ$41,$L91,FALSE))</f>
        <v>0</v>
      </c>
      <c r="X91" s="30">
        <f>IF(X77=0,0,VLOOKUP(X77,FAC_TOTALS_APTA!$A$4:$BQ$41,$L91,FALSE))</f>
        <v>0</v>
      </c>
      <c r="Y91" s="30">
        <f>IF(Y77=0,0,VLOOKUP(Y77,FAC_TOTALS_APTA!$A$4:$BQ$41,$L91,FALSE))</f>
        <v>0</v>
      </c>
      <c r="Z91" s="30">
        <f>IF(Z77=0,0,VLOOKUP(Z77,FAC_TOTALS_APTA!$A$4:$BQ$41,$L91,FALSE))</f>
        <v>0</v>
      </c>
      <c r="AA91" s="30">
        <f>IF(AA77=0,0,VLOOKUP(AA77,FAC_TOTALS_APTA!$A$4:$BQ$41,$L91,FALSE))</f>
        <v>0</v>
      </c>
      <c r="AB91" s="30">
        <f>IF(AB77=0,0,VLOOKUP(AB77,FAC_TOTALS_APTA!$A$4:$BQ$41,$L91,FALSE))</f>
        <v>0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VLOOKUP(G77,FAC_TOTALS_APTA!$A$4:$BQ$41,$F92,FALSE)</f>
        <v>#N/A</v>
      </c>
      <c r="H92" s="35" t="e">
        <f>VLOOKUP(H77,FAC_TOTALS_APTA!$A$4:$BQ$41,$F92,FALSE)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IF(M77=0,0,VLOOKUP(M77,FAC_TOTALS_APTA!$A$4:$BQ$41,$L92,FALSE))</f>
        <v>#N/A</v>
      </c>
      <c r="N92" s="30" t="e">
        <f>IF(N77=0,0,VLOOKUP(N77,FAC_TOTALS_APTA!$A$4:$BQ$41,$L92,FALSE))</f>
        <v>#N/A</v>
      </c>
      <c r="O92" s="30" t="e">
        <f>IF(O77=0,0,VLOOKUP(O77,FAC_TOTALS_APTA!$A$4:$BQ$41,$L92,FALSE))</f>
        <v>#N/A</v>
      </c>
      <c r="P92" s="30" t="e">
        <f>IF(P77=0,0,VLOOKUP(P77,FAC_TOTALS_APTA!$A$4:$BQ$41,$L92,FALSE))</f>
        <v>#N/A</v>
      </c>
      <c r="Q92" s="30" t="e">
        <f>IF(Q77=0,0,VLOOKUP(Q77,FAC_TOTALS_APTA!$A$4:$BQ$41,$L92,FALSE))</f>
        <v>#N/A</v>
      </c>
      <c r="R92" s="30" t="e">
        <f>IF(R77=0,0,VLOOKUP(R77,FAC_TOTALS_APTA!$A$4:$BQ$41,$L92,FALSE))</f>
        <v>#N/A</v>
      </c>
      <c r="S92" s="30">
        <f>IF(S77=0,0,VLOOKUP(S77,FAC_TOTALS_APTA!$A$4:$BQ$41,$L92,FALSE))</f>
        <v>0</v>
      </c>
      <c r="T92" s="30">
        <f>IF(T77=0,0,VLOOKUP(T77,FAC_TOTALS_APTA!$A$4:$BQ$41,$L92,FALSE))</f>
        <v>0</v>
      </c>
      <c r="U92" s="30">
        <f>IF(U77=0,0,VLOOKUP(U77,FAC_TOTALS_APTA!$A$4:$BQ$41,$L92,FALSE))</f>
        <v>0</v>
      </c>
      <c r="V92" s="30">
        <f>IF(V77=0,0,VLOOKUP(V77,FAC_TOTALS_APTA!$A$4:$BQ$41,$L92,FALSE))</f>
        <v>0</v>
      </c>
      <c r="W92" s="30">
        <f>IF(W77=0,0,VLOOKUP(W77,FAC_TOTALS_APTA!$A$4:$BQ$41,$L92,FALSE))</f>
        <v>0</v>
      </c>
      <c r="X92" s="30">
        <f>IF(X77=0,0,VLOOKUP(X77,FAC_TOTALS_APTA!$A$4:$BQ$41,$L92,FALSE))</f>
        <v>0</v>
      </c>
      <c r="Y92" s="30">
        <f>IF(Y77=0,0,VLOOKUP(Y77,FAC_TOTALS_APTA!$A$4:$BQ$41,$L92,FALSE))</f>
        <v>0</v>
      </c>
      <c r="Z92" s="30">
        <f>IF(Z77=0,0,VLOOKUP(Z77,FAC_TOTALS_APTA!$A$4:$BQ$41,$L92,FALSE))</f>
        <v>0</v>
      </c>
      <c r="AA92" s="30">
        <f>IF(AA77=0,0,VLOOKUP(AA77,FAC_TOTALS_APTA!$A$4:$BQ$41,$L92,FALSE))</f>
        <v>0</v>
      </c>
      <c r="AB92" s="30">
        <f>IF(AB77=0,0,VLOOKUP(AB77,FAC_TOTALS_APTA!$A$4:$BQ$41,$L92,FALSE))</f>
        <v>0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VLOOKUP(G77,FAC_TOTALS_APTA!$A$4:$BQ$41,$F93,FALSE)</f>
        <v>#N/A</v>
      </c>
      <c r="H93" s="35" t="e">
        <f>VLOOKUP(H77,FAC_TOTALS_APTA!$A$4:$BQ$41,$F93,FALSE)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IF(M77=0,0,VLOOKUP(M77,FAC_TOTALS_APTA!$A$4:$BQ$41,$L93,FALSE))</f>
        <v>#N/A</v>
      </c>
      <c r="N93" s="30" t="e">
        <f>IF(N77=0,0,VLOOKUP(N77,FAC_TOTALS_APTA!$A$4:$BQ$41,$L93,FALSE))</f>
        <v>#N/A</v>
      </c>
      <c r="O93" s="30" t="e">
        <f>IF(O77=0,0,VLOOKUP(O77,FAC_TOTALS_APTA!$A$4:$BQ$41,$L93,FALSE))</f>
        <v>#N/A</v>
      </c>
      <c r="P93" s="30" t="e">
        <f>IF(P77=0,0,VLOOKUP(P77,FAC_TOTALS_APTA!$A$4:$BQ$41,$L93,FALSE))</f>
        <v>#N/A</v>
      </c>
      <c r="Q93" s="30" t="e">
        <f>IF(Q77=0,0,VLOOKUP(Q77,FAC_TOTALS_APTA!$A$4:$BQ$41,$L93,FALSE))</f>
        <v>#N/A</v>
      </c>
      <c r="R93" s="30" t="e">
        <f>IF(R77=0,0,VLOOKUP(R77,FAC_TOTALS_APTA!$A$4:$BQ$41,$L93,FALSE))</f>
        <v>#N/A</v>
      </c>
      <c r="S93" s="30">
        <f>IF(S77=0,0,VLOOKUP(S77,FAC_TOTALS_APTA!$A$4:$BQ$41,$L93,FALSE))</f>
        <v>0</v>
      </c>
      <c r="T93" s="30">
        <f>IF(T77=0,0,VLOOKUP(T77,FAC_TOTALS_APTA!$A$4:$BQ$41,$L93,FALSE))</f>
        <v>0</v>
      </c>
      <c r="U93" s="30">
        <f>IF(U77=0,0,VLOOKUP(U77,FAC_TOTALS_APTA!$A$4:$BQ$41,$L93,FALSE))</f>
        <v>0</v>
      </c>
      <c r="V93" s="30">
        <f>IF(V77=0,0,VLOOKUP(V77,FAC_TOTALS_APTA!$A$4:$BQ$41,$L93,FALSE))</f>
        <v>0</v>
      </c>
      <c r="W93" s="30">
        <f>IF(W77=0,0,VLOOKUP(W77,FAC_TOTALS_APTA!$A$4:$BQ$41,$L93,FALSE))</f>
        <v>0</v>
      </c>
      <c r="X93" s="30">
        <f>IF(X77=0,0,VLOOKUP(X77,FAC_TOTALS_APTA!$A$4:$BQ$41,$L93,FALSE))</f>
        <v>0</v>
      </c>
      <c r="Y93" s="30">
        <f>IF(Y77=0,0,VLOOKUP(Y77,FAC_TOTALS_APTA!$A$4:$BQ$41,$L93,FALSE))</f>
        <v>0</v>
      </c>
      <c r="Z93" s="30">
        <f>IF(Z77=0,0,VLOOKUP(Z77,FAC_TOTALS_APTA!$A$4:$BQ$41,$L93,FALSE))</f>
        <v>0</v>
      </c>
      <c r="AA93" s="30">
        <f>IF(AA77=0,0,VLOOKUP(AA77,FAC_TOTALS_APTA!$A$4:$BQ$41,$L93,FALSE))</f>
        <v>0</v>
      </c>
      <c r="AB93" s="30">
        <f>IF(AB77=0,0,VLOOKUP(AB77,FAC_TOTALS_APTA!$A$4:$BQ$41,$L93,FALSE))</f>
        <v>0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VLOOKUP(G77,FAC_TOTALS_APTA!$A$4:$BQ$41,$F94,FALSE)</f>
        <v>#N/A</v>
      </c>
      <c r="H94" s="35" t="e">
        <f>VLOOKUP(H77,FAC_TOTALS_APTA!$A$4:$BQ$41,$F94,FALSE)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IF(M77=0,0,VLOOKUP(M77,FAC_TOTALS_APTA!$A$4:$BQ$41,$L94,FALSE))</f>
        <v>#N/A</v>
      </c>
      <c r="N94" s="30" t="e">
        <f>IF(N77=0,0,VLOOKUP(N77,FAC_TOTALS_APTA!$A$4:$BQ$41,$L94,FALSE))</f>
        <v>#N/A</v>
      </c>
      <c r="O94" s="30" t="e">
        <f>IF(O77=0,0,VLOOKUP(O77,FAC_TOTALS_APTA!$A$4:$BQ$41,$L94,FALSE))</f>
        <v>#N/A</v>
      </c>
      <c r="P94" s="30" t="e">
        <f>IF(P77=0,0,VLOOKUP(P77,FAC_TOTALS_APTA!$A$4:$BQ$41,$L94,FALSE))</f>
        <v>#N/A</v>
      </c>
      <c r="Q94" s="30" t="e">
        <f>IF(Q77=0,0,VLOOKUP(Q77,FAC_TOTALS_APTA!$A$4:$BQ$41,$L94,FALSE))</f>
        <v>#N/A</v>
      </c>
      <c r="R94" s="30" t="e">
        <f>IF(R77=0,0,VLOOKUP(R77,FAC_TOTALS_APTA!$A$4:$BQ$41,$L94,FALSE))</f>
        <v>#N/A</v>
      </c>
      <c r="S94" s="30">
        <f>IF(S77=0,0,VLOOKUP(S77,FAC_TOTALS_APTA!$A$4:$BQ$41,$L94,FALSE))</f>
        <v>0</v>
      </c>
      <c r="T94" s="30">
        <f>IF(T77=0,0,VLOOKUP(T77,FAC_TOTALS_APTA!$A$4:$BQ$41,$L94,FALSE))</f>
        <v>0</v>
      </c>
      <c r="U94" s="30">
        <f>IF(U77=0,0,VLOOKUP(U77,FAC_TOTALS_APTA!$A$4:$BQ$41,$L94,FALSE))</f>
        <v>0</v>
      </c>
      <c r="V94" s="30">
        <f>IF(V77=0,0,VLOOKUP(V77,FAC_TOTALS_APTA!$A$4:$BQ$41,$L94,FALSE))</f>
        <v>0</v>
      </c>
      <c r="W94" s="30">
        <f>IF(W77=0,0,VLOOKUP(W77,FAC_TOTALS_APTA!$A$4:$BQ$41,$L94,FALSE))</f>
        <v>0</v>
      </c>
      <c r="X94" s="30">
        <f>IF(X77=0,0,VLOOKUP(X77,FAC_TOTALS_APTA!$A$4:$BQ$41,$L94,FALSE))</f>
        <v>0</v>
      </c>
      <c r="Y94" s="30">
        <f>IF(Y77=0,0,VLOOKUP(Y77,FAC_TOTALS_APTA!$A$4:$BQ$41,$L94,FALSE))</f>
        <v>0</v>
      </c>
      <c r="Z94" s="30">
        <f>IF(Z77=0,0,VLOOKUP(Z77,FAC_TOTALS_APTA!$A$4:$BQ$41,$L94,FALSE))</f>
        <v>0</v>
      </c>
      <c r="AA94" s="30">
        <f>IF(AA77=0,0,VLOOKUP(AA77,FAC_TOTALS_APTA!$A$4:$BQ$41,$L94,FALSE))</f>
        <v>0</v>
      </c>
      <c r="AB94" s="30">
        <f>IF(AB77=0,0,VLOOKUP(AB77,FAC_TOTALS_APTA!$A$4:$BQ$41,$L94,FALSE))</f>
        <v>0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VLOOKUP(G77,FAC_TOTALS_APTA!$A$4:$BQ$41,$F95,FALSE)</f>
        <v>#N/A</v>
      </c>
      <c r="H95" s="35" t="e">
        <f>VLOOKUP(H77,FAC_TOTALS_APTA!$A$4:$BQ$41,$F95,FALSE)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IF(M77=0,0,VLOOKUP(M77,FAC_TOTALS_APTA!$A$4:$BQ$41,$L95,FALSE))</f>
        <v>#N/A</v>
      </c>
      <c r="N95" s="30" t="e">
        <f>IF(N77=0,0,VLOOKUP(N77,FAC_TOTALS_APTA!$A$4:$BQ$41,$L95,FALSE))</f>
        <v>#N/A</v>
      </c>
      <c r="O95" s="30" t="e">
        <f>IF(O77=0,0,VLOOKUP(O77,FAC_TOTALS_APTA!$A$4:$BQ$41,$L95,FALSE))</f>
        <v>#N/A</v>
      </c>
      <c r="P95" s="30" t="e">
        <f>IF(P77=0,0,VLOOKUP(P77,FAC_TOTALS_APTA!$A$4:$BQ$41,$L95,FALSE))</f>
        <v>#N/A</v>
      </c>
      <c r="Q95" s="30" t="e">
        <f>IF(Q77=0,0,VLOOKUP(Q77,FAC_TOTALS_APTA!$A$4:$BQ$41,$L95,FALSE))</f>
        <v>#N/A</v>
      </c>
      <c r="R95" s="30" t="e">
        <f>IF(R77=0,0,VLOOKUP(R77,FAC_TOTALS_APTA!$A$4:$BQ$41,$L95,FALSE))</f>
        <v>#N/A</v>
      </c>
      <c r="S95" s="30">
        <f>IF(S77=0,0,VLOOKUP(S77,FAC_TOTALS_APTA!$A$4:$BQ$41,$L95,FALSE))</f>
        <v>0</v>
      </c>
      <c r="T95" s="30">
        <f>IF(T77=0,0,VLOOKUP(T77,FAC_TOTALS_APTA!$A$4:$BQ$41,$L95,FALSE))</f>
        <v>0</v>
      </c>
      <c r="U95" s="30">
        <f>IF(U77=0,0,VLOOKUP(U77,FAC_TOTALS_APTA!$A$4:$BQ$41,$L95,FALSE))</f>
        <v>0</v>
      </c>
      <c r="V95" s="30">
        <f>IF(V77=0,0,VLOOKUP(V77,FAC_TOTALS_APTA!$A$4:$BQ$41,$L95,FALSE))</f>
        <v>0</v>
      </c>
      <c r="W95" s="30">
        <f>IF(W77=0,0,VLOOKUP(W77,FAC_TOTALS_APTA!$A$4:$BQ$41,$L95,FALSE))</f>
        <v>0</v>
      </c>
      <c r="X95" s="30">
        <f>IF(X77=0,0,VLOOKUP(X77,FAC_TOTALS_APTA!$A$4:$BQ$41,$L95,FALSE))</f>
        <v>0</v>
      </c>
      <c r="Y95" s="30">
        <f>IF(Y77=0,0,VLOOKUP(Y77,FAC_TOTALS_APTA!$A$4:$BQ$41,$L95,FALSE))</f>
        <v>0</v>
      </c>
      <c r="Z95" s="30">
        <f>IF(Z77=0,0,VLOOKUP(Z77,FAC_TOTALS_APTA!$A$4:$BQ$41,$L95,FALSE))</f>
        <v>0</v>
      </c>
      <c r="AA95" s="30">
        <f>IF(AA77=0,0,VLOOKUP(AA77,FAC_TOTALS_APTA!$A$4:$BQ$41,$L95,FALSE))</f>
        <v>0</v>
      </c>
      <c r="AB95" s="30">
        <f>IF(AB77=0,0,VLOOKUP(AB77,FAC_TOTALS_APTA!$A$4:$BQ$41,$L95,FALSE))</f>
        <v>0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VLOOKUP(G77,FAC_TOTALS_APTA!$A$4:$BQ$41,$F96,FALSE)</f>
        <v>#N/A</v>
      </c>
      <c r="H96" s="37" t="e">
        <f>VLOOKUP(H77,FAC_TOTALS_APTA!$A$4:$BQ$41,$F96,FALSE)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IF(M77=0,0,VLOOKUP(M77,FAC_TOTALS_APTA!$A$4:$BQ$41,$L96,FALSE))</f>
        <v>#N/A</v>
      </c>
      <c r="N96" s="40" t="e">
        <f>IF(N77=0,0,VLOOKUP(N77,FAC_TOTALS_APTA!$A$4:$BQ$41,$L96,FALSE))</f>
        <v>#N/A</v>
      </c>
      <c r="O96" s="40" t="e">
        <f>IF(O77=0,0,VLOOKUP(O77,FAC_TOTALS_APTA!$A$4:$BQ$41,$L96,FALSE))</f>
        <v>#N/A</v>
      </c>
      <c r="P96" s="40" t="e">
        <f>IF(P77=0,0,VLOOKUP(P77,FAC_TOTALS_APTA!$A$4:$BQ$41,$L96,FALSE))</f>
        <v>#N/A</v>
      </c>
      <c r="Q96" s="40" t="e">
        <f>IF(Q77=0,0,VLOOKUP(Q77,FAC_TOTALS_APTA!$A$4:$BQ$41,$L96,FALSE))</f>
        <v>#N/A</v>
      </c>
      <c r="R96" s="40" t="e">
        <f>IF(R77=0,0,VLOOKUP(R77,FAC_TOTALS_APTA!$A$4:$BQ$41,$L96,FALSE))</f>
        <v>#N/A</v>
      </c>
      <c r="S96" s="40">
        <f>IF(S77=0,0,VLOOKUP(S77,FAC_TOTALS_APTA!$A$4:$BQ$41,$L96,FALSE))</f>
        <v>0</v>
      </c>
      <c r="T96" s="40">
        <f>IF(T77=0,0,VLOOKUP(T77,FAC_TOTALS_APTA!$A$4:$BQ$41,$L96,FALSE))</f>
        <v>0</v>
      </c>
      <c r="U96" s="40">
        <f>IF(U77=0,0,VLOOKUP(U77,FAC_TOTALS_APTA!$A$4:$BQ$41,$L96,FALSE))</f>
        <v>0</v>
      </c>
      <c r="V96" s="40">
        <f>IF(V77=0,0,VLOOKUP(V77,FAC_TOTALS_APTA!$A$4:$BQ$41,$L96,FALSE))</f>
        <v>0</v>
      </c>
      <c r="W96" s="40">
        <f>IF(W77=0,0,VLOOKUP(W77,FAC_TOTALS_APTA!$A$4:$BQ$41,$L96,FALSE))</f>
        <v>0</v>
      </c>
      <c r="X96" s="40">
        <f>IF(X77=0,0,VLOOKUP(X77,FAC_TOTALS_APTA!$A$4:$BQ$41,$L96,FALSE))</f>
        <v>0</v>
      </c>
      <c r="Y96" s="40">
        <f>IF(Y77=0,0,VLOOKUP(Y77,FAC_TOTALS_APTA!$A$4:$BQ$41,$L96,FALSE))</f>
        <v>0</v>
      </c>
      <c r="Z96" s="40">
        <f>IF(Z77=0,0,VLOOKUP(Z77,FAC_TOTALS_APTA!$A$4:$BQ$41,$L96,FALSE))</f>
        <v>0</v>
      </c>
      <c r="AA96" s="40">
        <f>IF(AA77=0,0,VLOOKUP(AA77,FAC_TOTALS_APTA!$A$4:$BQ$41,$L96,FALSE))</f>
        <v>0</v>
      </c>
      <c r="AB96" s="40">
        <f>IF(AB77=0,0,VLOOKUP(AB77,FAC_TOTALS_APTA!$A$4:$BQ$41,$L96,FALSE))</f>
        <v>0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IF(M77=0,0,VLOOKUP(M77,FAC_TOTALS_APTA!$A$4:$BQ$41,$L97,FALSE))</f>
        <v>#N/A</v>
      </c>
      <c r="N97" s="40" t="e">
        <f>IF(N77=0,0,VLOOKUP(N77,FAC_TOTALS_APTA!$A$4:$BQ$41,$L97,FALSE))</f>
        <v>#N/A</v>
      </c>
      <c r="O97" s="40" t="e">
        <f>IF(O77=0,0,VLOOKUP(O77,FAC_TOTALS_APTA!$A$4:$BQ$41,$L97,FALSE))</f>
        <v>#N/A</v>
      </c>
      <c r="P97" s="40" t="e">
        <f>IF(P77=0,0,VLOOKUP(P77,FAC_TOTALS_APTA!$A$4:$BQ$41,$L97,FALSE))</f>
        <v>#N/A</v>
      </c>
      <c r="Q97" s="40" t="e">
        <f>IF(Q77=0,0,VLOOKUP(Q77,FAC_TOTALS_APTA!$A$4:$BQ$41,$L97,FALSE))</f>
        <v>#N/A</v>
      </c>
      <c r="R97" s="40" t="e">
        <f>IF(R77=0,0,VLOOKUP(R77,FAC_TOTALS_APTA!$A$4:$BQ$41,$L97,FALSE))</f>
        <v>#N/A</v>
      </c>
      <c r="S97" s="40">
        <f>IF(S77=0,0,VLOOKUP(S77,FAC_TOTALS_APTA!$A$4:$BQ$41,$L97,FALSE))</f>
        <v>0</v>
      </c>
      <c r="T97" s="40">
        <f>IF(T77=0,0,VLOOKUP(T77,FAC_TOTALS_APTA!$A$4:$BQ$41,$L97,FALSE))</f>
        <v>0</v>
      </c>
      <c r="U97" s="40">
        <f>IF(U77=0,0,VLOOKUP(U77,FAC_TOTALS_APTA!$A$4:$BQ$41,$L97,FALSE))</f>
        <v>0</v>
      </c>
      <c r="V97" s="40">
        <f>IF(V77=0,0,VLOOKUP(V77,FAC_TOTALS_APTA!$A$4:$BQ$41,$L97,FALSE))</f>
        <v>0</v>
      </c>
      <c r="W97" s="40">
        <f>IF(W77=0,0,VLOOKUP(W77,FAC_TOTALS_APTA!$A$4:$BQ$41,$L97,FALSE))</f>
        <v>0</v>
      </c>
      <c r="X97" s="40">
        <f>IF(X77=0,0,VLOOKUP(X77,FAC_TOTALS_APTA!$A$4:$BQ$41,$L97,FALSE))</f>
        <v>0</v>
      </c>
      <c r="Y97" s="40">
        <f>IF(Y77=0,0,VLOOKUP(Y77,FAC_TOTALS_APTA!$A$4:$BQ$41,$L97,FALSE))</f>
        <v>0</v>
      </c>
      <c r="Z97" s="40">
        <f>IF(Z77=0,0,VLOOKUP(Z77,FAC_TOTALS_APTA!$A$4:$BQ$41,$L97,FALSE))</f>
        <v>0</v>
      </c>
      <c r="AA97" s="40">
        <f>IF(AA77=0,0,VLOOKUP(AA77,FAC_TOTALS_APTA!$A$4:$BQ$41,$L97,FALSE))</f>
        <v>0</v>
      </c>
      <c r="AB97" s="40">
        <f>IF(AB77=0,0,VLOOKUP(AB77,FAC_TOTALS_APTA!$A$4:$BQ$41,$L97,FALSE))</f>
        <v>0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VLOOKUP(G77,FAC_TOTALS_APTA!$A$4:$BQ$41,$F98,FALSE)</f>
        <v>#N/A</v>
      </c>
      <c r="H98" s="66" t="e">
        <f>VLOOKUP(H77,FAC_TOTALS_APTA!$A$4:$BO$41,$F98,FALSE)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VLOOKUP(G77,FAC_TOTALS_APTA!$A$4:$BO$41,$F99,FALSE)</f>
        <v>#N/A</v>
      </c>
      <c r="H99" s="67" t="e">
        <f>VLOOKUP(H77,FAC_TOTALS_APTA!$A$4:$BO$41,$F99,FALSE)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0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0_10_2012</v>
      </c>
      <c r="H110" s="8" t="str">
        <f>CONCATENATE($C105,"_",$C106,"_",H108)</f>
        <v>0_10_2018</v>
      </c>
      <c r="I110" s="29"/>
      <c r="J110" s="8"/>
      <c r="K110" s="8"/>
      <c r="L110" s="8"/>
      <c r="M110" s="8" t="str">
        <f>IF($G108+M109&gt;$H108,0,CONCATENATE($C105,"_",$C106,"_",$G108+M109))</f>
        <v>0_10_2013</v>
      </c>
      <c r="N110" s="8" t="str">
        <f t="shared" ref="N110:AB110" si="21">IF($G108+N109&gt;$H108,0,CONCATENATE($C105,"_",$C106,"_",$G108+N109))</f>
        <v>0_10_2014</v>
      </c>
      <c r="O110" s="8" t="str">
        <f t="shared" si="21"/>
        <v>0_10_2015</v>
      </c>
      <c r="P110" s="8" t="str">
        <f t="shared" si="21"/>
        <v>0_10_2016</v>
      </c>
      <c r="Q110" s="8" t="str">
        <f t="shared" si="21"/>
        <v>0_10_2017</v>
      </c>
      <c r="R110" s="8" t="str">
        <f t="shared" si="21"/>
        <v>0_10_2018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 t="e">
        <f>VLOOKUP(G110,FAC_TOTALS_APTA!$A$4:$BQ$41,$F112,FALSE)</f>
        <v>#N/A</v>
      </c>
      <c r="H112" s="30" t="e">
        <f>VLOOKUP(H110,FAC_TOTALS_APTA!$A$4:$BQ$41,$F112,FALSE)</f>
        <v>#N/A</v>
      </c>
      <c r="I112" s="31" t="str">
        <f>IFERROR(H112/G112-1,"-")</f>
        <v>-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 t="e">
        <f>IF(M110=0,0,VLOOKUP(M110,FAC_TOTALS_APTA!$A$4:$BQ$41,$L112,FALSE))</f>
        <v>#N/A</v>
      </c>
      <c r="N112" s="30" t="e">
        <f>IF(N110=0,0,VLOOKUP(N110,FAC_TOTALS_APTA!$A$4:$BQ$41,$L112,FALSE))</f>
        <v>#N/A</v>
      </c>
      <c r="O112" s="30" t="e">
        <f>IF(O110=0,0,VLOOKUP(O110,FAC_TOTALS_APTA!$A$4:$BQ$41,$L112,FALSE))</f>
        <v>#N/A</v>
      </c>
      <c r="P112" s="30" t="e">
        <f>IF(P110=0,0,VLOOKUP(P110,FAC_TOTALS_APTA!$A$4:$BQ$41,$L112,FALSE))</f>
        <v>#N/A</v>
      </c>
      <c r="Q112" s="30" t="e">
        <f>IF(Q110=0,0,VLOOKUP(Q110,FAC_TOTALS_APTA!$A$4:$BQ$41,$L112,FALSE))</f>
        <v>#N/A</v>
      </c>
      <c r="R112" s="30" t="e">
        <f>IF(R110=0,0,VLOOKUP(R110,FAC_TOTALS_APTA!$A$4:$BQ$41,$L112,FALSE))</f>
        <v>#N/A</v>
      </c>
      <c r="S112" s="30">
        <f>IF(S110=0,0,VLOOKUP(S110,FAC_TOTALS_APTA!$A$4:$BQ$41,$L112,FALSE))</f>
        <v>0</v>
      </c>
      <c r="T112" s="30">
        <f>IF(T110=0,0,VLOOKUP(T110,FAC_TOTALS_APTA!$A$4:$BQ$41,$L112,FALSE))</f>
        <v>0</v>
      </c>
      <c r="U112" s="30">
        <f>IF(U110=0,0,VLOOKUP(U110,FAC_TOTALS_APTA!$A$4:$BQ$41,$L112,FALSE))</f>
        <v>0</v>
      </c>
      <c r="V112" s="30">
        <f>IF(V110=0,0,VLOOKUP(V110,FAC_TOTALS_APTA!$A$4:$BQ$41,$L112,FALSE))</f>
        <v>0</v>
      </c>
      <c r="W112" s="30">
        <f>IF(W110=0,0,VLOOKUP(W110,FAC_TOTALS_APTA!$A$4:$BQ$41,$L112,FALSE))</f>
        <v>0</v>
      </c>
      <c r="X112" s="30">
        <f>IF(X110=0,0,VLOOKUP(X110,FAC_TOTALS_APTA!$A$4:$BQ$41,$L112,FALSE))</f>
        <v>0</v>
      </c>
      <c r="Y112" s="30">
        <f>IF(Y110=0,0,VLOOKUP(Y110,FAC_TOTALS_APTA!$A$4:$BQ$41,$L112,FALSE))</f>
        <v>0</v>
      </c>
      <c r="Z112" s="30">
        <f>IF(Z110=0,0,VLOOKUP(Z110,FAC_TOTALS_APTA!$A$4:$BQ$41,$L112,FALSE))</f>
        <v>0</v>
      </c>
      <c r="AA112" s="30">
        <f>IF(AA110=0,0,VLOOKUP(AA110,FAC_TOTALS_APTA!$A$4:$BQ$41,$L112,FALSE))</f>
        <v>0</v>
      </c>
      <c r="AB112" s="30">
        <f>IF(AB110=0,0,VLOOKUP(AB110,FAC_TOTALS_APTA!$A$4:$BQ$41,$L112,FALSE))</f>
        <v>0</v>
      </c>
      <c r="AC112" s="33" t="e">
        <f>SUM(M112:AB112)</f>
        <v>#N/A</v>
      </c>
      <c r="AD112" s="34" t="e">
        <f>AC112/G132</f>
        <v>#N/A</v>
      </c>
      <c r="AE112" s="8"/>
    </row>
    <row r="113" spans="1:31" s="15" customFormat="1" ht="15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 t="e">
        <f>VLOOKUP(G110,FAC_TOTALS_APTA!$A$4:$BQ$41,$F113,FALSE)</f>
        <v>#N/A</v>
      </c>
      <c r="H113" s="47" t="e">
        <f>VLOOKUP(H110,FAC_TOTALS_APTA!$A$4:$BQ$41,$F113,FALSE)</f>
        <v>#N/A</v>
      </c>
      <c r="I113" s="31" t="str">
        <f t="shared" ref="I113:I129" si="22">IFERROR(H113/G113-1,"-")</f>
        <v>-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 t="e">
        <f>IF(M110=0,0,VLOOKUP(M110,FAC_TOTALS_APTA!$A$4:$BQ$41,$L113,FALSE))</f>
        <v>#N/A</v>
      </c>
      <c r="N113" s="30" t="e">
        <f>IF(N110=0,0,VLOOKUP(N110,FAC_TOTALS_APTA!$A$4:$BQ$41,$L113,FALSE))</f>
        <v>#N/A</v>
      </c>
      <c r="O113" s="30" t="e">
        <f>IF(O110=0,0,VLOOKUP(O110,FAC_TOTALS_APTA!$A$4:$BQ$41,$L113,FALSE))</f>
        <v>#N/A</v>
      </c>
      <c r="P113" s="30" t="e">
        <f>IF(P110=0,0,VLOOKUP(P110,FAC_TOTALS_APTA!$A$4:$BQ$41,$L113,FALSE))</f>
        <v>#N/A</v>
      </c>
      <c r="Q113" s="30" t="e">
        <f>IF(Q110=0,0,VLOOKUP(Q110,FAC_TOTALS_APTA!$A$4:$BQ$41,$L113,FALSE))</f>
        <v>#N/A</v>
      </c>
      <c r="R113" s="30" t="e">
        <f>IF(R110=0,0,VLOOKUP(R110,FAC_TOTALS_APTA!$A$4:$BQ$41,$L113,FALSE))</f>
        <v>#N/A</v>
      </c>
      <c r="S113" s="30">
        <f>IF(S110=0,0,VLOOKUP(S110,FAC_TOTALS_APTA!$A$4:$BQ$41,$L113,FALSE))</f>
        <v>0</v>
      </c>
      <c r="T113" s="30">
        <f>IF(T110=0,0,VLOOKUP(T110,FAC_TOTALS_APTA!$A$4:$BQ$41,$L113,FALSE))</f>
        <v>0</v>
      </c>
      <c r="U113" s="30">
        <f>IF(U110=0,0,VLOOKUP(U110,FAC_TOTALS_APTA!$A$4:$BQ$41,$L113,FALSE))</f>
        <v>0</v>
      </c>
      <c r="V113" s="30">
        <f>IF(V110=0,0,VLOOKUP(V110,FAC_TOTALS_APTA!$A$4:$BQ$41,$L113,FALSE))</f>
        <v>0</v>
      </c>
      <c r="W113" s="30">
        <f>IF(W110=0,0,VLOOKUP(W110,FAC_TOTALS_APTA!$A$4:$BQ$41,$L113,FALSE))</f>
        <v>0</v>
      </c>
      <c r="X113" s="30">
        <f>IF(X110=0,0,VLOOKUP(X110,FAC_TOTALS_APTA!$A$4:$BQ$41,$L113,FALSE))</f>
        <v>0</v>
      </c>
      <c r="Y113" s="30">
        <f>IF(Y110=0,0,VLOOKUP(Y110,FAC_TOTALS_APTA!$A$4:$BQ$41,$L113,FALSE))</f>
        <v>0</v>
      </c>
      <c r="Z113" s="30">
        <f>IF(Z110=0,0,VLOOKUP(Z110,FAC_TOTALS_APTA!$A$4:$BQ$41,$L113,FALSE))</f>
        <v>0</v>
      </c>
      <c r="AA113" s="30">
        <f>IF(AA110=0,0,VLOOKUP(AA110,FAC_TOTALS_APTA!$A$4:$BQ$41,$L113,FALSE))</f>
        <v>0</v>
      </c>
      <c r="AB113" s="30">
        <f>IF(AB110=0,0,VLOOKUP(AB110,FAC_TOTALS_APTA!$A$4:$BQ$41,$L113,FALSE))</f>
        <v>0</v>
      </c>
      <c r="AC113" s="33" t="e">
        <f t="shared" ref="AC113:AC129" si="25">SUM(M113:AB113)</f>
        <v>#N/A</v>
      </c>
      <c r="AD113" s="34" t="e">
        <f>AC113/G132</f>
        <v>#N/A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 t="e">
        <f>VLOOKUP(G110,FAC_TOTALS_APTA!$A$4:$BQ$41,$F114,FALSE)</f>
        <v>#N/A</v>
      </c>
      <c r="H114" s="30" t="e">
        <f>VLOOKUP(H110,FAC_TOTALS_APTA!$A$4:$BQ$41,$F114,FALSE)</f>
        <v>#N/A</v>
      </c>
      <c r="I114" s="31" t="str">
        <f t="shared" si="22"/>
        <v>-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 t="e">
        <f>IF(M110=0,0,VLOOKUP(M110,FAC_TOTALS_APTA!$A$4:$BQ$41,$L114,FALSE))</f>
        <v>#N/A</v>
      </c>
      <c r="N114" s="30" t="e">
        <f>IF(N110=0,0,VLOOKUP(N110,FAC_TOTALS_APTA!$A$4:$BQ$41,$L114,FALSE))</f>
        <v>#N/A</v>
      </c>
      <c r="O114" s="30" t="e">
        <f>IF(O110=0,0,VLOOKUP(O110,FAC_TOTALS_APTA!$A$4:$BQ$41,$L114,FALSE))</f>
        <v>#N/A</v>
      </c>
      <c r="P114" s="30" t="e">
        <f>IF(P110=0,0,VLOOKUP(P110,FAC_TOTALS_APTA!$A$4:$BQ$41,$L114,FALSE))</f>
        <v>#N/A</v>
      </c>
      <c r="Q114" s="30" t="e">
        <f>IF(Q110=0,0,VLOOKUP(Q110,FAC_TOTALS_APTA!$A$4:$BQ$41,$L114,FALSE))</f>
        <v>#N/A</v>
      </c>
      <c r="R114" s="30" t="e">
        <f>IF(R110=0,0,VLOOKUP(R110,FAC_TOTALS_APTA!$A$4:$BQ$41,$L114,FALSE))</f>
        <v>#N/A</v>
      </c>
      <c r="S114" s="30">
        <f>IF(S110=0,0,VLOOKUP(S110,FAC_TOTALS_APTA!$A$4:$BQ$41,$L114,FALSE))</f>
        <v>0</v>
      </c>
      <c r="T114" s="30">
        <f>IF(T110=0,0,VLOOKUP(T110,FAC_TOTALS_APTA!$A$4:$BQ$41,$L114,FALSE))</f>
        <v>0</v>
      </c>
      <c r="U114" s="30">
        <f>IF(U110=0,0,VLOOKUP(U110,FAC_TOTALS_APTA!$A$4:$BQ$41,$L114,FALSE))</f>
        <v>0</v>
      </c>
      <c r="V114" s="30">
        <f>IF(V110=0,0,VLOOKUP(V110,FAC_TOTALS_APTA!$A$4:$BQ$41,$L114,FALSE))</f>
        <v>0</v>
      </c>
      <c r="W114" s="30">
        <f>IF(W110=0,0,VLOOKUP(W110,FAC_TOTALS_APTA!$A$4:$BQ$41,$L114,FALSE))</f>
        <v>0</v>
      </c>
      <c r="X114" s="30">
        <f>IF(X110=0,0,VLOOKUP(X110,FAC_TOTALS_APTA!$A$4:$BQ$41,$L114,FALSE))</f>
        <v>0</v>
      </c>
      <c r="Y114" s="30">
        <f>IF(Y110=0,0,VLOOKUP(Y110,FAC_TOTALS_APTA!$A$4:$BQ$41,$L114,FALSE))</f>
        <v>0</v>
      </c>
      <c r="Z114" s="30">
        <f>IF(Z110=0,0,VLOOKUP(Z110,FAC_TOTALS_APTA!$A$4:$BQ$41,$L114,FALSE))</f>
        <v>0</v>
      </c>
      <c r="AA114" s="30">
        <f>IF(AA110=0,0,VLOOKUP(AA110,FAC_TOTALS_APTA!$A$4:$BQ$41,$L114,FALSE))</f>
        <v>0</v>
      </c>
      <c r="AB114" s="30">
        <f>IF(AB110=0,0,VLOOKUP(AB110,FAC_TOTALS_APTA!$A$4:$BQ$41,$L114,FALSE))</f>
        <v>0</v>
      </c>
      <c r="AC114" s="33" t="e">
        <f t="shared" si="25"/>
        <v>#N/A</v>
      </c>
      <c r="AD114" s="34" t="e">
        <f>AC114/G132</f>
        <v>#N/A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 t="e">
        <f>VLOOKUP(G110,FAC_TOTALS_APTA!$A$4:$BQ$41,$F115,FALSE)</f>
        <v>#N/A</v>
      </c>
      <c r="H115" s="47" t="e">
        <f>VLOOKUP(H110,FAC_TOTALS_APTA!$A$4:$BQ$41,$F115,FALSE)</f>
        <v>#N/A</v>
      </c>
      <c r="I115" s="31" t="str">
        <f t="shared" si="22"/>
        <v>-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 t="e">
        <f>IF(M110=0,0,VLOOKUP(M110,FAC_TOTALS_APTA!$A$4:$BQ$41,$L115,FALSE))</f>
        <v>#N/A</v>
      </c>
      <c r="N115" s="30" t="e">
        <f>IF(N110=0,0,VLOOKUP(N110,FAC_TOTALS_APTA!$A$4:$BQ$41,$L115,FALSE))</f>
        <v>#N/A</v>
      </c>
      <c r="O115" s="30" t="e">
        <f>IF(O110=0,0,VLOOKUP(O110,FAC_TOTALS_APTA!$A$4:$BQ$41,$L115,FALSE))</f>
        <v>#N/A</v>
      </c>
      <c r="P115" s="30" t="e">
        <f>IF(P110=0,0,VLOOKUP(P110,FAC_TOTALS_APTA!$A$4:$BQ$41,$L115,FALSE))</f>
        <v>#N/A</v>
      </c>
      <c r="Q115" s="30" t="e">
        <f>IF(Q110=0,0,VLOOKUP(Q110,FAC_TOTALS_APTA!$A$4:$BQ$41,$L115,FALSE))</f>
        <v>#N/A</v>
      </c>
      <c r="R115" s="30" t="e">
        <f>IF(R110=0,0,VLOOKUP(R110,FAC_TOTALS_APTA!$A$4:$BQ$41,$L115,FALSE))</f>
        <v>#N/A</v>
      </c>
      <c r="S115" s="30">
        <f>IF(S110=0,0,VLOOKUP(S110,FAC_TOTALS_APTA!$A$4:$BQ$41,$L115,FALSE))</f>
        <v>0</v>
      </c>
      <c r="T115" s="30">
        <f>IF(T110=0,0,VLOOKUP(T110,FAC_TOTALS_APTA!$A$4:$BQ$41,$L115,FALSE))</f>
        <v>0</v>
      </c>
      <c r="U115" s="30">
        <f>IF(U110=0,0,VLOOKUP(U110,FAC_TOTALS_APTA!$A$4:$BQ$41,$L115,FALSE))</f>
        <v>0</v>
      </c>
      <c r="V115" s="30">
        <f>IF(V110=0,0,VLOOKUP(V110,FAC_TOTALS_APTA!$A$4:$BQ$41,$L115,FALSE))</f>
        <v>0</v>
      </c>
      <c r="W115" s="30">
        <f>IF(W110=0,0,VLOOKUP(W110,FAC_TOTALS_APTA!$A$4:$BQ$41,$L115,FALSE))</f>
        <v>0</v>
      </c>
      <c r="X115" s="30">
        <f>IF(X110=0,0,VLOOKUP(X110,FAC_TOTALS_APTA!$A$4:$BQ$41,$L115,FALSE))</f>
        <v>0</v>
      </c>
      <c r="Y115" s="30">
        <f>IF(Y110=0,0,VLOOKUP(Y110,FAC_TOTALS_APTA!$A$4:$BQ$41,$L115,FALSE))</f>
        <v>0</v>
      </c>
      <c r="Z115" s="30">
        <f>IF(Z110=0,0,VLOOKUP(Z110,FAC_TOTALS_APTA!$A$4:$BQ$41,$L115,FALSE))</f>
        <v>0</v>
      </c>
      <c r="AA115" s="30">
        <f>IF(AA110=0,0,VLOOKUP(AA110,FAC_TOTALS_APTA!$A$4:$BQ$41,$L115,FALSE))</f>
        <v>0</v>
      </c>
      <c r="AB115" s="30">
        <f>IF(AB110=0,0,VLOOKUP(AB110,FAC_TOTALS_APTA!$A$4:$BQ$41,$L115,FALSE))</f>
        <v>0</v>
      </c>
      <c r="AC115" s="33" t="e">
        <f t="shared" si="25"/>
        <v>#N/A</v>
      </c>
      <c r="AD115" s="34" t="e">
        <f>AC115/G132</f>
        <v>#N/A</v>
      </c>
      <c r="AE115" s="8"/>
    </row>
    <row r="116" spans="1:31" s="15" customFormat="1" ht="34" hidden="1" customHeight="1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 t="e">
        <f>VLOOKUP(G110,FAC_TOTALS_APTA!$A$4:$BQ$41,$F116,FALSE)</f>
        <v>#N/A</v>
      </c>
      <c r="H116" s="35" t="e">
        <f>VLOOKUP(H110,FAC_TOTALS_APTA!$A$4:$BQ$41,$F116,FALSE)</f>
        <v>#N/A</v>
      </c>
      <c r="I116" s="31" t="str">
        <f t="shared" si="22"/>
        <v>-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 t="e">
        <f>IF(M110=0,0,VLOOKUP(M110,FAC_TOTALS_APTA!$A$4:$BQ$41,$L116,FALSE))</f>
        <v>#N/A</v>
      </c>
      <c r="N116" s="30" t="e">
        <f>IF(N110=0,0,VLOOKUP(N110,FAC_TOTALS_APTA!$A$4:$BQ$41,$L116,FALSE))</f>
        <v>#N/A</v>
      </c>
      <c r="O116" s="30" t="e">
        <f>IF(O110=0,0,VLOOKUP(O110,FAC_TOTALS_APTA!$A$4:$BQ$41,$L116,FALSE))</f>
        <v>#N/A</v>
      </c>
      <c r="P116" s="30" t="e">
        <f>IF(P110=0,0,VLOOKUP(P110,FAC_TOTALS_APTA!$A$4:$BQ$41,$L116,FALSE))</f>
        <v>#N/A</v>
      </c>
      <c r="Q116" s="30" t="e">
        <f>IF(Q110=0,0,VLOOKUP(Q110,FAC_TOTALS_APTA!$A$4:$BQ$41,$L116,FALSE))</f>
        <v>#N/A</v>
      </c>
      <c r="R116" s="30" t="e">
        <f>IF(R110=0,0,VLOOKUP(R110,FAC_TOTALS_APTA!$A$4:$BQ$41,$L116,FALSE))</f>
        <v>#N/A</v>
      </c>
      <c r="S116" s="30">
        <f>IF(S110=0,0,VLOOKUP(S110,FAC_TOTALS_APTA!$A$4:$BQ$41,$L116,FALSE))</f>
        <v>0</v>
      </c>
      <c r="T116" s="30">
        <f>IF(T110=0,0,VLOOKUP(T110,FAC_TOTALS_APTA!$A$4:$BQ$41,$L116,FALSE))</f>
        <v>0</v>
      </c>
      <c r="U116" s="30">
        <f>IF(U110=0,0,VLOOKUP(U110,FAC_TOTALS_APTA!$A$4:$BQ$41,$L116,FALSE))</f>
        <v>0</v>
      </c>
      <c r="V116" s="30">
        <f>IF(V110=0,0,VLOOKUP(V110,FAC_TOTALS_APTA!$A$4:$BQ$41,$L116,FALSE))</f>
        <v>0</v>
      </c>
      <c r="W116" s="30">
        <f>IF(W110=0,0,VLOOKUP(W110,FAC_TOTALS_APTA!$A$4:$BQ$41,$L116,FALSE))</f>
        <v>0</v>
      </c>
      <c r="X116" s="30">
        <f>IF(X110=0,0,VLOOKUP(X110,FAC_TOTALS_APTA!$A$4:$BQ$41,$L116,FALSE))</f>
        <v>0</v>
      </c>
      <c r="Y116" s="30">
        <f>IF(Y110=0,0,VLOOKUP(Y110,FAC_TOTALS_APTA!$A$4:$BQ$41,$L116,FALSE))</f>
        <v>0</v>
      </c>
      <c r="Z116" s="30">
        <f>IF(Z110=0,0,VLOOKUP(Z110,FAC_TOTALS_APTA!$A$4:$BQ$41,$L116,FALSE))</f>
        <v>0</v>
      </c>
      <c r="AA116" s="30">
        <f>IF(AA110=0,0,VLOOKUP(AA110,FAC_TOTALS_APTA!$A$4:$BQ$41,$L116,FALSE))</f>
        <v>0</v>
      </c>
      <c r="AB116" s="30">
        <f>IF(AB110=0,0,VLOOKUP(AB110,FAC_TOTALS_APTA!$A$4:$BQ$41,$L116,FALSE))</f>
        <v>0</v>
      </c>
      <c r="AC116" s="33" t="e">
        <f t="shared" si="25"/>
        <v>#N/A</v>
      </c>
      <c r="AD116" s="34" t="e">
        <f>AC116/G132</f>
        <v>#N/A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 t="e">
        <f>VLOOKUP(G110,FAC_TOTALS_APTA!$A$4:$BQ$41,$F117,FALSE)</f>
        <v>#N/A</v>
      </c>
      <c r="H117" s="47" t="e">
        <f>VLOOKUP(H110,FAC_TOTALS_APTA!$A$4:$BQ$41,$F117,FALSE)</f>
        <v>#N/A</v>
      </c>
      <c r="I117" s="31" t="str">
        <f t="shared" si="22"/>
        <v>-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 t="e">
        <f>IF(M110=0,0,VLOOKUP(M110,FAC_TOTALS_APTA!$A$4:$BQ$41,$L117,FALSE))</f>
        <v>#N/A</v>
      </c>
      <c r="N117" s="30" t="e">
        <f>IF(N110=0,0,VLOOKUP(N110,FAC_TOTALS_APTA!$A$4:$BQ$41,$L117,FALSE))</f>
        <v>#N/A</v>
      </c>
      <c r="O117" s="30" t="e">
        <f>IF(O110=0,0,VLOOKUP(O110,FAC_TOTALS_APTA!$A$4:$BQ$41,$L117,FALSE))</f>
        <v>#N/A</v>
      </c>
      <c r="P117" s="30" t="e">
        <f>IF(P110=0,0,VLOOKUP(P110,FAC_TOTALS_APTA!$A$4:$BQ$41,$L117,FALSE))</f>
        <v>#N/A</v>
      </c>
      <c r="Q117" s="30" t="e">
        <f>IF(Q110=0,0,VLOOKUP(Q110,FAC_TOTALS_APTA!$A$4:$BQ$41,$L117,FALSE))</f>
        <v>#N/A</v>
      </c>
      <c r="R117" s="30" t="e">
        <f>IF(R110=0,0,VLOOKUP(R110,FAC_TOTALS_APTA!$A$4:$BQ$41,$L117,FALSE))</f>
        <v>#N/A</v>
      </c>
      <c r="S117" s="30">
        <f>IF(S110=0,0,VLOOKUP(S110,FAC_TOTALS_APTA!$A$4:$BQ$41,$L117,FALSE))</f>
        <v>0</v>
      </c>
      <c r="T117" s="30">
        <f>IF(T110=0,0,VLOOKUP(T110,FAC_TOTALS_APTA!$A$4:$BQ$41,$L117,FALSE))</f>
        <v>0</v>
      </c>
      <c r="U117" s="30">
        <f>IF(U110=0,0,VLOOKUP(U110,FAC_TOTALS_APTA!$A$4:$BQ$41,$L117,FALSE))</f>
        <v>0</v>
      </c>
      <c r="V117" s="30">
        <f>IF(V110=0,0,VLOOKUP(V110,FAC_TOTALS_APTA!$A$4:$BQ$41,$L117,FALSE))</f>
        <v>0</v>
      </c>
      <c r="W117" s="30">
        <f>IF(W110=0,0,VLOOKUP(W110,FAC_TOTALS_APTA!$A$4:$BQ$41,$L117,FALSE))</f>
        <v>0</v>
      </c>
      <c r="X117" s="30">
        <f>IF(X110=0,0,VLOOKUP(X110,FAC_TOTALS_APTA!$A$4:$BQ$41,$L117,FALSE))</f>
        <v>0</v>
      </c>
      <c r="Y117" s="30">
        <f>IF(Y110=0,0,VLOOKUP(Y110,FAC_TOTALS_APTA!$A$4:$BQ$41,$L117,FALSE))</f>
        <v>0</v>
      </c>
      <c r="Z117" s="30">
        <f>IF(Z110=0,0,VLOOKUP(Z110,FAC_TOTALS_APTA!$A$4:$BQ$41,$L117,FALSE))</f>
        <v>0</v>
      </c>
      <c r="AA117" s="30">
        <f>IF(AA110=0,0,VLOOKUP(AA110,FAC_TOTALS_APTA!$A$4:$BQ$41,$L117,FALSE))</f>
        <v>0</v>
      </c>
      <c r="AB117" s="30">
        <f>IF(AB110=0,0,VLOOKUP(AB110,FAC_TOTALS_APTA!$A$4:$BQ$41,$L117,FALSE))</f>
        <v>0</v>
      </c>
      <c r="AC117" s="33" t="e">
        <f t="shared" si="25"/>
        <v>#N/A</v>
      </c>
      <c r="AD117" s="34" t="e">
        <f>AC117/G132</f>
        <v>#N/A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 t="e">
        <f>VLOOKUP(G110,FAC_TOTALS_APTA!$A$4:$BQ$41,$F118,FALSE)</f>
        <v>#N/A</v>
      </c>
      <c r="H118" s="30" t="e">
        <f>VLOOKUP(H110,FAC_TOTALS_APTA!$A$4:$BQ$41,$F118,FALSE)</f>
        <v>#N/A</v>
      </c>
      <c r="I118" s="31" t="str">
        <f t="shared" si="22"/>
        <v>-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 t="e">
        <f>IF(M110=0,0,VLOOKUP(M110,FAC_TOTALS_APTA!$A$4:$BQ$41,$L118,FALSE))</f>
        <v>#N/A</v>
      </c>
      <c r="N118" s="30" t="e">
        <f>IF(N110=0,0,VLOOKUP(N110,FAC_TOTALS_APTA!$A$4:$BQ$41,$L118,FALSE))</f>
        <v>#N/A</v>
      </c>
      <c r="O118" s="30" t="e">
        <f>IF(O110=0,0,VLOOKUP(O110,FAC_TOTALS_APTA!$A$4:$BQ$41,$L118,FALSE))</f>
        <v>#N/A</v>
      </c>
      <c r="P118" s="30" t="e">
        <f>IF(P110=0,0,VLOOKUP(P110,FAC_TOTALS_APTA!$A$4:$BQ$41,$L118,FALSE))</f>
        <v>#N/A</v>
      </c>
      <c r="Q118" s="30" t="e">
        <f>IF(Q110=0,0,VLOOKUP(Q110,FAC_TOTALS_APTA!$A$4:$BQ$41,$L118,FALSE))</f>
        <v>#N/A</v>
      </c>
      <c r="R118" s="30" t="e">
        <f>IF(R110=0,0,VLOOKUP(R110,FAC_TOTALS_APTA!$A$4:$BQ$41,$L118,FALSE))</f>
        <v>#N/A</v>
      </c>
      <c r="S118" s="30">
        <f>IF(S110=0,0,VLOOKUP(S110,FAC_TOTALS_APTA!$A$4:$BQ$41,$L118,FALSE))</f>
        <v>0</v>
      </c>
      <c r="T118" s="30">
        <f>IF(T110=0,0,VLOOKUP(T110,FAC_TOTALS_APTA!$A$4:$BQ$41,$L118,FALSE))</f>
        <v>0</v>
      </c>
      <c r="U118" s="30">
        <f>IF(U110=0,0,VLOOKUP(U110,FAC_TOTALS_APTA!$A$4:$BQ$41,$L118,FALSE))</f>
        <v>0</v>
      </c>
      <c r="V118" s="30">
        <f>IF(V110=0,0,VLOOKUP(V110,FAC_TOTALS_APTA!$A$4:$BQ$41,$L118,FALSE))</f>
        <v>0</v>
      </c>
      <c r="W118" s="30">
        <f>IF(W110=0,0,VLOOKUP(W110,FAC_TOTALS_APTA!$A$4:$BQ$41,$L118,FALSE))</f>
        <v>0</v>
      </c>
      <c r="X118" s="30">
        <f>IF(X110=0,0,VLOOKUP(X110,FAC_TOTALS_APTA!$A$4:$BQ$41,$L118,FALSE))</f>
        <v>0</v>
      </c>
      <c r="Y118" s="30">
        <f>IF(Y110=0,0,VLOOKUP(Y110,FAC_TOTALS_APTA!$A$4:$BQ$41,$L118,FALSE))</f>
        <v>0</v>
      </c>
      <c r="Z118" s="30">
        <f>IF(Z110=0,0,VLOOKUP(Z110,FAC_TOTALS_APTA!$A$4:$BQ$41,$L118,FALSE))</f>
        <v>0</v>
      </c>
      <c r="AA118" s="30">
        <f>IF(AA110=0,0,VLOOKUP(AA110,FAC_TOTALS_APTA!$A$4:$BQ$41,$L118,FALSE))</f>
        <v>0</v>
      </c>
      <c r="AB118" s="30">
        <f>IF(AB110=0,0,VLOOKUP(AB110,FAC_TOTALS_APTA!$A$4:$BQ$41,$L118,FALSE))</f>
        <v>0</v>
      </c>
      <c r="AC118" s="33" t="e">
        <f t="shared" si="25"/>
        <v>#N/A</v>
      </c>
      <c r="AD118" s="34" t="e">
        <f>AC118/G132</f>
        <v>#N/A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 t="e">
        <f>VLOOKUP(G110,FAC_TOTALS_APTA!$A$4:$BQ$41,$F119,FALSE)</f>
        <v>#N/A</v>
      </c>
      <c r="H119" s="35" t="e">
        <f>VLOOKUP(H110,FAC_TOTALS_APTA!$A$4:$BQ$41,$F119,FALSE)</f>
        <v>#N/A</v>
      </c>
      <c r="I119" s="31" t="str">
        <f t="shared" si="22"/>
        <v>-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 t="e">
        <f>IF(M110=0,0,VLOOKUP(M110,FAC_TOTALS_APTA!$A$4:$BQ$41,$L119,FALSE))</f>
        <v>#N/A</v>
      </c>
      <c r="N119" s="30" t="e">
        <f>IF(N110=0,0,VLOOKUP(N110,FAC_TOTALS_APTA!$A$4:$BQ$41,$L119,FALSE))</f>
        <v>#N/A</v>
      </c>
      <c r="O119" s="30" t="e">
        <f>IF(O110=0,0,VLOOKUP(O110,FAC_TOTALS_APTA!$A$4:$BQ$41,$L119,FALSE))</f>
        <v>#N/A</v>
      </c>
      <c r="P119" s="30" t="e">
        <f>IF(P110=0,0,VLOOKUP(P110,FAC_TOTALS_APTA!$A$4:$BQ$41,$L119,FALSE))</f>
        <v>#N/A</v>
      </c>
      <c r="Q119" s="30" t="e">
        <f>IF(Q110=0,0,VLOOKUP(Q110,FAC_TOTALS_APTA!$A$4:$BQ$41,$L119,FALSE))</f>
        <v>#N/A</v>
      </c>
      <c r="R119" s="30" t="e">
        <f>IF(R110=0,0,VLOOKUP(R110,FAC_TOTALS_APTA!$A$4:$BQ$41,$L119,FALSE))</f>
        <v>#N/A</v>
      </c>
      <c r="S119" s="30">
        <f>IF(S110=0,0,VLOOKUP(S110,FAC_TOTALS_APTA!$A$4:$BQ$41,$L119,FALSE))</f>
        <v>0</v>
      </c>
      <c r="T119" s="30">
        <f>IF(T110=0,0,VLOOKUP(T110,FAC_TOTALS_APTA!$A$4:$BQ$41,$L119,FALSE))</f>
        <v>0</v>
      </c>
      <c r="U119" s="30">
        <f>IF(U110=0,0,VLOOKUP(U110,FAC_TOTALS_APTA!$A$4:$BQ$41,$L119,FALSE))</f>
        <v>0</v>
      </c>
      <c r="V119" s="30">
        <f>IF(V110=0,0,VLOOKUP(V110,FAC_TOTALS_APTA!$A$4:$BQ$41,$L119,FALSE))</f>
        <v>0</v>
      </c>
      <c r="W119" s="30">
        <f>IF(W110=0,0,VLOOKUP(W110,FAC_TOTALS_APTA!$A$4:$BQ$41,$L119,FALSE))</f>
        <v>0</v>
      </c>
      <c r="X119" s="30">
        <f>IF(X110=0,0,VLOOKUP(X110,FAC_TOTALS_APTA!$A$4:$BQ$41,$L119,FALSE))</f>
        <v>0</v>
      </c>
      <c r="Y119" s="30">
        <f>IF(Y110=0,0,VLOOKUP(Y110,FAC_TOTALS_APTA!$A$4:$BQ$41,$L119,FALSE))</f>
        <v>0</v>
      </c>
      <c r="Z119" s="30">
        <f>IF(Z110=0,0,VLOOKUP(Z110,FAC_TOTALS_APTA!$A$4:$BQ$41,$L119,FALSE))</f>
        <v>0</v>
      </c>
      <c r="AA119" s="30">
        <f>IF(AA110=0,0,VLOOKUP(AA110,FAC_TOTALS_APTA!$A$4:$BQ$41,$L119,FALSE))</f>
        <v>0</v>
      </c>
      <c r="AB119" s="30">
        <f>IF(AB110=0,0,VLOOKUP(AB110,FAC_TOTALS_APTA!$A$4:$BQ$41,$L119,FALSE))</f>
        <v>0</v>
      </c>
      <c r="AC119" s="33" t="e">
        <f t="shared" si="25"/>
        <v>#N/A</v>
      </c>
      <c r="AD119" s="34" t="e">
        <f>AC119/G132</f>
        <v>#N/A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 t="e">
        <f>VLOOKUP(G110,FAC_TOTALS_APTA!$A$4:$BQ$41,$F120,FALSE)</f>
        <v>#N/A</v>
      </c>
      <c r="H120" s="35" t="e">
        <f>VLOOKUP(H110,FAC_TOTALS_APTA!$A$4:$BQ$41,$F120,FALSE)</f>
        <v>#N/A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 t="e">
        <f>IF(M110=0,0,VLOOKUP(M110,FAC_TOTALS_APTA!$A$4:$BQ$41,$L120,FALSE))</f>
        <v>#N/A</v>
      </c>
      <c r="N120" s="30" t="e">
        <f>IF(N110=0,0,VLOOKUP(N110,FAC_TOTALS_APTA!$A$4:$BQ$41,$L120,FALSE))</f>
        <v>#N/A</v>
      </c>
      <c r="O120" s="30" t="e">
        <f>IF(O110=0,0,VLOOKUP(O110,FAC_TOTALS_APTA!$A$4:$BQ$41,$L120,FALSE))</f>
        <v>#N/A</v>
      </c>
      <c r="P120" s="30" t="e">
        <f>IF(P110=0,0,VLOOKUP(P110,FAC_TOTALS_APTA!$A$4:$BQ$41,$L120,FALSE))</f>
        <v>#N/A</v>
      </c>
      <c r="Q120" s="30" t="e">
        <f>IF(Q110=0,0,VLOOKUP(Q110,FAC_TOTALS_APTA!$A$4:$BQ$41,$L120,FALSE))</f>
        <v>#N/A</v>
      </c>
      <c r="R120" s="30" t="e">
        <f>IF(R110=0,0,VLOOKUP(R110,FAC_TOTALS_APTA!$A$4:$BQ$41,$L120,FALSE))</f>
        <v>#N/A</v>
      </c>
      <c r="S120" s="30">
        <f>IF(S110=0,0,VLOOKUP(S110,FAC_TOTALS_APTA!$A$4:$BQ$41,$L120,FALSE))</f>
        <v>0</v>
      </c>
      <c r="T120" s="30">
        <f>IF(T110=0,0,VLOOKUP(T110,FAC_TOTALS_APTA!$A$4:$BQ$41,$L120,FALSE))</f>
        <v>0</v>
      </c>
      <c r="U120" s="30">
        <f>IF(U110=0,0,VLOOKUP(U110,FAC_TOTALS_APTA!$A$4:$BQ$41,$L120,FALSE))</f>
        <v>0</v>
      </c>
      <c r="V120" s="30">
        <f>IF(V110=0,0,VLOOKUP(V110,FAC_TOTALS_APTA!$A$4:$BQ$41,$L120,FALSE))</f>
        <v>0</v>
      </c>
      <c r="W120" s="30">
        <f>IF(W110=0,0,VLOOKUP(W110,FAC_TOTALS_APTA!$A$4:$BQ$41,$L120,FALSE))</f>
        <v>0</v>
      </c>
      <c r="X120" s="30">
        <f>IF(X110=0,0,VLOOKUP(X110,FAC_TOTALS_APTA!$A$4:$BQ$41,$L120,FALSE))</f>
        <v>0</v>
      </c>
      <c r="Y120" s="30">
        <f>IF(Y110=0,0,VLOOKUP(Y110,FAC_TOTALS_APTA!$A$4:$BQ$41,$L120,FALSE))</f>
        <v>0</v>
      </c>
      <c r="Z120" s="30">
        <f>IF(Z110=0,0,VLOOKUP(Z110,FAC_TOTALS_APTA!$A$4:$BQ$41,$L120,FALSE))</f>
        <v>0</v>
      </c>
      <c r="AA120" s="30">
        <f>IF(AA110=0,0,VLOOKUP(AA110,FAC_TOTALS_APTA!$A$4:$BQ$41,$L120,FALSE))</f>
        <v>0</v>
      </c>
      <c r="AB120" s="30">
        <f>IF(AB110=0,0,VLOOKUP(AB110,FAC_TOTALS_APTA!$A$4:$BQ$41,$L120,FALSE))</f>
        <v>0</v>
      </c>
      <c r="AC120" s="33" t="e">
        <f t="shared" si="25"/>
        <v>#N/A</v>
      </c>
      <c r="AD120" s="34" t="e">
        <f>AC120/G132</f>
        <v>#N/A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 t="e">
        <f>VLOOKUP(G110,FAC_TOTALS_APTA!$A$4:$BQ$41,$F121,FALSE)</f>
        <v>#N/A</v>
      </c>
      <c r="H121" s="35" t="e">
        <f>VLOOKUP(H110,FAC_TOTALS_APTA!$A$4:$BQ$41,$F121,FALSE)</f>
        <v>#N/A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 t="e">
        <f>IF(M110=0,0,VLOOKUP(M110,FAC_TOTALS_APTA!$A$4:$BQ$41,$L121,FALSE))</f>
        <v>#N/A</v>
      </c>
      <c r="N121" s="30" t="e">
        <f>IF(N110=0,0,VLOOKUP(N110,FAC_TOTALS_APTA!$A$4:$BQ$41,$L121,FALSE))</f>
        <v>#N/A</v>
      </c>
      <c r="O121" s="30" t="e">
        <f>IF(O110=0,0,VLOOKUP(O110,FAC_TOTALS_APTA!$A$4:$BQ$41,$L121,FALSE))</f>
        <v>#N/A</v>
      </c>
      <c r="P121" s="30" t="e">
        <f>IF(P110=0,0,VLOOKUP(P110,FAC_TOTALS_APTA!$A$4:$BQ$41,$L121,FALSE))</f>
        <v>#N/A</v>
      </c>
      <c r="Q121" s="30" t="e">
        <f>IF(Q110=0,0,VLOOKUP(Q110,FAC_TOTALS_APTA!$A$4:$BQ$41,$L121,FALSE))</f>
        <v>#N/A</v>
      </c>
      <c r="R121" s="30" t="e">
        <f>IF(R110=0,0,VLOOKUP(R110,FAC_TOTALS_APTA!$A$4:$BQ$41,$L121,FALSE))</f>
        <v>#N/A</v>
      </c>
      <c r="S121" s="30">
        <f>IF(S110=0,0,VLOOKUP(S110,FAC_TOTALS_APTA!$A$4:$BQ$41,$L121,FALSE))</f>
        <v>0</v>
      </c>
      <c r="T121" s="30">
        <f>IF(T110=0,0,VLOOKUP(T110,FAC_TOTALS_APTA!$A$4:$BQ$41,$L121,FALSE))</f>
        <v>0</v>
      </c>
      <c r="U121" s="30">
        <f>IF(U110=0,0,VLOOKUP(U110,FAC_TOTALS_APTA!$A$4:$BQ$41,$L121,FALSE))</f>
        <v>0</v>
      </c>
      <c r="V121" s="30">
        <f>IF(V110=0,0,VLOOKUP(V110,FAC_TOTALS_APTA!$A$4:$BQ$41,$L121,FALSE))</f>
        <v>0</v>
      </c>
      <c r="W121" s="30">
        <f>IF(W110=0,0,VLOOKUP(W110,FAC_TOTALS_APTA!$A$4:$BQ$41,$L121,FALSE))</f>
        <v>0</v>
      </c>
      <c r="X121" s="30">
        <f>IF(X110=0,0,VLOOKUP(X110,FAC_TOTALS_APTA!$A$4:$BQ$41,$L121,FALSE))</f>
        <v>0</v>
      </c>
      <c r="Y121" s="30">
        <f>IF(Y110=0,0,VLOOKUP(Y110,FAC_TOTALS_APTA!$A$4:$BQ$41,$L121,FALSE))</f>
        <v>0</v>
      </c>
      <c r="Z121" s="30">
        <f>IF(Z110=0,0,VLOOKUP(Z110,FAC_TOTALS_APTA!$A$4:$BQ$41,$L121,FALSE))</f>
        <v>0</v>
      </c>
      <c r="AA121" s="30">
        <f>IF(AA110=0,0,VLOOKUP(AA110,FAC_TOTALS_APTA!$A$4:$BQ$41,$L121,FALSE))</f>
        <v>0</v>
      </c>
      <c r="AB121" s="30">
        <f>IF(AB110=0,0,VLOOKUP(AB110,FAC_TOTALS_APTA!$A$4:$BQ$41,$L121,FALSE))</f>
        <v>0</v>
      </c>
      <c r="AC121" s="33" t="e">
        <f t="shared" si="25"/>
        <v>#N/A</v>
      </c>
      <c r="AD121" s="34" t="e">
        <f>AC121/G132</f>
        <v>#N/A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 t="e">
        <f>VLOOKUP(G110,FAC_TOTALS_APTA!$A$4:$BQ$41,$F122,FALSE)</f>
        <v>#N/A</v>
      </c>
      <c r="H122" s="35" t="e">
        <f>VLOOKUP(H110,FAC_TOTALS_APTA!$A$4:$BQ$41,$F122,FALSE)</f>
        <v>#N/A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 t="e">
        <f>IF(M110=0,0,VLOOKUP(M110,FAC_TOTALS_APTA!$A$4:$BQ$41,$L122,FALSE))</f>
        <v>#N/A</v>
      </c>
      <c r="N122" s="30" t="e">
        <f>IF(N110=0,0,VLOOKUP(N110,FAC_TOTALS_APTA!$A$4:$BQ$41,$L122,FALSE))</f>
        <v>#N/A</v>
      </c>
      <c r="O122" s="30" t="e">
        <f>IF(O110=0,0,VLOOKUP(O110,FAC_TOTALS_APTA!$A$4:$BQ$41,$L122,FALSE))</f>
        <v>#N/A</v>
      </c>
      <c r="P122" s="30" t="e">
        <f>IF(P110=0,0,VLOOKUP(P110,FAC_TOTALS_APTA!$A$4:$BQ$41,$L122,FALSE))</f>
        <v>#N/A</v>
      </c>
      <c r="Q122" s="30" t="e">
        <f>IF(Q110=0,0,VLOOKUP(Q110,FAC_TOTALS_APTA!$A$4:$BQ$41,$L122,FALSE))</f>
        <v>#N/A</v>
      </c>
      <c r="R122" s="30" t="e">
        <f>IF(R110=0,0,VLOOKUP(R110,FAC_TOTALS_APTA!$A$4:$BQ$41,$L122,FALSE))</f>
        <v>#N/A</v>
      </c>
      <c r="S122" s="30">
        <f>IF(S110=0,0,VLOOKUP(S110,FAC_TOTALS_APTA!$A$4:$BQ$41,$L122,FALSE))</f>
        <v>0</v>
      </c>
      <c r="T122" s="30">
        <f>IF(T110=0,0,VLOOKUP(T110,FAC_TOTALS_APTA!$A$4:$BQ$41,$L122,FALSE))</f>
        <v>0</v>
      </c>
      <c r="U122" s="30">
        <f>IF(U110=0,0,VLOOKUP(U110,FAC_TOTALS_APTA!$A$4:$BQ$41,$L122,FALSE))</f>
        <v>0</v>
      </c>
      <c r="V122" s="30">
        <f>IF(V110=0,0,VLOOKUP(V110,FAC_TOTALS_APTA!$A$4:$BQ$41,$L122,FALSE))</f>
        <v>0</v>
      </c>
      <c r="W122" s="30">
        <f>IF(W110=0,0,VLOOKUP(W110,FAC_TOTALS_APTA!$A$4:$BQ$41,$L122,FALSE))</f>
        <v>0</v>
      </c>
      <c r="X122" s="30">
        <f>IF(X110=0,0,VLOOKUP(X110,FAC_TOTALS_APTA!$A$4:$BQ$41,$L122,FALSE))</f>
        <v>0</v>
      </c>
      <c r="Y122" s="30">
        <f>IF(Y110=0,0,VLOOKUP(Y110,FAC_TOTALS_APTA!$A$4:$BQ$41,$L122,FALSE))</f>
        <v>0</v>
      </c>
      <c r="Z122" s="30">
        <f>IF(Z110=0,0,VLOOKUP(Z110,FAC_TOTALS_APTA!$A$4:$BQ$41,$L122,FALSE))</f>
        <v>0</v>
      </c>
      <c r="AA122" s="30">
        <f>IF(AA110=0,0,VLOOKUP(AA110,FAC_TOTALS_APTA!$A$4:$BQ$41,$L122,FALSE))</f>
        <v>0</v>
      </c>
      <c r="AB122" s="30">
        <f>IF(AB110=0,0,VLOOKUP(AB110,FAC_TOTALS_APTA!$A$4:$BQ$41,$L122,FALSE))</f>
        <v>0</v>
      </c>
      <c r="AC122" s="33" t="e">
        <f t="shared" si="25"/>
        <v>#N/A</v>
      </c>
      <c r="AD122" s="34" t="e">
        <f>AC122/G132</f>
        <v>#N/A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 t="e">
        <f>VLOOKUP(G110,FAC_TOTALS_APTA!$A$4:$BQ$41,$F123,FALSE)</f>
        <v>#N/A</v>
      </c>
      <c r="H123" s="35" t="e">
        <f>VLOOKUP(H110,FAC_TOTALS_APTA!$A$4:$BQ$41,$F123,FALSE)</f>
        <v>#N/A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 t="e">
        <f>IF(M110=0,0,VLOOKUP(M110,FAC_TOTALS_APTA!$A$4:$BQ$41,$L123,FALSE))</f>
        <v>#N/A</v>
      </c>
      <c r="N123" s="30" t="e">
        <f>IF(N110=0,0,VLOOKUP(N110,FAC_TOTALS_APTA!$A$4:$BQ$41,$L123,FALSE))</f>
        <v>#N/A</v>
      </c>
      <c r="O123" s="30" t="e">
        <f>IF(O110=0,0,VLOOKUP(O110,FAC_TOTALS_APTA!$A$4:$BQ$41,$L123,FALSE))</f>
        <v>#N/A</v>
      </c>
      <c r="P123" s="30" t="e">
        <f>IF(P110=0,0,VLOOKUP(P110,FAC_TOTALS_APTA!$A$4:$BQ$41,$L123,FALSE))</f>
        <v>#N/A</v>
      </c>
      <c r="Q123" s="30" t="e">
        <f>IF(Q110=0,0,VLOOKUP(Q110,FAC_TOTALS_APTA!$A$4:$BQ$41,$L123,FALSE))</f>
        <v>#N/A</v>
      </c>
      <c r="R123" s="30" t="e">
        <f>IF(R110=0,0,VLOOKUP(R110,FAC_TOTALS_APTA!$A$4:$BQ$41,$L123,FALSE))</f>
        <v>#N/A</v>
      </c>
      <c r="S123" s="30">
        <f>IF(S110=0,0,VLOOKUP(S110,FAC_TOTALS_APTA!$A$4:$BQ$41,$L123,FALSE))</f>
        <v>0</v>
      </c>
      <c r="T123" s="30">
        <f>IF(T110=0,0,VLOOKUP(T110,FAC_TOTALS_APTA!$A$4:$BQ$41,$L123,FALSE))</f>
        <v>0</v>
      </c>
      <c r="U123" s="30">
        <f>IF(U110=0,0,VLOOKUP(U110,FAC_TOTALS_APTA!$A$4:$BQ$41,$L123,FALSE))</f>
        <v>0</v>
      </c>
      <c r="V123" s="30">
        <f>IF(V110=0,0,VLOOKUP(V110,FAC_TOTALS_APTA!$A$4:$BQ$41,$L123,FALSE))</f>
        <v>0</v>
      </c>
      <c r="W123" s="30">
        <f>IF(W110=0,0,VLOOKUP(W110,FAC_TOTALS_APTA!$A$4:$BQ$41,$L123,FALSE))</f>
        <v>0</v>
      </c>
      <c r="X123" s="30">
        <f>IF(X110=0,0,VLOOKUP(X110,FAC_TOTALS_APTA!$A$4:$BQ$41,$L123,FALSE))</f>
        <v>0</v>
      </c>
      <c r="Y123" s="30">
        <f>IF(Y110=0,0,VLOOKUP(Y110,FAC_TOTALS_APTA!$A$4:$BQ$41,$L123,FALSE))</f>
        <v>0</v>
      </c>
      <c r="Z123" s="30">
        <f>IF(Z110=0,0,VLOOKUP(Z110,FAC_TOTALS_APTA!$A$4:$BQ$41,$L123,FALSE))</f>
        <v>0</v>
      </c>
      <c r="AA123" s="30">
        <f>IF(AA110=0,0,VLOOKUP(AA110,FAC_TOTALS_APTA!$A$4:$BQ$41,$L123,FALSE))</f>
        <v>0</v>
      </c>
      <c r="AB123" s="30">
        <f>IF(AB110=0,0,VLOOKUP(AB110,FAC_TOTALS_APTA!$A$4:$BQ$41,$L123,FALSE))</f>
        <v>0</v>
      </c>
      <c r="AC123" s="33" t="e">
        <f t="shared" si="25"/>
        <v>#N/A</v>
      </c>
      <c r="AD123" s="34" t="e">
        <f>AC123/G132</f>
        <v>#N/A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 t="e">
        <f>VLOOKUP(G110,FAC_TOTALS_APTA!$A$4:$BQ$41,$F124,FALSE)</f>
        <v>#N/A</v>
      </c>
      <c r="H124" s="35" t="e">
        <f>VLOOKUP(H110,FAC_TOTALS_APTA!$A$4:$BQ$41,$F124,FALSE)</f>
        <v>#N/A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 t="e">
        <f>IF(M110=0,0,VLOOKUP(M110,FAC_TOTALS_APTA!$A$4:$BQ$41,$L124,FALSE))</f>
        <v>#N/A</v>
      </c>
      <c r="N124" s="30" t="e">
        <f>IF(N110=0,0,VLOOKUP(N110,FAC_TOTALS_APTA!$A$4:$BQ$41,$L124,FALSE))</f>
        <v>#N/A</v>
      </c>
      <c r="O124" s="30" t="e">
        <f>IF(O110=0,0,VLOOKUP(O110,FAC_TOTALS_APTA!$A$4:$BQ$41,$L124,FALSE))</f>
        <v>#N/A</v>
      </c>
      <c r="P124" s="30" t="e">
        <f>IF(P110=0,0,VLOOKUP(P110,FAC_TOTALS_APTA!$A$4:$BQ$41,$L124,FALSE))</f>
        <v>#N/A</v>
      </c>
      <c r="Q124" s="30" t="e">
        <f>IF(Q110=0,0,VLOOKUP(Q110,FAC_TOTALS_APTA!$A$4:$BQ$41,$L124,FALSE))</f>
        <v>#N/A</v>
      </c>
      <c r="R124" s="30" t="e">
        <f>IF(R110=0,0,VLOOKUP(R110,FAC_TOTALS_APTA!$A$4:$BQ$41,$L124,FALSE))</f>
        <v>#N/A</v>
      </c>
      <c r="S124" s="30">
        <f>IF(S110=0,0,VLOOKUP(S110,FAC_TOTALS_APTA!$A$4:$BQ$41,$L124,FALSE))</f>
        <v>0</v>
      </c>
      <c r="T124" s="30">
        <f>IF(T110=0,0,VLOOKUP(T110,FAC_TOTALS_APTA!$A$4:$BQ$41,$L124,FALSE))</f>
        <v>0</v>
      </c>
      <c r="U124" s="30">
        <f>IF(U110=0,0,VLOOKUP(U110,FAC_TOTALS_APTA!$A$4:$BQ$41,$L124,FALSE))</f>
        <v>0</v>
      </c>
      <c r="V124" s="30">
        <f>IF(V110=0,0,VLOOKUP(V110,FAC_TOTALS_APTA!$A$4:$BQ$41,$L124,FALSE))</f>
        <v>0</v>
      </c>
      <c r="W124" s="30">
        <f>IF(W110=0,0,VLOOKUP(W110,FAC_TOTALS_APTA!$A$4:$BQ$41,$L124,FALSE))</f>
        <v>0</v>
      </c>
      <c r="X124" s="30">
        <f>IF(X110=0,0,VLOOKUP(X110,FAC_TOTALS_APTA!$A$4:$BQ$41,$L124,FALSE))</f>
        <v>0</v>
      </c>
      <c r="Y124" s="30">
        <f>IF(Y110=0,0,VLOOKUP(Y110,FAC_TOTALS_APTA!$A$4:$BQ$41,$L124,FALSE))</f>
        <v>0</v>
      </c>
      <c r="Z124" s="30">
        <f>IF(Z110=0,0,VLOOKUP(Z110,FAC_TOTALS_APTA!$A$4:$BQ$41,$L124,FALSE))</f>
        <v>0</v>
      </c>
      <c r="AA124" s="30">
        <f>IF(AA110=0,0,VLOOKUP(AA110,FAC_TOTALS_APTA!$A$4:$BQ$41,$L124,FALSE))</f>
        <v>0</v>
      </c>
      <c r="AB124" s="30">
        <f>IF(AB110=0,0,VLOOKUP(AB110,FAC_TOTALS_APTA!$A$4:$BQ$41,$L124,FALSE))</f>
        <v>0</v>
      </c>
      <c r="AC124" s="33" t="e">
        <f t="shared" si="25"/>
        <v>#N/A</v>
      </c>
      <c r="AD124" s="34" t="e">
        <f>AC124/G132</f>
        <v>#N/A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 t="e">
        <f>VLOOKUP(G110,FAC_TOTALS_APTA!$A$4:$BQ$41,$F125,FALSE)</f>
        <v>#N/A</v>
      </c>
      <c r="H125" s="35" t="e">
        <f>VLOOKUP(H110,FAC_TOTALS_APTA!$A$4:$BQ$41,$F125,FALSE)</f>
        <v>#N/A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 t="e">
        <f>IF(M110=0,0,VLOOKUP(M110,FAC_TOTALS_APTA!$A$4:$BQ$41,$L125,FALSE))</f>
        <v>#N/A</v>
      </c>
      <c r="N125" s="30" t="e">
        <f>IF(N110=0,0,VLOOKUP(N110,FAC_TOTALS_APTA!$A$4:$BQ$41,$L125,FALSE))</f>
        <v>#N/A</v>
      </c>
      <c r="O125" s="30" t="e">
        <f>IF(O110=0,0,VLOOKUP(O110,FAC_TOTALS_APTA!$A$4:$BQ$41,$L125,FALSE))</f>
        <v>#N/A</v>
      </c>
      <c r="P125" s="30" t="e">
        <f>IF(P110=0,0,VLOOKUP(P110,FAC_TOTALS_APTA!$A$4:$BQ$41,$L125,FALSE))</f>
        <v>#N/A</v>
      </c>
      <c r="Q125" s="30" t="e">
        <f>IF(Q110=0,0,VLOOKUP(Q110,FAC_TOTALS_APTA!$A$4:$BQ$41,$L125,FALSE))</f>
        <v>#N/A</v>
      </c>
      <c r="R125" s="30" t="e">
        <f>IF(R110=0,0,VLOOKUP(R110,FAC_TOTALS_APTA!$A$4:$BQ$41,$L125,FALSE))</f>
        <v>#N/A</v>
      </c>
      <c r="S125" s="30">
        <f>IF(S110=0,0,VLOOKUP(S110,FAC_TOTALS_APTA!$A$4:$BQ$41,$L125,FALSE))</f>
        <v>0</v>
      </c>
      <c r="T125" s="30">
        <f>IF(T110=0,0,VLOOKUP(T110,FAC_TOTALS_APTA!$A$4:$BQ$41,$L125,FALSE))</f>
        <v>0</v>
      </c>
      <c r="U125" s="30">
        <f>IF(U110=0,0,VLOOKUP(U110,FAC_TOTALS_APTA!$A$4:$BQ$41,$L125,FALSE))</f>
        <v>0</v>
      </c>
      <c r="V125" s="30">
        <f>IF(V110=0,0,VLOOKUP(V110,FAC_TOTALS_APTA!$A$4:$BQ$41,$L125,FALSE))</f>
        <v>0</v>
      </c>
      <c r="W125" s="30">
        <f>IF(W110=0,0,VLOOKUP(W110,FAC_TOTALS_APTA!$A$4:$BQ$41,$L125,FALSE))</f>
        <v>0</v>
      </c>
      <c r="X125" s="30">
        <f>IF(X110=0,0,VLOOKUP(X110,FAC_TOTALS_APTA!$A$4:$BQ$41,$L125,FALSE))</f>
        <v>0</v>
      </c>
      <c r="Y125" s="30">
        <f>IF(Y110=0,0,VLOOKUP(Y110,FAC_TOTALS_APTA!$A$4:$BQ$41,$L125,FALSE))</f>
        <v>0</v>
      </c>
      <c r="Z125" s="30">
        <f>IF(Z110=0,0,VLOOKUP(Z110,FAC_TOTALS_APTA!$A$4:$BQ$41,$L125,FALSE))</f>
        <v>0</v>
      </c>
      <c r="AA125" s="30">
        <f>IF(AA110=0,0,VLOOKUP(AA110,FAC_TOTALS_APTA!$A$4:$BQ$41,$L125,FALSE))</f>
        <v>0</v>
      </c>
      <c r="AB125" s="30">
        <f>IF(AB110=0,0,VLOOKUP(AB110,FAC_TOTALS_APTA!$A$4:$BQ$41,$L125,FALSE))</f>
        <v>0</v>
      </c>
      <c r="AC125" s="33" t="e">
        <f t="shared" si="25"/>
        <v>#N/A</v>
      </c>
      <c r="AD125" s="34" t="e">
        <f>AC125/G132</f>
        <v>#N/A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 t="e">
        <f>VLOOKUP(G110,FAC_TOTALS_APTA!$A$4:$BQ$41,$F126,FALSE)</f>
        <v>#N/A</v>
      </c>
      <c r="H126" s="35" t="e">
        <f>VLOOKUP(H110,FAC_TOTALS_APTA!$A$4:$BQ$41,$F126,FALSE)</f>
        <v>#N/A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 t="e">
        <f>IF(M110=0,0,VLOOKUP(M110,FAC_TOTALS_APTA!$A$4:$BQ$41,$L126,FALSE))</f>
        <v>#N/A</v>
      </c>
      <c r="N126" s="30" t="e">
        <f>IF(N110=0,0,VLOOKUP(N110,FAC_TOTALS_APTA!$A$4:$BQ$41,$L126,FALSE))</f>
        <v>#N/A</v>
      </c>
      <c r="O126" s="30" t="e">
        <f>IF(O110=0,0,VLOOKUP(O110,FAC_TOTALS_APTA!$A$4:$BQ$41,$L126,FALSE))</f>
        <v>#N/A</v>
      </c>
      <c r="P126" s="30" t="e">
        <f>IF(P110=0,0,VLOOKUP(P110,FAC_TOTALS_APTA!$A$4:$BQ$41,$L126,FALSE))</f>
        <v>#N/A</v>
      </c>
      <c r="Q126" s="30" t="e">
        <f>IF(Q110=0,0,VLOOKUP(Q110,FAC_TOTALS_APTA!$A$4:$BQ$41,$L126,FALSE))</f>
        <v>#N/A</v>
      </c>
      <c r="R126" s="30" t="e">
        <f>IF(R110=0,0,VLOOKUP(R110,FAC_TOTALS_APTA!$A$4:$BQ$41,$L126,FALSE))</f>
        <v>#N/A</v>
      </c>
      <c r="S126" s="30">
        <f>IF(S110=0,0,VLOOKUP(S110,FAC_TOTALS_APTA!$A$4:$BQ$41,$L126,FALSE))</f>
        <v>0</v>
      </c>
      <c r="T126" s="30">
        <f>IF(T110=0,0,VLOOKUP(T110,FAC_TOTALS_APTA!$A$4:$BQ$41,$L126,FALSE))</f>
        <v>0</v>
      </c>
      <c r="U126" s="30">
        <f>IF(U110=0,0,VLOOKUP(U110,FAC_TOTALS_APTA!$A$4:$BQ$41,$L126,FALSE))</f>
        <v>0</v>
      </c>
      <c r="V126" s="30">
        <f>IF(V110=0,0,VLOOKUP(V110,FAC_TOTALS_APTA!$A$4:$BQ$41,$L126,FALSE))</f>
        <v>0</v>
      </c>
      <c r="W126" s="30">
        <f>IF(W110=0,0,VLOOKUP(W110,FAC_TOTALS_APTA!$A$4:$BQ$41,$L126,FALSE))</f>
        <v>0</v>
      </c>
      <c r="X126" s="30">
        <f>IF(X110=0,0,VLOOKUP(X110,FAC_TOTALS_APTA!$A$4:$BQ$41,$L126,FALSE))</f>
        <v>0</v>
      </c>
      <c r="Y126" s="30">
        <f>IF(Y110=0,0,VLOOKUP(Y110,FAC_TOTALS_APTA!$A$4:$BQ$41,$L126,FALSE))</f>
        <v>0</v>
      </c>
      <c r="Z126" s="30">
        <f>IF(Z110=0,0,VLOOKUP(Z110,FAC_TOTALS_APTA!$A$4:$BQ$41,$L126,FALSE))</f>
        <v>0</v>
      </c>
      <c r="AA126" s="30">
        <f>IF(AA110=0,0,VLOOKUP(AA110,FAC_TOTALS_APTA!$A$4:$BQ$41,$L126,FALSE))</f>
        <v>0</v>
      </c>
      <c r="AB126" s="30">
        <f>IF(AB110=0,0,VLOOKUP(AB110,FAC_TOTALS_APTA!$A$4:$BQ$41,$L126,FALSE))</f>
        <v>0</v>
      </c>
      <c r="AC126" s="33" t="e">
        <f t="shared" si="25"/>
        <v>#N/A</v>
      </c>
      <c r="AD126" s="34" t="e">
        <f>AC126/G132</f>
        <v>#N/A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 t="e">
        <f>VLOOKUP(G110,FAC_TOTALS_APTA!$A$4:$BQ$41,$F127,FALSE)</f>
        <v>#N/A</v>
      </c>
      <c r="H127" s="35" t="e">
        <f>VLOOKUP(H110,FAC_TOTALS_APTA!$A$4:$BQ$41,$F127,FALSE)</f>
        <v>#N/A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 t="e">
        <f>IF(M110=0,0,VLOOKUP(M110,FAC_TOTALS_APTA!$A$4:$BQ$41,$L127,FALSE))</f>
        <v>#N/A</v>
      </c>
      <c r="N127" s="30" t="e">
        <f>IF(N110=0,0,VLOOKUP(N110,FAC_TOTALS_APTA!$A$4:$BQ$41,$L127,FALSE))</f>
        <v>#N/A</v>
      </c>
      <c r="O127" s="30" t="e">
        <f>IF(O110=0,0,VLOOKUP(O110,FAC_TOTALS_APTA!$A$4:$BQ$41,$L127,FALSE))</f>
        <v>#N/A</v>
      </c>
      <c r="P127" s="30" t="e">
        <f>IF(P110=0,0,VLOOKUP(P110,FAC_TOTALS_APTA!$A$4:$BQ$41,$L127,FALSE))</f>
        <v>#N/A</v>
      </c>
      <c r="Q127" s="30" t="e">
        <f>IF(Q110=0,0,VLOOKUP(Q110,FAC_TOTALS_APTA!$A$4:$BQ$41,$L127,FALSE))</f>
        <v>#N/A</v>
      </c>
      <c r="R127" s="30" t="e">
        <f>IF(R110=0,0,VLOOKUP(R110,FAC_TOTALS_APTA!$A$4:$BQ$41,$L127,FALSE))</f>
        <v>#N/A</v>
      </c>
      <c r="S127" s="30">
        <f>IF(S110=0,0,VLOOKUP(S110,FAC_TOTALS_APTA!$A$4:$BQ$41,$L127,FALSE))</f>
        <v>0</v>
      </c>
      <c r="T127" s="30">
        <f>IF(T110=0,0,VLOOKUP(T110,FAC_TOTALS_APTA!$A$4:$BQ$41,$L127,FALSE))</f>
        <v>0</v>
      </c>
      <c r="U127" s="30">
        <f>IF(U110=0,0,VLOOKUP(U110,FAC_TOTALS_APTA!$A$4:$BQ$41,$L127,FALSE))</f>
        <v>0</v>
      </c>
      <c r="V127" s="30">
        <f>IF(V110=0,0,VLOOKUP(V110,FAC_TOTALS_APTA!$A$4:$BQ$41,$L127,FALSE))</f>
        <v>0</v>
      </c>
      <c r="W127" s="30">
        <f>IF(W110=0,0,VLOOKUP(W110,FAC_TOTALS_APTA!$A$4:$BQ$41,$L127,FALSE))</f>
        <v>0</v>
      </c>
      <c r="X127" s="30">
        <f>IF(X110=0,0,VLOOKUP(X110,FAC_TOTALS_APTA!$A$4:$BQ$41,$L127,FALSE))</f>
        <v>0</v>
      </c>
      <c r="Y127" s="30">
        <f>IF(Y110=0,0,VLOOKUP(Y110,FAC_TOTALS_APTA!$A$4:$BQ$41,$L127,FALSE))</f>
        <v>0</v>
      </c>
      <c r="Z127" s="30">
        <f>IF(Z110=0,0,VLOOKUP(Z110,FAC_TOTALS_APTA!$A$4:$BQ$41,$L127,FALSE))</f>
        <v>0</v>
      </c>
      <c r="AA127" s="30">
        <f>IF(AA110=0,0,VLOOKUP(AA110,FAC_TOTALS_APTA!$A$4:$BQ$41,$L127,FALSE))</f>
        <v>0</v>
      </c>
      <c r="AB127" s="30">
        <f>IF(AB110=0,0,VLOOKUP(AB110,FAC_TOTALS_APTA!$A$4:$BQ$41,$L127,FALSE))</f>
        <v>0</v>
      </c>
      <c r="AC127" s="33" t="e">
        <f t="shared" si="25"/>
        <v>#N/A</v>
      </c>
      <c r="AD127" s="34" t="e">
        <f>AC127/G132</f>
        <v>#N/A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 t="e">
        <f>VLOOKUP(G110,FAC_TOTALS_APTA!$A$4:$BQ$41,$F128,FALSE)</f>
        <v>#N/A</v>
      </c>
      <c r="H128" s="35" t="e">
        <f>VLOOKUP(H110,FAC_TOTALS_APTA!$A$4:$BQ$41,$F128,FALSE)</f>
        <v>#N/A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 t="e">
        <f>IF(M110=0,0,VLOOKUP(M110,FAC_TOTALS_APTA!$A$4:$BQ$41,$L128,FALSE))</f>
        <v>#N/A</v>
      </c>
      <c r="N128" s="30" t="e">
        <f>IF(N110=0,0,VLOOKUP(N110,FAC_TOTALS_APTA!$A$4:$BQ$41,$L128,FALSE))</f>
        <v>#N/A</v>
      </c>
      <c r="O128" s="30" t="e">
        <f>IF(O110=0,0,VLOOKUP(O110,FAC_TOTALS_APTA!$A$4:$BQ$41,$L128,FALSE))</f>
        <v>#N/A</v>
      </c>
      <c r="P128" s="30" t="e">
        <f>IF(P110=0,0,VLOOKUP(P110,FAC_TOTALS_APTA!$A$4:$BQ$41,$L128,FALSE))</f>
        <v>#N/A</v>
      </c>
      <c r="Q128" s="30" t="e">
        <f>IF(Q110=0,0,VLOOKUP(Q110,FAC_TOTALS_APTA!$A$4:$BQ$41,$L128,FALSE))</f>
        <v>#N/A</v>
      </c>
      <c r="R128" s="30" t="e">
        <f>IF(R110=0,0,VLOOKUP(R110,FAC_TOTALS_APTA!$A$4:$BQ$41,$L128,FALSE))</f>
        <v>#N/A</v>
      </c>
      <c r="S128" s="30">
        <f>IF(S110=0,0,VLOOKUP(S110,FAC_TOTALS_APTA!$A$4:$BQ$41,$L128,FALSE))</f>
        <v>0</v>
      </c>
      <c r="T128" s="30">
        <f>IF(T110=0,0,VLOOKUP(T110,FAC_TOTALS_APTA!$A$4:$BQ$41,$L128,FALSE))</f>
        <v>0</v>
      </c>
      <c r="U128" s="30">
        <f>IF(U110=0,0,VLOOKUP(U110,FAC_TOTALS_APTA!$A$4:$BQ$41,$L128,FALSE))</f>
        <v>0</v>
      </c>
      <c r="V128" s="30">
        <f>IF(V110=0,0,VLOOKUP(V110,FAC_TOTALS_APTA!$A$4:$BQ$41,$L128,FALSE))</f>
        <v>0</v>
      </c>
      <c r="W128" s="30">
        <f>IF(W110=0,0,VLOOKUP(W110,FAC_TOTALS_APTA!$A$4:$BQ$41,$L128,FALSE))</f>
        <v>0</v>
      </c>
      <c r="X128" s="30">
        <f>IF(X110=0,0,VLOOKUP(X110,FAC_TOTALS_APTA!$A$4:$BQ$41,$L128,FALSE))</f>
        <v>0</v>
      </c>
      <c r="Y128" s="30">
        <f>IF(Y110=0,0,VLOOKUP(Y110,FAC_TOTALS_APTA!$A$4:$BQ$41,$L128,FALSE))</f>
        <v>0</v>
      </c>
      <c r="Z128" s="30">
        <f>IF(Z110=0,0,VLOOKUP(Z110,FAC_TOTALS_APTA!$A$4:$BQ$41,$L128,FALSE))</f>
        <v>0</v>
      </c>
      <c r="AA128" s="30">
        <f>IF(AA110=0,0,VLOOKUP(AA110,FAC_TOTALS_APTA!$A$4:$BQ$41,$L128,FALSE))</f>
        <v>0</v>
      </c>
      <c r="AB128" s="30">
        <f>IF(AB110=0,0,VLOOKUP(AB110,FAC_TOTALS_APTA!$A$4:$BQ$41,$L128,FALSE))</f>
        <v>0</v>
      </c>
      <c r="AC128" s="33" t="e">
        <f t="shared" si="25"/>
        <v>#N/A</v>
      </c>
      <c r="AD128" s="34" t="e">
        <f>AC128/G132</f>
        <v>#N/A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 t="e">
        <f>VLOOKUP(G110,FAC_TOTALS_APTA!$A$4:$BQ$41,$F129,FALSE)</f>
        <v>#N/A</v>
      </c>
      <c r="H129" s="37" t="e">
        <f>VLOOKUP(H110,FAC_TOTALS_APTA!$A$4:$BQ$41,$F129,FALSE)</f>
        <v>#N/A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 t="e">
        <f>IF(M110=0,0,VLOOKUP(M110,FAC_TOTALS_APTA!$A$4:$BQ$41,$L129,FALSE))</f>
        <v>#N/A</v>
      </c>
      <c r="N129" s="40" t="e">
        <f>IF(N110=0,0,VLOOKUP(N110,FAC_TOTALS_APTA!$A$4:$BQ$41,$L129,FALSE))</f>
        <v>#N/A</v>
      </c>
      <c r="O129" s="40" t="e">
        <f>IF(O110=0,0,VLOOKUP(O110,FAC_TOTALS_APTA!$A$4:$BQ$41,$L129,FALSE))</f>
        <v>#N/A</v>
      </c>
      <c r="P129" s="40" t="e">
        <f>IF(P110=0,0,VLOOKUP(P110,FAC_TOTALS_APTA!$A$4:$BQ$41,$L129,FALSE))</f>
        <v>#N/A</v>
      </c>
      <c r="Q129" s="40" t="e">
        <f>IF(Q110=0,0,VLOOKUP(Q110,FAC_TOTALS_APTA!$A$4:$BQ$41,$L129,FALSE))</f>
        <v>#N/A</v>
      </c>
      <c r="R129" s="40" t="e">
        <f>IF(R110=0,0,VLOOKUP(R110,FAC_TOTALS_APTA!$A$4:$BQ$41,$L129,FALSE))</f>
        <v>#N/A</v>
      </c>
      <c r="S129" s="40">
        <f>IF(S110=0,0,VLOOKUP(S110,FAC_TOTALS_APTA!$A$4:$BQ$41,$L129,FALSE))</f>
        <v>0</v>
      </c>
      <c r="T129" s="40">
        <f>IF(T110=0,0,VLOOKUP(T110,FAC_TOTALS_APTA!$A$4:$BQ$41,$L129,FALSE))</f>
        <v>0</v>
      </c>
      <c r="U129" s="40">
        <f>IF(U110=0,0,VLOOKUP(U110,FAC_TOTALS_APTA!$A$4:$BQ$41,$L129,FALSE))</f>
        <v>0</v>
      </c>
      <c r="V129" s="40">
        <f>IF(V110=0,0,VLOOKUP(V110,FAC_TOTALS_APTA!$A$4:$BQ$41,$L129,FALSE))</f>
        <v>0</v>
      </c>
      <c r="W129" s="40">
        <f>IF(W110=0,0,VLOOKUP(W110,FAC_TOTALS_APTA!$A$4:$BQ$41,$L129,FALSE))</f>
        <v>0</v>
      </c>
      <c r="X129" s="40">
        <f>IF(X110=0,0,VLOOKUP(X110,FAC_TOTALS_APTA!$A$4:$BQ$41,$L129,FALSE))</f>
        <v>0</v>
      </c>
      <c r="Y129" s="40">
        <f>IF(Y110=0,0,VLOOKUP(Y110,FAC_TOTALS_APTA!$A$4:$BQ$41,$L129,FALSE))</f>
        <v>0</v>
      </c>
      <c r="Z129" s="40">
        <f>IF(Z110=0,0,VLOOKUP(Z110,FAC_TOTALS_APTA!$A$4:$BQ$41,$L129,FALSE))</f>
        <v>0</v>
      </c>
      <c r="AA129" s="40">
        <f>IF(AA110=0,0,VLOOKUP(AA110,FAC_TOTALS_APTA!$A$4:$BQ$41,$L129,FALSE))</f>
        <v>0</v>
      </c>
      <c r="AB129" s="40">
        <f>IF(AB110=0,0,VLOOKUP(AB110,FAC_TOTALS_APTA!$A$4:$BQ$41,$L129,FALSE))</f>
        <v>0</v>
      </c>
      <c r="AC129" s="41" t="e">
        <f t="shared" si="25"/>
        <v>#N/A</v>
      </c>
      <c r="AD129" s="42" t="e">
        <f>AC129/G132</f>
        <v>#N/A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 t="e">
        <f>IF(M110=0,0,VLOOKUP(M110,FAC_TOTALS_APTA!$A$4:$BQ$41,$L130,FALSE))</f>
        <v>#N/A</v>
      </c>
      <c r="N130" s="40" t="e">
        <f>IF(N110=0,0,VLOOKUP(N110,FAC_TOTALS_APTA!$A$4:$BQ$41,$L130,FALSE))</f>
        <v>#N/A</v>
      </c>
      <c r="O130" s="40" t="e">
        <f>IF(O110=0,0,VLOOKUP(O110,FAC_TOTALS_APTA!$A$4:$BQ$41,$L130,FALSE))</f>
        <v>#N/A</v>
      </c>
      <c r="P130" s="40" t="e">
        <f>IF(P110=0,0,VLOOKUP(P110,FAC_TOTALS_APTA!$A$4:$BQ$41,$L130,FALSE))</f>
        <v>#N/A</v>
      </c>
      <c r="Q130" s="40" t="e">
        <f>IF(Q110=0,0,VLOOKUP(Q110,FAC_TOTALS_APTA!$A$4:$BQ$41,$L130,FALSE))</f>
        <v>#N/A</v>
      </c>
      <c r="R130" s="40" t="e">
        <f>IF(R110=0,0,VLOOKUP(R110,FAC_TOTALS_APTA!$A$4:$BQ$41,$L130,FALSE))</f>
        <v>#N/A</v>
      </c>
      <c r="S130" s="40">
        <f>IF(S110=0,0,VLOOKUP(S110,FAC_TOTALS_APTA!$A$4:$BQ$41,$L130,FALSE))</f>
        <v>0</v>
      </c>
      <c r="T130" s="40">
        <f>IF(T110=0,0,VLOOKUP(T110,FAC_TOTALS_APTA!$A$4:$BQ$41,$L130,FALSE))</f>
        <v>0</v>
      </c>
      <c r="U130" s="40">
        <f>IF(U110=0,0,VLOOKUP(U110,FAC_TOTALS_APTA!$A$4:$BQ$41,$L130,FALSE))</f>
        <v>0</v>
      </c>
      <c r="V130" s="40">
        <f>IF(V110=0,0,VLOOKUP(V110,FAC_TOTALS_APTA!$A$4:$BQ$41,$L130,FALSE))</f>
        <v>0</v>
      </c>
      <c r="W130" s="40">
        <f>IF(W110=0,0,VLOOKUP(W110,FAC_TOTALS_APTA!$A$4:$BQ$41,$L130,FALSE))</f>
        <v>0</v>
      </c>
      <c r="X130" s="40">
        <f>IF(X110=0,0,VLOOKUP(X110,FAC_TOTALS_APTA!$A$4:$BQ$41,$L130,FALSE))</f>
        <v>0</v>
      </c>
      <c r="Y130" s="40">
        <f>IF(Y110=0,0,VLOOKUP(Y110,FAC_TOTALS_APTA!$A$4:$BQ$41,$L130,FALSE))</f>
        <v>0</v>
      </c>
      <c r="Z130" s="40">
        <f>IF(Z110=0,0,VLOOKUP(Z110,FAC_TOTALS_APTA!$A$4:$BQ$41,$L130,FALSE))</f>
        <v>0</v>
      </c>
      <c r="AA130" s="40">
        <f>IF(AA110=0,0,VLOOKUP(AA110,FAC_TOTALS_APTA!$A$4:$BQ$41,$L130,FALSE))</f>
        <v>0</v>
      </c>
      <c r="AB130" s="40">
        <f>IF(AB110=0,0,VLOOKUP(AB110,FAC_TOTALS_APTA!$A$4:$BQ$41,$L130,FALSE))</f>
        <v>0</v>
      </c>
      <c r="AC130" s="41" t="e">
        <f>SUM(M130:AB130)</f>
        <v>#N/A</v>
      </c>
      <c r="AD130" s="42" t="e">
        <f>AC130/G132</f>
        <v>#N/A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 t="e">
        <f>VLOOKUP(G110,FAC_TOTALS_APTA!$A$4:$BQ$41,$F131,FALSE)</f>
        <v>#N/A</v>
      </c>
      <c r="H131" s="66" t="e">
        <f>VLOOKUP(H110,FAC_TOTALS_APTA!$A$4:$BO$41,$F131,FALSE)</f>
        <v>#N/A</v>
      </c>
      <c r="I131" s="68" t="e">
        <f t="shared" ref="I131:I132" si="26">H131/G131-1</f>
        <v>#N/A</v>
      </c>
      <c r="J131" s="32"/>
      <c r="K131" s="32"/>
      <c r="L131" s="8"/>
      <c r="M131" s="30" t="e">
        <f>SUM(M112:M129)</f>
        <v>#N/A</v>
      </c>
      <c r="N131" s="30" t="e">
        <f t="shared" ref="N131:AB131" si="27">SUM(N112:N129)</f>
        <v>#N/A</v>
      </c>
      <c r="O131" s="30" t="e">
        <f t="shared" si="27"/>
        <v>#N/A</v>
      </c>
      <c r="P131" s="30" t="e">
        <f t="shared" si="27"/>
        <v>#N/A</v>
      </c>
      <c r="Q131" s="30" t="e">
        <f t="shared" si="27"/>
        <v>#N/A</v>
      </c>
      <c r="R131" s="30" t="e">
        <f t="shared" si="27"/>
        <v>#N/A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 t="e">
        <f>H131-G131</f>
        <v>#N/A</v>
      </c>
      <c r="AD131" s="34" t="e">
        <f>I131</f>
        <v>#N/A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 t="e">
        <f>VLOOKUP(G110,FAC_TOTALS_APTA!$A$4:$BO$41,$F132,FALSE)</f>
        <v>#N/A</v>
      </c>
      <c r="H132" s="67" t="e">
        <f>VLOOKUP(H110,FAC_TOTALS_APTA!$A$4:$BO$41,$F132,FALSE)</f>
        <v>#N/A</v>
      </c>
      <c r="I132" s="69" t="e">
        <f t="shared" si="26"/>
        <v>#N/A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 t="e">
        <f>H132-G132</f>
        <v>#N/A</v>
      </c>
      <c r="AD132" s="46" t="e">
        <f>I132</f>
        <v>#N/A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 t="e">
        <f>AD132-AD131</f>
        <v>#N/A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34"/>
  <sheetViews>
    <sheetView showGridLines="0" topLeftCell="A5" workbookViewId="0">
      <selection activeCell="B1" sqref="B1:AD1048576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2002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2002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1_1_2002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1_1_2003</v>
      </c>
      <c r="N11" s="8" t="str">
        <f t="shared" ref="N11:AB11" si="0">IF($G9+N10&gt;$H9,0,CONCATENATE($C6,"_",$C7,"_",$G9+N10))</f>
        <v>1_1_2004</v>
      </c>
      <c r="O11" s="8" t="str">
        <f t="shared" si="0"/>
        <v>1_1_2005</v>
      </c>
      <c r="P11" s="8" t="str">
        <f t="shared" si="0"/>
        <v>1_1_2006</v>
      </c>
      <c r="Q11" s="8" t="str">
        <f t="shared" si="0"/>
        <v>1_1_2007</v>
      </c>
      <c r="R11" s="8" t="str">
        <f t="shared" si="0"/>
        <v>1_1_2008</v>
      </c>
      <c r="S11" s="8" t="str">
        <f t="shared" si="0"/>
        <v>1_1_2009</v>
      </c>
      <c r="T11" s="8" t="str">
        <f t="shared" si="0"/>
        <v>1_1_2010</v>
      </c>
      <c r="U11" s="8" t="str">
        <f t="shared" si="0"/>
        <v>1_1_2011</v>
      </c>
      <c r="V11" s="8" t="str">
        <f t="shared" si="0"/>
        <v>1_1_2012</v>
      </c>
      <c r="W11" s="8" t="str">
        <f t="shared" si="0"/>
        <v>1_1_2013</v>
      </c>
      <c r="X11" s="8" t="str">
        <f t="shared" si="0"/>
        <v>1_1_2014</v>
      </c>
      <c r="Y11" s="8" t="str">
        <f t="shared" si="0"/>
        <v>1_1_2015</v>
      </c>
      <c r="Z11" s="8" t="str">
        <f t="shared" si="0"/>
        <v>1_1_2016</v>
      </c>
      <c r="AA11" s="8" t="str">
        <f t="shared" si="0"/>
        <v>1_1_2017</v>
      </c>
      <c r="AB11" s="8" t="str">
        <f t="shared" si="0"/>
        <v>1_1_2018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VLOOKUP(G11,FAC_TOTALS_APTA!$A$4:$BQ$41,$F13,FALSE)</f>
        <v>23232532.09</v>
      </c>
      <c r="H13" s="30">
        <f>VLOOKUP(H11,FAC_TOTALS_APTA!$A$4:$BQ$41,$F13,FALSE)</f>
        <v>22301780.5</v>
      </c>
      <c r="I13" s="31">
        <f>IFERROR(H13/G13-1,"-")</f>
        <v>-4.0062425670795654E-2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IF(M11=0,0,VLOOKUP(M11,FAC_TOTALS_APTA!$A$4:$BQ$41,$L13,FALSE))</f>
        <v>-2144481.67064146</v>
      </c>
      <c r="N13" s="30">
        <f>IF(N11=0,0,VLOOKUP(N11,FAC_TOTALS_APTA!$A$4:$BQ$41,$L13,FALSE))</f>
        <v>-74642.906166468907</v>
      </c>
      <c r="O13" s="30">
        <f>IF(O11=0,0,VLOOKUP(O11,FAC_TOTALS_APTA!$A$4:$BQ$41,$L13,FALSE))</f>
        <v>-2700275.2880865401</v>
      </c>
      <c r="P13" s="30">
        <f>IF(P11=0,0,VLOOKUP(P11,FAC_TOTALS_APTA!$A$4:$BQ$41,$L13,FALSE))</f>
        <v>3010989.2391786701</v>
      </c>
      <c r="Q13" s="30">
        <f>IF(Q11=0,0,VLOOKUP(Q11,FAC_TOTALS_APTA!$A$4:$BQ$41,$L13,FALSE))</f>
        <v>-579512.472508398</v>
      </c>
      <c r="R13" s="30">
        <f>IF(R11=0,0,VLOOKUP(R11,FAC_TOTALS_APTA!$A$4:$BQ$41,$L13,FALSE))</f>
        <v>4804405.7269453304</v>
      </c>
      <c r="S13" s="30">
        <f>IF(S11=0,0,VLOOKUP(S11,FAC_TOTALS_APTA!$A$4:$BQ$41,$L13,FALSE))</f>
        <v>-1315640.89529765</v>
      </c>
      <c r="T13" s="30">
        <f>IF(T11=0,0,VLOOKUP(T11,FAC_TOTALS_APTA!$A$4:$BQ$41,$L13,FALSE))</f>
        <v>-6951179.7835332202</v>
      </c>
      <c r="U13" s="30">
        <f>IF(U11=0,0,VLOOKUP(U11,FAC_TOTALS_APTA!$A$4:$BQ$41,$L13,FALSE))</f>
        <v>-8291139.4530891702</v>
      </c>
      <c r="V13" s="30">
        <f>IF(V11=0,0,VLOOKUP(V11,FAC_TOTALS_APTA!$A$4:$BQ$41,$L13,FALSE))</f>
        <v>614902.15802799398</v>
      </c>
      <c r="W13" s="30">
        <f>IF(W11=0,0,VLOOKUP(W11,FAC_TOTALS_APTA!$A$4:$BQ$41,$L13,FALSE))</f>
        <v>253063.13639383999</v>
      </c>
      <c r="X13" s="30">
        <f>IF(X11=0,0,VLOOKUP(X11,FAC_TOTALS_APTA!$A$4:$BQ$41,$L13,FALSE))</f>
        <v>6676240.2892351896</v>
      </c>
      <c r="Y13" s="30">
        <f>IF(Y11=0,0,VLOOKUP(Y11,FAC_TOTALS_APTA!$A$4:$BQ$41,$L13,FALSE))</f>
        <v>4542641.4001021497</v>
      </c>
      <c r="Z13" s="30">
        <f>IF(Z11=0,0,VLOOKUP(Z11,FAC_TOTALS_APTA!$A$4:$BQ$41,$L13,FALSE))</f>
        <v>233780.55828112899</v>
      </c>
      <c r="AA13" s="30">
        <f>IF(AA11=0,0,VLOOKUP(AA11,FAC_TOTALS_APTA!$A$4:$BQ$41,$L13,FALSE))</f>
        <v>172601.29484931199</v>
      </c>
      <c r="AB13" s="30">
        <f>IF(AB11=0,0,VLOOKUP(AB11,FAC_TOTALS_APTA!$A$4:$BQ$41,$L13,FALSE))</f>
        <v>-63338.227887972404</v>
      </c>
      <c r="AC13" s="33">
        <f>SUM(M13:AB13)</f>
        <v>-1811586.8941972661</v>
      </c>
      <c r="AD13" s="34">
        <f>AC13/G33</f>
        <v>-2.3363521738339416E-2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VLOOKUP(G11,FAC_TOTALS_APTA!$A$4:$BQ$41,$F14,FALSE)</f>
        <v>0.862631653</v>
      </c>
      <c r="H14" s="47">
        <f>VLOOKUP(H11,FAC_TOTALS_APTA!$A$4:$BQ$41,$F14,FALSE)</f>
        <v>1.16011608899999</v>
      </c>
      <c r="I14" s="31">
        <f t="shared" ref="I14:I30" si="1">IFERROR(H14/G14-1,"-")</f>
        <v>0.34485685166480895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IF(M11=0,0,VLOOKUP(M11,FAC_TOTALS_APTA!$A$4:$BQ$41,$L14,FALSE))</f>
        <v>-28389.4002086133</v>
      </c>
      <c r="N14" s="30">
        <f>IF(N11=0,0,VLOOKUP(N11,FAC_TOTALS_APTA!$A$4:$BQ$41,$L14,FALSE))</f>
        <v>573836.52493944496</v>
      </c>
      <c r="O14" s="30">
        <f>IF(O11=0,0,VLOOKUP(O11,FAC_TOTALS_APTA!$A$4:$BQ$41,$L14,FALSE))</f>
        <v>560344.80596482498</v>
      </c>
      <c r="P14" s="30">
        <f>IF(P11=0,0,VLOOKUP(P11,FAC_TOTALS_APTA!$A$4:$BQ$41,$L14,FALSE))</f>
        <v>215229.42680422199</v>
      </c>
      <c r="Q14" s="30">
        <f>IF(Q11=0,0,VLOOKUP(Q11,FAC_TOTALS_APTA!$A$4:$BQ$41,$L14,FALSE))</f>
        <v>497971.88013630401</v>
      </c>
      <c r="R14" s="30">
        <f>IF(R11=0,0,VLOOKUP(R11,FAC_TOTALS_APTA!$A$4:$BQ$41,$L14,FALSE))</f>
        <v>1565285.5121542299</v>
      </c>
      <c r="S14" s="30">
        <f>IF(S11=0,0,VLOOKUP(S11,FAC_TOTALS_APTA!$A$4:$BQ$41,$L14,FALSE))</f>
        <v>-1512243.7144645001</v>
      </c>
      <c r="T14" s="30">
        <f>IF(T11=0,0,VLOOKUP(T11,FAC_TOTALS_APTA!$A$4:$BQ$41,$L14,FALSE))</f>
        <v>-2375983.09102462</v>
      </c>
      <c r="U14" s="30">
        <f>IF(U11=0,0,VLOOKUP(U11,FAC_TOTALS_APTA!$A$4:$BQ$41,$L14,FALSE))</f>
        <v>-1307098.14977916</v>
      </c>
      <c r="V14" s="30">
        <f>IF(V11=0,0,VLOOKUP(V11,FAC_TOTALS_APTA!$A$4:$BQ$41,$L14,FALSE))</f>
        <v>-1925765.8383649599</v>
      </c>
      <c r="W14" s="30">
        <f>IF(W11=0,0,VLOOKUP(W11,FAC_TOTALS_APTA!$A$4:$BQ$41,$L14,FALSE))</f>
        <v>-1063688.5779169099</v>
      </c>
      <c r="X14" s="30">
        <f>IF(X11=0,0,VLOOKUP(X11,FAC_TOTALS_APTA!$A$4:$BQ$41,$L14,FALSE))</f>
        <v>775105.72901581298</v>
      </c>
      <c r="Y14" s="30">
        <f>IF(Y11=0,0,VLOOKUP(Y11,FAC_TOTALS_APTA!$A$4:$BQ$41,$L14,FALSE))</f>
        <v>-360242.70939731901</v>
      </c>
      <c r="Z14" s="30">
        <f>IF(Z11=0,0,VLOOKUP(Z11,FAC_TOTALS_APTA!$A$4:$BQ$41,$L14,FALSE))</f>
        <v>-243310.249173135</v>
      </c>
      <c r="AA14" s="30">
        <f>IF(AA11=0,0,VLOOKUP(AA11,FAC_TOTALS_APTA!$A$4:$BQ$41,$L14,FALSE))</f>
        <v>37563.108686935397</v>
      </c>
      <c r="AB14" s="30">
        <f>IF(AB11=0,0,VLOOKUP(AB11,FAC_TOTALS_APTA!$A$4:$BQ$41,$L14,FALSE))</f>
        <v>-113295.284967252</v>
      </c>
      <c r="AC14" s="33">
        <f t="shared" ref="AC14:AC30" si="4">SUM(M14:AB14)</f>
        <v>-4704680.0275946949</v>
      </c>
      <c r="AD14" s="34">
        <f>AC14/G33</f>
        <v>-6.0674922328440531E-2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VLOOKUP(G11,FAC_TOTALS_APTA!$A$4:$BQ$41,$F15,FALSE)</f>
        <v>6335904.6559999902</v>
      </c>
      <c r="H15" s="30">
        <f>VLOOKUP(H11,FAC_TOTALS_APTA!$A$4:$BQ$41,$F15,FALSE)</f>
        <v>8942488.9299999792</v>
      </c>
      <c r="I15" s="31">
        <f t="shared" si="1"/>
        <v>0.4113989107351228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IF(M11=0,0,VLOOKUP(M11,FAC_TOTALS_APTA!$A$4:$BQ$41,$L15,FALSE))</f>
        <v>1028662.55048691</v>
      </c>
      <c r="N15" s="30">
        <f>IF(N11=0,0,VLOOKUP(N11,FAC_TOTALS_APTA!$A$4:$BQ$41,$L15,FALSE))</f>
        <v>911134.74026500597</v>
      </c>
      <c r="O15" s="30">
        <f>IF(O11=0,0,VLOOKUP(O11,FAC_TOTALS_APTA!$A$4:$BQ$41,$L15,FALSE))</f>
        <v>940898.32910394296</v>
      </c>
      <c r="P15" s="30">
        <f>IF(P11=0,0,VLOOKUP(P11,FAC_TOTALS_APTA!$A$4:$BQ$41,$L15,FALSE))</f>
        <v>1083376.67708131</v>
      </c>
      <c r="Q15" s="30">
        <f>IF(Q11=0,0,VLOOKUP(Q11,FAC_TOTALS_APTA!$A$4:$BQ$41,$L15,FALSE))</f>
        <v>601131.87084028404</v>
      </c>
      <c r="R15" s="30">
        <f>IF(R11=0,0,VLOOKUP(R11,FAC_TOTALS_APTA!$A$4:$BQ$41,$L15,FALSE))</f>
        <v>252047.250038253</v>
      </c>
      <c r="S15" s="30">
        <f>IF(S11=0,0,VLOOKUP(S11,FAC_TOTALS_APTA!$A$4:$BQ$41,$L15,FALSE))</f>
        <v>-142581.404159998</v>
      </c>
      <c r="T15" s="30">
        <f>IF(T11=0,0,VLOOKUP(T11,FAC_TOTALS_APTA!$A$4:$BQ$41,$L15,FALSE))</f>
        <v>-582549.25048302498</v>
      </c>
      <c r="U15" s="30">
        <f>IF(U11=0,0,VLOOKUP(U11,FAC_TOTALS_APTA!$A$4:$BQ$41,$L15,FALSE))</f>
        <v>356179.261824049</v>
      </c>
      <c r="V15" s="30">
        <f>IF(V11=0,0,VLOOKUP(V11,FAC_TOTALS_APTA!$A$4:$BQ$41,$L15,FALSE))</f>
        <v>367325.413802127</v>
      </c>
      <c r="W15" s="30">
        <f>IF(W11=0,0,VLOOKUP(W11,FAC_TOTALS_APTA!$A$4:$BQ$41,$L15,FALSE))</f>
        <v>279327.661604908</v>
      </c>
      <c r="X15" s="30">
        <f>IF(X11=0,0,VLOOKUP(X11,FAC_TOTALS_APTA!$A$4:$BQ$41,$L15,FALSE))</f>
        <v>332950.22937352798</v>
      </c>
      <c r="Y15" s="30">
        <f>IF(Y11=0,0,VLOOKUP(Y11,FAC_TOTALS_APTA!$A$4:$BQ$41,$L15,FALSE))</f>
        <v>407203.60182456003</v>
      </c>
      <c r="Z15" s="30">
        <f>IF(Z11=0,0,VLOOKUP(Z11,FAC_TOTALS_APTA!$A$4:$BQ$41,$L15,FALSE))</f>
        <v>473548.73353264597</v>
      </c>
      <c r="AA15" s="30">
        <f>IF(AA11=0,0,VLOOKUP(AA11,FAC_TOTALS_APTA!$A$4:$BQ$41,$L15,FALSE))</f>
        <v>449087.84195560397</v>
      </c>
      <c r="AB15" s="30">
        <f>IF(AB11=0,0,VLOOKUP(AB11,FAC_TOTALS_APTA!$A$4:$BQ$41,$L15,FALSE))</f>
        <v>382105.178197267</v>
      </c>
      <c r="AC15" s="33">
        <f t="shared" si="4"/>
        <v>7139848.6852873731</v>
      </c>
      <c r="AD15" s="34">
        <f>AC15/G33</f>
        <v>9.208060099213837E-2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VLOOKUP(G11,FAC_TOTALS_APTA!$A$4:$BQ$41,$F16,FALSE)</f>
        <v>0.22055560292443499</v>
      </c>
      <c r="H16" s="47">
        <f>VLOOKUP(H11,FAC_TOTALS_APTA!$A$4:$BQ$41,$F16,FALSE)</f>
        <v>0.208736631459781</v>
      </c>
      <c r="I16" s="31">
        <f t="shared" si="1"/>
        <v>-5.3587264653182753E-2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IF(M11=0,0,VLOOKUP(M11,FAC_TOTALS_APTA!$A$4:$BQ$41,$L16,FALSE))</f>
        <v>-943.33631530634295</v>
      </c>
      <c r="N16" s="30">
        <f>IF(N11=0,0,VLOOKUP(N11,FAC_TOTALS_APTA!$A$4:$BQ$41,$L16,FALSE))</f>
        <v>-19392.451898193602</v>
      </c>
      <c r="O16" s="30">
        <f>IF(O11=0,0,VLOOKUP(O11,FAC_TOTALS_APTA!$A$4:$BQ$41,$L16,FALSE))</f>
        <v>16705.2398749149</v>
      </c>
      <c r="P16" s="30">
        <f>IF(P11=0,0,VLOOKUP(P11,FAC_TOTALS_APTA!$A$4:$BQ$41,$L16,FALSE))</f>
        <v>-5398.0860927415397</v>
      </c>
      <c r="Q16" s="30">
        <f>IF(Q11=0,0,VLOOKUP(Q11,FAC_TOTALS_APTA!$A$4:$BQ$41,$L16,FALSE))</f>
        <v>-14805.9862539407</v>
      </c>
      <c r="R16" s="30">
        <f>IF(R11=0,0,VLOOKUP(R11,FAC_TOTALS_APTA!$A$4:$BQ$41,$L16,FALSE))</f>
        <v>152.07700044597499</v>
      </c>
      <c r="S16" s="30">
        <f>IF(S11=0,0,VLOOKUP(S11,FAC_TOTALS_APTA!$A$4:$BQ$41,$L16,FALSE))</f>
        <v>16556.384556157602</v>
      </c>
      <c r="T16" s="30">
        <f>IF(T11=0,0,VLOOKUP(T11,FAC_TOTALS_APTA!$A$4:$BQ$41,$L16,FALSE))</f>
        <v>3236.7665543600801</v>
      </c>
      <c r="U16" s="30">
        <f>IF(U11=0,0,VLOOKUP(U11,FAC_TOTALS_APTA!$A$4:$BQ$41,$L16,FALSE))</f>
        <v>-9357.98514437417</v>
      </c>
      <c r="V16" s="30">
        <f>IF(V11=0,0,VLOOKUP(V11,FAC_TOTALS_APTA!$A$4:$BQ$41,$L16,FALSE))</f>
        <v>-24340.967392053601</v>
      </c>
      <c r="W16" s="30">
        <f>IF(W11=0,0,VLOOKUP(W11,FAC_TOTALS_APTA!$A$4:$BQ$41,$L16,FALSE))</f>
        <v>2642.51287338259</v>
      </c>
      <c r="X16" s="30">
        <f>IF(X11=0,0,VLOOKUP(X11,FAC_TOTALS_APTA!$A$4:$BQ$41,$L16,FALSE))</f>
        <v>750.38560198190203</v>
      </c>
      <c r="Y16" s="30">
        <f>IF(Y11=0,0,VLOOKUP(Y11,FAC_TOTALS_APTA!$A$4:$BQ$41,$L16,FALSE))</f>
        <v>14267.1257696783</v>
      </c>
      <c r="Z16" s="30">
        <f>IF(Z11=0,0,VLOOKUP(Z11,FAC_TOTALS_APTA!$A$4:$BQ$41,$L16,FALSE))</f>
        <v>-2531.5148718458099</v>
      </c>
      <c r="AA16" s="30">
        <f>IF(AA11=0,0,VLOOKUP(AA11,FAC_TOTALS_APTA!$A$4:$BQ$41,$L16,FALSE))</f>
        <v>1172.19214707059</v>
      </c>
      <c r="AB16" s="30">
        <f>IF(AB11=0,0,VLOOKUP(AB11,FAC_TOTALS_APTA!$A$4:$BQ$41,$L16,FALSE))</f>
        <v>2.47493201941213</v>
      </c>
      <c r="AC16" s="33">
        <f t="shared" si="4"/>
        <v>-21285.168658444421</v>
      </c>
      <c r="AD16" s="34">
        <f>AC16/G33</f>
        <v>-2.7450877584105321E-4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VLOOKUP(G11,FAC_TOTALS_APTA!$A$4:$BQ$41,$F17,FALSE)</f>
        <v>1.8619999999999901</v>
      </c>
      <c r="H17" s="35">
        <f>VLOOKUP(H11,FAC_TOTALS_APTA!$A$4:$BQ$41,$F17,FALSE)</f>
        <v>2.71</v>
      </c>
      <c r="I17" s="31">
        <f t="shared" si="1"/>
        <v>0.45542427497315496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IF(M11=0,0,VLOOKUP(M11,FAC_TOTALS_APTA!$A$4:$BQ$41,$L17,FALSE))</f>
        <v>1034254.36254425</v>
      </c>
      <c r="N17" s="30">
        <f>IF(N11=0,0,VLOOKUP(N11,FAC_TOTALS_APTA!$A$4:$BQ$41,$L17,FALSE))</f>
        <v>1293084.7377798201</v>
      </c>
      <c r="O17" s="30">
        <f>IF(O11=0,0,VLOOKUP(O11,FAC_TOTALS_APTA!$A$4:$BQ$41,$L17,FALSE))</f>
        <v>1626812.4875354799</v>
      </c>
      <c r="P17" s="30">
        <f>IF(P11=0,0,VLOOKUP(P11,FAC_TOTALS_APTA!$A$4:$BQ$41,$L17,FALSE))</f>
        <v>775323.99454483995</v>
      </c>
      <c r="Q17" s="30">
        <f>IF(Q11=0,0,VLOOKUP(Q11,FAC_TOTALS_APTA!$A$4:$BQ$41,$L17,FALSE))</f>
        <v>400223.51155868499</v>
      </c>
      <c r="R17" s="30">
        <f>IF(R11=0,0,VLOOKUP(R11,FAC_TOTALS_APTA!$A$4:$BQ$41,$L17,FALSE))</f>
        <v>1450532.05868595</v>
      </c>
      <c r="S17" s="30">
        <f>IF(S11=0,0,VLOOKUP(S11,FAC_TOTALS_APTA!$A$4:$BQ$41,$L17,FALSE))</f>
        <v>-3623747.0512663801</v>
      </c>
      <c r="T17" s="30">
        <f>IF(T11=0,0,VLOOKUP(T11,FAC_TOTALS_APTA!$A$4:$BQ$41,$L17,FALSE))</f>
        <v>1506205.20402535</v>
      </c>
      <c r="U17" s="30">
        <f>IF(U11=0,0,VLOOKUP(U11,FAC_TOTALS_APTA!$A$4:$BQ$41,$L17,FALSE))</f>
        <v>2133302.7426463198</v>
      </c>
      <c r="V17" s="30">
        <f>IF(V11=0,0,VLOOKUP(V11,FAC_TOTALS_APTA!$A$4:$BQ$41,$L17,FALSE))</f>
        <v>-19626.263645802301</v>
      </c>
      <c r="W17" s="30">
        <f>IF(W11=0,0,VLOOKUP(W11,FAC_TOTALS_APTA!$A$4:$BQ$41,$L17,FALSE))</f>
        <v>-322726.77021599002</v>
      </c>
      <c r="X17" s="30">
        <f>IF(X11=0,0,VLOOKUP(X11,FAC_TOTALS_APTA!$A$4:$BQ$41,$L17,FALSE))</f>
        <v>-490552.83557798201</v>
      </c>
      <c r="Y17" s="30">
        <f>IF(Y11=0,0,VLOOKUP(Y11,FAC_TOTALS_APTA!$A$4:$BQ$41,$L17,FALSE))</f>
        <v>-3063669.50813183</v>
      </c>
      <c r="Z17" s="30">
        <f>IF(Z11=0,0,VLOOKUP(Z11,FAC_TOTALS_APTA!$A$4:$BQ$41,$L17,FALSE))</f>
        <v>-828674.93684079405</v>
      </c>
      <c r="AA17" s="30">
        <f>IF(AA11=0,0,VLOOKUP(AA11,FAC_TOTALS_APTA!$A$4:$BQ$41,$L17,FALSE))</f>
        <v>643370.06584584096</v>
      </c>
      <c r="AB17" s="30">
        <f>IF(AB11=0,0,VLOOKUP(AB11,FAC_TOTALS_APTA!$A$4:$BQ$41,$L17,FALSE))</f>
        <v>636364.958748832</v>
      </c>
      <c r="AC17" s="33">
        <f t="shared" si="4"/>
        <v>3150476.7582365889</v>
      </c>
      <c r="AD17" s="34">
        <f>AC17/G33</f>
        <v>4.063080411045332E-2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VLOOKUP(G11,FAC_TOTALS_APTA!$A$4:$BQ$41,$F18,FALSE)</f>
        <v>42909.715629999999</v>
      </c>
      <c r="H18" s="47">
        <f>VLOOKUP(H11,FAC_TOTALS_APTA!$A$4:$BQ$41,$F18,FALSE)</f>
        <v>32703</v>
      </c>
      <c r="I18" s="31">
        <f t="shared" si="1"/>
        <v>-0.23786490961650775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IF(M11=0,0,VLOOKUP(M11,FAC_TOTALS_APTA!$A$4:$BQ$41,$L18,FALSE))</f>
        <v>773868.07365414395</v>
      </c>
      <c r="N18" s="30">
        <f>IF(N11=0,0,VLOOKUP(N11,FAC_TOTALS_APTA!$A$4:$BQ$41,$L18,FALSE))</f>
        <v>847353.62652914005</v>
      </c>
      <c r="O18" s="30">
        <f>IF(O11=0,0,VLOOKUP(O11,FAC_TOTALS_APTA!$A$4:$BQ$41,$L18,FALSE))</f>
        <v>780963.12903167703</v>
      </c>
      <c r="P18" s="30">
        <f>IF(P11=0,0,VLOOKUP(P11,FAC_TOTALS_APTA!$A$4:$BQ$41,$L18,FALSE))</f>
        <v>1241152.26073836</v>
      </c>
      <c r="Q18" s="30">
        <f>IF(Q11=0,0,VLOOKUP(Q11,FAC_TOTALS_APTA!$A$4:$BQ$41,$L18,FALSE))</f>
        <v>-512803.999649734</v>
      </c>
      <c r="R18" s="30">
        <f>IF(R11=0,0,VLOOKUP(R11,FAC_TOTALS_APTA!$A$4:$BQ$41,$L18,FALSE))</f>
        <v>96568.439709744795</v>
      </c>
      <c r="S18" s="30">
        <f>IF(S11=0,0,VLOOKUP(S11,FAC_TOTALS_APTA!$A$4:$BQ$41,$L18,FALSE))</f>
        <v>1655668.79129588</v>
      </c>
      <c r="T18" s="30">
        <f>IF(T11=0,0,VLOOKUP(T11,FAC_TOTALS_APTA!$A$4:$BQ$41,$L18,FALSE))</f>
        <v>1201856.32095824</v>
      </c>
      <c r="U18" s="30">
        <f>IF(U11=0,0,VLOOKUP(U11,FAC_TOTALS_APTA!$A$4:$BQ$41,$L18,FALSE))</f>
        <v>509523.631731742</v>
      </c>
      <c r="V18" s="30">
        <f>IF(V11=0,0,VLOOKUP(V11,FAC_TOTALS_APTA!$A$4:$BQ$41,$L18,FALSE))</f>
        <v>-150906.48722099001</v>
      </c>
      <c r="W18" s="30">
        <f>IF(W11=0,0,VLOOKUP(W11,FAC_TOTALS_APTA!$A$4:$BQ$41,$L18,FALSE))</f>
        <v>-233127.71745621</v>
      </c>
      <c r="X18" s="30">
        <f>IF(X11=0,0,VLOOKUP(X11,FAC_TOTALS_APTA!$A$4:$BQ$41,$L18,FALSE))</f>
        <v>157918.61725881801</v>
      </c>
      <c r="Y18" s="30">
        <f>IF(Y11=0,0,VLOOKUP(Y11,FAC_TOTALS_APTA!$A$4:$BQ$41,$L18,FALSE))</f>
        <v>-844690.00258464203</v>
      </c>
      <c r="Z18" s="30">
        <f>IF(Z11=0,0,VLOOKUP(Z11,FAC_TOTALS_APTA!$A$4:$BQ$41,$L18,FALSE))</f>
        <v>-360627.58119894098</v>
      </c>
      <c r="AA18" s="30">
        <f>IF(AA11=0,0,VLOOKUP(AA11,FAC_TOTALS_APTA!$A$4:$BQ$41,$L18,FALSE))</f>
        <v>58739.231522567097</v>
      </c>
      <c r="AB18" s="30">
        <f>IF(AB11=0,0,VLOOKUP(AB11,FAC_TOTALS_APTA!$A$4:$BQ$41,$L18,FALSE))</f>
        <v>-96813.948002195495</v>
      </c>
      <c r="AC18" s="33">
        <f t="shared" si="4"/>
        <v>5124642.3863175996</v>
      </c>
      <c r="AD18" s="34">
        <f>AC18/G33</f>
        <v>6.6091057612226958E-2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VLOOKUP(G11,FAC_TOTALS_APTA!$A$4:$BQ$41,$F19,FALSE)</f>
        <v>5.44</v>
      </c>
      <c r="H19" s="30">
        <f>VLOOKUP(H11,FAC_TOTALS_APTA!$A$4:$BQ$41,$F19,FALSE)</f>
        <v>5.16</v>
      </c>
      <c r="I19" s="31">
        <f t="shared" si="1"/>
        <v>-5.1470588235294157E-2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IF(M11=0,0,VLOOKUP(M11,FAC_TOTALS_APTA!$A$4:$BQ$41,$L19,FALSE))</f>
        <v>151843.40934183801</v>
      </c>
      <c r="N19" s="30">
        <f>IF(N11=0,0,VLOOKUP(N11,FAC_TOTALS_APTA!$A$4:$BQ$41,$L19,FALSE))</f>
        <v>133772.68683595699</v>
      </c>
      <c r="O19" s="30">
        <f>IF(O11=0,0,VLOOKUP(O11,FAC_TOTALS_APTA!$A$4:$BQ$41,$L19,FALSE))</f>
        <v>86368.435386175697</v>
      </c>
      <c r="P19" s="30">
        <f>IF(P11=0,0,VLOOKUP(P11,FAC_TOTALS_APTA!$A$4:$BQ$41,$L19,FALSE))</f>
        <v>243232.47402923001</v>
      </c>
      <c r="Q19" s="30">
        <f>IF(Q11=0,0,VLOOKUP(Q11,FAC_TOTALS_APTA!$A$4:$BQ$41,$L19,FALSE))</f>
        <v>-393510.26503532002</v>
      </c>
      <c r="R19" s="30">
        <f>IF(R11=0,0,VLOOKUP(R11,FAC_TOTALS_APTA!$A$4:$BQ$41,$L19,FALSE))</f>
        <v>83595.109268716304</v>
      </c>
      <c r="S19" s="30">
        <f>IF(S11=0,0,VLOOKUP(S11,FAC_TOTALS_APTA!$A$4:$BQ$41,$L19,FALSE))</f>
        <v>220765.04471064301</v>
      </c>
      <c r="T19" s="30">
        <f>IF(T11=0,0,VLOOKUP(T11,FAC_TOTALS_APTA!$A$4:$BQ$41,$L19,FALSE))</f>
        <v>24340.416501866501</v>
      </c>
      <c r="U19" s="30">
        <f>IF(U11=0,0,VLOOKUP(U11,FAC_TOTALS_APTA!$A$4:$BQ$41,$L19,FALSE))</f>
        <v>23663.000633843199</v>
      </c>
      <c r="V19" s="30">
        <f>IF(V11=0,0,VLOOKUP(V11,FAC_TOTALS_APTA!$A$4:$BQ$41,$L19,FALSE))</f>
        <v>15222.0096747441</v>
      </c>
      <c r="W19" s="30">
        <f>IF(W11=0,0,VLOOKUP(W11,FAC_TOTALS_APTA!$A$4:$BQ$41,$L19,FALSE))</f>
        <v>79551.528967985301</v>
      </c>
      <c r="X19" s="30">
        <f>IF(X11=0,0,VLOOKUP(X11,FAC_TOTALS_APTA!$A$4:$BQ$41,$L19,FALSE))</f>
        <v>222508.765819664</v>
      </c>
      <c r="Y19" s="30">
        <f>IF(Y11=0,0,VLOOKUP(Y11,FAC_TOTALS_APTA!$A$4:$BQ$41,$L19,FALSE))</f>
        <v>-460359.03998346202</v>
      </c>
      <c r="Z19" s="30">
        <f>IF(Z11=0,0,VLOOKUP(Z11,FAC_TOTALS_APTA!$A$4:$BQ$41,$L19,FALSE))</f>
        <v>52339.194862923097</v>
      </c>
      <c r="AA19" s="30">
        <f>IF(AA11=0,0,VLOOKUP(AA11,FAC_TOTALS_APTA!$A$4:$BQ$41,$L19,FALSE))</f>
        <v>-374140.644345843</v>
      </c>
      <c r="AB19" s="30">
        <f>IF(AB11=0,0,VLOOKUP(AB11,FAC_TOTALS_APTA!$A$4:$BQ$41,$L19,FALSE))</f>
        <v>-249900.59342938301</v>
      </c>
      <c r="AC19" s="33">
        <f t="shared" si="4"/>
        <v>-140708.4667604217</v>
      </c>
      <c r="AD19" s="34">
        <f>AC19/G33</f>
        <v>-1.8146771388419787E-3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VLOOKUP(G11,FAC_TOTALS_APTA!$A$4:$BQ$41,$F20,FALSE)</f>
        <v>4.5</v>
      </c>
      <c r="H20" s="35">
        <f>VLOOKUP(H11,FAC_TOTALS_APTA!$A$4:$BQ$41,$F20,FALSE)</f>
        <v>7.6749999999999998</v>
      </c>
      <c r="I20" s="31">
        <f t="shared" si="1"/>
        <v>0.70555555555555549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IF(M11=0,0,VLOOKUP(M11,FAC_TOTALS_APTA!$A$4:$BQ$41,$L20,FALSE))</f>
        <v>0</v>
      </c>
      <c r="N20" s="30">
        <f>IF(N11=0,0,VLOOKUP(N11,FAC_TOTALS_APTA!$A$4:$BQ$41,$L20,FALSE))</f>
        <v>0</v>
      </c>
      <c r="O20" s="30">
        <f>IF(O11=0,0,VLOOKUP(O11,FAC_TOTALS_APTA!$A$4:$BQ$41,$L20,FALSE))</f>
        <v>0</v>
      </c>
      <c r="P20" s="30">
        <f>IF(P11=0,0,VLOOKUP(P11,FAC_TOTALS_APTA!$A$4:$BQ$41,$L20,FALSE))</f>
        <v>-111092.285628308</v>
      </c>
      <c r="Q20" s="30">
        <f>IF(Q11=0,0,VLOOKUP(Q11,FAC_TOTALS_APTA!$A$4:$BQ$41,$L20,FALSE))</f>
        <v>-29526.882281705799</v>
      </c>
      <c r="R20" s="30">
        <f>IF(R11=0,0,VLOOKUP(R11,FAC_TOTALS_APTA!$A$4:$BQ$41,$L20,FALSE))</f>
        <v>-227319.14824658999</v>
      </c>
      <c r="S20" s="30">
        <f>IF(S11=0,0,VLOOKUP(S11,FAC_TOTALS_APTA!$A$4:$BQ$41,$L20,FALSE))</f>
        <v>34332.701822218798</v>
      </c>
      <c r="T20" s="30">
        <f>IF(T11=0,0,VLOOKUP(T11,FAC_TOTALS_APTA!$A$4:$BQ$41,$L20,FALSE))</f>
        <v>-63122.672437468696</v>
      </c>
      <c r="U20" s="30">
        <f>IF(U11=0,0,VLOOKUP(U11,FAC_TOTALS_APTA!$A$4:$BQ$41,$L20,FALSE))</f>
        <v>92141.140293803197</v>
      </c>
      <c r="V20" s="30">
        <f>IF(V11=0,0,VLOOKUP(V11,FAC_TOTALS_APTA!$A$4:$BQ$41,$L20,FALSE))</f>
        <v>-118385.623686144</v>
      </c>
      <c r="W20" s="30">
        <f>IF(W11=0,0,VLOOKUP(W11,FAC_TOTALS_APTA!$A$4:$BQ$41,$L20,FALSE))</f>
        <v>-28126.2996790574</v>
      </c>
      <c r="X20" s="30">
        <f>IF(X11=0,0,VLOOKUP(X11,FAC_TOTALS_APTA!$A$4:$BQ$41,$L20,FALSE))</f>
        <v>-55761.933635036599</v>
      </c>
      <c r="Y20" s="30">
        <f>IF(Y11=0,0,VLOOKUP(Y11,FAC_TOTALS_APTA!$A$4:$BQ$41,$L20,FALSE))</f>
        <v>-57043.962049799302</v>
      </c>
      <c r="Z20" s="30">
        <f>IF(Z11=0,0,VLOOKUP(Z11,FAC_TOTALS_APTA!$A$4:$BQ$41,$L20,FALSE))</f>
        <v>-174337.74785293901</v>
      </c>
      <c r="AA20" s="30">
        <f>IF(AA11=0,0,VLOOKUP(AA11,FAC_TOTALS_APTA!$A$4:$BQ$41,$L20,FALSE))</f>
        <v>-82602.550820390301</v>
      </c>
      <c r="AB20" s="30">
        <f>IF(AB11=0,0,VLOOKUP(AB11,FAC_TOTALS_APTA!$A$4:$BQ$41,$L20,FALSE))</f>
        <v>-101429.473993665</v>
      </c>
      <c r="AC20" s="33">
        <f t="shared" si="4"/>
        <v>-922274.73819508217</v>
      </c>
      <c r="AD20" s="34">
        <f>AC20/G33</f>
        <v>-1.1894315400250268E-2</v>
      </c>
      <c r="AE20" s="8"/>
    </row>
    <row r="21" spans="1:31" s="15" customFormat="1" ht="34" hidden="1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VLOOKUP(G11,FAC_TOTALS_APTA!$A$4:$BQ$41,$F21,FALSE)</f>
        <v>0</v>
      </c>
      <c r="H21" s="35">
        <f>VLOOKUP(H11,FAC_TOTALS_APTA!$A$4:$BQ$41,$F21,FALSE)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IF(M11=0,0,VLOOKUP(M11,FAC_TOTALS_APTA!$A$4:$BQ$41,$L21,FALSE))</f>
        <v>0</v>
      </c>
      <c r="N21" s="30">
        <f>IF(N11=0,0,VLOOKUP(N11,FAC_TOTALS_APTA!$A$4:$BQ$41,$L21,FALSE))</f>
        <v>0</v>
      </c>
      <c r="O21" s="30">
        <f>IF(O11=0,0,VLOOKUP(O11,FAC_TOTALS_APTA!$A$4:$BQ$41,$L21,FALSE))</f>
        <v>0</v>
      </c>
      <c r="P21" s="30">
        <f>IF(P11=0,0,VLOOKUP(P11,FAC_TOTALS_APTA!$A$4:$BQ$41,$L21,FALSE))</f>
        <v>0</v>
      </c>
      <c r="Q21" s="30">
        <f>IF(Q11=0,0,VLOOKUP(Q11,FAC_TOTALS_APTA!$A$4:$BQ$41,$L21,FALSE))</f>
        <v>0</v>
      </c>
      <c r="R21" s="30">
        <f>IF(R11=0,0,VLOOKUP(R11,FAC_TOTALS_APTA!$A$4:$BQ$41,$L21,FALSE))</f>
        <v>0</v>
      </c>
      <c r="S21" s="30">
        <f>IF(S11=0,0,VLOOKUP(S11,FAC_TOTALS_APTA!$A$4:$BQ$41,$L21,FALSE))</f>
        <v>0</v>
      </c>
      <c r="T21" s="30">
        <f>IF(T11=0,0,VLOOKUP(T11,FAC_TOTALS_APTA!$A$4:$BQ$41,$L21,FALSE))</f>
        <v>0</v>
      </c>
      <c r="U21" s="30">
        <f>IF(U11=0,0,VLOOKUP(U11,FAC_TOTALS_APTA!$A$4:$BQ$41,$L21,FALSE))</f>
        <v>0</v>
      </c>
      <c r="V21" s="30">
        <f>IF(V11=0,0,VLOOKUP(V11,FAC_TOTALS_APTA!$A$4:$BQ$41,$L21,FALSE))</f>
        <v>0</v>
      </c>
      <c r="W21" s="30">
        <f>IF(W11=0,0,VLOOKUP(W11,FAC_TOTALS_APTA!$A$4:$BQ$41,$L21,FALSE))</f>
        <v>0</v>
      </c>
      <c r="X21" s="30">
        <f>IF(X11=0,0,VLOOKUP(X11,FAC_TOTALS_APTA!$A$4:$BQ$41,$L21,FALSE))</f>
        <v>0</v>
      </c>
      <c r="Y21" s="30">
        <f>IF(Y11=0,0,VLOOKUP(Y11,FAC_TOTALS_APTA!$A$4:$BQ$41,$L21,FALSE))</f>
        <v>0</v>
      </c>
      <c r="Z21" s="30">
        <f>IF(Z11=0,0,VLOOKUP(Z11,FAC_TOTALS_APTA!$A$4:$BQ$41,$L21,FALSE))</f>
        <v>0</v>
      </c>
      <c r="AA21" s="30">
        <f>IF(AA11=0,0,VLOOKUP(AA11,FAC_TOTALS_APTA!$A$4:$BQ$41,$L21,FALSE))</f>
        <v>0</v>
      </c>
      <c r="AB21" s="30">
        <f>IF(AB11=0,0,VLOOKUP(AB11,FAC_TOTALS_APTA!$A$4:$BQ$41,$L21,FALSE))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hidden="1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VLOOKUP(G11,FAC_TOTALS_APTA!$A$4:$BQ$41,$F22,FALSE)</f>
        <v>0</v>
      </c>
      <c r="H22" s="35">
        <f>VLOOKUP(H11,FAC_TOTALS_APTA!$A$4:$BQ$41,$F22,FALSE)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IF(M11=0,0,VLOOKUP(M11,FAC_TOTALS_APTA!$A$4:$BQ$41,$L22,FALSE))</f>
        <v>0</v>
      </c>
      <c r="N22" s="30">
        <f>IF(N11=0,0,VLOOKUP(N11,FAC_TOTALS_APTA!$A$4:$BQ$41,$L22,FALSE))</f>
        <v>0</v>
      </c>
      <c r="O22" s="30">
        <f>IF(O11=0,0,VLOOKUP(O11,FAC_TOTALS_APTA!$A$4:$BQ$41,$L22,FALSE))</f>
        <v>0</v>
      </c>
      <c r="P22" s="30">
        <f>IF(P11=0,0,VLOOKUP(P11,FAC_TOTALS_APTA!$A$4:$BQ$41,$L22,FALSE))</f>
        <v>0</v>
      </c>
      <c r="Q22" s="30">
        <f>IF(Q11=0,0,VLOOKUP(Q11,FAC_TOTALS_APTA!$A$4:$BQ$41,$L22,FALSE))</f>
        <v>0</v>
      </c>
      <c r="R22" s="30">
        <f>IF(R11=0,0,VLOOKUP(R11,FAC_TOTALS_APTA!$A$4:$BQ$41,$L22,FALSE))</f>
        <v>0</v>
      </c>
      <c r="S22" s="30">
        <f>IF(S11=0,0,VLOOKUP(S11,FAC_TOTALS_APTA!$A$4:$BQ$41,$L22,FALSE))</f>
        <v>0</v>
      </c>
      <c r="T22" s="30">
        <f>IF(T11=0,0,VLOOKUP(T11,FAC_TOTALS_APTA!$A$4:$BQ$41,$L22,FALSE))</f>
        <v>0</v>
      </c>
      <c r="U22" s="30">
        <f>IF(U11=0,0,VLOOKUP(U11,FAC_TOTALS_APTA!$A$4:$BQ$41,$L22,FALSE))</f>
        <v>0</v>
      </c>
      <c r="V22" s="30">
        <f>IF(V11=0,0,VLOOKUP(V11,FAC_TOTALS_APTA!$A$4:$BQ$41,$L22,FALSE))</f>
        <v>0</v>
      </c>
      <c r="W22" s="30">
        <f>IF(W11=0,0,VLOOKUP(W11,FAC_TOTALS_APTA!$A$4:$BQ$41,$L22,FALSE))</f>
        <v>0</v>
      </c>
      <c r="X22" s="30">
        <f>IF(X11=0,0,VLOOKUP(X11,FAC_TOTALS_APTA!$A$4:$BQ$41,$L22,FALSE))</f>
        <v>0</v>
      </c>
      <c r="Y22" s="30">
        <f>IF(Y11=0,0,VLOOKUP(Y11,FAC_TOTALS_APTA!$A$4:$BQ$41,$L22,FALSE))</f>
        <v>0</v>
      </c>
      <c r="Z22" s="30">
        <f>IF(Z11=0,0,VLOOKUP(Z11,FAC_TOTALS_APTA!$A$4:$BQ$41,$L22,FALSE))</f>
        <v>0</v>
      </c>
      <c r="AA22" s="30">
        <f>IF(AA11=0,0,VLOOKUP(AA11,FAC_TOTALS_APTA!$A$4:$BQ$41,$L22,FALSE))</f>
        <v>0</v>
      </c>
      <c r="AB22" s="30">
        <f>IF(AB11=0,0,VLOOKUP(AB11,FAC_TOTALS_APTA!$A$4:$BQ$41,$L22,FALSE))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hidden="1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VLOOKUP(G11,FAC_TOTALS_APTA!$A$4:$BQ$41,$F23,FALSE)</f>
        <v>0</v>
      </c>
      <c r="H23" s="35">
        <f>VLOOKUP(H11,FAC_TOTALS_APTA!$A$4:$BQ$41,$F23,FALSE)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IF(M11=0,0,VLOOKUP(M11,FAC_TOTALS_APTA!$A$4:$BQ$41,$L23,FALSE))</f>
        <v>0</v>
      </c>
      <c r="N23" s="30">
        <f>IF(N11=0,0,VLOOKUP(N11,FAC_TOTALS_APTA!$A$4:$BQ$41,$L23,FALSE))</f>
        <v>0</v>
      </c>
      <c r="O23" s="30">
        <f>IF(O11=0,0,VLOOKUP(O11,FAC_TOTALS_APTA!$A$4:$BQ$41,$L23,FALSE))</f>
        <v>0</v>
      </c>
      <c r="P23" s="30">
        <f>IF(P11=0,0,VLOOKUP(P11,FAC_TOTALS_APTA!$A$4:$BQ$41,$L23,FALSE))</f>
        <v>0</v>
      </c>
      <c r="Q23" s="30">
        <f>IF(Q11=0,0,VLOOKUP(Q11,FAC_TOTALS_APTA!$A$4:$BQ$41,$L23,FALSE))</f>
        <v>0</v>
      </c>
      <c r="R23" s="30">
        <f>IF(R11=0,0,VLOOKUP(R11,FAC_TOTALS_APTA!$A$4:$BQ$41,$L23,FALSE))</f>
        <v>0</v>
      </c>
      <c r="S23" s="30">
        <f>IF(S11=0,0,VLOOKUP(S11,FAC_TOTALS_APTA!$A$4:$BQ$41,$L23,FALSE))</f>
        <v>0</v>
      </c>
      <c r="T23" s="30">
        <f>IF(T11=0,0,VLOOKUP(T11,FAC_TOTALS_APTA!$A$4:$BQ$41,$L23,FALSE))</f>
        <v>0</v>
      </c>
      <c r="U23" s="30">
        <f>IF(U11=0,0,VLOOKUP(U11,FAC_TOTALS_APTA!$A$4:$BQ$41,$L23,FALSE))</f>
        <v>0</v>
      </c>
      <c r="V23" s="30">
        <f>IF(V11=0,0,VLOOKUP(V11,FAC_TOTALS_APTA!$A$4:$BQ$41,$L23,FALSE))</f>
        <v>0</v>
      </c>
      <c r="W23" s="30">
        <f>IF(W11=0,0,VLOOKUP(W11,FAC_TOTALS_APTA!$A$4:$BQ$41,$L23,FALSE))</f>
        <v>0</v>
      </c>
      <c r="X23" s="30">
        <f>IF(X11=0,0,VLOOKUP(X11,FAC_TOTALS_APTA!$A$4:$BQ$41,$L23,FALSE))</f>
        <v>0</v>
      </c>
      <c r="Y23" s="30">
        <f>IF(Y11=0,0,VLOOKUP(Y11,FAC_TOTALS_APTA!$A$4:$BQ$41,$L23,FALSE))</f>
        <v>0</v>
      </c>
      <c r="Z23" s="30">
        <f>IF(Z11=0,0,VLOOKUP(Z11,FAC_TOTALS_APTA!$A$4:$BQ$41,$L23,FALSE))</f>
        <v>0</v>
      </c>
      <c r="AA23" s="30">
        <f>IF(AA11=0,0,VLOOKUP(AA11,FAC_TOTALS_APTA!$A$4:$BQ$41,$L23,FALSE))</f>
        <v>0</v>
      </c>
      <c r="AB23" s="30">
        <f>IF(AB11=0,0,VLOOKUP(AB11,FAC_TOTALS_APTA!$A$4:$BQ$41,$L23,FALSE))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VLOOKUP(G11,FAC_TOTALS_APTA!$A$4:$BQ$41,$F24,FALSE)</f>
        <v>0</v>
      </c>
      <c r="H24" s="35">
        <f>VLOOKUP(H11,FAC_TOTALS_APTA!$A$4:$BQ$41,$F24,FALSE)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IF(M11=0,0,VLOOKUP(M11,FAC_TOTALS_APTA!$A$4:$BQ$41,$L24,FALSE))</f>
        <v>0</v>
      </c>
      <c r="N24" s="30">
        <f>IF(N11=0,0,VLOOKUP(N11,FAC_TOTALS_APTA!$A$4:$BQ$41,$L24,FALSE))</f>
        <v>0</v>
      </c>
      <c r="O24" s="30">
        <f>IF(O11=0,0,VLOOKUP(O11,FAC_TOTALS_APTA!$A$4:$BQ$41,$L24,FALSE))</f>
        <v>0</v>
      </c>
      <c r="P24" s="30">
        <f>IF(P11=0,0,VLOOKUP(P11,FAC_TOTALS_APTA!$A$4:$BQ$41,$L24,FALSE))</f>
        <v>0</v>
      </c>
      <c r="Q24" s="30">
        <f>IF(Q11=0,0,VLOOKUP(Q11,FAC_TOTALS_APTA!$A$4:$BQ$41,$L24,FALSE))</f>
        <v>0</v>
      </c>
      <c r="R24" s="30">
        <f>IF(R11=0,0,VLOOKUP(R11,FAC_TOTALS_APTA!$A$4:$BQ$41,$L24,FALSE))</f>
        <v>0</v>
      </c>
      <c r="S24" s="30">
        <f>IF(S11=0,0,VLOOKUP(S11,FAC_TOTALS_APTA!$A$4:$BQ$41,$L24,FALSE))</f>
        <v>0</v>
      </c>
      <c r="T24" s="30">
        <f>IF(T11=0,0,VLOOKUP(T11,FAC_TOTALS_APTA!$A$4:$BQ$41,$L24,FALSE))</f>
        <v>0</v>
      </c>
      <c r="U24" s="30">
        <f>IF(U11=0,0,VLOOKUP(U11,FAC_TOTALS_APTA!$A$4:$BQ$41,$L24,FALSE))</f>
        <v>0</v>
      </c>
      <c r="V24" s="30">
        <f>IF(V11=0,0,VLOOKUP(V11,FAC_TOTALS_APTA!$A$4:$BQ$41,$L24,FALSE))</f>
        <v>0</v>
      </c>
      <c r="W24" s="30">
        <f>IF(W11=0,0,VLOOKUP(W11,FAC_TOTALS_APTA!$A$4:$BQ$41,$L24,FALSE))</f>
        <v>0</v>
      </c>
      <c r="X24" s="30">
        <f>IF(X11=0,0,VLOOKUP(X11,FAC_TOTALS_APTA!$A$4:$BQ$41,$L24,FALSE))</f>
        <v>0</v>
      </c>
      <c r="Y24" s="30">
        <f>IF(Y11=0,0,VLOOKUP(Y11,FAC_TOTALS_APTA!$A$4:$BQ$41,$L24,FALSE))</f>
        <v>0</v>
      </c>
      <c r="Z24" s="30">
        <f>IF(Z11=0,0,VLOOKUP(Z11,FAC_TOTALS_APTA!$A$4:$BQ$41,$L24,FALSE))</f>
        <v>0</v>
      </c>
      <c r="AA24" s="30">
        <f>IF(AA11=0,0,VLOOKUP(AA11,FAC_TOTALS_APTA!$A$4:$BQ$41,$L24,FALSE))</f>
        <v>0</v>
      </c>
      <c r="AB24" s="30">
        <f>IF(AB11=0,0,VLOOKUP(AB11,FAC_TOTALS_APTA!$A$4:$BQ$41,$L24,FALSE))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hidden="1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VLOOKUP(G11,FAC_TOTALS_APTA!$A$4:$BQ$41,$F25,FALSE)</f>
        <v>0</v>
      </c>
      <c r="H25" s="35">
        <f>VLOOKUP(H11,FAC_TOTALS_APTA!$A$4:$BQ$41,$F25,FALSE)</f>
        <v>9.3000000000000007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IF(M11=0,0,VLOOKUP(M11,FAC_TOTALS_APTA!$A$4:$BQ$41,$L25,FALSE))</f>
        <v>0</v>
      </c>
      <c r="N25" s="30">
        <f>IF(N11=0,0,VLOOKUP(N11,FAC_TOTALS_APTA!$A$4:$BQ$41,$L25,FALSE))</f>
        <v>0</v>
      </c>
      <c r="O25" s="30">
        <f>IF(O11=0,0,VLOOKUP(O11,FAC_TOTALS_APTA!$A$4:$BQ$41,$L25,FALSE))</f>
        <v>0</v>
      </c>
      <c r="P25" s="30">
        <f>IF(P11=0,0,VLOOKUP(P11,FAC_TOTALS_APTA!$A$4:$BQ$41,$L25,FALSE))</f>
        <v>0</v>
      </c>
      <c r="Q25" s="30">
        <f>IF(Q11=0,0,VLOOKUP(Q11,FAC_TOTALS_APTA!$A$4:$BQ$41,$L25,FALSE))</f>
        <v>0</v>
      </c>
      <c r="R25" s="30">
        <f>IF(R11=0,0,VLOOKUP(R11,FAC_TOTALS_APTA!$A$4:$BQ$41,$L25,FALSE))</f>
        <v>0</v>
      </c>
      <c r="S25" s="30">
        <f>IF(S11=0,0,VLOOKUP(S11,FAC_TOTALS_APTA!$A$4:$BQ$41,$L25,FALSE))</f>
        <v>0</v>
      </c>
      <c r="T25" s="30">
        <f>IF(T11=0,0,VLOOKUP(T11,FAC_TOTALS_APTA!$A$4:$BQ$41,$L25,FALSE))</f>
        <v>0</v>
      </c>
      <c r="U25" s="30">
        <f>IF(U11=0,0,VLOOKUP(U11,FAC_TOTALS_APTA!$A$4:$BQ$41,$L25,FALSE))</f>
        <v>0</v>
      </c>
      <c r="V25" s="30">
        <f>IF(V11=0,0,VLOOKUP(V11,FAC_TOTALS_APTA!$A$4:$BQ$41,$L25,FALSE))</f>
        <v>0</v>
      </c>
      <c r="W25" s="30">
        <f>IF(W11=0,0,VLOOKUP(W11,FAC_TOTALS_APTA!$A$4:$BQ$41,$L25,FALSE))</f>
        <v>-81397.314754327206</v>
      </c>
      <c r="X25" s="30">
        <f>IF(X11=0,0,VLOOKUP(X11,FAC_TOTALS_APTA!$A$4:$BQ$41,$L25,FALSE))</f>
        <v>-90784.845624496898</v>
      </c>
      <c r="Y25" s="30">
        <f>IF(Y11=0,0,VLOOKUP(Y11,FAC_TOTALS_APTA!$A$4:$BQ$41,$L25,FALSE))</f>
        <v>-51610.570739822397</v>
      </c>
      <c r="Z25" s="30">
        <f>IF(Z11=0,0,VLOOKUP(Z11,FAC_TOTALS_APTA!$A$4:$BQ$41,$L25,FALSE))</f>
        <v>-157744.258865746</v>
      </c>
      <c r="AA25" s="30">
        <f>IF(AA11=0,0,VLOOKUP(AA11,FAC_TOTALS_APTA!$A$4:$BQ$41,$L25,FALSE))</f>
        <v>-199115.894528089</v>
      </c>
      <c r="AB25" s="30">
        <f>IF(AB11=0,0,VLOOKUP(AB11,FAC_TOTALS_APTA!$A$4:$BQ$41,$L25,FALSE))</f>
        <v>-351723.06045879301</v>
      </c>
      <c r="AC25" s="33">
        <f t="shared" si="4"/>
        <v>-932375.94497127458</v>
      </c>
      <c r="AD25" s="34">
        <f>AC25/G33</f>
        <v>-1.2024587795604292E-2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VLOOKUP(G11,FAC_TOTALS_APTA!$A$4:$BQ$41,$F26,FALSE)</f>
        <v>0</v>
      </c>
      <c r="H26" s="35">
        <f>VLOOKUP(H11,FAC_TOTALS_APTA!$A$4:$BQ$41,$F26,FALSE)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IF(M11=0,0,VLOOKUP(M11,FAC_TOTALS_APTA!$A$4:$BQ$41,$L26,FALSE))</f>
        <v>0</v>
      </c>
      <c r="N26" s="30">
        <f>IF(N11=0,0,VLOOKUP(N11,FAC_TOTALS_APTA!$A$4:$BQ$41,$L26,FALSE))</f>
        <v>0</v>
      </c>
      <c r="O26" s="30">
        <f>IF(O11=0,0,VLOOKUP(O11,FAC_TOTALS_APTA!$A$4:$BQ$41,$L26,FALSE))</f>
        <v>0</v>
      </c>
      <c r="P26" s="30">
        <f>IF(P11=0,0,VLOOKUP(P11,FAC_TOTALS_APTA!$A$4:$BQ$41,$L26,FALSE))</f>
        <v>0</v>
      </c>
      <c r="Q26" s="30">
        <f>IF(Q11=0,0,VLOOKUP(Q11,FAC_TOTALS_APTA!$A$4:$BQ$41,$L26,FALSE))</f>
        <v>0</v>
      </c>
      <c r="R26" s="30">
        <f>IF(R11=0,0,VLOOKUP(R11,FAC_TOTALS_APTA!$A$4:$BQ$41,$L26,FALSE))</f>
        <v>0</v>
      </c>
      <c r="S26" s="30">
        <f>IF(S11=0,0,VLOOKUP(S11,FAC_TOTALS_APTA!$A$4:$BQ$41,$L26,FALSE))</f>
        <v>0</v>
      </c>
      <c r="T26" s="30">
        <f>IF(T11=0,0,VLOOKUP(T11,FAC_TOTALS_APTA!$A$4:$BQ$41,$L26,FALSE))</f>
        <v>0</v>
      </c>
      <c r="U26" s="30">
        <f>IF(U11=0,0,VLOOKUP(U11,FAC_TOTALS_APTA!$A$4:$BQ$41,$L26,FALSE))</f>
        <v>0</v>
      </c>
      <c r="V26" s="30">
        <f>IF(V11=0,0,VLOOKUP(V11,FAC_TOTALS_APTA!$A$4:$BQ$41,$L26,FALSE))</f>
        <v>0</v>
      </c>
      <c r="W26" s="30">
        <f>IF(W11=0,0,VLOOKUP(W11,FAC_TOTALS_APTA!$A$4:$BQ$41,$L26,FALSE))</f>
        <v>0</v>
      </c>
      <c r="X26" s="30">
        <f>IF(X11=0,0,VLOOKUP(X11,FAC_TOTALS_APTA!$A$4:$BQ$41,$L26,FALSE))</f>
        <v>0</v>
      </c>
      <c r="Y26" s="30">
        <f>IF(Y11=0,0,VLOOKUP(Y11,FAC_TOTALS_APTA!$A$4:$BQ$41,$L26,FALSE))</f>
        <v>0</v>
      </c>
      <c r="Z26" s="30">
        <f>IF(Z11=0,0,VLOOKUP(Z11,FAC_TOTALS_APTA!$A$4:$BQ$41,$L26,FALSE))</f>
        <v>0</v>
      </c>
      <c r="AA26" s="30">
        <f>IF(AA11=0,0,VLOOKUP(AA11,FAC_TOTALS_APTA!$A$4:$BQ$41,$L26,FALSE))</f>
        <v>0</v>
      </c>
      <c r="AB26" s="30">
        <f>IF(AB11=0,0,VLOOKUP(AB11,FAC_TOTALS_APTA!$A$4:$BQ$41,$L26,FALSE))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VLOOKUP(G11,FAC_TOTALS_APTA!$A$4:$BQ$41,$F27,FALSE)</f>
        <v>0</v>
      </c>
      <c r="H27" s="35">
        <f>VLOOKUP(H11,FAC_TOTALS_APTA!$A$4:$BQ$41,$F27,FALSE)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IF(M11=0,0,VLOOKUP(M11,FAC_TOTALS_APTA!$A$4:$BQ$41,$L27,FALSE))</f>
        <v>0</v>
      </c>
      <c r="N27" s="30">
        <f>IF(N11=0,0,VLOOKUP(N11,FAC_TOTALS_APTA!$A$4:$BQ$41,$L27,FALSE))</f>
        <v>0</v>
      </c>
      <c r="O27" s="30">
        <f>IF(O11=0,0,VLOOKUP(O11,FAC_TOTALS_APTA!$A$4:$BQ$41,$L27,FALSE))</f>
        <v>0</v>
      </c>
      <c r="P27" s="30">
        <f>IF(P11=0,0,VLOOKUP(P11,FAC_TOTALS_APTA!$A$4:$BQ$41,$L27,FALSE))</f>
        <v>0</v>
      </c>
      <c r="Q27" s="30">
        <f>IF(Q11=0,0,VLOOKUP(Q11,FAC_TOTALS_APTA!$A$4:$BQ$41,$L27,FALSE))</f>
        <v>0</v>
      </c>
      <c r="R27" s="30">
        <f>IF(R11=0,0,VLOOKUP(R11,FAC_TOTALS_APTA!$A$4:$BQ$41,$L27,FALSE))</f>
        <v>0</v>
      </c>
      <c r="S27" s="30">
        <f>IF(S11=0,0,VLOOKUP(S11,FAC_TOTALS_APTA!$A$4:$BQ$41,$L27,FALSE))</f>
        <v>0</v>
      </c>
      <c r="T27" s="30">
        <f>IF(T11=0,0,VLOOKUP(T11,FAC_TOTALS_APTA!$A$4:$BQ$41,$L27,FALSE))</f>
        <v>0</v>
      </c>
      <c r="U27" s="30">
        <f>IF(U11=0,0,VLOOKUP(U11,FAC_TOTALS_APTA!$A$4:$BQ$41,$L27,FALSE))</f>
        <v>0</v>
      </c>
      <c r="V27" s="30">
        <f>IF(V11=0,0,VLOOKUP(V11,FAC_TOTALS_APTA!$A$4:$BQ$41,$L27,FALSE))</f>
        <v>0</v>
      </c>
      <c r="W27" s="30">
        <f>IF(W11=0,0,VLOOKUP(W11,FAC_TOTALS_APTA!$A$4:$BQ$41,$L27,FALSE))</f>
        <v>0</v>
      </c>
      <c r="X27" s="30">
        <f>IF(X11=0,0,VLOOKUP(X11,FAC_TOTALS_APTA!$A$4:$BQ$41,$L27,FALSE))</f>
        <v>0</v>
      </c>
      <c r="Y27" s="30">
        <f>IF(Y11=0,0,VLOOKUP(Y11,FAC_TOTALS_APTA!$A$4:$BQ$41,$L27,FALSE))</f>
        <v>0</v>
      </c>
      <c r="Z27" s="30">
        <f>IF(Z11=0,0,VLOOKUP(Z11,FAC_TOTALS_APTA!$A$4:$BQ$41,$L27,FALSE))</f>
        <v>0</v>
      </c>
      <c r="AA27" s="30">
        <f>IF(AA11=0,0,VLOOKUP(AA11,FAC_TOTALS_APTA!$A$4:$BQ$41,$L27,FALSE))</f>
        <v>0</v>
      </c>
      <c r="AB27" s="30">
        <f>IF(AB11=0,0,VLOOKUP(AB11,FAC_TOTALS_APTA!$A$4:$BQ$41,$L27,FALSE))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VLOOKUP(G11,FAC_TOTALS_APTA!$A$4:$BQ$41,$F28,FALSE)</f>
        <v>0</v>
      </c>
      <c r="H28" s="35">
        <f>VLOOKUP(H11,FAC_TOTALS_APTA!$A$4:$BQ$41,$F28,FALSE)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IF(M11=0,0,VLOOKUP(M11,FAC_TOTALS_APTA!$A$4:$BQ$41,$L28,FALSE))</f>
        <v>0</v>
      </c>
      <c r="N28" s="30">
        <f>IF(N11=0,0,VLOOKUP(N11,FAC_TOTALS_APTA!$A$4:$BQ$41,$L28,FALSE))</f>
        <v>0</v>
      </c>
      <c r="O28" s="30">
        <f>IF(O11=0,0,VLOOKUP(O11,FAC_TOTALS_APTA!$A$4:$BQ$41,$L28,FALSE))</f>
        <v>0</v>
      </c>
      <c r="P28" s="30">
        <f>IF(P11=0,0,VLOOKUP(P11,FAC_TOTALS_APTA!$A$4:$BQ$41,$L28,FALSE))</f>
        <v>0</v>
      </c>
      <c r="Q28" s="30">
        <f>IF(Q11=0,0,VLOOKUP(Q11,FAC_TOTALS_APTA!$A$4:$BQ$41,$L28,FALSE))</f>
        <v>0</v>
      </c>
      <c r="R28" s="30">
        <f>IF(R11=0,0,VLOOKUP(R11,FAC_TOTALS_APTA!$A$4:$BQ$41,$L28,FALSE))</f>
        <v>0</v>
      </c>
      <c r="S28" s="30">
        <f>IF(S11=0,0,VLOOKUP(S11,FAC_TOTALS_APTA!$A$4:$BQ$41,$L28,FALSE))</f>
        <v>0</v>
      </c>
      <c r="T28" s="30">
        <f>IF(T11=0,0,VLOOKUP(T11,FAC_TOTALS_APTA!$A$4:$BQ$41,$L28,FALSE))</f>
        <v>0</v>
      </c>
      <c r="U28" s="30">
        <f>IF(U11=0,0,VLOOKUP(U11,FAC_TOTALS_APTA!$A$4:$BQ$41,$L28,FALSE))</f>
        <v>0</v>
      </c>
      <c r="V28" s="30">
        <f>IF(V11=0,0,VLOOKUP(V11,FAC_TOTALS_APTA!$A$4:$BQ$41,$L28,FALSE))</f>
        <v>0</v>
      </c>
      <c r="W28" s="30">
        <f>IF(W11=0,0,VLOOKUP(W11,FAC_TOTALS_APTA!$A$4:$BQ$41,$L28,FALSE))</f>
        <v>0</v>
      </c>
      <c r="X28" s="30">
        <f>IF(X11=0,0,VLOOKUP(X11,FAC_TOTALS_APTA!$A$4:$BQ$41,$L28,FALSE))</f>
        <v>0</v>
      </c>
      <c r="Y28" s="30">
        <f>IF(Y11=0,0,VLOOKUP(Y11,FAC_TOTALS_APTA!$A$4:$BQ$41,$L28,FALSE))</f>
        <v>-91112.600554684599</v>
      </c>
      <c r="Z28" s="30">
        <f>IF(Z11=0,0,VLOOKUP(Z11,FAC_TOTALS_APTA!$A$4:$BQ$41,$L28,FALSE))</f>
        <v>0</v>
      </c>
      <c r="AA28" s="30">
        <f>IF(AA11=0,0,VLOOKUP(AA11,FAC_TOTALS_APTA!$A$4:$BQ$41,$L28,FALSE))</f>
        <v>0</v>
      </c>
      <c r="AB28" s="30">
        <f>IF(AB11=0,0,VLOOKUP(AB11,FAC_TOTALS_APTA!$A$4:$BQ$41,$L28,FALSE))</f>
        <v>0</v>
      </c>
      <c r="AC28" s="33">
        <f t="shared" si="4"/>
        <v>-91112.600554684599</v>
      </c>
      <c r="AD28" s="34">
        <f>AC28/G33</f>
        <v>-1.1750533361190299E-3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VLOOKUP(G11,FAC_TOTALS_APTA!$A$4:$BQ$41,$F29,FALSE)</f>
        <v>0</v>
      </c>
      <c r="H29" s="35">
        <f>VLOOKUP(H11,FAC_TOTALS_APTA!$A$4:$BQ$41,$F29,FALSE)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IF(M11=0,0,VLOOKUP(M11,FAC_TOTALS_APTA!$A$4:$BQ$41,$L29,FALSE))</f>
        <v>0</v>
      </c>
      <c r="N29" s="30">
        <f>IF(N11=0,0,VLOOKUP(N11,FAC_TOTALS_APTA!$A$4:$BQ$41,$L29,FALSE))</f>
        <v>0</v>
      </c>
      <c r="O29" s="30">
        <f>IF(O11=0,0,VLOOKUP(O11,FAC_TOTALS_APTA!$A$4:$BQ$41,$L29,FALSE))</f>
        <v>0</v>
      </c>
      <c r="P29" s="30">
        <f>IF(P11=0,0,VLOOKUP(P11,FAC_TOTALS_APTA!$A$4:$BQ$41,$L29,FALSE))</f>
        <v>0</v>
      </c>
      <c r="Q29" s="30">
        <f>IF(Q11=0,0,VLOOKUP(Q11,FAC_TOTALS_APTA!$A$4:$BQ$41,$L29,FALSE))</f>
        <v>0</v>
      </c>
      <c r="R29" s="30">
        <f>IF(R11=0,0,VLOOKUP(R11,FAC_TOTALS_APTA!$A$4:$BQ$41,$L29,FALSE))</f>
        <v>0</v>
      </c>
      <c r="S29" s="30">
        <f>IF(S11=0,0,VLOOKUP(S11,FAC_TOTALS_APTA!$A$4:$BQ$41,$L29,FALSE))</f>
        <v>0</v>
      </c>
      <c r="T29" s="30">
        <f>IF(T11=0,0,VLOOKUP(T11,FAC_TOTALS_APTA!$A$4:$BQ$41,$L29,FALSE))</f>
        <v>0</v>
      </c>
      <c r="U29" s="30">
        <f>IF(U11=0,0,VLOOKUP(U11,FAC_TOTALS_APTA!$A$4:$BQ$41,$L29,FALSE))</f>
        <v>0</v>
      </c>
      <c r="V29" s="30">
        <f>IF(V11=0,0,VLOOKUP(V11,FAC_TOTALS_APTA!$A$4:$BQ$41,$L29,FALSE))</f>
        <v>0</v>
      </c>
      <c r="W29" s="30">
        <f>IF(W11=0,0,VLOOKUP(W11,FAC_TOTALS_APTA!$A$4:$BQ$41,$L29,FALSE))</f>
        <v>0</v>
      </c>
      <c r="X29" s="30">
        <f>IF(X11=0,0,VLOOKUP(X11,FAC_TOTALS_APTA!$A$4:$BQ$41,$L29,FALSE))</f>
        <v>0</v>
      </c>
      <c r="Y29" s="30">
        <f>IF(Y11=0,0,VLOOKUP(Y11,FAC_TOTALS_APTA!$A$4:$BQ$41,$L29,FALSE))</f>
        <v>0</v>
      </c>
      <c r="Z29" s="30">
        <f>IF(Z11=0,0,VLOOKUP(Z11,FAC_TOTALS_APTA!$A$4:$BQ$41,$L29,FALSE))</f>
        <v>0</v>
      </c>
      <c r="AA29" s="30">
        <f>IF(AA11=0,0,VLOOKUP(AA11,FAC_TOTALS_APTA!$A$4:$BQ$41,$L29,FALSE))</f>
        <v>0</v>
      </c>
      <c r="AB29" s="30">
        <f>IF(AB11=0,0,VLOOKUP(AB11,FAC_TOTALS_APTA!$A$4:$BQ$41,$L29,FALSE))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VLOOKUP(G11,FAC_TOTALS_APTA!$A$4:$BQ$41,$F30,FALSE)</f>
        <v>0</v>
      </c>
      <c r="H30" s="37">
        <f>VLOOKUP(H11,FAC_TOTALS_APTA!$A$4:$BQ$41,$F30,FALSE)</f>
        <v>1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IF(M11=0,0,VLOOKUP(M11,FAC_TOTALS_APTA!$A$4:$BQ$41,$L30,FALSE))</f>
        <v>0</v>
      </c>
      <c r="N30" s="40">
        <f>IF(N11=0,0,VLOOKUP(N11,FAC_TOTALS_APTA!$A$4:$BQ$41,$L30,FALSE))</f>
        <v>0</v>
      </c>
      <c r="O30" s="40">
        <f>IF(O11=0,0,VLOOKUP(O11,FAC_TOTALS_APTA!$A$4:$BQ$41,$L30,FALSE))</f>
        <v>0</v>
      </c>
      <c r="P30" s="40">
        <f>IF(P11=0,0,VLOOKUP(P11,FAC_TOTALS_APTA!$A$4:$BQ$41,$L30,FALSE))</f>
        <v>0</v>
      </c>
      <c r="Q30" s="40">
        <f>IF(Q11=0,0,VLOOKUP(Q11,FAC_TOTALS_APTA!$A$4:$BQ$41,$L30,FALSE))</f>
        <v>0</v>
      </c>
      <c r="R30" s="40">
        <f>IF(R11=0,0,VLOOKUP(R11,FAC_TOTALS_APTA!$A$4:$BQ$41,$L30,FALSE))</f>
        <v>0</v>
      </c>
      <c r="S30" s="40">
        <f>IF(S11=0,0,VLOOKUP(S11,FAC_TOTALS_APTA!$A$4:$BQ$41,$L30,FALSE))</f>
        <v>0</v>
      </c>
      <c r="T30" s="40">
        <f>IF(T11=0,0,VLOOKUP(T11,FAC_TOTALS_APTA!$A$4:$BQ$41,$L30,FALSE))</f>
        <v>0</v>
      </c>
      <c r="U30" s="40">
        <f>IF(U11=0,0,VLOOKUP(U11,FAC_TOTALS_APTA!$A$4:$BQ$41,$L30,FALSE))</f>
        <v>0</v>
      </c>
      <c r="V30" s="40">
        <f>IF(V11=0,0,VLOOKUP(V11,FAC_TOTALS_APTA!$A$4:$BQ$41,$L30,FALSE))</f>
        <v>0</v>
      </c>
      <c r="W30" s="40">
        <f>IF(W11=0,0,VLOOKUP(W11,FAC_TOTALS_APTA!$A$4:$BQ$41,$L30,FALSE))</f>
        <v>0</v>
      </c>
      <c r="X30" s="40">
        <f>IF(X11=0,0,VLOOKUP(X11,FAC_TOTALS_APTA!$A$4:$BQ$41,$L30,FALSE))</f>
        <v>0</v>
      </c>
      <c r="Y30" s="40">
        <f>IF(Y11=0,0,VLOOKUP(Y11,FAC_TOTALS_APTA!$A$4:$BQ$41,$L30,FALSE))</f>
        <v>0</v>
      </c>
      <c r="Z30" s="40">
        <f>IF(Z11=0,0,VLOOKUP(Z11,FAC_TOTALS_APTA!$A$4:$BQ$41,$L30,FALSE))</f>
        <v>0</v>
      </c>
      <c r="AA30" s="40">
        <f>IF(AA11=0,0,VLOOKUP(AA11,FAC_TOTALS_APTA!$A$4:$BQ$41,$L30,FALSE))</f>
        <v>0</v>
      </c>
      <c r="AB30" s="40">
        <f>IF(AB11=0,0,VLOOKUP(AB11,FAC_TOTALS_APTA!$A$4:$BQ$41,$L30,FALSE))</f>
        <v>353647.30222891102</v>
      </c>
      <c r="AC30" s="41">
        <f t="shared" si="4"/>
        <v>353647.30222891102</v>
      </c>
      <c r="AD30" s="42">
        <f>AC30/G33</f>
        <v>4.5608888316623821E-3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IF(M11=0,0,VLOOKUP(M11,FAC_TOTALS_APTA!$A$4:$BQ$41,$L31,FALSE))</f>
        <v>0</v>
      </c>
      <c r="N31" s="40">
        <f>IF(N11=0,0,VLOOKUP(N11,FAC_TOTALS_APTA!$A$4:$BQ$41,$L31,FALSE))</f>
        <v>0</v>
      </c>
      <c r="O31" s="40">
        <f>IF(O11=0,0,VLOOKUP(O11,FAC_TOTALS_APTA!$A$4:$BQ$41,$L31,FALSE))</f>
        <v>0</v>
      </c>
      <c r="P31" s="40">
        <f>IF(P11=0,0,VLOOKUP(P11,FAC_TOTALS_APTA!$A$4:$BQ$41,$L31,FALSE))</f>
        <v>0</v>
      </c>
      <c r="Q31" s="40">
        <f>IF(Q11=0,0,VLOOKUP(Q11,FAC_TOTALS_APTA!$A$4:$BQ$41,$L31,FALSE))</f>
        <v>0</v>
      </c>
      <c r="R31" s="40">
        <f>IF(R11=0,0,VLOOKUP(R11,FAC_TOTALS_APTA!$A$4:$BQ$41,$L31,FALSE))</f>
        <v>0</v>
      </c>
      <c r="S31" s="40">
        <f>IF(S11=0,0,VLOOKUP(S11,FAC_TOTALS_APTA!$A$4:$BQ$41,$L31,FALSE))</f>
        <v>0</v>
      </c>
      <c r="T31" s="40">
        <f>IF(T11=0,0,VLOOKUP(T11,FAC_TOTALS_APTA!$A$4:$BQ$41,$L31,FALSE))</f>
        <v>0</v>
      </c>
      <c r="U31" s="40">
        <f>IF(U11=0,0,VLOOKUP(U11,FAC_TOTALS_APTA!$A$4:$BQ$41,$L31,FALSE))</f>
        <v>0</v>
      </c>
      <c r="V31" s="40">
        <f>IF(V11=0,0,VLOOKUP(V11,FAC_TOTALS_APTA!$A$4:$BQ$41,$L31,FALSE))</f>
        <v>0</v>
      </c>
      <c r="W31" s="40">
        <f>IF(W11=0,0,VLOOKUP(W11,FAC_TOTALS_APTA!$A$4:$BQ$41,$L31,FALSE))</f>
        <v>0</v>
      </c>
      <c r="X31" s="40">
        <f>IF(X11=0,0,VLOOKUP(X11,FAC_TOTALS_APTA!$A$4:$BQ$41,$L31,FALSE))</f>
        <v>0</v>
      </c>
      <c r="Y31" s="40">
        <f>IF(Y11=0,0,VLOOKUP(Y11,FAC_TOTALS_APTA!$A$4:$BQ$41,$L31,FALSE))</f>
        <v>0</v>
      </c>
      <c r="Z31" s="40">
        <f>IF(Z11=0,0,VLOOKUP(Z11,FAC_TOTALS_APTA!$A$4:$BQ$41,$L31,FALSE))</f>
        <v>0</v>
      </c>
      <c r="AA31" s="40">
        <f>IF(AA11=0,0,VLOOKUP(AA11,FAC_TOTALS_APTA!$A$4:$BQ$41,$L31,FALSE))</f>
        <v>0</v>
      </c>
      <c r="AB31" s="40">
        <f>IF(AB11=0,0,VLOOKUP(AB11,FAC_TOTALS_APTA!$A$4:$BQ$41,$L31,FALSE))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VLOOKUP(G11,FAC_TOTALS_APTA!$A$4:$BQ$41,$F32,FALSE)</f>
        <v>66330637.766960099</v>
      </c>
      <c r="H32" s="66">
        <f>VLOOKUP(H11,FAC_TOTALS_APTA!$A$4:$BO$41,$F32,FALSE)</f>
        <v>72899459.041022897</v>
      </c>
      <c r="I32" s="68">
        <f t="shared" ref="I32:I33" si="5">H32/G32-1</f>
        <v>9.9031480703398067E-2</v>
      </c>
      <c r="J32" s="32"/>
      <c r="K32" s="32"/>
      <c r="L32" s="8"/>
      <c r="M32" s="30">
        <f>SUM(M13:M30)</f>
        <v>814813.98886176234</v>
      </c>
      <c r="N32" s="30">
        <f t="shared" ref="N32:AB32" si="6">SUM(N13:N30)</f>
        <v>3665146.9582847059</v>
      </c>
      <c r="O32" s="30">
        <f t="shared" si="6"/>
        <v>1311817.1388104754</v>
      </c>
      <c r="P32" s="30">
        <f t="shared" si="6"/>
        <v>6452813.7006555833</v>
      </c>
      <c r="Q32" s="30">
        <f t="shared" si="6"/>
        <v>-30832.343193825454</v>
      </c>
      <c r="R32" s="30">
        <f t="shared" si="6"/>
        <v>8025267.02555608</v>
      </c>
      <c r="S32" s="30">
        <f t="shared" si="6"/>
        <v>-4666890.1428036299</v>
      </c>
      <c r="T32" s="30">
        <f t="shared" si="6"/>
        <v>-7237196.0894385166</v>
      </c>
      <c r="U32" s="30">
        <f t="shared" si="6"/>
        <v>-6492785.8108829474</v>
      </c>
      <c r="V32" s="30">
        <f t="shared" si="6"/>
        <v>-1241575.5988050846</v>
      </c>
      <c r="W32" s="30">
        <f t="shared" si="6"/>
        <v>-1114481.8401823787</v>
      </c>
      <c r="X32" s="30">
        <f t="shared" si="6"/>
        <v>7528374.4014674788</v>
      </c>
      <c r="Y32" s="30">
        <f t="shared" si="6"/>
        <v>35383.734254829251</v>
      </c>
      <c r="Z32" s="30">
        <f t="shared" si="6"/>
        <v>-1007557.8021267029</v>
      </c>
      <c r="AA32" s="30">
        <f t="shared" si="6"/>
        <v>706674.64531300752</v>
      </c>
      <c r="AB32" s="30">
        <f t="shared" si="6"/>
        <v>395619.32536776859</v>
      </c>
      <c r="AC32" s="33">
        <f>H32-G32</f>
        <v>6568821.2740627974</v>
      </c>
      <c r="AD32" s="34">
        <f>I32</f>
        <v>9.9031480703398067E-2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VLOOKUP(G11,FAC_TOTALS_APTA!$A$4:$BO$41,$F33,FALSE)</f>
        <v>77539119.079999894</v>
      </c>
      <c r="H33" s="67">
        <f>VLOOKUP(H11,FAC_TOTALS_APTA!$A$4:$BO$41,$F33,FALSE)</f>
        <v>65024527.639999896</v>
      </c>
      <c r="I33" s="69">
        <f t="shared" si="5"/>
        <v>-0.16139713203458306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-12514591.439999998</v>
      </c>
      <c r="AD33" s="46">
        <f>I33</f>
        <v>-0.16139713203458306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-0.26042861273798112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2002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1_2_2002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1_2_2003</v>
      </c>
      <c r="N44" s="8" t="str">
        <f t="shared" ref="N44:AB44" si="7">IF($G42+N43&gt;$H42,0,CONCATENATE($C39,"_",$C40,"_",$G42+N43))</f>
        <v>1_2_2004</v>
      </c>
      <c r="O44" s="8" t="str">
        <f t="shared" si="7"/>
        <v>1_2_2005</v>
      </c>
      <c r="P44" s="8" t="str">
        <f t="shared" si="7"/>
        <v>1_2_2006</v>
      </c>
      <c r="Q44" s="8" t="str">
        <f t="shared" si="7"/>
        <v>1_2_2007</v>
      </c>
      <c r="R44" s="8" t="str">
        <f t="shared" si="7"/>
        <v>1_2_2008</v>
      </c>
      <c r="S44" s="8" t="str">
        <f t="shared" si="7"/>
        <v>1_2_2009</v>
      </c>
      <c r="T44" s="8" t="str">
        <f t="shared" si="7"/>
        <v>1_2_2010</v>
      </c>
      <c r="U44" s="8" t="str">
        <f t="shared" si="7"/>
        <v>1_2_2011</v>
      </c>
      <c r="V44" s="8" t="str">
        <f t="shared" si="7"/>
        <v>1_2_2012</v>
      </c>
      <c r="W44" s="8" t="str">
        <f t="shared" si="7"/>
        <v>1_2_2013</v>
      </c>
      <c r="X44" s="8" t="str">
        <f t="shared" si="7"/>
        <v>1_2_2014</v>
      </c>
      <c r="Y44" s="8" t="str">
        <f t="shared" si="7"/>
        <v>1_2_2015</v>
      </c>
      <c r="Z44" s="8" t="str">
        <f t="shared" si="7"/>
        <v>1_2_2016</v>
      </c>
      <c r="AA44" s="8" t="str">
        <f t="shared" si="7"/>
        <v>1_2_2017</v>
      </c>
      <c r="AB44" s="8" t="str">
        <f t="shared" si="7"/>
        <v>1_2_2018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 t="e">
        <f>VLOOKUP(G44,FAC_TOTALS_APTA!$A$4:$BQ$41,$F46,FALSE)</f>
        <v>#N/A</v>
      </c>
      <c r="H46" s="30" t="e">
        <f>VLOOKUP(H44,FAC_TOTALS_APTA!$A$4:$BQ$41,$F46,FALSE)</f>
        <v>#N/A</v>
      </c>
      <c r="I46" s="31" t="str">
        <f>IFERROR(H46/G46-1,"-")</f>
        <v>-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 t="e">
        <f>IF(M44=0,0,VLOOKUP(M44,FAC_TOTALS_APTA!$A$4:$BQ$41,$L46,FALSE))</f>
        <v>#N/A</v>
      </c>
      <c r="N46" s="30" t="e">
        <f>IF(N44=0,0,VLOOKUP(N44,FAC_TOTALS_APTA!$A$4:$BQ$41,$L46,FALSE))</f>
        <v>#N/A</v>
      </c>
      <c r="O46" s="30" t="e">
        <f>IF(O44=0,0,VLOOKUP(O44,FAC_TOTALS_APTA!$A$4:$BQ$41,$L46,FALSE))</f>
        <v>#N/A</v>
      </c>
      <c r="P46" s="30" t="e">
        <f>IF(P44=0,0,VLOOKUP(P44,FAC_TOTALS_APTA!$A$4:$BQ$41,$L46,FALSE))</f>
        <v>#N/A</v>
      </c>
      <c r="Q46" s="30" t="e">
        <f>IF(Q44=0,0,VLOOKUP(Q44,FAC_TOTALS_APTA!$A$4:$BQ$41,$L46,FALSE))</f>
        <v>#N/A</v>
      </c>
      <c r="R46" s="30" t="e">
        <f>IF(R44=0,0,VLOOKUP(R44,FAC_TOTALS_APTA!$A$4:$BQ$41,$L46,FALSE))</f>
        <v>#N/A</v>
      </c>
      <c r="S46" s="30" t="e">
        <f>IF(S44=0,0,VLOOKUP(S44,FAC_TOTALS_APTA!$A$4:$BQ$41,$L46,FALSE))</f>
        <v>#N/A</v>
      </c>
      <c r="T46" s="30" t="e">
        <f>IF(T44=0,0,VLOOKUP(T44,FAC_TOTALS_APTA!$A$4:$BQ$41,$L46,FALSE))</f>
        <v>#N/A</v>
      </c>
      <c r="U46" s="30" t="e">
        <f>IF(U44=0,0,VLOOKUP(U44,FAC_TOTALS_APTA!$A$4:$BQ$41,$L46,FALSE))</f>
        <v>#N/A</v>
      </c>
      <c r="V46" s="30" t="e">
        <f>IF(V44=0,0,VLOOKUP(V44,FAC_TOTALS_APTA!$A$4:$BQ$41,$L46,FALSE))</f>
        <v>#N/A</v>
      </c>
      <c r="W46" s="30" t="e">
        <f>IF(W44=0,0,VLOOKUP(W44,FAC_TOTALS_APTA!$A$4:$BQ$41,$L46,FALSE))</f>
        <v>#N/A</v>
      </c>
      <c r="X46" s="30" t="e">
        <f>IF(X44=0,0,VLOOKUP(X44,FAC_TOTALS_APTA!$A$4:$BQ$41,$L46,FALSE))</f>
        <v>#N/A</v>
      </c>
      <c r="Y46" s="30" t="e">
        <f>IF(Y44=0,0,VLOOKUP(Y44,FAC_TOTALS_APTA!$A$4:$BQ$41,$L46,FALSE))</f>
        <v>#N/A</v>
      </c>
      <c r="Z46" s="30" t="e">
        <f>IF(Z44=0,0,VLOOKUP(Z44,FAC_TOTALS_APTA!$A$4:$BQ$41,$L46,FALSE))</f>
        <v>#N/A</v>
      </c>
      <c r="AA46" s="30" t="e">
        <f>IF(AA44=0,0,VLOOKUP(AA44,FAC_TOTALS_APTA!$A$4:$BQ$41,$L46,FALSE))</f>
        <v>#N/A</v>
      </c>
      <c r="AB46" s="30" t="e">
        <f>IF(AB44=0,0,VLOOKUP(AB44,FAC_TOTALS_APTA!$A$4:$BQ$41,$L46,FALSE))</f>
        <v>#N/A</v>
      </c>
      <c r="AC46" s="33" t="e">
        <f>SUM(M46:AB46)</f>
        <v>#N/A</v>
      </c>
      <c r="AD46" s="34" t="e">
        <f>AC46/G66</f>
        <v>#N/A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 t="e">
        <f>VLOOKUP(G44,FAC_TOTALS_APTA!$A$4:$BQ$41,$F47,FALSE)</f>
        <v>#N/A</v>
      </c>
      <c r="H47" s="47" t="e">
        <f>VLOOKUP(H44,FAC_TOTALS_APTA!$A$4:$BQ$41,$F47,FALSE)</f>
        <v>#N/A</v>
      </c>
      <c r="I47" s="31" t="str">
        <f t="shared" ref="I47:I63" si="8">IFERROR(H47/G47-1,"-")</f>
        <v>-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 t="e">
        <f>IF(M44=0,0,VLOOKUP(M44,FAC_TOTALS_APTA!$A$4:$BQ$41,$L47,FALSE))</f>
        <v>#N/A</v>
      </c>
      <c r="N47" s="30" t="e">
        <f>IF(N44=0,0,VLOOKUP(N44,FAC_TOTALS_APTA!$A$4:$BQ$41,$L47,FALSE))</f>
        <v>#N/A</v>
      </c>
      <c r="O47" s="30" t="e">
        <f>IF(O44=0,0,VLOOKUP(O44,FAC_TOTALS_APTA!$A$4:$BQ$41,$L47,FALSE))</f>
        <v>#N/A</v>
      </c>
      <c r="P47" s="30" t="e">
        <f>IF(P44=0,0,VLOOKUP(P44,FAC_TOTALS_APTA!$A$4:$BQ$41,$L47,FALSE))</f>
        <v>#N/A</v>
      </c>
      <c r="Q47" s="30" t="e">
        <f>IF(Q44=0,0,VLOOKUP(Q44,FAC_TOTALS_APTA!$A$4:$BQ$41,$L47,FALSE))</f>
        <v>#N/A</v>
      </c>
      <c r="R47" s="30" t="e">
        <f>IF(R44=0,0,VLOOKUP(R44,FAC_TOTALS_APTA!$A$4:$BQ$41,$L47,FALSE))</f>
        <v>#N/A</v>
      </c>
      <c r="S47" s="30" t="e">
        <f>IF(S44=0,0,VLOOKUP(S44,FAC_TOTALS_APTA!$A$4:$BQ$41,$L47,FALSE))</f>
        <v>#N/A</v>
      </c>
      <c r="T47" s="30" t="e">
        <f>IF(T44=0,0,VLOOKUP(T44,FAC_TOTALS_APTA!$A$4:$BQ$41,$L47,FALSE))</f>
        <v>#N/A</v>
      </c>
      <c r="U47" s="30" t="e">
        <f>IF(U44=0,0,VLOOKUP(U44,FAC_TOTALS_APTA!$A$4:$BQ$41,$L47,FALSE))</f>
        <v>#N/A</v>
      </c>
      <c r="V47" s="30" t="e">
        <f>IF(V44=0,0,VLOOKUP(V44,FAC_TOTALS_APTA!$A$4:$BQ$41,$L47,FALSE))</f>
        <v>#N/A</v>
      </c>
      <c r="W47" s="30" t="e">
        <f>IF(W44=0,0,VLOOKUP(W44,FAC_TOTALS_APTA!$A$4:$BQ$41,$L47,FALSE))</f>
        <v>#N/A</v>
      </c>
      <c r="X47" s="30" t="e">
        <f>IF(X44=0,0,VLOOKUP(X44,FAC_TOTALS_APTA!$A$4:$BQ$41,$L47,FALSE))</f>
        <v>#N/A</v>
      </c>
      <c r="Y47" s="30" t="e">
        <f>IF(Y44=0,0,VLOOKUP(Y44,FAC_TOTALS_APTA!$A$4:$BQ$41,$L47,FALSE))</f>
        <v>#N/A</v>
      </c>
      <c r="Z47" s="30" t="e">
        <f>IF(Z44=0,0,VLOOKUP(Z44,FAC_TOTALS_APTA!$A$4:$BQ$41,$L47,FALSE))</f>
        <v>#N/A</v>
      </c>
      <c r="AA47" s="30" t="e">
        <f>IF(AA44=0,0,VLOOKUP(AA44,FAC_TOTALS_APTA!$A$4:$BQ$41,$L47,FALSE))</f>
        <v>#N/A</v>
      </c>
      <c r="AB47" s="30" t="e">
        <f>IF(AB44=0,0,VLOOKUP(AB44,FAC_TOTALS_APTA!$A$4:$BQ$41,$L47,FALSE))</f>
        <v>#N/A</v>
      </c>
      <c r="AC47" s="33" t="e">
        <f t="shared" ref="AC47:AC63" si="11">SUM(M47:AB47)</f>
        <v>#N/A</v>
      </c>
      <c r="AD47" s="34" t="e">
        <f>AC47/G66</f>
        <v>#N/A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 t="e">
        <f>VLOOKUP(G44,FAC_TOTALS_APTA!$A$4:$BQ$41,$F48,FALSE)</f>
        <v>#N/A</v>
      </c>
      <c r="H48" s="30" t="e">
        <f>VLOOKUP(H44,FAC_TOTALS_APTA!$A$4:$BQ$41,$F48,FALSE)</f>
        <v>#N/A</v>
      </c>
      <c r="I48" s="31" t="str">
        <f t="shared" si="8"/>
        <v>-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 t="e">
        <f>IF(M44=0,0,VLOOKUP(M44,FAC_TOTALS_APTA!$A$4:$BQ$41,$L48,FALSE))</f>
        <v>#N/A</v>
      </c>
      <c r="N48" s="30" t="e">
        <f>IF(N44=0,0,VLOOKUP(N44,FAC_TOTALS_APTA!$A$4:$BQ$41,$L48,FALSE))</f>
        <v>#N/A</v>
      </c>
      <c r="O48" s="30" t="e">
        <f>IF(O44=0,0,VLOOKUP(O44,FAC_TOTALS_APTA!$A$4:$BQ$41,$L48,FALSE))</f>
        <v>#N/A</v>
      </c>
      <c r="P48" s="30" t="e">
        <f>IF(P44=0,0,VLOOKUP(P44,FAC_TOTALS_APTA!$A$4:$BQ$41,$L48,FALSE))</f>
        <v>#N/A</v>
      </c>
      <c r="Q48" s="30" t="e">
        <f>IF(Q44=0,0,VLOOKUP(Q44,FAC_TOTALS_APTA!$A$4:$BQ$41,$L48,FALSE))</f>
        <v>#N/A</v>
      </c>
      <c r="R48" s="30" t="e">
        <f>IF(R44=0,0,VLOOKUP(R44,FAC_TOTALS_APTA!$A$4:$BQ$41,$L48,FALSE))</f>
        <v>#N/A</v>
      </c>
      <c r="S48" s="30" t="e">
        <f>IF(S44=0,0,VLOOKUP(S44,FAC_TOTALS_APTA!$A$4:$BQ$41,$L48,FALSE))</f>
        <v>#N/A</v>
      </c>
      <c r="T48" s="30" t="e">
        <f>IF(T44=0,0,VLOOKUP(T44,FAC_TOTALS_APTA!$A$4:$BQ$41,$L48,FALSE))</f>
        <v>#N/A</v>
      </c>
      <c r="U48" s="30" t="e">
        <f>IF(U44=0,0,VLOOKUP(U44,FAC_TOTALS_APTA!$A$4:$BQ$41,$L48,FALSE))</f>
        <v>#N/A</v>
      </c>
      <c r="V48" s="30" t="e">
        <f>IF(V44=0,0,VLOOKUP(V44,FAC_TOTALS_APTA!$A$4:$BQ$41,$L48,FALSE))</f>
        <v>#N/A</v>
      </c>
      <c r="W48" s="30" t="e">
        <f>IF(W44=0,0,VLOOKUP(W44,FAC_TOTALS_APTA!$A$4:$BQ$41,$L48,FALSE))</f>
        <v>#N/A</v>
      </c>
      <c r="X48" s="30" t="e">
        <f>IF(X44=0,0,VLOOKUP(X44,FAC_TOTALS_APTA!$A$4:$BQ$41,$L48,FALSE))</f>
        <v>#N/A</v>
      </c>
      <c r="Y48" s="30" t="e">
        <f>IF(Y44=0,0,VLOOKUP(Y44,FAC_TOTALS_APTA!$A$4:$BQ$41,$L48,FALSE))</f>
        <v>#N/A</v>
      </c>
      <c r="Z48" s="30" t="e">
        <f>IF(Z44=0,0,VLOOKUP(Z44,FAC_TOTALS_APTA!$A$4:$BQ$41,$L48,FALSE))</f>
        <v>#N/A</v>
      </c>
      <c r="AA48" s="30" t="e">
        <f>IF(AA44=0,0,VLOOKUP(AA44,FAC_TOTALS_APTA!$A$4:$BQ$41,$L48,FALSE))</f>
        <v>#N/A</v>
      </c>
      <c r="AB48" s="30" t="e">
        <f>IF(AB44=0,0,VLOOKUP(AB44,FAC_TOTALS_APTA!$A$4:$BQ$41,$L48,FALSE))</f>
        <v>#N/A</v>
      </c>
      <c r="AC48" s="33" t="e">
        <f t="shared" si="11"/>
        <v>#N/A</v>
      </c>
      <c r="AD48" s="34" t="e">
        <f>AC48/G66</f>
        <v>#N/A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 t="e">
        <f>VLOOKUP(G44,FAC_TOTALS_APTA!$A$4:$BQ$41,$F49,FALSE)</f>
        <v>#N/A</v>
      </c>
      <c r="H49" s="47" t="e">
        <f>VLOOKUP(H44,FAC_TOTALS_APTA!$A$4:$BQ$41,$F49,FALSE)</f>
        <v>#N/A</v>
      </c>
      <c r="I49" s="31" t="str">
        <f t="shared" si="8"/>
        <v>-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 t="e">
        <f>IF(M44=0,0,VLOOKUP(M44,FAC_TOTALS_APTA!$A$4:$BQ$41,$L49,FALSE))</f>
        <v>#N/A</v>
      </c>
      <c r="N49" s="30" t="e">
        <f>IF(N44=0,0,VLOOKUP(N44,FAC_TOTALS_APTA!$A$4:$BQ$41,$L49,FALSE))</f>
        <v>#N/A</v>
      </c>
      <c r="O49" s="30" t="e">
        <f>IF(O44=0,0,VLOOKUP(O44,FAC_TOTALS_APTA!$A$4:$BQ$41,$L49,FALSE))</f>
        <v>#N/A</v>
      </c>
      <c r="P49" s="30" t="e">
        <f>IF(P44=0,0,VLOOKUP(P44,FAC_TOTALS_APTA!$A$4:$BQ$41,$L49,FALSE))</f>
        <v>#N/A</v>
      </c>
      <c r="Q49" s="30" t="e">
        <f>IF(Q44=0,0,VLOOKUP(Q44,FAC_TOTALS_APTA!$A$4:$BQ$41,$L49,FALSE))</f>
        <v>#N/A</v>
      </c>
      <c r="R49" s="30" t="e">
        <f>IF(R44=0,0,VLOOKUP(R44,FAC_TOTALS_APTA!$A$4:$BQ$41,$L49,FALSE))</f>
        <v>#N/A</v>
      </c>
      <c r="S49" s="30" t="e">
        <f>IF(S44=0,0,VLOOKUP(S44,FAC_TOTALS_APTA!$A$4:$BQ$41,$L49,FALSE))</f>
        <v>#N/A</v>
      </c>
      <c r="T49" s="30" t="e">
        <f>IF(T44=0,0,VLOOKUP(T44,FAC_TOTALS_APTA!$A$4:$BQ$41,$L49,FALSE))</f>
        <v>#N/A</v>
      </c>
      <c r="U49" s="30" t="e">
        <f>IF(U44=0,0,VLOOKUP(U44,FAC_TOTALS_APTA!$A$4:$BQ$41,$L49,FALSE))</f>
        <v>#N/A</v>
      </c>
      <c r="V49" s="30" t="e">
        <f>IF(V44=0,0,VLOOKUP(V44,FAC_TOTALS_APTA!$A$4:$BQ$41,$L49,FALSE))</f>
        <v>#N/A</v>
      </c>
      <c r="W49" s="30" t="e">
        <f>IF(W44=0,0,VLOOKUP(W44,FAC_TOTALS_APTA!$A$4:$BQ$41,$L49,FALSE))</f>
        <v>#N/A</v>
      </c>
      <c r="X49" s="30" t="e">
        <f>IF(X44=0,0,VLOOKUP(X44,FAC_TOTALS_APTA!$A$4:$BQ$41,$L49,FALSE))</f>
        <v>#N/A</v>
      </c>
      <c r="Y49" s="30" t="e">
        <f>IF(Y44=0,0,VLOOKUP(Y44,FAC_TOTALS_APTA!$A$4:$BQ$41,$L49,FALSE))</f>
        <v>#N/A</v>
      </c>
      <c r="Z49" s="30" t="e">
        <f>IF(Z44=0,0,VLOOKUP(Z44,FAC_TOTALS_APTA!$A$4:$BQ$41,$L49,FALSE))</f>
        <v>#N/A</v>
      </c>
      <c r="AA49" s="30" t="e">
        <f>IF(AA44=0,0,VLOOKUP(AA44,FAC_TOTALS_APTA!$A$4:$BQ$41,$L49,FALSE))</f>
        <v>#N/A</v>
      </c>
      <c r="AB49" s="30" t="e">
        <f>IF(AB44=0,0,VLOOKUP(AB44,FAC_TOTALS_APTA!$A$4:$BQ$41,$L49,FALSE))</f>
        <v>#N/A</v>
      </c>
      <c r="AC49" s="33" t="e">
        <f t="shared" si="11"/>
        <v>#N/A</v>
      </c>
      <c r="AD49" s="34" t="e">
        <f>AC49/G66</f>
        <v>#N/A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 t="e">
        <f>VLOOKUP(G44,FAC_TOTALS_APTA!$A$4:$BQ$41,$F50,FALSE)</f>
        <v>#N/A</v>
      </c>
      <c r="H50" s="35" t="e">
        <f>VLOOKUP(H44,FAC_TOTALS_APTA!$A$4:$BQ$41,$F50,FALSE)</f>
        <v>#N/A</v>
      </c>
      <c r="I50" s="31" t="str">
        <f t="shared" si="8"/>
        <v>-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 t="e">
        <f>IF(M44=0,0,VLOOKUP(M44,FAC_TOTALS_APTA!$A$4:$BQ$41,$L50,FALSE))</f>
        <v>#N/A</v>
      </c>
      <c r="N50" s="30" t="e">
        <f>IF(N44=0,0,VLOOKUP(N44,FAC_TOTALS_APTA!$A$4:$BQ$41,$L50,FALSE))</f>
        <v>#N/A</v>
      </c>
      <c r="O50" s="30" t="e">
        <f>IF(O44=0,0,VLOOKUP(O44,FAC_TOTALS_APTA!$A$4:$BQ$41,$L50,FALSE))</f>
        <v>#N/A</v>
      </c>
      <c r="P50" s="30" t="e">
        <f>IF(P44=0,0,VLOOKUP(P44,FAC_TOTALS_APTA!$A$4:$BQ$41,$L50,FALSE))</f>
        <v>#N/A</v>
      </c>
      <c r="Q50" s="30" t="e">
        <f>IF(Q44=0,0,VLOOKUP(Q44,FAC_TOTALS_APTA!$A$4:$BQ$41,$L50,FALSE))</f>
        <v>#N/A</v>
      </c>
      <c r="R50" s="30" t="e">
        <f>IF(R44=0,0,VLOOKUP(R44,FAC_TOTALS_APTA!$A$4:$BQ$41,$L50,FALSE))</f>
        <v>#N/A</v>
      </c>
      <c r="S50" s="30" t="e">
        <f>IF(S44=0,0,VLOOKUP(S44,FAC_TOTALS_APTA!$A$4:$BQ$41,$L50,FALSE))</f>
        <v>#N/A</v>
      </c>
      <c r="T50" s="30" t="e">
        <f>IF(T44=0,0,VLOOKUP(T44,FAC_TOTALS_APTA!$A$4:$BQ$41,$L50,FALSE))</f>
        <v>#N/A</v>
      </c>
      <c r="U50" s="30" t="e">
        <f>IF(U44=0,0,VLOOKUP(U44,FAC_TOTALS_APTA!$A$4:$BQ$41,$L50,FALSE))</f>
        <v>#N/A</v>
      </c>
      <c r="V50" s="30" t="e">
        <f>IF(V44=0,0,VLOOKUP(V44,FAC_TOTALS_APTA!$A$4:$BQ$41,$L50,FALSE))</f>
        <v>#N/A</v>
      </c>
      <c r="W50" s="30" t="e">
        <f>IF(W44=0,0,VLOOKUP(W44,FAC_TOTALS_APTA!$A$4:$BQ$41,$L50,FALSE))</f>
        <v>#N/A</v>
      </c>
      <c r="X50" s="30" t="e">
        <f>IF(X44=0,0,VLOOKUP(X44,FAC_TOTALS_APTA!$A$4:$BQ$41,$L50,FALSE))</f>
        <v>#N/A</v>
      </c>
      <c r="Y50" s="30" t="e">
        <f>IF(Y44=0,0,VLOOKUP(Y44,FAC_TOTALS_APTA!$A$4:$BQ$41,$L50,FALSE))</f>
        <v>#N/A</v>
      </c>
      <c r="Z50" s="30" t="e">
        <f>IF(Z44=0,0,VLOOKUP(Z44,FAC_TOTALS_APTA!$A$4:$BQ$41,$L50,FALSE))</f>
        <v>#N/A</v>
      </c>
      <c r="AA50" s="30" t="e">
        <f>IF(AA44=0,0,VLOOKUP(AA44,FAC_TOTALS_APTA!$A$4:$BQ$41,$L50,FALSE))</f>
        <v>#N/A</v>
      </c>
      <c r="AB50" s="30" t="e">
        <f>IF(AB44=0,0,VLOOKUP(AB44,FAC_TOTALS_APTA!$A$4:$BQ$41,$L50,FALSE))</f>
        <v>#N/A</v>
      </c>
      <c r="AC50" s="33" t="e">
        <f t="shared" si="11"/>
        <v>#N/A</v>
      </c>
      <c r="AD50" s="34" t="e">
        <f>AC50/G66</f>
        <v>#N/A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 t="e">
        <f>VLOOKUP(G44,FAC_TOTALS_APTA!$A$4:$BQ$41,$F51,FALSE)</f>
        <v>#N/A</v>
      </c>
      <c r="H51" s="47" t="e">
        <f>VLOOKUP(H44,FAC_TOTALS_APTA!$A$4:$BQ$41,$F51,FALSE)</f>
        <v>#N/A</v>
      </c>
      <c r="I51" s="31" t="str">
        <f t="shared" si="8"/>
        <v>-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 t="e">
        <f>IF(M44=0,0,VLOOKUP(M44,FAC_TOTALS_APTA!$A$4:$BQ$41,$L51,FALSE))</f>
        <v>#N/A</v>
      </c>
      <c r="N51" s="30" t="e">
        <f>IF(N44=0,0,VLOOKUP(N44,FAC_TOTALS_APTA!$A$4:$BQ$41,$L51,FALSE))</f>
        <v>#N/A</v>
      </c>
      <c r="O51" s="30" t="e">
        <f>IF(O44=0,0,VLOOKUP(O44,FAC_TOTALS_APTA!$A$4:$BQ$41,$L51,FALSE))</f>
        <v>#N/A</v>
      </c>
      <c r="P51" s="30" t="e">
        <f>IF(P44=0,0,VLOOKUP(P44,FAC_TOTALS_APTA!$A$4:$BQ$41,$L51,FALSE))</f>
        <v>#N/A</v>
      </c>
      <c r="Q51" s="30" t="e">
        <f>IF(Q44=0,0,VLOOKUP(Q44,FAC_TOTALS_APTA!$A$4:$BQ$41,$L51,FALSE))</f>
        <v>#N/A</v>
      </c>
      <c r="R51" s="30" t="e">
        <f>IF(R44=0,0,VLOOKUP(R44,FAC_TOTALS_APTA!$A$4:$BQ$41,$L51,FALSE))</f>
        <v>#N/A</v>
      </c>
      <c r="S51" s="30" t="e">
        <f>IF(S44=0,0,VLOOKUP(S44,FAC_TOTALS_APTA!$A$4:$BQ$41,$L51,FALSE))</f>
        <v>#N/A</v>
      </c>
      <c r="T51" s="30" t="e">
        <f>IF(T44=0,0,VLOOKUP(T44,FAC_TOTALS_APTA!$A$4:$BQ$41,$L51,FALSE))</f>
        <v>#N/A</v>
      </c>
      <c r="U51" s="30" t="e">
        <f>IF(U44=0,0,VLOOKUP(U44,FAC_TOTALS_APTA!$A$4:$BQ$41,$L51,FALSE))</f>
        <v>#N/A</v>
      </c>
      <c r="V51" s="30" t="e">
        <f>IF(V44=0,0,VLOOKUP(V44,FAC_TOTALS_APTA!$A$4:$BQ$41,$L51,FALSE))</f>
        <v>#N/A</v>
      </c>
      <c r="W51" s="30" t="e">
        <f>IF(W44=0,0,VLOOKUP(W44,FAC_TOTALS_APTA!$A$4:$BQ$41,$L51,FALSE))</f>
        <v>#N/A</v>
      </c>
      <c r="X51" s="30" t="e">
        <f>IF(X44=0,0,VLOOKUP(X44,FAC_TOTALS_APTA!$A$4:$BQ$41,$L51,FALSE))</f>
        <v>#N/A</v>
      </c>
      <c r="Y51" s="30" t="e">
        <f>IF(Y44=0,0,VLOOKUP(Y44,FAC_TOTALS_APTA!$A$4:$BQ$41,$L51,FALSE))</f>
        <v>#N/A</v>
      </c>
      <c r="Z51" s="30" t="e">
        <f>IF(Z44=0,0,VLOOKUP(Z44,FAC_TOTALS_APTA!$A$4:$BQ$41,$L51,FALSE))</f>
        <v>#N/A</v>
      </c>
      <c r="AA51" s="30" t="e">
        <f>IF(AA44=0,0,VLOOKUP(AA44,FAC_TOTALS_APTA!$A$4:$BQ$41,$L51,FALSE))</f>
        <v>#N/A</v>
      </c>
      <c r="AB51" s="30" t="e">
        <f>IF(AB44=0,0,VLOOKUP(AB44,FAC_TOTALS_APTA!$A$4:$BQ$41,$L51,FALSE))</f>
        <v>#N/A</v>
      </c>
      <c r="AC51" s="33" t="e">
        <f t="shared" si="11"/>
        <v>#N/A</v>
      </c>
      <c r="AD51" s="34" t="e">
        <f>AC51/G66</f>
        <v>#N/A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 t="e">
        <f>VLOOKUP(G44,FAC_TOTALS_APTA!$A$4:$BQ$41,$F52,FALSE)</f>
        <v>#N/A</v>
      </c>
      <c r="H52" s="30" t="e">
        <f>VLOOKUP(H44,FAC_TOTALS_APTA!$A$4:$BQ$41,$F52,FALSE)</f>
        <v>#N/A</v>
      </c>
      <c r="I52" s="31" t="str">
        <f t="shared" si="8"/>
        <v>-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 t="e">
        <f>IF(M44=0,0,VLOOKUP(M44,FAC_TOTALS_APTA!$A$4:$BQ$41,$L52,FALSE))</f>
        <v>#N/A</v>
      </c>
      <c r="N52" s="30" t="e">
        <f>IF(N44=0,0,VLOOKUP(N44,FAC_TOTALS_APTA!$A$4:$BQ$41,$L52,FALSE))</f>
        <v>#N/A</v>
      </c>
      <c r="O52" s="30" t="e">
        <f>IF(O44=0,0,VLOOKUP(O44,FAC_TOTALS_APTA!$A$4:$BQ$41,$L52,FALSE))</f>
        <v>#N/A</v>
      </c>
      <c r="P52" s="30" t="e">
        <f>IF(P44=0,0,VLOOKUP(P44,FAC_TOTALS_APTA!$A$4:$BQ$41,$L52,FALSE))</f>
        <v>#N/A</v>
      </c>
      <c r="Q52" s="30" t="e">
        <f>IF(Q44=0,0,VLOOKUP(Q44,FAC_TOTALS_APTA!$A$4:$BQ$41,$L52,FALSE))</f>
        <v>#N/A</v>
      </c>
      <c r="R52" s="30" t="e">
        <f>IF(R44=0,0,VLOOKUP(R44,FAC_TOTALS_APTA!$A$4:$BQ$41,$L52,FALSE))</f>
        <v>#N/A</v>
      </c>
      <c r="S52" s="30" t="e">
        <f>IF(S44=0,0,VLOOKUP(S44,FAC_TOTALS_APTA!$A$4:$BQ$41,$L52,FALSE))</f>
        <v>#N/A</v>
      </c>
      <c r="T52" s="30" t="e">
        <f>IF(T44=0,0,VLOOKUP(T44,FAC_TOTALS_APTA!$A$4:$BQ$41,$L52,FALSE))</f>
        <v>#N/A</v>
      </c>
      <c r="U52" s="30" t="e">
        <f>IF(U44=0,0,VLOOKUP(U44,FAC_TOTALS_APTA!$A$4:$BQ$41,$L52,FALSE))</f>
        <v>#N/A</v>
      </c>
      <c r="V52" s="30" t="e">
        <f>IF(V44=0,0,VLOOKUP(V44,FAC_TOTALS_APTA!$A$4:$BQ$41,$L52,FALSE))</f>
        <v>#N/A</v>
      </c>
      <c r="W52" s="30" t="e">
        <f>IF(W44=0,0,VLOOKUP(W44,FAC_TOTALS_APTA!$A$4:$BQ$41,$L52,FALSE))</f>
        <v>#N/A</v>
      </c>
      <c r="X52" s="30" t="e">
        <f>IF(X44=0,0,VLOOKUP(X44,FAC_TOTALS_APTA!$A$4:$BQ$41,$L52,FALSE))</f>
        <v>#N/A</v>
      </c>
      <c r="Y52" s="30" t="e">
        <f>IF(Y44=0,0,VLOOKUP(Y44,FAC_TOTALS_APTA!$A$4:$BQ$41,$L52,FALSE))</f>
        <v>#N/A</v>
      </c>
      <c r="Z52" s="30" t="e">
        <f>IF(Z44=0,0,VLOOKUP(Z44,FAC_TOTALS_APTA!$A$4:$BQ$41,$L52,FALSE))</f>
        <v>#N/A</v>
      </c>
      <c r="AA52" s="30" t="e">
        <f>IF(AA44=0,0,VLOOKUP(AA44,FAC_TOTALS_APTA!$A$4:$BQ$41,$L52,FALSE))</f>
        <v>#N/A</v>
      </c>
      <c r="AB52" s="30" t="e">
        <f>IF(AB44=0,0,VLOOKUP(AB44,FAC_TOTALS_APTA!$A$4:$BQ$41,$L52,FALSE))</f>
        <v>#N/A</v>
      </c>
      <c r="AC52" s="33" t="e">
        <f t="shared" si="11"/>
        <v>#N/A</v>
      </c>
      <c r="AD52" s="34" t="e">
        <f>AC52/G66</f>
        <v>#N/A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 t="e">
        <f>VLOOKUP(G44,FAC_TOTALS_APTA!$A$4:$BQ$41,$F53,FALSE)</f>
        <v>#N/A</v>
      </c>
      <c r="H53" s="35" t="e">
        <f>VLOOKUP(H44,FAC_TOTALS_APTA!$A$4:$BQ$41,$F53,FALSE)</f>
        <v>#N/A</v>
      </c>
      <c r="I53" s="31" t="str">
        <f t="shared" si="8"/>
        <v>-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 t="e">
        <f>IF(M44=0,0,VLOOKUP(M44,FAC_TOTALS_APTA!$A$4:$BQ$41,$L53,FALSE))</f>
        <v>#N/A</v>
      </c>
      <c r="N53" s="30" t="e">
        <f>IF(N44=0,0,VLOOKUP(N44,FAC_TOTALS_APTA!$A$4:$BQ$41,$L53,FALSE))</f>
        <v>#N/A</v>
      </c>
      <c r="O53" s="30" t="e">
        <f>IF(O44=0,0,VLOOKUP(O44,FAC_TOTALS_APTA!$A$4:$BQ$41,$L53,FALSE))</f>
        <v>#N/A</v>
      </c>
      <c r="P53" s="30" t="e">
        <f>IF(P44=0,0,VLOOKUP(P44,FAC_TOTALS_APTA!$A$4:$BQ$41,$L53,FALSE))</f>
        <v>#N/A</v>
      </c>
      <c r="Q53" s="30" t="e">
        <f>IF(Q44=0,0,VLOOKUP(Q44,FAC_TOTALS_APTA!$A$4:$BQ$41,$L53,FALSE))</f>
        <v>#N/A</v>
      </c>
      <c r="R53" s="30" t="e">
        <f>IF(R44=0,0,VLOOKUP(R44,FAC_TOTALS_APTA!$A$4:$BQ$41,$L53,FALSE))</f>
        <v>#N/A</v>
      </c>
      <c r="S53" s="30" t="e">
        <f>IF(S44=0,0,VLOOKUP(S44,FAC_TOTALS_APTA!$A$4:$BQ$41,$L53,FALSE))</f>
        <v>#N/A</v>
      </c>
      <c r="T53" s="30" t="e">
        <f>IF(T44=0,0,VLOOKUP(T44,FAC_TOTALS_APTA!$A$4:$BQ$41,$L53,FALSE))</f>
        <v>#N/A</v>
      </c>
      <c r="U53" s="30" t="e">
        <f>IF(U44=0,0,VLOOKUP(U44,FAC_TOTALS_APTA!$A$4:$BQ$41,$L53,FALSE))</f>
        <v>#N/A</v>
      </c>
      <c r="V53" s="30" t="e">
        <f>IF(V44=0,0,VLOOKUP(V44,FAC_TOTALS_APTA!$A$4:$BQ$41,$L53,FALSE))</f>
        <v>#N/A</v>
      </c>
      <c r="W53" s="30" t="e">
        <f>IF(W44=0,0,VLOOKUP(W44,FAC_TOTALS_APTA!$A$4:$BQ$41,$L53,FALSE))</f>
        <v>#N/A</v>
      </c>
      <c r="X53" s="30" t="e">
        <f>IF(X44=0,0,VLOOKUP(X44,FAC_TOTALS_APTA!$A$4:$BQ$41,$L53,FALSE))</f>
        <v>#N/A</v>
      </c>
      <c r="Y53" s="30" t="e">
        <f>IF(Y44=0,0,VLOOKUP(Y44,FAC_TOTALS_APTA!$A$4:$BQ$41,$L53,FALSE))</f>
        <v>#N/A</v>
      </c>
      <c r="Z53" s="30" t="e">
        <f>IF(Z44=0,0,VLOOKUP(Z44,FAC_TOTALS_APTA!$A$4:$BQ$41,$L53,FALSE))</f>
        <v>#N/A</v>
      </c>
      <c r="AA53" s="30" t="e">
        <f>IF(AA44=0,0,VLOOKUP(AA44,FAC_TOTALS_APTA!$A$4:$BQ$41,$L53,FALSE))</f>
        <v>#N/A</v>
      </c>
      <c r="AB53" s="30" t="e">
        <f>IF(AB44=0,0,VLOOKUP(AB44,FAC_TOTALS_APTA!$A$4:$BQ$41,$L53,FALSE))</f>
        <v>#N/A</v>
      </c>
      <c r="AC53" s="33" t="e">
        <f t="shared" si="11"/>
        <v>#N/A</v>
      </c>
      <c r="AD53" s="34" t="e">
        <f>AC53/G66</f>
        <v>#N/A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 t="e">
        <f>VLOOKUP(G44,FAC_TOTALS_APTA!$A$4:$BQ$41,$F54,FALSE)</f>
        <v>#N/A</v>
      </c>
      <c r="H54" s="35" t="e">
        <f>VLOOKUP(H44,FAC_TOTALS_APTA!$A$4:$BQ$41,$F54,FALSE)</f>
        <v>#N/A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 t="e">
        <f>IF(M44=0,0,VLOOKUP(M44,FAC_TOTALS_APTA!$A$4:$BQ$41,$L54,FALSE))</f>
        <v>#N/A</v>
      </c>
      <c r="N54" s="30" t="e">
        <f>IF(N44=0,0,VLOOKUP(N44,FAC_TOTALS_APTA!$A$4:$BQ$41,$L54,FALSE))</f>
        <v>#N/A</v>
      </c>
      <c r="O54" s="30" t="e">
        <f>IF(O44=0,0,VLOOKUP(O44,FAC_TOTALS_APTA!$A$4:$BQ$41,$L54,FALSE))</f>
        <v>#N/A</v>
      </c>
      <c r="P54" s="30" t="e">
        <f>IF(P44=0,0,VLOOKUP(P44,FAC_TOTALS_APTA!$A$4:$BQ$41,$L54,FALSE))</f>
        <v>#N/A</v>
      </c>
      <c r="Q54" s="30" t="e">
        <f>IF(Q44=0,0,VLOOKUP(Q44,FAC_TOTALS_APTA!$A$4:$BQ$41,$L54,FALSE))</f>
        <v>#N/A</v>
      </c>
      <c r="R54" s="30" t="e">
        <f>IF(R44=0,0,VLOOKUP(R44,FAC_TOTALS_APTA!$A$4:$BQ$41,$L54,FALSE))</f>
        <v>#N/A</v>
      </c>
      <c r="S54" s="30" t="e">
        <f>IF(S44=0,0,VLOOKUP(S44,FAC_TOTALS_APTA!$A$4:$BQ$41,$L54,FALSE))</f>
        <v>#N/A</v>
      </c>
      <c r="T54" s="30" t="e">
        <f>IF(T44=0,0,VLOOKUP(T44,FAC_TOTALS_APTA!$A$4:$BQ$41,$L54,FALSE))</f>
        <v>#N/A</v>
      </c>
      <c r="U54" s="30" t="e">
        <f>IF(U44=0,0,VLOOKUP(U44,FAC_TOTALS_APTA!$A$4:$BQ$41,$L54,FALSE))</f>
        <v>#N/A</v>
      </c>
      <c r="V54" s="30" t="e">
        <f>IF(V44=0,0,VLOOKUP(V44,FAC_TOTALS_APTA!$A$4:$BQ$41,$L54,FALSE))</f>
        <v>#N/A</v>
      </c>
      <c r="W54" s="30" t="e">
        <f>IF(W44=0,0,VLOOKUP(W44,FAC_TOTALS_APTA!$A$4:$BQ$41,$L54,FALSE))</f>
        <v>#N/A</v>
      </c>
      <c r="X54" s="30" t="e">
        <f>IF(X44=0,0,VLOOKUP(X44,FAC_TOTALS_APTA!$A$4:$BQ$41,$L54,FALSE))</f>
        <v>#N/A</v>
      </c>
      <c r="Y54" s="30" t="e">
        <f>IF(Y44=0,0,VLOOKUP(Y44,FAC_TOTALS_APTA!$A$4:$BQ$41,$L54,FALSE))</f>
        <v>#N/A</v>
      </c>
      <c r="Z54" s="30" t="e">
        <f>IF(Z44=0,0,VLOOKUP(Z44,FAC_TOTALS_APTA!$A$4:$BQ$41,$L54,FALSE))</f>
        <v>#N/A</v>
      </c>
      <c r="AA54" s="30" t="e">
        <f>IF(AA44=0,0,VLOOKUP(AA44,FAC_TOTALS_APTA!$A$4:$BQ$41,$L54,FALSE))</f>
        <v>#N/A</v>
      </c>
      <c r="AB54" s="30" t="e">
        <f>IF(AB44=0,0,VLOOKUP(AB44,FAC_TOTALS_APTA!$A$4:$BQ$41,$L54,FALSE))</f>
        <v>#N/A</v>
      </c>
      <c r="AC54" s="33" t="e">
        <f t="shared" si="11"/>
        <v>#N/A</v>
      </c>
      <c r="AD54" s="34" t="e">
        <f>AC54/G66</f>
        <v>#N/A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 t="e">
        <f>VLOOKUP(G44,FAC_TOTALS_APTA!$A$4:$BQ$41,$F55,FALSE)</f>
        <v>#N/A</v>
      </c>
      <c r="H55" s="35" t="e">
        <f>VLOOKUP(H44,FAC_TOTALS_APTA!$A$4:$BQ$41,$F55,FALSE)</f>
        <v>#N/A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 t="e">
        <f>IF(M44=0,0,VLOOKUP(M44,FAC_TOTALS_APTA!$A$4:$BQ$41,$L55,FALSE))</f>
        <v>#N/A</v>
      </c>
      <c r="N55" s="30" t="e">
        <f>IF(N44=0,0,VLOOKUP(N44,FAC_TOTALS_APTA!$A$4:$BQ$41,$L55,FALSE))</f>
        <v>#N/A</v>
      </c>
      <c r="O55" s="30" t="e">
        <f>IF(O44=0,0,VLOOKUP(O44,FAC_TOTALS_APTA!$A$4:$BQ$41,$L55,FALSE))</f>
        <v>#N/A</v>
      </c>
      <c r="P55" s="30" t="e">
        <f>IF(P44=0,0,VLOOKUP(P44,FAC_TOTALS_APTA!$A$4:$BQ$41,$L55,FALSE))</f>
        <v>#N/A</v>
      </c>
      <c r="Q55" s="30" t="e">
        <f>IF(Q44=0,0,VLOOKUP(Q44,FAC_TOTALS_APTA!$A$4:$BQ$41,$L55,FALSE))</f>
        <v>#N/A</v>
      </c>
      <c r="R55" s="30" t="e">
        <f>IF(R44=0,0,VLOOKUP(R44,FAC_TOTALS_APTA!$A$4:$BQ$41,$L55,FALSE))</f>
        <v>#N/A</v>
      </c>
      <c r="S55" s="30" t="e">
        <f>IF(S44=0,0,VLOOKUP(S44,FAC_TOTALS_APTA!$A$4:$BQ$41,$L55,FALSE))</f>
        <v>#N/A</v>
      </c>
      <c r="T55" s="30" t="e">
        <f>IF(T44=0,0,VLOOKUP(T44,FAC_TOTALS_APTA!$A$4:$BQ$41,$L55,FALSE))</f>
        <v>#N/A</v>
      </c>
      <c r="U55" s="30" t="e">
        <f>IF(U44=0,0,VLOOKUP(U44,FAC_TOTALS_APTA!$A$4:$BQ$41,$L55,FALSE))</f>
        <v>#N/A</v>
      </c>
      <c r="V55" s="30" t="e">
        <f>IF(V44=0,0,VLOOKUP(V44,FAC_TOTALS_APTA!$A$4:$BQ$41,$L55,FALSE))</f>
        <v>#N/A</v>
      </c>
      <c r="W55" s="30" t="e">
        <f>IF(W44=0,0,VLOOKUP(W44,FAC_TOTALS_APTA!$A$4:$BQ$41,$L55,FALSE))</f>
        <v>#N/A</v>
      </c>
      <c r="X55" s="30" t="e">
        <f>IF(X44=0,0,VLOOKUP(X44,FAC_TOTALS_APTA!$A$4:$BQ$41,$L55,FALSE))</f>
        <v>#N/A</v>
      </c>
      <c r="Y55" s="30" t="e">
        <f>IF(Y44=0,0,VLOOKUP(Y44,FAC_TOTALS_APTA!$A$4:$BQ$41,$L55,FALSE))</f>
        <v>#N/A</v>
      </c>
      <c r="Z55" s="30" t="e">
        <f>IF(Z44=0,0,VLOOKUP(Z44,FAC_TOTALS_APTA!$A$4:$BQ$41,$L55,FALSE))</f>
        <v>#N/A</v>
      </c>
      <c r="AA55" s="30" t="e">
        <f>IF(AA44=0,0,VLOOKUP(AA44,FAC_TOTALS_APTA!$A$4:$BQ$41,$L55,FALSE))</f>
        <v>#N/A</v>
      </c>
      <c r="AB55" s="30" t="e">
        <f>IF(AB44=0,0,VLOOKUP(AB44,FAC_TOTALS_APTA!$A$4:$BQ$41,$L55,FALSE))</f>
        <v>#N/A</v>
      </c>
      <c r="AC55" s="33" t="e">
        <f t="shared" si="11"/>
        <v>#N/A</v>
      </c>
      <c r="AD55" s="34" t="e">
        <f>AC55/G66</f>
        <v>#N/A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 t="e">
        <f>VLOOKUP(G44,FAC_TOTALS_APTA!$A$4:$BQ$41,$F56,FALSE)</f>
        <v>#N/A</v>
      </c>
      <c r="H56" s="35" t="e">
        <f>VLOOKUP(H44,FAC_TOTALS_APTA!$A$4:$BQ$41,$F56,FALSE)</f>
        <v>#N/A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 t="e">
        <f>IF(M44=0,0,VLOOKUP(M44,FAC_TOTALS_APTA!$A$4:$BQ$41,$L56,FALSE))</f>
        <v>#N/A</v>
      </c>
      <c r="N56" s="30" t="e">
        <f>IF(N44=0,0,VLOOKUP(N44,FAC_TOTALS_APTA!$A$4:$BQ$41,$L56,FALSE))</f>
        <v>#N/A</v>
      </c>
      <c r="O56" s="30" t="e">
        <f>IF(O44=0,0,VLOOKUP(O44,FAC_TOTALS_APTA!$A$4:$BQ$41,$L56,FALSE))</f>
        <v>#N/A</v>
      </c>
      <c r="P56" s="30" t="e">
        <f>IF(P44=0,0,VLOOKUP(P44,FAC_TOTALS_APTA!$A$4:$BQ$41,$L56,FALSE))</f>
        <v>#N/A</v>
      </c>
      <c r="Q56" s="30" t="e">
        <f>IF(Q44=0,0,VLOOKUP(Q44,FAC_TOTALS_APTA!$A$4:$BQ$41,$L56,FALSE))</f>
        <v>#N/A</v>
      </c>
      <c r="R56" s="30" t="e">
        <f>IF(R44=0,0,VLOOKUP(R44,FAC_TOTALS_APTA!$A$4:$BQ$41,$L56,FALSE))</f>
        <v>#N/A</v>
      </c>
      <c r="S56" s="30" t="e">
        <f>IF(S44=0,0,VLOOKUP(S44,FAC_TOTALS_APTA!$A$4:$BQ$41,$L56,FALSE))</f>
        <v>#N/A</v>
      </c>
      <c r="T56" s="30" t="e">
        <f>IF(T44=0,0,VLOOKUP(T44,FAC_TOTALS_APTA!$A$4:$BQ$41,$L56,FALSE))</f>
        <v>#N/A</v>
      </c>
      <c r="U56" s="30" t="e">
        <f>IF(U44=0,0,VLOOKUP(U44,FAC_TOTALS_APTA!$A$4:$BQ$41,$L56,FALSE))</f>
        <v>#N/A</v>
      </c>
      <c r="V56" s="30" t="e">
        <f>IF(V44=0,0,VLOOKUP(V44,FAC_TOTALS_APTA!$A$4:$BQ$41,$L56,FALSE))</f>
        <v>#N/A</v>
      </c>
      <c r="W56" s="30" t="e">
        <f>IF(W44=0,0,VLOOKUP(W44,FAC_TOTALS_APTA!$A$4:$BQ$41,$L56,FALSE))</f>
        <v>#N/A</v>
      </c>
      <c r="X56" s="30" t="e">
        <f>IF(X44=0,0,VLOOKUP(X44,FAC_TOTALS_APTA!$A$4:$BQ$41,$L56,FALSE))</f>
        <v>#N/A</v>
      </c>
      <c r="Y56" s="30" t="e">
        <f>IF(Y44=0,0,VLOOKUP(Y44,FAC_TOTALS_APTA!$A$4:$BQ$41,$L56,FALSE))</f>
        <v>#N/A</v>
      </c>
      <c r="Z56" s="30" t="e">
        <f>IF(Z44=0,0,VLOOKUP(Z44,FAC_TOTALS_APTA!$A$4:$BQ$41,$L56,FALSE))</f>
        <v>#N/A</v>
      </c>
      <c r="AA56" s="30" t="e">
        <f>IF(AA44=0,0,VLOOKUP(AA44,FAC_TOTALS_APTA!$A$4:$BQ$41,$L56,FALSE))</f>
        <v>#N/A</v>
      </c>
      <c r="AB56" s="30" t="e">
        <f>IF(AB44=0,0,VLOOKUP(AB44,FAC_TOTALS_APTA!$A$4:$BQ$41,$L56,FALSE))</f>
        <v>#N/A</v>
      </c>
      <c r="AC56" s="33" t="e">
        <f t="shared" si="11"/>
        <v>#N/A</v>
      </c>
      <c r="AD56" s="34" t="e">
        <f>AC56/G66</f>
        <v>#N/A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 t="e">
        <f>VLOOKUP(G44,FAC_TOTALS_APTA!$A$4:$BQ$41,$F57,FALSE)</f>
        <v>#N/A</v>
      </c>
      <c r="H57" s="35" t="e">
        <f>VLOOKUP(H44,FAC_TOTALS_APTA!$A$4:$BQ$41,$F57,FALSE)</f>
        <v>#N/A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 t="e">
        <f>IF(M44=0,0,VLOOKUP(M44,FAC_TOTALS_APTA!$A$4:$BQ$41,$L57,FALSE))</f>
        <v>#N/A</v>
      </c>
      <c r="N57" s="30" t="e">
        <f>IF(N44=0,0,VLOOKUP(N44,FAC_TOTALS_APTA!$A$4:$BQ$41,$L57,FALSE))</f>
        <v>#N/A</v>
      </c>
      <c r="O57" s="30" t="e">
        <f>IF(O44=0,0,VLOOKUP(O44,FAC_TOTALS_APTA!$A$4:$BQ$41,$L57,FALSE))</f>
        <v>#N/A</v>
      </c>
      <c r="P57" s="30" t="e">
        <f>IF(P44=0,0,VLOOKUP(P44,FAC_TOTALS_APTA!$A$4:$BQ$41,$L57,FALSE))</f>
        <v>#N/A</v>
      </c>
      <c r="Q57" s="30" t="e">
        <f>IF(Q44=0,0,VLOOKUP(Q44,FAC_TOTALS_APTA!$A$4:$BQ$41,$L57,FALSE))</f>
        <v>#N/A</v>
      </c>
      <c r="R57" s="30" t="e">
        <f>IF(R44=0,0,VLOOKUP(R44,FAC_TOTALS_APTA!$A$4:$BQ$41,$L57,FALSE))</f>
        <v>#N/A</v>
      </c>
      <c r="S57" s="30" t="e">
        <f>IF(S44=0,0,VLOOKUP(S44,FAC_TOTALS_APTA!$A$4:$BQ$41,$L57,FALSE))</f>
        <v>#N/A</v>
      </c>
      <c r="T57" s="30" t="e">
        <f>IF(T44=0,0,VLOOKUP(T44,FAC_TOTALS_APTA!$A$4:$BQ$41,$L57,FALSE))</f>
        <v>#N/A</v>
      </c>
      <c r="U57" s="30" t="e">
        <f>IF(U44=0,0,VLOOKUP(U44,FAC_TOTALS_APTA!$A$4:$BQ$41,$L57,FALSE))</f>
        <v>#N/A</v>
      </c>
      <c r="V57" s="30" t="e">
        <f>IF(V44=0,0,VLOOKUP(V44,FAC_TOTALS_APTA!$A$4:$BQ$41,$L57,FALSE))</f>
        <v>#N/A</v>
      </c>
      <c r="W57" s="30" t="e">
        <f>IF(W44=0,0,VLOOKUP(W44,FAC_TOTALS_APTA!$A$4:$BQ$41,$L57,FALSE))</f>
        <v>#N/A</v>
      </c>
      <c r="X57" s="30" t="e">
        <f>IF(X44=0,0,VLOOKUP(X44,FAC_TOTALS_APTA!$A$4:$BQ$41,$L57,FALSE))</f>
        <v>#N/A</v>
      </c>
      <c r="Y57" s="30" t="e">
        <f>IF(Y44=0,0,VLOOKUP(Y44,FAC_TOTALS_APTA!$A$4:$BQ$41,$L57,FALSE))</f>
        <v>#N/A</v>
      </c>
      <c r="Z57" s="30" t="e">
        <f>IF(Z44=0,0,VLOOKUP(Z44,FAC_TOTALS_APTA!$A$4:$BQ$41,$L57,FALSE))</f>
        <v>#N/A</v>
      </c>
      <c r="AA57" s="30" t="e">
        <f>IF(AA44=0,0,VLOOKUP(AA44,FAC_TOTALS_APTA!$A$4:$BQ$41,$L57,FALSE))</f>
        <v>#N/A</v>
      </c>
      <c r="AB57" s="30" t="e">
        <f>IF(AB44=0,0,VLOOKUP(AB44,FAC_TOTALS_APTA!$A$4:$BQ$41,$L57,FALSE))</f>
        <v>#N/A</v>
      </c>
      <c r="AC57" s="33" t="e">
        <f t="shared" si="11"/>
        <v>#N/A</v>
      </c>
      <c r="AD57" s="34" t="e">
        <f>AC57/G66</f>
        <v>#N/A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 t="e">
        <f>VLOOKUP(G44,FAC_TOTALS_APTA!$A$4:$BQ$41,$F58,FALSE)</f>
        <v>#N/A</v>
      </c>
      <c r="H58" s="35" t="e">
        <f>VLOOKUP(H44,FAC_TOTALS_APTA!$A$4:$BQ$41,$F58,FALSE)</f>
        <v>#N/A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 t="e">
        <f>IF(M44=0,0,VLOOKUP(M44,FAC_TOTALS_APTA!$A$4:$BQ$41,$L58,FALSE))</f>
        <v>#N/A</v>
      </c>
      <c r="N58" s="30" t="e">
        <f>IF(N44=0,0,VLOOKUP(N44,FAC_TOTALS_APTA!$A$4:$BQ$41,$L58,FALSE))</f>
        <v>#N/A</v>
      </c>
      <c r="O58" s="30" t="e">
        <f>IF(O44=0,0,VLOOKUP(O44,FAC_TOTALS_APTA!$A$4:$BQ$41,$L58,FALSE))</f>
        <v>#N/A</v>
      </c>
      <c r="P58" s="30" t="e">
        <f>IF(P44=0,0,VLOOKUP(P44,FAC_TOTALS_APTA!$A$4:$BQ$41,$L58,FALSE))</f>
        <v>#N/A</v>
      </c>
      <c r="Q58" s="30" t="e">
        <f>IF(Q44=0,0,VLOOKUP(Q44,FAC_TOTALS_APTA!$A$4:$BQ$41,$L58,FALSE))</f>
        <v>#N/A</v>
      </c>
      <c r="R58" s="30" t="e">
        <f>IF(R44=0,0,VLOOKUP(R44,FAC_TOTALS_APTA!$A$4:$BQ$41,$L58,FALSE))</f>
        <v>#N/A</v>
      </c>
      <c r="S58" s="30" t="e">
        <f>IF(S44=0,0,VLOOKUP(S44,FAC_TOTALS_APTA!$A$4:$BQ$41,$L58,FALSE))</f>
        <v>#N/A</v>
      </c>
      <c r="T58" s="30" t="e">
        <f>IF(T44=0,0,VLOOKUP(T44,FAC_TOTALS_APTA!$A$4:$BQ$41,$L58,FALSE))</f>
        <v>#N/A</v>
      </c>
      <c r="U58" s="30" t="e">
        <f>IF(U44=0,0,VLOOKUP(U44,FAC_TOTALS_APTA!$A$4:$BQ$41,$L58,FALSE))</f>
        <v>#N/A</v>
      </c>
      <c r="V58" s="30" t="e">
        <f>IF(V44=0,0,VLOOKUP(V44,FAC_TOTALS_APTA!$A$4:$BQ$41,$L58,FALSE))</f>
        <v>#N/A</v>
      </c>
      <c r="W58" s="30" t="e">
        <f>IF(W44=0,0,VLOOKUP(W44,FAC_TOTALS_APTA!$A$4:$BQ$41,$L58,FALSE))</f>
        <v>#N/A</v>
      </c>
      <c r="X58" s="30" t="e">
        <f>IF(X44=0,0,VLOOKUP(X44,FAC_TOTALS_APTA!$A$4:$BQ$41,$L58,FALSE))</f>
        <v>#N/A</v>
      </c>
      <c r="Y58" s="30" t="e">
        <f>IF(Y44=0,0,VLOOKUP(Y44,FAC_TOTALS_APTA!$A$4:$BQ$41,$L58,FALSE))</f>
        <v>#N/A</v>
      </c>
      <c r="Z58" s="30" t="e">
        <f>IF(Z44=0,0,VLOOKUP(Z44,FAC_TOTALS_APTA!$A$4:$BQ$41,$L58,FALSE))</f>
        <v>#N/A</v>
      </c>
      <c r="AA58" s="30" t="e">
        <f>IF(AA44=0,0,VLOOKUP(AA44,FAC_TOTALS_APTA!$A$4:$BQ$41,$L58,FALSE))</f>
        <v>#N/A</v>
      </c>
      <c r="AB58" s="30" t="e">
        <f>IF(AB44=0,0,VLOOKUP(AB44,FAC_TOTALS_APTA!$A$4:$BQ$41,$L58,FALSE))</f>
        <v>#N/A</v>
      </c>
      <c r="AC58" s="33" t="e">
        <f t="shared" si="11"/>
        <v>#N/A</v>
      </c>
      <c r="AD58" s="34" t="e">
        <f>AC58/G66</f>
        <v>#N/A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 t="e">
        <f>VLOOKUP(G44,FAC_TOTALS_APTA!$A$4:$BQ$41,$F59,FALSE)</f>
        <v>#N/A</v>
      </c>
      <c r="H59" s="35" t="e">
        <f>VLOOKUP(H44,FAC_TOTALS_APTA!$A$4:$BQ$41,$F59,FALSE)</f>
        <v>#N/A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 t="e">
        <f>IF(M44=0,0,VLOOKUP(M44,FAC_TOTALS_APTA!$A$4:$BQ$41,$L59,FALSE))</f>
        <v>#N/A</v>
      </c>
      <c r="N59" s="30" t="e">
        <f>IF(N44=0,0,VLOOKUP(N44,FAC_TOTALS_APTA!$A$4:$BQ$41,$L59,FALSE))</f>
        <v>#N/A</v>
      </c>
      <c r="O59" s="30" t="e">
        <f>IF(O44=0,0,VLOOKUP(O44,FAC_TOTALS_APTA!$A$4:$BQ$41,$L59,FALSE))</f>
        <v>#N/A</v>
      </c>
      <c r="P59" s="30" t="e">
        <f>IF(P44=0,0,VLOOKUP(P44,FAC_TOTALS_APTA!$A$4:$BQ$41,$L59,FALSE))</f>
        <v>#N/A</v>
      </c>
      <c r="Q59" s="30" t="e">
        <f>IF(Q44=0,0,VLOOKUP(Q44,FAC_TOTALS_APTA!$A$4:$BQ$41,$L59,FALSE))</f>
        <v>#N/A</v>
      </c>
      <c r="R59" s="30" t="e">
        <f>IF(R44=0,0,VLOOKUP(R44,FAC_TOTALS_APTA!$A$4:$BQ$41,$L59,FALSE))</f>
        <v>#N/A</v>
      </c>
      <c r="S59" s="30" t="e">
        <f>IF(S44=0,0,VLOOKUP(S44,FAC_TOTALS_APTA!$A$4:$BQ$41,$L59,FALSE))</f>
        <v>#N/A</v>
      </c>
      <c r="T59" s="30" t="e">
        <f>IF(T44=0,0,VLOOKUP(T44,FAC_TOTALS_APTA!$A$4:$BQ$41,$L59,FALSE))</f>
        <v>#N/A</v>
      </c>
      <c r="U59" s="30" t="e">
        <f>IF(U44=0,0,VLOOKUP(U44,FAC_TOTALS_APTA!$A$4:$BQ$41,$L59,FALSE))</f>
        <v>#N/A</v>
      </c>
      <c r="V59" s="30" t="e">
        <f>IF(V44=0,0,VLOOKUP(V44,FAC_TOTALS_APTA!$A$4:$BQ$41,$L59,FALSE))</f>
        <v>#N/A</v>
      </c>
      <c r="W59" s="30" t="e">
        <f>IF(W44=0,0,VLOOKUP(W44,FAC_TOTALS_APTA!$A$4:$BQ$41,$L59,FALSE))</f>
        <v>#N/A</v>
      </c>
      <c r="X59" s="30" t="e">
        <f>IF(X44=0,0,VLOOKUP(X44,FAC_TOTALS_APTA!$A$4:$BQ$41,$L59,FALSE))</f>
        <v>#N/A</v>
      </c>
      <c r="Y59" s="30" t="e">
        <f>IF(Y44=0,0,VLOOKUP(Y44,FAC_TOTALS_APTA!$A$4:$BQ$41,$L59,FALSE))</f>
        <v>#N/A</v>
      </c>
      <c r="Z59" s="30" t="e">
        <f>IF(Z44=0,0,VLOOKUP(Z44,FAC_TOTALS_APTA!$A$4:$BQ$41,$L59,FALSE))</f>
        <v>#N/A</v>
      </c>
      <c r="AA59" s="30" t="e">
        <f>IF(AA44=0,0,VLOOKUP(AA44,FAC_TOTALS_APTA!$A$4:$BQ$41,$L59,FALSE))</f>
        <v>#N/A</v>
      </c>
      <c r="AB59" s="30" t="e">
        <f>IF(AB44=0,0,VLOOKUP(AB44,FAC_TOTALS_APTA!$A$4:$BQ$41,$L59,FALSE))</f>
        <v>#N/A</v>
      </c>
      <c r="AC59" s="33" t="e">
        <f t="shared" si="11"/>
        <v>#N/A</v>
      </c>
      <c r="AD59" s="34" t="e">
        <f>AC59/G66</f>
        <v>#N/A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 t="e">
        <f>VLOOKUP(G44,FAC_TOTALS_APTA!$A$4:$BQ$41,$F60,FALSE)</f>
        <v>#N/A</v>
      </c>
      <c r="H60" s="35" t="e">
        <f>VLOOKUP(H44,FAC_TOTALS_APTA!$A$4:$BQ$41,$F60,FALSE)</f>
        <v>#N/A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 t="e">
        <f>IF(M44=0,0,VLOOKUP(M44,FAC_TOTALS_APTA!$A$4:$BQ$41,$L60,FALSE))</f>
        <v>#N/A</v>
      </c>
      <c r="N60" s="30" t="e">
        <f>IF(N44=0,0,VLOOKUP(N44,FAC_TOTALS_APTA!$A$4:$BQ$41,$L60,FALSE))</f>
        <v>#N/A</v>
      </c>
      <c r="O60" s="30" t="e">
        <f>IF(O44=0,0,VLOOKUP(O44,FAC_TOTALS_APTA!$A$4:$BQ$41,$L60,FALSE))</f>
        <v>#N/A</v>
      </c>
      <c r="P60" s="30" t="e">
        <f>IF(P44=0,0,VLOOKUP(P44,FAC_TOTALS_APTA!$A$4:$BQ$41,$L60,FALSE))</f>
        <v>#N/A</v>
      </c>
      <c r="Q60" s="30" t="e">
        <f>IF(Q44=0,0,VLOOKUP(Q44,FAC_TOTALS_APTA!$A$4:$BQ$41,$L60,FALSE))</f>
        <v>#N/A</v>
      </c>
      <c r="R60" s="30" t="e">
        <f>IF(R44=0,0,VLOOKUP(R44,FAC_TOTALS_APTA!$A$4:$BQ$41,$L60,FALSE))</f>
        <v>#N/A</v>
      </c>
      <c r="S60" s="30" t="e">
        <f>IF(S44=0,0,VLOOKUP(S44,FAC_TOTALS_APTA!$A$4:$BQ$41,$L60,FALSE))</f>
        <v>#N/A</v>
      </c>
      <c r="T60" s="30" t="e">
        <f>IF(T44=0,0,VLOOKUP(T44,FAC_TOTALS_APTA!$A$4:$BQ$41,$L60,FALSE))</f>
        <v>#N/A</v>
      </c>
      <c r="U60" s="30" t="e">
        <f>IF(U44=0,0,VLOOKUP(U44,FAC_TOTALS_APTA!$A$4:$BQ$41,$L60,FALSE))</f>
        <v>#N/A</v>
      </c>
      <c r="V60" s="30" t="e">
        <f>IF(V44=0,0,VLOOKUP(V44,FAC_TOTALS_APTA!$A$4:$BQ$41,$L60,FALSE))</f>
        <v>#N/A</v>
      </c>
      <c r="W60" s="30" t="e">
        <f>IF(W44=0,0,VLOOKUP(W44,FAC_TOTALS_APTA!$A$4:$BQ$41,$L60,FALSE))</f>
        <v>#N/A</v>
      </c>
      <c r="X60" s="30" t="e">
        <f>IF(X44=0,0,VLOOKUP(X44,FAC_TOTALS_APTA!$A$4:$BQ$41,$L60,FALSE))</f>
        <v>#N/A</v>
      </c>
      <c r="Y60" s="30" t="e">
        <f>IF(Y44=0,0,VLOOKUP(Y44,FAC_TOTALS_APTA!$A$4:$BQ$41,$L60,FALSE))</f>
        <v>#N/A</v>
      </c>
      <c r="Z60" s="30" t="e">
        <f>IF(Z44=0,0,VLOOKUP(Z44,FAC_TOTALS_APTA!$A$4:$BQ$41,$L60,FALSE))</f>
        <v>#N/A</v>
      </c>
      <c r="AA60" s="30" t="e">
        <f>IF(AA44=0,0,VLOOKUP(AA44,FAC_TOTALS_APTA!$A$4:$BQ$41,$L60,FALSE))</f>
        <v>#N/A</v>
      </c>
      <c r="AB60" s="30" t="e">
        <f>IF(AB44=0,0,VLOOKUP(AB44,FAC_TOTALS_APTA!$A$4:$BQ$41,$L60,FALSE))</f>
        <v>#N/A</v>
      </c>
      <c r="AC60" s="33" t="e">
        <f t="shared" si="11"/>
        <v>#N/A</v>
      </c>
      <c r="AD60" s="34" t="e">
        <f>AC60/G66</f>
        <v>#N/A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 t="e">
        <f>VLOOKUP(G44,FAC_TOTALS_APTA!$A$4:$BQ$41,$F61,FALSE)</f>
        <v>#N/A</v>
      </c>
      <c r="H61" s="35" t="e">
        <f>VLOOKUP(H44,FAC_TOTALS_APTA!$A$4:$BQ$41,$F61,FALSE)</f>
        <v>#N/A</v>
      </c>
      <c r="I61" s="31" t="str">
        <f t="shared" si="8"/>
        <v>-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 t="e">
        <f>IF(M44=0,0,VLOOKUP(M44,FAC_TOTALS_APTA!$A$4:$BQ$41,$L61,FALSE))</f>
        <v>#N/A</v>
      </c>
      <c r="N61" s="30" t="e">
        <f>IF(N44=0,0,VLOOKUP(N44,FAC_TOTALS_APTA!$A$4:$BQ$41,$L61,FALSE))</f>
        <v>#N/A</v>
      </c>
      <c r="O61" s="30" t="e">
        <f>IF(O44=0,0,VLOOKUP(O44,FAC_TOTALS_APTA!$A$4:$BQ$41,$L61,FALSE))</f>
        <v>#N/A</v>
      </c>
      <c r="P61" s="30" t="e">
        <f>IF(P44=0,0,VLOOKUP(P44,FAC_TOTALS_APTA!$A$4:$BQ$41,$L61,FALSE))</f>
        <v>#N/A</v>
      </c>
      <c r="Q61" s="30" t="e">
        <f>IF(Q44=0,0,VLOOKUP(Q44,FAC_TOTALS_APTA!$A$4:$BQ$41,$L61,FALSE))</f>
        <v>#N/A</v>
      </c>
      <c r="R61" s="30" t="e">
        <f>IF(R44=0,0,VLOOKUP(R44,FAC_TOTALS_APTA!$A$4:$BQ$41,$L61,FALSE))</f>
        <v>#N/A</v>
      </c>
      <c r="S61" s="30" t="e">
        <f>IF(S44=0,0,VLOOKUP(S44,FAC_TOTALS_APTA!$A$4:$BQ$41,$L61,FALSE))</f>
        <v>#N/A</v>
      </c>
      <c r="T61" s="30" t="e">
        <f>IF(T44=0,0,VLOOKUP(T44,FAC_TOTALS_APTA!$A$4:$BQ$41,$L61,FALSE))</f>
        <v>#N/A</v>
      </c>
      <c r="U61" s="30" t="e">
        <f>IF(U44=0,0,VLOOKUP(U44,FAC_TOTALS_APTA!$A$4:$BQ$41,$L61,FALSE))</f>
        <v>#N/A</v>
      </c>
      <c r="V61" s="30" t="e">
        <f>IF(V44=0,0,VLOOKUP(V44,FAC_TOTALS_APTA!$A$4:$BQ$41,$L61,FALSE))</f>
        <v>#N/A</v>
      </c>
      <c r="W61" s="30" t="e">
        <f>IF(W44=0,0,VLOOKUP(W44,FAC_TOTALS_APTA!$A$4:$BQ$41,$L61,FALSE))</f>
        <v>#N/A</v>
      </c>
      <c r="X61" s="30" t="e">
        <f>IF(X44=0,0,VLOOKUP(X44,FAC_TOTALS_APTA!$A$4:$BQ$41,$L61,FALSE))</f>
        <v>#N/A</v>
      </c>
      <c r="Y61" s="30" t="e">
        <f>IF(Y44=0,0,VLOOKUP(Y44,FAC_TOTALS_APTA!$A$4:$BQ$41,$L61,FALSE))</f>
        <v>#N/A</v>
      </c>
      <c r="Z61" s="30" t="e">
        <f>IF(Z44=0,0,VLOOKUP(Z44,FAC_TOTALS_APTA!$A$4:$BQ$41,$L61,FALSE))</f>
        <v>#N/A</v>
      </c>
      <c r="AA61" s="30" t="e">
        <f>IF(AA44=0,0,VLOOKUP(AA44,FAC_TOTALS_APTA!$A$4:$BQ$41,$L61,FALSE))</f>
        <v>#N/A</v>
      </c>
      <c r="AB61" s="30" t="e">
        <f>IF(AB44=0,0,VLOOKUP(AB44,FAC_TOTALS_APTA!$A$4:$BQ$41,$L61,FALSE))</f>
        <v>#N/A</v>
      </c>
      <c r="AC61" s="33" t="e">
        <f t="shared" si="11"/>
        <v>#N/A</v>
      </c>
      <c r="AD61" s="34" t="e">
        <f>AC61/G66</f>
        <v>#N/A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 t="e">
        <f>VLOOKUP(G44,FAC_TOTALS_APTA!$A$4:$BQ$41,$F62,FALSE)</f>
        <v>#N/A</v>
      </c>
      <c r="H62" s="35" t="e">
        <f>VLOOKUP(H44,FAC_TOTALS_APTA!$A$4:$BQ$41,$F62,FALSE)</f>
        <v>#N/A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 t="e">
        <f>IF(M44=0,0,VLOOKUP(M44,FAC_TOTALS_APTA!$A$4:$BQ$41,$L62,FALSE))</f>
        <v>#N/A</v>
      </c>
      <c r="N62" s="30" t="e">
        <f>IF(N44=0,0,VLOOKUP(N44,FAC_TOTALS_APTA!$A$4:$BQ$41,$L62,FALSE))</f>
        <v>#N/A</v>
      </c>
      <c r="O62" s="30" t="e">
        <f>IF(O44=0,0,VLOOKUP(O44,FAC_TOTALS_APTA!$A$4:$BQ$41,$L62,FALSE))</f>
        <v>#N/A</v>
      </c>
      <c r="P62" s="30" t="e">
        <f>IF(P44=0,0,VLOOKUP(P44,FAC_TOTALS_APTA!$A$4:$BQ$41,$L62,FALSE))</f>
        <v>#N/A</v>
      </c>
      <c r="Q62" s="30" t="e">
        <f>IF(Q44=0,0,VLOOKUP(Q44,FAC_TOTALS_APTA!$A$4:$BQ$41,$L62,FALSE))</f>
        <v>#N/A</v>
      </c>
      <c r="R62" s="30" t="e">
        <f>IF(R44=0,0,VLOOKUP(R44,FAC_TOTALS_APTA!$A$4:$BQ$41,$L62,FALSE))</f>
        <v>#N/A</v>
      </c>
      <c r="S62" s="30" t="e">
        <f>IF(S44=0,0,VLOOKUP(S44,FAC_TOTALS_APTA!$A$4:$BQ$41,$L62,FALSE))</f>
        <v>#N/A</v>
      </c>
      <c r="T62" s="30" t="e">
        <f>IF(T44=0,0,VLOOKUP(T44,FAC_TOTALS_APTA!$A$4:$BQ$41,$L62,FALSE))</f>
        <v>#N/A</v>
      </c>
      <c r="U62" s="30" t="e">
        <f>IF(U44=0,0,VLOOKUP(U44,FAC_TOTALS_APTA!$A$4:$BQ$41,$L62,FALSE))</f>
        <v>#N/A</v>
      </c>
      <c r="V62" s="30" t="e">
        <f>IF(V44=0,0,VLOOKUP(V44,FAC_TOTALS_APTA!$A$4:$BQ$41,$L62,FALSE))</f>
        <v>#N/A</v>
      </c>
      <c r="W62" s="30" t="e">
        <f>IF(W44=0,0,VLOOKUP(W44,FAC_TOTALS_APTA!$A$4:$BQ$41,$L62,FALSE))</f>
        <v>#N/A</v>
      </c>
      <c r="X62" s="30" t="e">
        <f>IF(X44=0,0,VLOOKUP(X44,FAC_TOTALS_APTA!$A$4:$BQ$41,$L62,FALSE))</f>
        <v>#N/A</v>
      </c>
      <c r="Y62" s="30" t="e">
        <f>IF(Y44=0,0,VLOOKUP(Y44,FAC_TOTALS_APTA!$A$4:$BQ$41,$L62,FALSE))</f>
        <v>#N/A</v>
      </c>
      <c r="Z62" s="30" t="e">
        <f>IF(Z44=0,0,VLOOKUP(Z44,FAC_TOTALS_APTA!$A$4:$BQ$41,$L62,FALSE))</f>
        <v>#N/A</v>
      </c>
      <c r="AA62" s="30" t="e">
        <f>IF(AA44=0,0,VLOOKUP(AA44,FAC_TOTALS_APTA!$A$4:$BQ$41,$L62,FALSE))</f>
        <v>#N/A</v>
      </c>
      <c r="AB62" s="30" t="e">
        <f>IF(AB44=0,0,VLOOKUP(AB44,FAC_TOTALS_APTA!$A$4:$BQ$41,$L62,FALSE))</f>
        <v>#N/A</v>
      </c>
      <c r="AC62" s="33" t="e">
        <f t="shared" si="11"/>
        <v>#N/A</v>
      </c>
      <c r="AD62" s="34" t="e">
        <f>AC62/G66</f>
        <v>#N/A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 t="e">
        <f>VLOOKUP(G44,FAC_TOTALS_APTA!$A$4:$BQ$41,$F63,FALSE)</f>
        <v>#N/A</v>
      </c>
      <c r="H63" s="37" t="e">
        <f>VLOOKUP(H44,FAC_TOTALS_APTA!$A$4:$BQ$41,$F63,FALSE)</f>
        <v>#N/A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 t="e">
        <f>IF(M44=0,0,VLOOKUP(M44,FAC_TOTALS_APTA!$A$4:$BQ$41,$L63,FALSE))</f>
        <v>#N/A</v>
      </c>
      <c r="N63" s="40" t="e">
        <f>IF(N44=0,0,VLOOKUP(N44,FAC_TOTALS_APTA!$A$4:$BQ$41,$L63,FALSE))</f>
        <v>#N/A</v>
      </c>
      <c r="O63" s="40" t="e">
        <f>IF(O44=0,0,VLOOKUP(O44,FAC_TOTALS_APTA!$A$4:$BQ$41,$L63,FALSE))</f>
        <v>#N/A</v>
      </c>
      <c r="P63" s="40" t="e">
        <f>IF(P44=0,0,VLOOKUP(P44,FAC_TOTALS_APTA!$A$4:$BQ$41,$L63,FALSE))</f>
        <v>#N/A</v>
      </c>
      <c r="Q63" s="40" t="e">
        <f>IF(Q44=0,0,VLOOKUP(Q44,FAC_TOTALS_APTA!$A$4:$BQ$41,$L63,FALSE))</f>
        <v>#N/A</v>
      </c>
      <c r="R63" s="40" t="e">
        <f>IF(R44=0,0,VLOOKUP(R44,FAC_TOTALS_APTA!$A$4:$BQ$41,$L63,FALSE))</f>
        <v>#N/A</v>
      </c>
      <c r="S63" s="40" t="e">
        <f>IF(S44=0,0,VLOOKUP(S44,FAC_TOTALS_APTA!$A$4:$BQ$41,$L63,FALSE))</f>
        <v>#N/A</v>
      </c>
      <c r="T63" s="40" t="e">
        <f>IF(T44=0,0,VLOOKUP(T44,FAC_TOTALS_APTA!$A$4:$BQ$41,$L63,FALSE))</f>
        <v>#N/A</v>
      </c>
      <c r="U63" s="40" t="e">
        <f>IF(U44=0,0,VLOOKUP(U44,FAC_TOTALS_APTA!$A$4:$BQ$41,$L63,FALSE))</f>
        <v>#N/A</v>
      </c>
      <c r="V63" s="40" t="e">
        <f>IF(V44=0,0,VLOOKUP(V44,FAC_TOTALS_APTA!$A$4:$BQ$41,$L63,FALSE))</f>
        <v>#N/A</v>
      </c>
      <c r="W63" s="40" t="e">
        <f>IF(W44=0,0,VLOOKUP(W44,FAC_TOTALS_APTA!$A$4:$BQ$41,$L63,FALSE))</f>
        <v>#N/A</v>
      </c>
      <c r="X63" s="40" t="e">
        <f>IF(X44=0,0,VLOOKUP(X44,FAC_TOTALS_APTA!$A$4:$BQ$41,$L63,FALSE))</f>
        <v>#N/A</v>
      </c>
      <c r="Y63" s="40" t="e">
        <f>IF(Y44=0,0,VLOOKUP(Y44,FAC_TOTALS_APTA!$A$4:$BQ$41,$L63,FALSE))</f>
        <v>#N/A</v>
      </c>
      <c r="Z63" s="40" t="e">
        <f>IF(Z44=0,0,VLOOKUP(Z44,FAC_TOTALS_APTA!$A$4:$BQ$41,$L63,FALSE))</f>
        <v>#N/A</v>
      </c>
      <c r="AA63" s="40" t="e">
        <f>IF(AA44=0,0,VLOOKUP(AA44,FAC_TOTALS_APTA!$A$4:$BQ$41,$L63,FALSE))</f>
        <v>#N/A</v>
      </c>
      <c r="AB63" s="40" t="e">
        <f>IF(AB44=0,0,VLOOKUP(AB44,FAC_TOTALS_APTA!$A$4:$BQ$41,$L63,FALSE))</f>
        <v>#N/A</v>
      </c>
      <c r="AC63" s="41" t="e">
        <f t="shared" si="11"/>
        <v>#N/A</v>
      </c>
      <c r="AD63" s="42" t="e">
        <f>AC63/G66</f>
        <v>#N/A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 t="e">
        <f>IF(M44=0,0,VLOOKUP(M44,FAC_TOTALS_APTA!$A$4:$BQ$41,$L64,FALSE))</f>
        <v>#N/A</v>
      </c>
      <c r="N64" s="40" t="e">
        <f>IF(N44=0,0,VLOOKUP(N44,FAC_TOTALS_APTA!$A$4:$BQ$41,$L64,FALSE))</f>
        <v>#N/A</v>
      </c>
      <c r="O64" s="40" t="e">
        <f>IF(O44=0,0,VLOOKUP(O44,FAC_TOTALS_APTA!$A$4:$BQ$41,$L64,FALSE))</f>
        <v>#N/A</v>
      </c>
      <c r="P64" s="40" t="e">
        <f>IF(P44=0,0,VLOOKUP(P44,FAC_TOTALS_APTA!$A$4:$BQ$41,$L64,FALSE))</f>
        <v>#N/A</v>
      </c>
      <c r="Q64" s="40" t="e">
        <f>IF(Q44=0,0,VLOOKUP(Q44,FAC_TOTALS_APTA!$A$4:$BQ$41,$L64,FALSE))</f>
        <v>#N/A</v>
      </c>
      <c r="R64" s="40" t="e">
        <f>IF(R44=0,0,VLOOKUP(R44,FAC_TOTALS_APTA!$A$4:$BQ$41,$L64,FALSE))</f>
        <v>#N/A</v>
      </c>
      <c r="S64" s="40" t="e">
        <f>IF(S44=0,0,VLOOKUP(S44,FAC_TOTALS_APTA!$A$4:$BQ$41,$L64,FALSE))</f>
        <v>#N/A</v>
      </c>
      <c r="T64" s="40" t="e">
        <f>IF(T44=0,0,VLOOKUP(T44,FAC_TOTALS_APTA!$A$4:$BQ$41,$L64,FALSE))</f>
        <v>#N/A</v>
      </c>
      <c r="U64" s="40" t="e">
        <f>IF(U44=0,0,VLOOKUP(U44,FAC_TOTALS_APTA!$A$4:$BQ$41,$L64,FALSE))</f>
        <v>#N/A</v>
      </c>
      <c r="V64" s="40" t="e">
        <f>IF(V44=0,0,VLOOKUP(V44,FAC_TOTALS_APTA!$A$4:$BQ$41,$L64,FALSE))</f>
        <v>#N/A</v>
      </c>
      <c r="W64" s="40" t="e">
        <f>IF(W44=0,0,VLOOKUP(W44,FAC_TOTALS_APTA!$A$4:$BQ$41,$L64,FALSE))</f>
        <v>#N/A</v>
      </c>
      <c r="X64" s="40" t="e">
        <f>IF(X44=0,0,VLOOKUP(X44,FAC_TOTALS_APTA!$A$4:$BQ$41,$L64,FALSE))</f>
        <v>#N/A</v>
      </c>
      <c r="Y64" s="40" t="e">
        <f>IF(Y44=0,0,VLOOKUP(Y44,FAC_TOTALS_APTA!$A$4:$BQ$41,$L64,FALSE))</f>
        <v>#N/A</v>
      </c>
      <c r="Z64" s="40" t="e">
        <f>IF(Z44=0,0,VLOOKUP(Z44,FAC_TOTALS_APTA!$A$4:$BQ$41,$L64,FALSE))</f>
        <v>#N/A</v>
      </c>
      <c r="AA64" s="40" t="e">
        <f>IF(AA44=0,0,VLOOKUP(AA44,FAC_TOTALS_APTA!$A$4:$BQ$41,$L64,FALSE))</f>
        <v>#N/A</v>
      </c>
      <c r="AB64" s="40" t="e">
        <f>IF(AB44=0,0,VLOOKUP(AB44,FAC_TOTALS_APTA!$A$4:$BQ$41,$L64,FALSE))</f>
        <v>#N/A</v>
      </c>
      <c r="AC64" s="41" t="e">
        <f>SUM(M64:AB64)</f>
        <v>#N/A</v>
      </c>
      <c r="AD64" s="42" t="e">
        <f>AC64/G66</f>
        <v>#N/A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 t="e">
        <f>VLOOKUP(G44,FAC_TOTALS_APTA!$A$4:$BQ$41,$F65,FALSE)</f>
        <v>#N/A</v>
      </c>
      <c r="H65" s="66" t="e">
        <f>VLOOKUP(H44,FAC_TOTALS_APTA!$A$4:$BO$41,$F65,FALSE)</f>
        <v>#N/A</v>
      </c>
      <c r="I65" s="68" t="e">
        <f t="shared" ref="I65:I66" si="12">H65/G65-1</f>
        <v>#N/A</v>
      </c>
      <c r="J65" s="32"/>
      <c r="K65" s="32"/>
      <c r="L65" s="8"/>
      <c r="M65" s="30" t="e">
        <f>SUM(M46:M63)</f>
        <v>#N/A</v>
      </c>
      <c r="N65" s="30" t="e">
        <f t="shared" ref="N65:AB65" si="13">SUM(N46:N63)</f>
        <v>#N/A</v>
      </c>
      <c r="O65" s="30" t="e">
        <f t="shared" si="13"/>
        <v>#N/A</v>
      </c>
      <c r="P65" s="30" t="e">
        <f t="shared" si="13"/>
        <v>#N/A</v>
      </c>
      <c r="Q65" s="30" t="e">
        <f t="shared" si="13"/>
        <v>#N/A</v>
      </c>
      <c r="R65" s="30" t="e">
        <f t="shared" si="13"/>
        <v>#N/A</v>
      </c>
      <c r="S65" s="30" t="e">
        <f t="shared" si="13"/>
        <v>#N/A</v>
      </c>
      <c r="T65" s="30" t="e">
        <f t="shared" si="13"/>
        <v>#N/A</v>
      </c>
      <c r="U65" s="30" t="e">
        <f t="shared" si="13"/>
        <v>#N/A</v>
      </c>
      <c r="V65" s="30" t="e">
        <f t="shared" si="13"/>
        <v>#N/A</v>
      </c>
      <c r="W65" s="30" t="e">
        <f t="shared" si="13"/>
        <v>#N/A</v>
      </c>
      <c r="X65" s="30" t="e">
        <f t="shared" si="13"/>
        <v>#N/A</v>
      </c>
      <c r="Y65" s="30" t="e">
        <f t="shared" si="13"/>
        <v>#N/A</v>
      </c>
      <c r="Z65" s="30" t="e">
        <f t="shared" si="13"/>
        <v>#N/A</v>
      </c>
      <c r="AA65" s="30" t="e">
        <f t="shared" si="13"/>
        <v>#N/A</v>
      </c>
      <c r="AB65" s="30" t="e">
        <f t="shared" si="13"/>
        <v>#N/A</v>
      </c>
      <c r="AC65" s="33" t="e">
        <f>H65-G65</f>
        <v>#N/A</v>
      </c>
      <c r="AD65" s="34" t="e">
        <f>I65</f>
        <v>#N/A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 t="e">
        <f>VLOOKUP(G44,FAC_TOTALS_APTA!$A$4:$BO$41,$F66,FALSE)</f>
        <v>#N/A</v>
      </c>
      <c r="H66" s="67" t="e">
        <f>VLOOKUP(H44,FAC_TOTALS_APTA!$A$4:$BO$41,$F66,FALSE)</f>
        <v>#N/A</v>
      </c>
      <c r="I66" s="69" t="e">
        <f t="shared" si="12"/>
        <v>#N/A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 t="e">
        <f>H66-G66</f>
        <v>#N/A</v>
      </c>
      <c r="AD66" s="46" t="e">
        <f>I66</f>
        <v>#N/A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 t="e">
        <f>AD66-AD65</f>
        <v>#N/A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2002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1_3_2002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1_3_2003</v>
      </c>
      <c r="N77" s="8" t="str">
        <f t="shared" ref="N77:AB77" si="14">IF($G75+N76&gt;$H75,0,CONCATENATE($C72,"_",$C73,"_",$G75+N76))</f>
        <v>1_3_2004</v>
      </c>
      <c r="O77" s="8" t="str">
        <f t="shared" si="14"/>
        <v>1_3_2005</v>
      </c>
      <c r="P77" s="8" t="str">
        <f t="shared" si="14"/>
        <v>1_3_2006</v>
      </c>
      <c r="Q77" s="8" t="str">
        <f t="shared" si="14"/>
        <v>1_3_2007</v>
      </c>
      <c r="R77" s="8" t="str">
        <f t="shared" si="14"/>
        <v>1_3_2008</v>
      </c>
      <c r="S77" s="8" t="str">
        <f t="shared" si="14"/>
        <v>1_3_2009</v>
      </c>
      <c r="T77" s="8" t="str">
        <f t="shared" si="14"/>
        <v>1_3_2010</v>
      </c>
      <c r="U77" s="8" t="str">
        <f t="shared" si="14"/>
        <v>1_3_2011</v>
      </c>
      <c r="V77" s="8" t="str">
        <f t="shared" si="14"/>
        <v>1_3_2012</v>
      </c>
      <c r="W77" s="8" t="str">
        <f t="shared" si="14"/>
        <v>1_3_2013</v>
      </c>
      <c r="X77" s="8" t="str">
        <f t="shared" si="14"/>
        <v>1_3_2014</v>
      </c>
      <c r="Y77" s="8" t="str">
        <f t="shared" si="14"/>
        <v>1_3_2015</v>
      </c>
      <c r="Z77" s="8" t="str">
        <f t="shared" si="14"/>
        <v>1_3_2016</v>
      </c>
      <c r="AA77" s="8" t="str">
        <f t="shared" si="14"/>
        <v>1_3_2017</v>
      </c>
      <c r="AB77" s="8" t="str">
        <f t="shared" si="14"/>
        <v>1_3_2018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VLOOKUP(G77,FAC_TOTALS_APTA!$A$4:$BQ$41,$F79,FALSE)</f>
        <v>#N/A</v>
      </c>
      <c r="H79" s="30" t="e">
        <f>VLOOKUP(H77,FAC_TOTALS_APTA!$A$4:$BQ$41,$F79,FALSE)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IF(M77=0,0,VLOOKUP(M77,FAC_TOTALS_APTA!$A$4:$BQ$41,$L79,FALSE))</f>
        <v>#N/A</v>
      </c>
      <c r="N79" s="30" t="e">
        <f>IF(N77=0,0,VLOOKUP(N77,FAC_TOTALS_APTA!$A$4:$BQ$41,$L79,FALSE))</f>
        <v>#N/A</v>
      </c>
      <c r="O79" s="30" t="e">
        <f>IF(O77=0,0,VLOOKUP(O77,FAC_TOTALS_APTA!$A$4:$BQ$41,$L79,FALSE))</f>
        <v>#N/A</v>
      </c>
      <c r="P79" s="30" t="e">
        <f>IF(P77=0,0,VLOOKUP(P77,FAC_TOTALS_APTA!$A$4:$BQ$41,$L79,FALSE))</f>
        <v>#N/A</v>
      </c>
      <c r="Q79" s="30" t="e">
        <f>IF(Q77=0,0,VLOOKUP(Q77,FAC_TOTALS_APTA!$A$4:$BQ$41,$L79,FALSE))</f>
        <v>#N/A</v>
      </c>
      <c r="R79" s="30" t="e">
        <f>IF(R77=0,0,VLOOKUP(R77,FAC_TOTALS_APTA!$A$4:$BQ$41,$L79,FALSE))</f>
        <v>#N/A</v>
      </c>
      <c r="S79" s="30" t="e">
        <f>IF(S77=0,0,VLOOKUP(S77,FAC_TOTALS_APTA!$A$4:$BQ$41,$L79,FALSE))</f>
        <v>#N/A</v>
      </c>
      <c r="T79" s="30" t="e">
        <f>IF(T77=0,0,VLOOKUP(T77,FAC_TOTALS_APTA!$A$4:$BQ$41,$L79,FALSE))</f>
        <v>#N/A</v>
      </c>
      <c r="U79" s="30" t="e">
        <f>IF(U77=0,0,VLOOKUP(U77,FAC_TOTALS_APTA!$A$4:$BQ$41,$L79,FALSE))</f>
        <v>#N/A</v>
      </c>
      <c r="V79" s="30" t="e">
        <f>IF(V77=0,0,VLOOKUP(V77,FAC_TOTALS_APTA!$A$4:$BQ$41,$L79,FALSE))</f>
        <v>#N/A</v>
      </c>
      <c r="W79" s="30" t="e">
        <f>IF(W77=0,0,VLOOKUP(W77,FAC_TOTALS_APTA!$A$4:$BQ$41,$L79,FALSE))</f>
        <v>#N/A</v>
      </c>
      <c r="X79" s="30" t="e">
        <f>IF(X77=0,0,VLOOKUP(X77,FAC_TOTALS_APTA!$A$4:$BQ$41,$L79,FALSE))</f>
        <v>#N/A</v>
      </c>
      <c r="Y79" s="30" t="e">
        <f>IF(Y77=0,0,VLOOKUP(Y77,FAC_TOTALS_APTA!$A$4:$BQ$41,$L79,FALSE))</f>
        <v>#N/A</v>
      </c>
      <c r="Z79" s="30" t="e">
        <f>IF(Z77=0,0,VLOOKUP(Z77,FAC_TOTALS_APTA!$A$4:$BQ$41,$L79,FALSE))</f>
        <v>#N/A</v>
      </c>
      <c r="AA79" s="30" t="e">
        <f>IF(AA77=0,0,VLOOKUP(AA77,FAC_TOTALS_APTA!$A$4:$BQ$41,$L79,FALSE))</f>
        <v>#N/A</v>
      </c>
      <c r="AB79" s="30" t="e">
        <f>IF(AB77=0,0,VLOOKUP(AB77,FAC_TOTALS_APTA!$A$4:$BQ$41,$L79,FALSE))</f>
        <v>#N/A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VLOOKUP(G77,FAC_TOTALS_APTA!$A$4:$BQ$41,$F80,FALSE)</f>
        <v>#N/A</v>
      </c>
      <c r="H80" s="47" t="e">
        <f>VLOOKUP(H77,FAC_TOTALS_APTA!$A$4:$BQ$41,$F80,FALSE)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IF(M77=0,0,VLOOKUP(M77,FAC_TOTALS_APTA!$A$4:$BQ$41,$L80,FALSE))</f>
        <v>#N/A</v>
      </c>
      <c r="N80" s="30" t="e">
        <f>IF(N77=0,0,VLOOKUP(N77,FAC_TOTALS_APTA!$A$4:$BQ$41,$L80,FALSE))</f>
        <v>#N/A</v>
      </c>
      <c r="O80" s="30" t="e">
        <f>IF(O77=0,0,VLOOKUP(O77,FAC_TOTALS_APTA!$A$4:$BQ$41,$L80,FALSE))</f>
        <v>#N/A</v>
      </c>
      <c r="P80" s="30" t="e">
        <f>IF(P77=0,0,VLOOKUP(P77,FAC_TOTALS_APTA!$A$4:$BQ$41,$L80,FALSE))</f>
        <v>#N/A</v>
      </c>
      <c r="Q80" s="30" t="e">
        <f>IF(Q77=0,0,VLOOKUP(Q77,FAC_TOTALS_APTA!$A$4:$BQ$41,$L80,FALSE))</f>
        <v>#N/A</v>
      </c>
      <c r="R80" s="30" t="e">
        <f>IF(R77=0,0,VLOOKUP(R77,FAC_TOTALS_APTA!$A$4:$BQ$41,$L80,FALSE))</f>
        <v>#N/A</v>
      </c>
      <c r="S80" s="30" t="e">
        <f>IF(S77=0,0,VLOOKUP(S77,FAC_TOTALS_APTA!$A$4:$BQ$41,$L80,FALSE))</f>
        <v>#N/A</v>
      </c>
      <c r="T80" s="30" t="e">
        <f>IF(T77=0,0,VLOOKUP(T77,FAC_TOTALS_APTA!$A$4:$BQ$41,$L80,FALSE))</f>
        <v>#N/A</v>
      </c>
      <c r="U80" s="30" t="e">
        <f>IF(U77=0,0,VLOOKUP(U77,FAC_TOTALS_APTA!$A$4:$BQ$41,$L80,FALSE))</f>
        <v>#N/A</v>
      </c>
      <c r="V80" s="30" t="e">
        <f>IF(V77=0,0,VLOOKUP(V77,FAC_TOTALS_APTA!$A$4:$BQ$41,$L80,FALSE))</f>
        <v>#N/A</v>
      </c>
      <c r="W80" s="30" t="e">
        <f>IF(W77=0,0,VLOOKUP(W77,FAC_TOTALS_APTA!$A$4:$BQ$41,$L80,FALSE))</f>
        <v>#N/A</v>
      </c>
      <c r="X80" s="30" t="e">
        <f>IF(X77=0,0,VLOOKUP(X77,FAC_TOTALS_APTA!$A$4:$BQ$41,$L80,FALSE))</f>
        <v>#N/A</v>
      </c>
      <c r="Y80" s="30" t="e">
        <f>IF(Y77=0,0,VLOOKUP(Y77,FAC_TOTALS_APTA!$A$4:$BQ$41,$L80,FALSE))</f>
        <v>#N/A</v>
      </c>
      <c r="Z80" s="30" t="e">
        <f>IF(Z77=0,0,VLOOKUP(Z77,FAC_TOTALS_APTA!$A$4:$BQ$41,$L80,FALSE))</f>
        <v>#N/A</v>
      </c>
      <c r="AA80" s="30" t="e">
        <f>IF(AA77=0,0,VLOOKUP(AA77,FAC_TOTALS_APTA!$A$4:$BQ$41,$L80,FALSE))</f>
        <v>#N/A</v>
      </c>
      <c r="AB80" s="30" t="e">
        <f>IF(AB77=0,0,VLOOKUP(AB77,FAC_TOTALS_APTA!$A$4:$BQ$41,$L80,FALSE))</f>
        <v>#N/A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VLOOKUP(G77,FAC_TOTALS_APTA!$A$4:$BQ$41,$F81,FALSE)</f>
        <v>#N/A</v>
      </c>
      <c r="H81" s="30" t="e">
        <f>VLOOKUP(H77,FAC_TOTALS_APTA!$A$4:$BQ$41,$F81,FALSE)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IF(M77=0,0,VLOOKUP(M77,FAC_TOTALS_APTA!$A$4:$BQ$41,$L81,FALSE))</f>
        <v>#N/A</v>
      </c>
      <c r="N81" s="30" t="e">
        <f>IF(N77=0,0,VLOOKUP(N77,FAC_TOTALS_APTA!$A$4:$BQ$41,$L81,FALSE))</f>
        <v>#N/A</v>
      </c>
      <c r="O81" s="30" t="e">
        <f>IF(O77=0,0,VLOOKUP(O77,FAC_TOTALS_APTA!$A$4:$BQ$41,$L81,FALSE))</f>
        <v>#N/A</v>
      </c>
      <c r="P81" s="30" t="e">
        <f>IF(P77=0,0,VLOOKUP(P77,FAC_TOTALS_APTA!$A$4:$BQ$41,$L81,FALSE))</f>
        <v>#N/A</v>
      </c>
      <c r="Q81" s="30" t="e">
        <f>IF(Q77=0,0,VLOOKUP(Q77,FAC_TOTALS_APTA!$A$4:$BQ$41,$L81,FALSE))</f>
        <v>#N/A</v>
      </c>
      <c r="R81" s="30" t="e">
        <f>IF(R77=0,0,VLOOKUP(R77,FAC_TOTALS_APTA!$A$4:$BQ$41,$L81,FALSE))</f>
        <v>#N/A</v>
      </c>
      <c r="S81" s="30" t="e">
        <f>IF(S77=0,0,VLOOKUP(S77,FAC_TOTALS_APTA!$A$4:$BQ$41,$L81,FALSE))</f>
        <v>#N/A</v>
      </c>
      <c r="T81" s="30" t="e">
        <f>IF(T77=0,0,VLOOKUP(T77,FAC_TOTALS_APTA!$A$4:$BQ$41,$L81,FALSE))</f>
        <v>#N/A</v>
      </c>
      <c r="U81" s="30" t="e">
        <f>IF(U77=0,0,VLOOKUP(U77,FAC_TOTALS_APTA!$A$4:$BQ$41,$L81,FALSE))</f>
        <v>#N/A</v>
      </c>
      <c r="V81" s="30" t="e">
        <f>IF(V77=0,0,VLOOKUP(V77,FAC_TOTALS_APTA!$A$4:$BQ$41,$L81,FALSE))</f>
        <v>#N/A</v>
      </c>
      <c r="W81" s="30" t="e">
        <f>IF(W77=0,0,VLOOKUP(W77,FAC_TOTALS_APTA!$A$4:$BQ$41,$L81,FALSE))</f>
        <v>#N/A</v>
      </c>
      <c r="X81" s="30" t="e">
        <f>IF(X77=0,0,VLOOKUP(X77,FAC_TOTALS_APTA!$A$4:$BQ$41,$L81,FALSE))</f>
        <v>#N/A</v>
      </c>
      <c r="Y81" s="30" t="e">
        <f>IF(Y77=0,0,VLOOKUP(Y77,FAC_TOTALS_APTA!$A$4:$BQ$41,$L81,FALSE))</f>
        <v>#N/A</v>
      </c>
      <c r="Z81" s="30" t="e">
        <f>IF(Z77=0,0,VLOOKUP(Z77,FAC_TOTALS_APTA!$A$4:$BQ$41,$L81,FALSE))</f>
        <v>#N/A</v>
      </c>
      <c r="AA81" s="30" t="e">
        <f>IF(AA77=0,0,VLOOKUP(AA77,FAC_TOTALS_APTA!$A$4:$BQ$41,$L81,FALSE))</f>
        <v>#N/A</v>
      </c>
      <c r="AB81" s="30" t="e">
        <f>IF(AB77=0,0,VLOOKUP(AB77,FAC_TOTALS_APTA!$A$4:$BQ$41,$L81,FALSE))</f>
        <v>#N/A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VLOOKUP(G77,FAC_TOTALS_APTA!$A$4:$BQ$41,$F82,FALSE)</f>
        <v>#N/A</v>
      </c>
      <c r="H82" s="47" t="e">
        <f>VLOOKUP(H77,FAC_TOTALS_APTA!$A$4:$BQ$41,$F82,FALSE)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IF(M77=0,0,VLOOKUP(M77,FAC_TOTALS_APTA!$A$4:$BQ$41,$L82,FALSE))</f>
        <v>#N/A</v>
      </c>
      <c r="N82" s="30" t="e">
        <f>IF(N77=0,0,VLOOKUP(N77,FAC_TOTALS_APTA!$A$4:$BQ$41,$L82,FALSE))</f>
        <v>#N/A</v>
      </c>
      <c r="O82" s="30" t="e">
        <f>IF(O77=0,0,VLOOKUP(O77,FAC_TOTALS_APTA!$A$4:$BQ$41,$L82,FALSE))</f>
        <v>#N/A</v>
      </c>
      <c r="P82" s="30" t="e">
        <f>IF(P77=0,0,VLOOKUP(P77,FAC_TOTALS_APTA!$A$4:$BQ$41,$L82,FALSE))</f>
        <v>#N/A</v>
      </c>
      <c r="Q82" s="30" t="e">
        <f>IF(Q77=0,0,VLOOKUP(Q77,FAC_TOTALS_APTA!$A$4:$BQ$41,$L82,FALSE))</f>
        <v>#N/A</v>
      </c>
      <c r="R82" s="30" t="e">
        <f>IF(R77=0,0,VLOOKUP(R77,FAC_TOTALS_APTA!$A$4:$BQ$41,$L82,FALSE))</f>
        <v>#N/A</v>
      </c>
      <c r="S82" s="30" t="e">
        <f>IF(S77=0,0,VLOOKUP(S77,FAC_TOTALS_APTA!$A$4:$BQ$41,$L82,FALSE))</f>
        <v>#N/A</v>
      </c>
      <c r="T82" s="30" t="e">
        <f>IF(T77=0,0,VLOOKUP(T77,FAC_TOTALS_APTA!$A$4:$BQ$41,$L82,FALSE))</f>
        <v>#N/A</v>
      </c>
      <c r="U82" s="30" t="e">
        <f>IF(U77=0,0,VLOOKUP(U77,FAC_TOTALS_APTA!$A$4:$BQ$41,$L82,FALSE))</f>
        <v>#N/A</v>
      </c>
      <c r="V82" s="30" t="e">
        <f>IF(V77=0,0,VLOOKUP(V77,FAC_TOTALS_APTA!$A$4:$BQ$41,$L82,FALSE))</f>
        <v>#N/A</v>
      </c>
      <c r="W82" s="30" t="e">
        <f>IF(W77=0,0,VLOOKUP(W77,FAC_TOTALS_APTA!$A$4:$BQ$41,$L82,FALSE))</f>
        <v>#N/A</v>
      </c>
      <c r="X82" s="30" t="e">
        <f>IF(X77=0,0,VLOOKUP(X77,FAC_TOTALS_APTA!$A$4:$BQ$41,$L82,FALSE))</f>
        <v>#N/A</v>
      </c>
      <c r="Y82" s="30" t="e">
        <f>IF(Y77=0,0,VLOOKUP(Y77,FAC_TOTALS_APTA!$A$4:$BQ$41,$L82,FALSE))</f>
        <v>#N/A</v>
      </c>
      <c r="Z82" s="30" t="e">
        <f>IF(Z77=0,0,VLOOKUP(Z77,FAC_TOTALS_APTA!$A$4:$BQ$41,$L82,FALSE))</f>
        <v>#N/A</v>
      </c>
      <c r="AA82" s="30" t="e">
        <f>IF(AA77=0,0,VLOOKUP(AA77,FAC_TOTALS_APTA!$A$4:$BQ$41,$L82,FALSE))</f>
        <v>#N/A</v>
      </c>
      <c r="AB82" s="30" t="e">
        <f>IF(AB77=0,0,VLOOKUP(AB77,FAC_TOTALS_APTA!$A$4:$BQ$41,$L82,FALSE))</f>
        <v>#N/A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VLOOKUP(G77,FAC_TOTALS_APTA!$A$4:$BQ$41,$F83,FALSE)</f>
        <v>#N/A</v>
      </c>
      <c r="H83" s="35" t="e">
        <f>VLOOKUP(H77,FAC_TOTALS_APTA!$A$4:$BQ$41,$F83,FALSE)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IF(M77=0,0,VLOOKUP(M77,FAC_TOTALS_APTA!$A$4:$BQ$41,$L83,FALSE))</f>
        <v>#N/A</v>
      </c>
      <c r="N83" s="30" t="e">
        <f>IF(N77=0,0,VLOOKUP(N77,FAC_TOTALS_APTA!$A$4:$BQ$41,$L83,FALSE))</f>
        <v>#N/A</v>
      </c>
      <c r="O83" s="30" t="e">
        <f>IF(O77=0,0,VLOOKUP(O77,FAC_TOTALS_APTA!$A$4:$BQ$41,$L83,FALSE))</f>
        <v>#N/A</v>
      </c>
      <c r="P83" s="30" t="e">
        <f>IF(P77=0,0,VLOOKUP(P77,FAC_TOTALS_APTA!$A$4:$BQ$41,$L83,FALSE))</f>
        <v>#N/A</v>
      </c>
      <c r="Q83" s="30" t="e">
        <f>IF(Q77=0,0,VLOOKUP(Q77,FAC_TOTALS_APTA!$A$4:$BQ$41,$L83,FALSE))</f>
        <v>#N/A</v>
      </c>
      <c r="R83" s="30" t="e">
        <f>IF(R77=0,0,VLOOKUP(R77,FAC_TOTALS_APTA!$A$4:$BQ$41,$L83,FALSE))</f>
        <v>#N/A</v>
      </c>
      <c r="S83" s="30" t="e">
        <f>IF(S77=0,0,VLOOKUP(S77,FAC_TOTALS_APTA!$A$4:$BQ$41,$L83,FALSE))</f>
        <v>#N/A</v>
      </c>
      <c r="T83" s="30" t="e">
        <f>IF(T77=0,0,VLOOKUP(T77,FAC_TOTALS_APTA!$A$4:$BQ$41,$L83,FALSE))</f>
        <v>#N/A</v>
      </c>
      <c r="U83" s="30" t="e">
        <f>IF(U77=0,0,VLOOKUP(U77,FAC_TOTALS_APTA!$A$4:$BQ$41,$L83,FALSE))</f>
        <v>#N/A</v>
      </c>
      <c r="V83" s="30" t="e">
        <f>IF(V77=0,0,VLOOKUP(V77,FAC_TOTALS_APTA!$A$4:$BQ$41,$L83,FALSE))</f>
        <v>#N/A</v>
      </c>
      <c r="W83" s="30" t="e">
        <f>IF(W77=0,0,VLOOKUP(W77,FAC_TOTALS_APTA!$A$4:$BQ$41,$L83,FALSE))</f>
        <v>#N/A</v>
      </c>
      <c r="X83" s="30" t="e">
        <f>IF(X77=0,0,VLOOKUP(X77,FAC_TOTALS_APTA!$A$4:$BQ$41,$L83,FALSE))</f>
        <v>#N/A</v>
      </c>
      <c r="Y83" s="30" t="e">
        <f>IF(Y77=0,0,VLOOKUP(Y77,FAC_TOTALS_APTA!$A$4:$BQ$41,$L83,FALSE))</f>
        <v>#N/A</v>
      </c>
      <c r="Z83" s="30" t="e">
        <f>IF(Z77=0,0,VLOOKUP(Z77,FAC_TOTALS_APTA!$A$4:$BQ$41,$L83,FALSE))</f>
        <v>#N/A</v>
      </c>
      <c r="AA83" s="30" t="e">
        <f>IF(AA77=0,0,VLOOKUP(AA77,FAC_TOTALS_APTA!$A$4:$BQ$41,$L83,FALSE))</f>
        <v>#N/A</v>
      </c>
      <c r="AB83" s="30" t="e">
        <f>IF(AB77=0,0,VLOOKUP(AB77,FAC_TOTALS_APTA!$A$4:$BQ$41,$L83,FALSE))</f>
        <v>#N/A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VLOOKUP(G77,FAC_TOTALS_APTA!$A$4:$BQ$41,$F84,FALSE)</f>
        <v>#N/A</v>
      </c>
      <c r="H84" s="47" t="e">
        <f>VLOOKUP(H77,FAC_TOTALS_APTA!$A$4:$BQ$41,$F84,FALSE)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IF(M77=0,0,VLOOKUP(M77,FAC_TOTALS_APTA!$A$4:$BQ$41,$L84,FALSE))</f>
        <v>#N/A</v>
      </c>
      <c r="N84" s="30" t="e">
        <f>IF(N77=0,0,VLOOKUP(N77,FAC_TOTALS_APTA!$A$4:$BQ$41,$L84,FALSE))</f>
        <v>#N/A</v>
      </c>
      <c r="O84" s="30" t="e">
        <f>IF(O77=0,0,VLOOKUP(O77,FAC_TOTALS_APTA!$A$4:$BQ$41,$L84,FALSE))</f>
        <v>#N/A</v>
      </c>
      <c r="P84" s="30" t="e">
        <f>IF(P77=0,0,VLOOKUP(P77,FAC_TOTALS_APTA!$A$4:$BQ$41,$L84,FALSE))</f>
        <v>#N/A</v>
      </c>
      <c r="Q84" s="30" t="e">
        <f>IF(Q77=0,0,VLOOKUP(Q77,FAC_TOTALS_APTA!$A$4:$BQ$41,$L84,FALSE))</f>
        <v>#N/A</v>
      </c>
      <c r="R84" s="30" t="e">
        <f>IF(R77=0,0,VLOOKUP(R77,FAC_TOTALS_APTA!$A$4:$BQ$41,$L84,FALSE))</f>
        <v>#N/A</v>
      </c>
      <c r="S84" s="30" t="e">
        <f>IF(S77=0,0,VLOOKUP(S77,FAC_TOTALS_APTA!$A$4:$BQ$41,$L84,FALSE))</f>
        <v>#N/A</v>
      </c>
      <c r="T84" s="30" t="e">
        <f>IF(T77=0,0,VLOOKUP(T77,FAC_TOTALS_APTA!$A$4:$BQ$41,$L84,FALSE))</f>
        <v>#N/A</v>
      </c>
      <c r="U84" s="30" t="e">
        <f>IF(U77=0,0,VLOOKUP(U77,FAC_TOTALS_APTA!$A$4:$BQ$41,$L84,FALSE))</f>
        <v>#N/A</v>
      </c>
      <c r="V84" s="30" t="e">
        <f>IF(V77=0,0,VLOOKUP(V77,FAC_TOTALS_APTA!$A$4:$BQ$41,$L84,FALSE))</f>
        <v>#N/A</v>
      </c>
      <c r="W84" s="30" t="e">
        <f>IF(W77=0,0,VLOOKUP(W77,FAC_TOTALS_APTA!$A$4:$BQ$41,$L84,FALSE))</f>
        <v>#N/A</v>
      </c>
      <c r="X84" s="30" t="e">
        <f>IF(X77=0,0,VLOOKUP(X77,FAC_TOTALS_APTA!$A$4:$BQ$41,$L84,FALSE))</f>
        <v>#N/A</v>
      </c>
      <c r="Y84" s="30" t="e">
        <f>IF(Y77=0,0,VLOOKUP(Y77,FAC_TOTALS_APTA!$A$4:$BQ$41,$L84,FALSE))</f>
        <v>#N/A</v>
      </c>
      <c r="Z84" s="30" t="e">
        <f>IF(Z77=0,0,VLOOKUP(Z77,FAC_TOTALS_APTA!$A$4:$BQ$41,$L84,FALSE))</f>
        <v>#N/A</v>
      </c>
      <c r="AA84" s="30" t="e">
        <f>IF(AA77=0,0,VLOOKUP(AA77,FAC_TOTALS_APTA!$A$4:$BQ$41,$L84,FALSE))</f>
        <v>#N/A</v>
      </c>
      <c r="AB84" s="30" t="e">
        <f>IF(AB77=0,0,VLOOKUP(AB77,FAC_TOTALS_APTA!$A$4:$BQ$41,$L84,FALSE))</f>
        <v>#N/A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VLOOKUP(G77,FAC_TOTALS_APTA!$A$4:$BQ$41,$F85,FALSE)</f>
        <v>#N/A</v>
      </c>
      <c r="H85" s="30" t="e">
        <f>VLOOKUP(H77,FAC_TOTALS_APTA!$A$4:$BQ$41,$F85,FALSE)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IF(M77=0,0,VLOOKUP(M77,FAC_TOTALS_APTA!$A$4:$BQ$41,$L85,FALSE))</f>
        <v>#N/A</v>
      </c>
      <c r="N85" s="30" t="e">
        <f>IF(N77=0,0,VLOOKUP(N77,FAC_TOTALS_APTA!$A$4:$BQ$41,$L85,FALSE))</f>
        <v>#N/A</v>
      </c>
      <c r="O85" s="30" t="e">
        <f>IF(O77=0,0,VLOOKUP(O77,FAC_TOTALS_APTA!$A$4:$BQ$41,$L85,FALSE))</f>
        <v>#N/A</v>
      </c>
      <c r="P85" s="30" t="e">
        <f>IF(P77=0,0,VLOOKUP(P77,FAC_TOTALS_APTA!$A$4:$BQ$41,$L85,FALSE))</f>
        <v>#N/A</v>
      </c>
      <c r="Q85" s="30" t="e">
        <f>IF(Q77=0,0,VLOOKUP(Q77,FAC_TOTALS_APTA!$A$4:$BQ$41,$L85,FALSE))</f>
        <v>#N/A</v>
      </c>
      <c r="R85" s="30" t="e">
        <f>IF(R77=0,0,VLOOKUP(R77,FAC_TOTALS_APTA!$A$4:$BQ$41,$L85,FALSE))</f>
        <v>#N/A</v>
      </c>
      <c r="S85" s="30" t="e">
        <f>IF(S77=0,0,VLOOKUP(S77,FAC_TOTALS_APTA!$A$4:$BQ$41,$L85,FALSE))</f>
        <v>#N/A</v>
      </c>
      <c r="T85" s="30" t="e">
        <f>IF(T77=0,0,VLOOKUP(T77,FAC_TOTALS_APTA!$A$4:$BQ$41,$L85,FALSE))</f>
        <v>#N/A</v>
      </c>
      <c r="U85" s="30" t="e">
        <f>IF(U77=0,0,VLOOKUP(U77,FAC_TOTALS_APTA!$A$4:$BQ$41,$L85,FALSE))</f>
        <v>#N/A</v>
      </c>
      <c r="V85" s="30" t="e">
        <f>IF(V77=0,0,VLOOKUP(V77,FAC_TOTALS_APTA!$A$4:$BQ$41,$L85,FALSE))</f>
        <v>#N/A</v>
      </c>
      <c r="W85" s="30" t="e">
        <f>IF(W77=0,0,VLOOKUP(W77,FAC_TOTALS_APTA!$A$4:$BQ$41,$L85,FALSE))</f>
        <v>#N/A</v>
      </c>
      <c r="X85" s="30" t="e">
        <f>IF(X77=0,0,VLOOKUP(X77,FAC_TOTALS_APTA!$A$4:$BQ$41,$L85,FALSE))</f>
        <v>#N/A</v>
      </c>
      <c r="Y85" s="30" t="e">
        <f>IF(Y77=0,0,VLOOKUP(Y77,FAC_TOTALS_APTA!$A$4:$BQ$41,$L85,FALSE))</f>
        <v>#N/A</v>
      </c>
      <c r="Z85" s="30" t="e">
        <f>IF(Z77=0,0,VLOOKUP(Z77,FAC_TOTALS_APTA!$A$4:$BQ$41,$L85,FALSE))</f>
        <v>#N/A</v>
      </c>
      <c r="AA85" s="30" t="e">
        <f>IF(AA77=0,0,VLOOKUP(AA77,FAC_TOTALS_APTA!$A$4:$BQ$41,$L85,FALSE))</f>
        <v>#N/A</v>
      </c>
      <c r="AB85" s="30" t="e">
        <f>IF(AB77=0,0,VLOOKUP(AB77,FAC_TOTALS_APTA!$A$4:$BQ$41,$L85,FALSE))</f>
        <v>#N/A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VLOOKUP(G77,FAC_TOTALS_APTA!$A$4:$BQ$41,$F86,FALSE)</f>
        <v>#N/A</v>
      </c>
      <c r="H86" s="35" t="e">
        <f>VLOOKUP(H77,FAC_TOTALS_APTA!$A$4:$BQ$41,$F86,FALSE)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IF(M77=0,0,VLOOKUP(M77,FAC_TOTALS_APTA!$A$4:$BQ$41,$L86,FALSE))</f>
        <v>#N/A</v>
      </c>
      <c r="N86" s="30" t="e">
        <f>IF(N77=0,0,VLOOKUP(N77,FAC_TOTALS_APTA!$A$4:$BQ$41,$L86,FALSE))</f>
        <v>#N/A</v>
      </c>
      <c r="O86" s="30" t="e">
        <f>IF(O77=0,0,VLOOKUP(O77,FAC_TOTALS_APTA!$A$4:$BQ$41,$L86,FALSE))</f>
        <v>#N/A</v>
      </c>
      <c r="P86" s="30" t="e">
        <f>IF(P77=0,0,VLOOKUP(P77,FAC_TOTALS_APTA!$A$4:$BQ$41,$L86,FALSE))</f>
        <v>#N/A</v>
      </c>
      <c r="Q86" s="30" t="e">
        <f>IF(Q77=0,0,VLOOKUP(Q77,FAC_TOTALS_APTA!$A$4:$BQ$41,$L86,FALSE))</f>
        <v>#N/A</v>
      </c>
      <c r="R86" s="30" t="e">
        <f>IF(R77=0,0,VLOOKUP(R77,FAC_TOTALS_APTA!$A$4:$BQ$41,$L86,FALSE))</f>
        <v>#N/A</v>
      </c>
      <c r="S86" s="30" t="e">
        <f>IF(S77=0,0,VLOOKUP(S77,FAC_TOTALS_APTA!$A$4:$BQ$41,$L86,FALSE))</f>
        <v>#N/A</v>
      </c>
      <c r="T86" s="30" t="e">
        <f>IF(T77=0,0,VLOOKUP(T77,FAC_TOTALS_APTA!$A$4:$BQ$41,$L86,FALSE))</f>
        <v>#N/A</v>
      </c>
      <c r="U86" s="30" t="e">
        <f>IF(U77=0,0,VLOOKUP(U77,FAC_TOTALS_APTA!$A$4:$BQ$41,$L86,FALSE))</f>
        <v>#N/A</v>
      </c>
      <c r="V86" s="30" t="e">
        <f>IF(V77=0,0,VLOOKUP(V77,FAC_TOTALS_APTA!$A$4:$BQ$41,$L86,FALSE))</f>
        <v>#N/A</v>
      </c>
      <c r="W86" s="30" t="e">
        <f>IF(W77=0,0,VLOOKUP(W77,FAC_TOTALS_APTA!$A$4:$BQ$41,$L86,FALSE))</f>
        <v>#N/A</v>
      </c>
      <c r="X86" s="30" t="e">
        <f>IF(X77=0,0,VLOOKUP(X77,FAC_TOTALS_APTA!$A$4:$BQ$41,$L86,FALSE))</f>
        <v>#N/A</v>
      </c>
      <c r="Y86" s="30" t="e">
        <f>IF(Y77=0,0,VLOOKUP(Y77,FAC_TOTALS_APTA!$A$4:$BQ$41,$L86,FALSE))</f>
        <v>#N/A</v>
      </c>
      <c r="Z86" s="30" t="e">
        <f>IF(Z77=0,0,VLOOKUP(Z77,FAC_TOTALS_APTA!$A$4:$BQ$41,$L86,FALSE))</f>
        <v>#N/A</v>
      </c>
      <c r="AA86" s="30" t="e">
        <f>IF(AA77=0,0,VLOOKUP(AA77,FAC_TOTALS_APTA!$A$4:$BQ$41,$L86,FALSE))</f>
        <v>#N/A</v>
      </c>
      <c r="AB86" s="30" t="e">
        <f>IF(AB77=0,0,VLOOKUP(AB77,FAC_TOTALS_APTA!$A$4:$BQ$41,$L86,FALSE))</f>
        <v>#N/A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VLOOKUP(G77,FAC_TOTALS_APTA!$A$4:$BQ$41,$F87,FALSE)</f>
        <v>#N/A</v>
      </c>
      <c r="H87" s="35" t="e">
        <f>VLOOKUP(H77,FAC_TOTALS_APTA!$A$4:$BQ$41,$F87,FALSE)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IF(M77=0,0,VLOOKUP(M77,FAC_TOTALS_APTA!$A$4:$BQ$41,$L87,FALSE))</f>
        <v>#N/A</v>
      </c>
      <c r="N87" s="30" t="e">
        <f>IF(N77=0,0,VLOOKUP(N77,FAC_TOTALS_APTA!$A$4:$BQ$41,$L87,FALSE))</f>
        <v>#N/A</v>
      </c>
      <c r="O87" s="30" t="e">
        <f>IF(O77=0,0,VLOOKUP(O77,FAC_TOTALS_APTA!$A$4:$BQ$41,$L87,FALSE))</f>
        <v>#N/A</v>
      </c>
      <c r="P87" s="30" t="e">
        <f>IF(P77=0,0,VLOOKUP(P77,FAC_TOTALS_APTA!$A$4:$BQ$41,$L87,FALSE))</f>
        <v>#N/A</v>
      </c>
      <c r="Q87" s="30" t="e">
        <f>IF(Q77=0,0,VLOOKUP(Q77,FAC_TOTALS_APTA!$A$4:$BQ$41,$L87,FALSE))</f>
        <v>#N/A</v>
      </c>
      <c r="R87" s="30" t="e">
        <f>IF(R77=0,0,VLOOKUP(R77,FAC_TOTALS_APTA!$A$4:$BQ$41,$L87,FALSE))</f>
        <v>#N/A</v>
      </c>
      <c r="S87" s="30" t="e">
        <f>IF(S77=0,0,VLOOKUP(S77,FAC_TOTALS_APTA!$A$4:$BQ$41,$L87,FALSE))</f>
        <v>#N/A</v>
      </c>
      <c r="T87" s="30" t="e">
        <f>IF(T77=0,0,VLOOKUP(T77,FAC_TOTALS_APTA!$A$4:$BQ$41,$L87,FALSE))</f>
        <v>#N/A</v>
      </c>
      <c r="U87" s="30" t="e">
        <f>IF(U77=0,0,VLOOKUP(U77,FAC_TOTALS_APTA!$A$4:$BQ$41,$L87,FALSE))</f>
        <v>#N/A</v>
      </c>
      <c r="V87" s="30" t="e">
        <f>IF(V77=0,0,VLOOKUP(V77,FAC_TOTALS_APTA!$A$4:$BQ$41,$L87,FALSE))</f>
        <v>#N/A</v>
      </c>
      <c r="W87" s="30" t="e">
        <f>IF(W77=0,0,VLOOKUP(W77,FAC_TOTALS_APTA!$A$4:$BQ$41,$L87,FALSE))</f>
        <v>#N/A</v>
      </c>
      <c r="X87" s="30" t="e">
        <f>IF(X77=0,0,VLOOKUP(X77,FAC_TOTALS_APTA!$A$4:$BQ$41,$L87,FALSE))</f>
        <v>#N/A</v>
      </c>
      <c r="Y87" s="30" t="e">
        <f>IF(Y77=0,0,VLOOKUP(Y77,FAC_TOTALS_APTA!$A$4:$BQ$41,$L87,FALSE))</f>
        <v>#N/A</v>
      </c>
      <c r="Z87" s="30" t="e">
        <f>IF(Z77=0,0,VLOOKUP(Z77,FAC_TOTALS_APTA!$A$4:$BQ$41,$L87,FALSE))</f>
        <v>#N/A</v>
      </c>
      <c r="AA87" s="30" t="e">
        <f>IF(AA77=0,0,VLOOKUP(AA77,FAC_TOTALS_APTA!$A$4:$BQ$41,$L87,FALSE))</f>
        <v>#N/A</v>
      </c>
      <c r="AB87" s="30" t="e">
        <f>IF(AB77=0,0,VLOOKUP(AB77,FAC_TOTALS_APTA!$A$4:$BQ$41,$L87,FALSE))</f>
        <v>#N/A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VLOOKUP(G77,FAC_TOTALS_APTA!$A$4:$BQ$41,$F88,FALSE)</f>
        <v>#N/A</v>
      </c>
      <c r="H88" s="35" t="e">
        <f>VLOOKUP(H77,FAC_TOTALS_APTA!$A$4:$BQ$41,$F88,FALSE)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IF(M77=0,0,VLOOKUP(M77,FAC_TOTALS_APTA!$A$4:$BQ$41,$L88,FALSE))</f>
        <v>#N/A</v>
      </c>
      <c r="N88" s="30" t="e">
        <f>IF(N77=0,0,VLOOKUP(N77,FAC_TOTALS_APTA!$A$4:$BQ$41,$L88,FALSE))</f>
        <v>#N/A</v>
      </c>
      <c r="O88" s="30" t="e">
        <f>IF(O77=0,0,VLOOKUP(O77,FAC_TOTALS_APTA!$A$4:$BQ$41,$L88,FALSE))</f>
        <v>#N/A</v>
      </c>
      <c r="P88" s="30" t="e">
        <f>IF(P77=0,0,VLOOKUP(P77,FAC_TOTALS_APTA!$A$4:$BQ$41,$L88,FALSE))</f>
        <v>#N/A</v>
      </c>
      <c r="Q88" s="30" t="e">
        <f>IF(Q77=0,0,VLOOKUP(Q77,FAC_TOTALS_APTA!$A$4:$BQ$41,$L88,FALSE))</f>
        <v>#N/A</v>
      </c>
      <c r="R88" s="30" t="e">
        <f>IF(R77=0,0,VLOOKUP(R77,FAC_TOTALS_APTA!$A$4:$BQ$41,$L88,FALSE))</f>
        <v>#N/A</v>
      </c>
      <c r="S88" s="30" t="e">
        <f>IF(S77=0,0,VLOOKUP(S77,FAC_TOTALS_APTA!$A$4:$BQ$41,$L88,FALSE))</f>
        <v>#N/A</v>
      </c>
      <c r="T88" s="30" t="e">
        <f>IF(T77=0,0,VLOOKUP(T77,FAC_TOTALS_APTA!$A$4:$BQ$41,$L88,FALSE))</f>
        <v>#N/A</v>
      </c>
      <c r="U88" s="30" t="e">
        <f>IF(U77=0,0,VLOOKUP(U77,FAC_TOTALS_APTA!$A$4:$BQ$41,$L88,FALSE))</f>
        <v>#N/A</v>
      </c>
      <c r="V88" s="30" t="e">
        <f>IF(V77=0,0,VLOOKUP(V77,FAC_TOTALS_APTA!$A$4:$BQ$41,$L88,FALSE))</f>
        <v>#N/A</v>
      </c>
      <c r="W88" s="30" t="e">
        <f>IF(W77=0,0,VLOOKUP(W77,FAC_TOTALS_APTA!$A$4:$BQ$41,$L88,FALSE))</f>
        <v>#N/A</v>
      </c>
      <c r="X88" s="30" t="e">
        <f>IF(X77=0,0,VLOOKUP(X77,FAC_TOTALS_APTA!$A$4:$BQ$41,$L88,FALSE))</f>
        <v>#N/A</v>
      </c>
      <c r="Y88" s="30" t="e">
        <f>IF(Y77=0,0,VLOOKUP(Y77,FAC_TOTALS_APTA!$A$4:$BQ$41,$L88,FALSE))</f>
        <v>#N/A</v>
      </c>
      <c r="Z88" s="30" t="e">
        <f>IF(Z77=0,0,VLOOKUP(Z77,FAC_TOTALS_APTA!$A$4:$BQ$41,$L88,FALSE))</f>
        <v>#N/A</v>
      </c>
      <c r="AA88" s="30" t="e">
        <f>IF(AA77=0,0,VLOOKUP(AA77,FAC_TOTALS_APTA!$A$4:$BQ$41,$L88,FALSE))</f>
        <v>#N/A</v>
      </c>
      <c r="AB88" s="30" t="e">
        <f>IF(AB77=0,0,VLOOKUP(AB77,FAC_TOTALS_APTA!$A$4:$BQ$41,$L88,FALSE))</f>
        <v>#N/A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VLOOKUP(G77,FAC_TOTALS_APTA!$A$4:$BQ$41,$F89,FALSE)</f>
        <v>#N/A</v>
      </c>
      <c r="H89" s="35" t="e">
        <f>VLOOKUP(H77,FAC_TOTALS_APTA!$A$4:$BQ$41,$F89,FALSE)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IF(M77=0,0,VLOOKUP(M77,FAC_TOTALS_APTA!$A$4:$BQ$41,$L89,FALSE))</f>
        <v>#N/A</v>
      </c>
      <c r="N89" s="30" t="e">
        <f>IF(N77=0,0,VLOOKUP(N77,FAC_TOTALS_APTA!$A$4:$BQ$41,$L89,FALSE))</f>
        <v>#N/A</v>
      </c>
      <c r="O89" s="30" t="e">
        <f>IF(O77=0,0,VLOOKUP(O77,FAC_TOTALS_APTA!$A$4:$BQ$41,$L89,FALSE))</f>
        <v>#N/A</v>
      </c>
      <c r="P89" s="30" t="e">
        <f>IF(P77=0,0,VLOOKUP(P77,FAC_TOTALS_APTA!$A$4:$BQ$41,$L89,FALSE))</f>
        <v>#N/A</v>
      </c>
      <c r="Q89" s="30" t="e">
        <f>IF(Q77=0,0,VLOOKUP(Q77,FAC_TOTALS_APTA!$A$4:$BQ$41,$L89,FALSE))</f>
        <v>#N/A</v>
      </c>
      <c r="R89" s="30" t="e">
        <f>IF(R77=0,0,VLOOKUP(R77,FAC_TOTALS_APTA!$A$4:$BQ$41,$L89,FALSE))</f>
        <v>#N/A</v>
      </c>
      <c r="S89" s="30" t="e">
        <f>IF(S77=0,0,VLOOKUP(S77,FAC_TOTALS_APTA!$A$4:$BQ$41,$L89,FALSE))</f>
        <v>#N/A</v>
      </c>
      <c r="T89" s="30" t="e">
        <f>IF(T77=0,0,VLOOKUP(T77,FAC_TOTALS_APTA!$A$4:$BQ$41,$L89,FALSE))</f>
        <v>#N/A</v>
      </c>
      <c r="U89" s="30" t="e">
        <f>IF(U77=0,0,VLOOKUP(U77,FAC_TOTALS_APTA!$A$4:$BQ$41,$L89,FALSE))</f>
        <v>#N/A</v>
      </c>
      <c r="V89" s="30" t="e">
        <f>IF(V77=0,0,VLOOKUP(V77,FAC_TOTALS_APTA!$A$4:$BQ$41,$L89,FALSE))</f>
        <v>#N/A</v>
      </c>
      <c r="W89" s="30" t="e">
        <f>IF(W77=0,0,VLOOKUP(W77,FAC_TOTALS_APTA!$A$4:$BQ$41,$L89,FALSE))</f>
        <v>#N/A</v>
      </c>
      <c r="X89" s="30" t="e">
        <f>IF(X77=0,0,VLOOKUP(X77,FAC_TOTALS_APTA!$A$4:$BQ$41,$L89,FALSE))</f>
        <v>#N/A</v>
      </c>
      <c r="Y89" s="30" t="e">
        <f>IF(Y77=0,0,VLOOKUP(Y77,FAC_TOTALS_APTA!$A$4:$BQ$41,$L89,FALSE))</f>
        <v>#N/A</v>
      </c>
      <c r="Z89" s="30" t="e">
        <f>IF(Z77=0,0,VLOOKUP(Z77,FAC_TOTALS_APTA!$A$4:$BQ$41,$L89,FALSE))</f>
        <v>#N/A</v>
      </c>
      <c r="AA89" s="30" t="e">
        <f>IF(AA77=0,0,VLOOKUP(AA77,FAC_TOTALS_APTA!$A$4:$BQ$41,$L89,FALSE))</f>
        <v>#N/A</v>
      </c>
      <c r="AB89" s="30" t="e">
        <f>IF(AB77=0,0,VLOOKUP(AB77,FAC_TOTALS_APTA!$A$4:$BQ$41,$L89,FALSE))</f>
        <v>#N/A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VLOOKUP(G77,FAC_TOTALS_APTA!$A$4:$BQ$41,$F90,FALSE)</f>
        <v>#N/A</v>
      </c>
      <c r="H90" s="35" t="e">
        <f>VLOOKUP(H77,FAC_TOTALS_APTA!$A$4:$BQ$41,$F90,FALSE)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IF(M77=0,0,VLOOKUP(M77,FAC_TOTALS_APTA!$A$4:$BQ$41,$L90,FALSE))</f>
        <v>#N/A</v>
      </c>
      <c r="N90" s="30" t="e">
        <f>IF(N77=0,0,VLOOKUP(N77,FAC_TOTALS_APTA!$A$4:$BQ$41,$L90,FALSE))</f>
        <v>#N/A</v>
      </c>
      <c r="O90" s="30" t="e">
        <f>IF(O77=0,0,VLOOKUP(O77,FAC_TOTALS_APTA!$A$4:$BQ$41,$L90,FALSE))</f>
        <v>#N/A</v>
      </c>
      <c r="P90" s="30" t="e">
        <f>IF(P77=0,0,VLOOKUP(P77,FAC_TOTALS_APTA!$A$4:$BQ$41,$L90,FALSE))</f>
        <v>#N/A</v>
      </c>
      <c r="Q90" s="30" t="e">
        <f>IF(Q77=0,0,VLOOKUP(Q77,FAC_TOTALS_APTA!$A$4:$BQ$41,$L90,FALSE))</f>
        <v>#N/A</v>
      </c>
      <c r="R90" s="30" t="e">
        <f>IF(R77=0,0,VLOOKUP(R77,FAC_TOTALS_APTA!$A$4:$BQ$41,$L90,FALSE))</f>
        <v>#N/A</v>
      </c>
      <c r="S90" s="30" t="e">
        <f>IF(S77=0,0,VLOOKUP(S77,FAC_TOTALS_APTA!$A$4:$BQ$41,$L90,FALSE))</f>
        <v>#N/A</v>
      </c>
      <c r="T90" s="30" t="e">
        <f>IF(T77=0,0,VLOOKUP(T77,FAC_TOTALS_APTA!$A$4:$BQ$41,$L90,FALSE))</f>
        <v>#N/A</v>
      </c>
      <c r="U90" s="30" t="e">
        <f>IF(U77=0,0,VLOOKUP(U77,FAC_TOTALS_APTA!$A$4:$BQ$41,$L90,FALSE))</f>
        <v>#N/A</v>
      </c>
      <c r="V90" s="30" t="e">
        <f>IF(V77=0,0,VLOOKUP(V77,FAC_TOTALS_APTA!$A$4:$BQ$41,$L90,FALSE))</f>
        <v>#N/A</v>
      </c>
      <c r="W90" s="30" t="e">
        <f>IF(W77=0,0,VLOOKUP(W77,FAC_TOTALS_APTA!$A$4:$BQ$41,$L90,FALSE))</f>
        <v>#N/A</v>
      </c>
      <c r="X90" s="30" t="e">
        <f>IF(X77=0,0,VLOOKUP(X77,FAC_TOTALS_APTA!$A$4:$BQ$41,$L90,FALSE))</f>
        <v>#N/A</v>
      </c>
      <c r="Y90" s="30" t="e">
        <f>IF(Y77=0,0,VLOOKUP(Y77,FAC_TOTALS_APTA!$A$4:$BQ$41,$L90,FALSE))</f>
        <v>#N/A</v>
      </c>
      <c r="Z90" s="30" t="e">
        <f>IF(Z77=0,0,VLOOKUP(Z77,FAC_TOTALS_APTA!$A$4:$BQ$41,$L90,FALSE))</f>
        <v>#N/A</v>
      </c>
      <c r="AA90" s="30" t="e">
        <f>IF(AA77=0,0,VLOOKUP(AA77,FAC_TOTALS_APTA!$A$4:$BQ$41,$L90,FALSE))</f>
        <v>#N/A</v>
      </c>
      <c r="AB90" s="30" t="e">
        <f>IF(AB77=0,0,VLOOKUP(AB77,FAC_TOTALS_APTA!$A$4:$BQ$41,$L90,FALSE))</f>
        <v>#N/A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VLOOKUP(G77,FAC_TOTALS_APTA!$A$4:$BQ$41,$F91,FALSE)</f>
        <v>#N/A</v>
      </c>
      <c r="H91" s="35" t="e">
        <f>VLOOKUP(H77,FAC_TOTALS_APTA!$A$4:$BQ$41,$F91,FALSE)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IF(M77=0,0,VLOOKUP(M77,FAC_TOTALS_APTA!$A$4:$BQ$41,$L91,FALSE))</f>
        <v>#N/A</v>
      </c>
      <c r="N91" s="30" t="e">
        <f>IF(N77=0,0,VLOOKUP(N77,FAC_TOTALS_APTA!$A$4:$BQ$41,$L91,FALSE))</f>
        <v>#N/A</v>
      </c>
      <c r="O91" s="30" t="e">
        <f>IF(O77=0,0,VLOOKUP(O77,FAC_TOTALS_APTA!$A$4:$BQ$41,$L91,FALSE))</f>
        <v>#N/A</v>
      </c>
      <c r="P91" s="30" t="e">
        <f>IF(P77=0,0,VLOOKUP(P77,FAC_TOTALS_APTA!$A$4:$BQ$41,$L91,FALSE))</f>
        <v>#N/A</v>
      </c>
      <c r="Q91" s="30" t="e">
        <f>IF(Q77=0,0,VLOOKUP(Q77,FAC_TOTALS_APTA!$A$4:$BQ$41,$L91,FALSE))</f>
        <v>#N/A</v>
      </c>
      <c r="R91" s="30" t="e">
        <f>IF(R77=0,0,VLOOKUP(R77,FAC_TOTALS_APTA!$A$4:$BQ$41,$L91,FALSE))</f>
        <v>#N/A</v>
      </c>
      <c r="S91" s="30" t="e">
        <f>IF(S77=0,0,VLOOKUP(S77,FAC_TOTALS_APTA!$A$4:$BQ$41,$L91,FALSE))</f>
        <v>#N/A</v>
      </c>
      <c r="T91" s="30" t="e">
        <f>IF(T77=0,0,VLOOKUP(T77,FAC_TOTALS_APTA!$A$4:$BQ$41,$L91,FALSE))</f>
        <v>#N/A</v>
      </c>
      <c r="U91" s="30" t="e">
        <f>IF(U77=0,0,VLOOKUP(U77,FAC_TOTALS_APTA!$A$4:$BQ$41,$L91,FALSE))</f>
        <v>#N/A</v>
      </c>
      <c r="V91" s="30" t="e">
        <f>IF(V77=0,0,VLOOKUP(V77,FAC_TOTALS_APTA!$A$4:$BQ$41,$L91,FALSE))</f>
        <v>#N/A</v>
      </c>
      <c r="W91" s="30" t="e">
        <f>IF(W77=0,0,VLOOKUP(W77,FAC_TOTALS_APTA!$A$4:$BQ$41,$L91,FALSE))</f>
        <v>#N/A</v>
      </c>
      <c r="X91" s="30" t="e">
        <f>IF(X77=0,0,VLOOKUP(X77,FAC_TOTALS_APTA!$A$4:$BQ$41,$L91,FALSE))</f>
        <v>#N/A</v>
      </c>
      <c r="Y91" s="30" t="e">
        <f>IF(Y77=0,0,VLOOKUP(Y77,FAC_TOTALS_APTA!$A$4:$BQ$41,$L91,FALSE))</f>
        <v>#N/A</v>
      </c>
      <c r="Z91" s="30" t="e">
        <f>IF(Z77=0,0,VLOOKUP(Z77,FAC_TOTALS_APTA!$A$4:$BQ$41,$L91,FALSE))</f>
        <v>#N/A</v>
      </c>
      <c r="AA91" s="30" t="e">
        <f>IF(AA77=0,0,VLOOKUP(AA77,FAC_TOTALS_APTA!$A$4:$BQ$41,$L91,FALSE))</f>
        <v>#N/A</v>
      </c>
      <c r="AB91" s="30" t="e">
        <f>IF(AB77=0,0,VLOOKUP(AB77,FAC_TOTALS_APTA!$A$4:$BQ$41,$L91,FALSE))</f>
        <v>#N/A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VLOOKUP(G77,FAC_TOTALS_APTA!$A$4:$BQ$41,$F92,FALSE)</f>
        <v>#N/A</v>
      </c>
      <c r="H92" s="35" t="e">
        <f>VLOOKUP(H77,FAC_TOTALS_APTA!$A$4:$BQ$41,$F92,FALSE)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IF(M77=0,0,VLOOKUP(M77,FAC_TOTALS_APTA!$A$4:$BQ$41,$L92,FALSE))</f>
        <v>#N/A</v>
      </c>
      <c r="N92" s="30" t="e">
        <f>IF(N77=0,0,VLOOKUP(N77,FAC_TOTALS_APTA!$A$4:$BQ$41,$L92,FALSE))</f>
        <v>#N/A</v>
      </c>
      <c r="O92" s="30" t="e">
        <f>IF(O77=0,0,VLOOKUP(O77,FAC_TOTALS_APTA!$A$4:$BQ$41,$L92,FALSE))</f>
        <v>#N/A</v>
      </c>
      <c r="P92" s="30" t="e">
        <f>IF(P77=0,0,VLOOKUP(P77,FAC_TOTALS_APTA!$A$4:$BQ$41,$L92,FALSE))</f>
        <v>#N/A</v>
      </c>
      <c r="Q92" s="30" t="e">
        <f>IF(Q77=0,0,VLOOKUP(Q77,FAC_TOTALS_APTA!$A$4:$BQ$41,$L92,FALSE))</f>
        <v>#N/A</v>
      </c>
      <c r="R92" s="30" t="e">
        <f>IF(R77=0,0,VLOOKUP(R77,FAC_TOTALS_APTA!$A$4:$BQ$41,$L92,FALSE))</f>
        <v>#N/A</v>
      </c>
      <c r="S92" s="30" t="e">
        <f>IF(S77=0,0,VLOOKUP(S77,FAC_TOTALS_APTA!$A$4:$BQ$41,$L92,FALSE))</f>
        <v>#N/A</v>
      </c>
      <c r="T92" s="30" t="e">
        <f>IF(T77=0,0,VLOOKUP(T77,FAC_TOTALS_APTA!$A$4:$BQ$41,$L92,FALSE))</f>
        <v>#N/A</v>
      </c>
      <c r="U92" s="30" t="e">
        <f>IF(U77=0,0,VLOOKUP(U77,FAC_TOTALS_APTA!$A$4:$BQ$41,$L92,FALSE))</f>
        <v>#N/A</v>
      </c>
      <c r="V92" s="30" t="e">
        <f>IF(V77=0,0,VLOOKUP(V77,FAC_TOTALS_APTA!$A$4:$BQ$41,$L92,FALSE))</f>
        <v>#N/A</v>
      </c>
      <c r="W92" s="30" t="e">
        <f>IF(W77=0,0,VLOOKUP(W77,FAC_TOTALS_APTA!$A$4:$BQ$41,$L92,FALSE))</f>
        <v>#N/A</v>
      </c>
      <c r="X92" s="30" t="e">
        <f>IF(X77=0,0,VLOOKUP(X77,FAC_TOTALS_APTA!$A$4:$BQ$41,$L92,FALSE))</f>
        <v>#N/A</v>
      </c>
      <c r="Y92" s="30" t="e">
        <f>IF(Y77=0,0,VLOOKUP(Y77,FAC_TOTALS_APTA!$A$4:$BQ$41,$L92,FALSE))</f>
        <v>#N/A</v>
      </c>
      <c r="Z92" s="30" t="e">
        <f>IF(Z77=0,0,VLOOKUP(Z77,FAC_TOTALS_APTA!$A$4:$BQ$41,$L92,FALSE))</f>
        <v>#N/A</v>
      </c>
      <c r="AA92" s="30" t="e">
        <f>IF(AA77=0,0,VLOOKUP(AA77,FAC_TOTALS_APTA!$A$4:$BQ$41,$L92,FALSE))</f>
        <v>#N/A</v>
      </c>
      <c r="AB92" s="30" t="e">
        <f>IF(AB77=0,0,VLOOKUP(AB77,FAC_TOTALS_APTA!$A$4:$BQ$41,$L92,FALSE))</f>
        <v>#N/A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VLOOKUP(G77,FAC_TOTALS_APTA!$A$4:$BQ$41,$F93,FALSE)</f>
        <v>#N/A</v>
      </c>
      <c r="H93" s="35" t="e">
        <f>VLOOKUP(H77,FAC_TOTALS_APTA!$A$4:$BQ$41,$F93,FALSE)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IF(M77=0,0,VLOOKUP(M77,FAC_TOTALS_APTA!$A$4:$BQ$41,$L93,FALSE))</f>
        <v>#N/A</v>
      </c>
      <c r="N93" s="30" t="e">
        <f>IF(N77=0,0,VLOOKUP(N77,FAC_TOTALS_APTA!$A$4:$BQ$41,$L93,FALSE))</f>
        <v>#N/A</v>
      </c>
      <c r="O93" s="30" t="e">
        <f>IF(O77=0,0,VLOOKUP(O77,FAC_TOTALS_APTA!$A$4:$BQ$41,$L93,FALSE))</f>
        <v>#N/A</v>
      </c>
      <c r="P93" s="30" t="e">
        <f>IF(P77=0,0,VLOOKUP(P77,FAC_TOTALS_APTA!$A$4:$BQ$41,$L93,FALSE))</f>
        <v>#N/A</v>
      </c>
      <c r="Q93" s="30" t="e">
        <f>IF(Q77=0,0,VLOOKUP(Q77,FAC_TOTALS_APTA!$A$4:$BQ$41,$L93,FALSE))</f>
        <v>#N/A</v>
      </c>
      <c r="R93" s="30" t="e">
        <f>IF(R77=0,0,VLOOKUP(R77,FAC_TOTALS_APTA!$A$4:$BQ$41,$L93,FALSE))</f>
        <v>#N/A</v>
      </c>
      <c r="S93" s="30" t="e">
        <f>IF(S77=0,0,VLOOKUP(S77,FAC_TOTALS_APTA!$A$4:$BQ$41,$L93,FALSE))</f>
        <v>#N/A</v>
      </c>
      <c r="T93" s="30" t="e">
        <f>IF(T77=0,0,VLOOKUP(T77,FAC_TOTALS_APTA!$A$4:$BQ$41,$L93,FALSE))</f>
        <v>#N/A</v>
      </c>
      <c r="U93" s="30" t="e">
        <f>IF(U77=0,0,VLOOKUP(U77,FAC_TOTALS_APTA!$A$4:$BQ$41,$L93,FALSE))</f>
        <v>#N/A</v>
      </c>
      <c r="V93" s="30" t="e">
        <f>IF(V77=0,0,VLOOKUP(V77,FAC_TOTALS_APTA!$A$4:$BQ$41,$L93,FALSE))</f>
        <v>#N/A</v>
      </c>
      <c r="W93" s="30" t="e">
        <f>IF(W77=0,0,VLOOKUP(W77,FAC_TOTALS_APTA!$A$4:$BQ$41,$L93,FALSE))</f>
        <v>#N/A</v>
      </c>
      <c r="X93" s="30" t="e">
        <f>IF(X77=0,0,VLOOKUP(X77,FAC_TOTALS_APTA!$A$4:$BQ$41,$L93,FALSE))</f>
        <v>#N/A</v>
      </c>
      <c r="Y93" s="30" t="e">
        <f>IF(Y77=0,0,VLOOKUP(Y77,FAC_TOTALS_APTA!$A$4:$BQ$41,$L93,FALSE))</f>
        <v>#N/A</v>
      </c>
      <c r="Z93" s="30" t="e">
        <f>IF(Z77=0,0,VLOOKUP(Z77,FAC_TOTALS_APTA!$A$4:$BQ$41,$L93,FALSE))</f>
        <v>#N/A</v>
      </c>
      <c r="AA93" s="30" t="e">
        <f>IF(AA77=0,0,VLOOKUP(AA77,FAC_TOTALS_APTA!$A$4:$BQ$41,$L93,FALSE))</f>
        <v>#N/A</v>
      </c>
      <c r="AB93" s="30" t="e">
        <f>IF(AB77=0,0,VLOOKUP(AB77,FAC_TOTALS_APTA!$A$4:$BQ$41,$L93,FALSE))</f>
        <v>#N/A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VLOOKUP(G77,FAC_TOTALS_APTA!$A$4:$BQ$41,$F94,FALSE)</f>
        <v>#N/A</v>
      </c>
      <c r="H94" s="35" t="e">
        <f>VLOOKUP(H77,FAC_TOTALS_APTA!$A$4:$BQ$41,$F94,FALSE)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IF(M77=0,0,VLOOKUP(M77,FAC_TOTALS_APTA!$A$4:$BQ$41,$L94,FALSE))</f>
        <v>#N/A</v>
      </c>
      <c r="N94" s="30" t="e">
        <f>IF(N77=0,0,VLOOKUP(N77,FAC_TOTALS_APTA!$A$4:$BQ$41,$L94,FALSE))</f>
        <v>#N/A</v>
      </c>
      <c r="O94" s="30" t="e">
        <f>IF(O77=0,0,VLOOKUP(O77,FAC_TOTALS_APTA!$A$4:$BQ$41,$L94,FALSE))</f>
        <v>#N/A</v>
      </c>
      <c r="P94" s="30" t="e">
        <f>IF(P77=0,0,VLOOKUP(P77,FAC_TOTALS_APTA!$A$4:$BQ$41,$L94,FALSE))</f>
        <v>#N/A</v>
      </c>
      <c r="Q94" s="30" t="e">
        <f>IF(Q77=0,0,VLOOKUP(Q77,FAC_TOTALS_APTA!$A$4:$BQ$41,$L94,FALSE))</f>
        <v>#N/A</v>
      </c>
      <c r="R94" s="30" t="e">
        <f>IF(R77=0,0,VLOOKUP(R77,FAC_TOTALS_APTA!$A$4:$BQ$41,$L94,FALSE))</f>
        <v>#N/A</v>
      </c>
      <c r="S94" s="30" t="e">
        <f>IF(S77=0,0,VLOOKUP(S77,FAC_TOTALS_APTA!$A$4:$BQ$41,$L94,FALSE))</f>
        <v>#N/A</v>
      </c>
      <c r="T94" s="30" t="e">
        <f>IF(T77=0,0,VLOOKUP(T77,FAC_TOTALS_APTA!$A$4:$BQ$41,$L94,FALSE))</f>
        <v>#N/A</v>
      </c>
      <c r="U94" s="30" t="e">
        <f>IF(U77=0,0,VLOOKUP(U77,FAC_TOTALS_APTA!$A$4:$BQ$41,$L94,FALSE))</f>
        <v>#N/A</v>
      </c>
      <c r="V94" s="30" t="e">
        <f>IF(V77=0,0,VLOOKUP(V77,FAC_TOTALS_APTA!$A$4:$BQ$41,$L94,FALSE))</f>
        <v>#N/A</v>
      </c>
      <c r="W94" s="30" t="e">
        <f>IF(W77=0,0,VLOOKUP(W77,FAC_TOTALS_APTA!$A$4:$BQ$41,$L94,FALSE))</f>
        <v>#N/A</v>
      </c>
      <c r="X94" s="30" t="e">
        <f>IF(X77=0,0,VLOOKUP(X77,FAC_TOTALS_APTA!$A$4:$BQ$41,$L94,FALSE))</f>
        <v>#N/A</v>
      </c>
      <c r="Y94" s="30" t="e">
        <f>IF(Y77=0,0,VLOOKUP(Y77,FAC_TOTALS_APTA!$A$4:$BQ$41,$L94,FALSE))</f>
        <v>#N/A</v>
      </c>
      <c r="Z94" s="30" t="e">
        <f>IF(Z77=0,0,VLOOKUP(Z77,FAC_TOTALS_APTA!$A$4:$BQ$41,$L94,FALSE))</f>
        <v>#N/A</v>
      </c>
      <c r="AA94" s="30" t="e">
        <f>IF(AA77=0,0,VLOOKUP(AA77,FAC_TOTALS_APTA!$A$4:$BQ$41,$L94,FALSE))</f>
        <v>#N/A</v>
      </c>
      <c r="AB94" s="30" t="e">
        <f>IF(AB77=0,0,VLOOKUP(AB77,FAC_TOTALS_APTA!$A$4:$BQ$41,$L94,FALSE))</f>
        <v>#N/A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VLOOKUP(G77,FAC_TOTALS_APTA!$A$4:$BQ$41,$F95,FALSE)</f>
        <v>#N/A</v>
      </c>
      <c r="H95" s="35" t="e">
        <f>VLOOKUP(H77,FAC_TOTALS_APTA!$A$4:$BQ$41,$F95,FALSE)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IF(M77=0,0,VLOOKUP(M77,FAC_TOTALS_APTA!$A$4:$BQ$41,$L95,FALSE))</f>
        <v>#N/A</v>
      </c>
      <c r="N95" s="30" t="e">
        <f>IF(N77=0,0,VLOOKUP(N77,FAC_TOTALS_APTA!$A$4:$BQ$41,$L95,FALSE))</f>
        <v>#N/A</v>
      </c>
      <c r="O95" s="30" t="e">
        <f>IF(O77=0,0,VLOOKUP(O77,FAC_TOTALS_APTA!$A$4:$BQ$41,$L95,FALSE))</f>
        <v>#N/A</v>
      </c>
      <c r="P95" s="30" t="e">
        <f>IF(P77=0,0,VLOOKUP(P77,FAC_TOTALS_APTA!$A$4:$BQ$41,$L95,FALSE))</f>
        <v>#N/A</v>
      </c>
      <c r="Q95" s="30" t="e">
        <f>IF(Q77=0,0,VLOOKUP(Q77,FAC_TOTALS_APTA!$A$4:$BQ$41,$L95,FALSE))</f>
        <v>#N/A</v>
      </c>
      <c r="R95" s="30" t="e">
        <f>IF(R77=0,0,VLOOKUP(R77,FAC_TOTALS_APTA!$A$4:$BQ$41,$L95,FALSE))</f>
        <v>#N/A</v>
      </c>
      <c r="S95" s="30" t="e">
        <f>IF(S77=0,0,VLOOKUP(S77,FAC_TOTALS_APTA!$A$4:$BQ$41,$L95,FALSE))</f>
        <v>#N/A</v>
      </c>
      <c r="T95" s="30" t="e">
        <f>IF(T77=0,0,VLOOKUP(T77,FAC_TOTALS_APTA!$A$4:$BQ$41,$L95,FALSE))</f>
        <v>#N/A</v>
      </c>
      <c r="U95" s="30" t="e">
        <f>IF(U77=0,0,VLOOKUP(U77,FAC_TOTALS_APTA!$A$4:$BQ$41,$L95,FALSE))</f>
        <v>#N/A</v>
      </c>
      <c r="V95" s="30" t="e">
        <f>IF(V77=0,0,VLOOKUP(V77,FAC_TOTALS_APTA!$A$4:$BQ$41,$L95,FALSE))</f>
        <v>#N/A</v>
      </c>
      <c r="W95" s="30" t="e">
        <f>IF(W77=0,0,VLOOKUP(W77,FAC_TOTALS_APTA!$A$4:$BQ$41,$L95,FALSE))</f>
        <v>#N/A</v>
      </c>
      <c r="X95" s="30" t="e">
        <f>IF(X77=0,0,VLOOKUP(X77,FAC_TOTALS_APTA!$A$4:$BQ$41,$L95,FALSE))</f>
        <v>#N/A</v>
      </c>
      <c r="Y95" s="30" t="e">
        <f>IF(Y77=0,0,VLOOKUP(Y77,FAC_TOTALS_APTA!$A$4:$BQ$41,$L95,FALSE))</f>
        <v>#N/A</v>
      </c>
      <c r="Z95" s="30" t="e">
        <f>IF(Z77=0,0,VLOOKUP(Z77,FAC_TOTALS_APTA!$A$4:$BQ$41,$L95,FALSE))</f>
        <v>#N/A</v>
      </c>
      <c r="AA95" s="30" t="e">
        <f>IF(AA77=0,0,VLOOKUP(AA77,FAC_TOTALS_APTA!$A$4:$BQ$41,$L95,FALSE))</f>
        <v>#N/A</v>
      </c>
      <c r="AB95" s="30" t="e">
        <f>IF(AB77=0,0,VLOOKUP(AB77,FAC_TOTALS_APTA!$A$4:$BQ$41,$L95,FALSE))</f>
        <v>#N/A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VLOOKUP(G77,FAC_TOTALS_APTA!$A$4:$BQ$41,$F96,FALSE)</f>
        <v>#N/A</v>
      </c>
      <c r="H96" s="37" t="e">
        <f>VLOOKUP(H77,FAC_TOTALS_APTA!$A$4:$BQ$41,$F96,FALSE)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IF(M77=0,0,VLOOKUP(M77,FAC_TOTALS_APTA!$A$4:$BQ$41,$L96,FALSE))</f>
        <v>#N/A</v>
      </c>
      <c r="N96" s="40" t="e">
        <f>IF(N77=0,0,VLOOKUP(N77,FAC_TOTALS_APTA!$A$4:$BQ$41,$L96,FALSE))</f>
        <v>#N/A</v>
      </c>
      <c r="O96" s="40" t="e">
        <f>IF(O77=0,0,VLOOKUP(O77,FAC_TOTALS_APTA!$A$4:$BQ$41,$L96,FALSE))</f>
        <v>#N/A</v>
      </c>
      <c r="P96" s="40" t="e">
        <f>IF(P77=0,0,VLOOKUP(P77,FAC_TOTALS_APTA!$A$4:$BQ$41,$L96,FALSE))</f>
        <v>#N/A</v>
      </c>
      <c r="Q96" s="40" t="e">
        <f>IF(Q77=0,0,VLOOKUP(Q77,FAC_TOTALS_APTA!$A$4:$BQ$41,$L96,FALSE))</f>
        <v>#N/A</v>
      </c>
      <c r="R96" s="40" t="e">
        <f>IF(R77=0,0,VLOOKUP(R77,FAC_TOTALS_APTA!$A$4:$BQ$41,$L96,FALSE))</f>
        <v>#N/A</v>
      </c>
      <c r="S96" s="40" t="e">
        <f>IF(S77=0,0,VLOOKUP(S77,FAC_TOTALS_APTA!$A$4:$BQ$41,$L96,FALSE))</f>
        <v>#N/A</v>
      </c>
      <c r="T96" s="40" t="e">
        <f>IF(T77=0,0,VLOOKUP(T77,FAC_TOTALS_APTA!$A$4:$BQ$41,$L96,FALSE))</f>
        <v>#N/A</v>
      </c>
      <c r="U96" s="40" t="e">
        <f>IF(U77=0,0,VLOOKUP(U77,FAC_TOTALS_APTA!$A$4:$BQ$41,$L96,FALSE))</f>
        <v>#N/A</v>
      </c>
      <c r="V96" s="40" t="e">
        <f>IF(V77=0,0,VLOOKUP(V77,FAC_TOTALS_APTA!$A$4:$BQ$41,$L96,FALSE))</f>
        <v>#N/A</v>
      </c>
      <c r="W96" s="40" t="e">
        <f>IF(W77=0,0,VLOOKUP(W77,FAC_TOTALS_APTA!$A$4:$BQ$41,$L96,FALSE))</f>
        <v>#N/A</v>
      </c>
      <c r="X96" s="40" t="e">
        <f>IF(X77=0,0,VLOOKUP(X77,FAC_TOTALS_APTA!$A$4:$BQ$41,$L96,FALSE))</f>
        <v>#N/A</v>
      </c>
      <c r="Y96" s="40" t="e">
        <f>IF(Y77=0,0,VLOOKUP(Y77,FAC_TOTALS_APTA!$A$4:$BQ$41,$L96,FALSE))</f>
        <v>#N/A</v>
      </c>
      <c r="Z96" s="40" t="e">
        <f>IF(Z77=0,0,VLOOKUP(Z77,FAC_TOTALS_APTA!$A$4:$BQ$41,$L96,FALSE))</f>
        <v>#N/A</v>
      </c>
      <c r="AA96" s="40" t="e">
        <f>IF(AA77=0,0,VLOOKUP(AA77,FAC_TOTALS_APTA!$A$4:$BQ$41,$L96,FALSE))</f>
        <v>#N/A</v>
      </c>
      <c r="AB96" s="40" t="e">
        <f>IF(AB77=0,0,VLOOKUP(AB77,FAC_TOTALS_APTA!$A$4:$BQ$41,$L96,FALSE))</f>
        <v>#N/A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IF(M77=0,0,VLOOKUP(M77,FAC_TOTALS_APTA!$A$4:$BQ$41,$L97,FALSE))</f>
        <v>#N/A</v>
      </c>
      <c r="N97" s="40" t="e">
        <f>IF(N77=0,0,VLOOKUP(N77,FAC_TOTALS_APTA!$A$4:$BQ$41,$L97,FALSE))</f>
        <v>#N/A</v>
      </c>
      <c r="O97" s="40" t="e">
        <f>IF(O77=0,0,VLOOKUP(O77,FAC_TOTALS_APTA!$A$4:$BQ$41,$L97,FALSE))</f>
        <v>#N/A</v>
      </c>
      <c r="P97" s="40" t="e">
        <f>IF(P77=0,0,VLOOKUP(P77,FAC_TOTALS_APTA!$A$4:$BQ$41,$L97,FALSE))</f>
        <v>#N/A</v>
      </c>
      <c r="Q97" s="40" t="e">
        <f>IF(Q77=0,0,VLOOKUP(Q77,FAC_TOTALS_APTA!$A$4:$BQ$41,$L97,FALSE))</f>
        <v>#N/A</v>
      </c>
      <c r="R97" s="40" t="e">
        <f>IF(R77=0,0,VLOOKUP(R77,FAC_TOTALS_APTA!$A$4:$BQ$41,$L97,FALSE))</f>
        <v>#N/A</v>
      </c>
      <c r="S97" s="40" t="e">
        <f>IF(S77=0,0,VLOOKUP(S77,FAC_TOTALS_APTA!$A$4:$BQ$41,$L97,FALSE))</f>
        <v>#N/A</v>
      </c>
      <c r="T97" s="40" t="e">
        <f>IF(T77=0,0,VLOOKUP(T77,FAC_TOTALS_APTA!$A$4:$BQ$41,$L97,FALSE))</f>
        <v>#N/A</v>
      </c>
      <c r="U97" s="40" t="e">
        <f>IF(U77=0,0,VLOOKUP(U77,FAC_TOTALS_APTA!$A$4:$BQ$41,$L97,FALSE))</f>
        <v>#N/A</v>
      </c>
      <c r="V97" s="40" t="e">
        <f>IF(V77=0,0,VLOOKUP(V77,FAC_TOTALS_APTA!$A$4:$BQ$41,$L97,FALSE))</f>
        <v>#N/A</v>
      </c>
      <c r="W97" s="40" t="e">
        <f>IF(W77=0,0,VLOOKUP(W77,FAC_TOTALS_APTA!$A$4:$BQ$41,$L97,FALSE))</f>
        <v>#N/A</v>
      </c>
      <c r="X97" s="40" t="e">
        <f>IF(X77=0,0,VLOOKUP(X77,FAC_TOTALS_APTA!$A$4:$BQ$41,$L97,FALSE))</f>
        <v>#N/A</v>
      </c>
      <c r="Y97" s="40" t="e">
        <f>IF(Y77=0,0,VLOOKUP(Y77,FAC_TOTALS_APTA!$A$4:$BQ$41,$L97,FALSE))</f>
        <v>#N/A</v>
      </c>
      <c r="Z97" s="40" t="e">
        <f>IF(Z77=0,0,VLOOKUP(Z77,FAC_TOTALS_APTA!$A$4:$BQ$41,$L97,FALSE))</f>
        <v>#N/A</v>
      </c>
      <c r="AA97" s="40" t="e">
        <f>IF(AA77=0,0,VLOOKUP(AA77,FAC_TOTALS_APTA!$A$4:$BQ$41,$L97,FALSE))</f>
        <v>#N/A</v>
      </c>
      <c r="AB97" s="40" t="e">
        <f>IF(AB77=0,0,VLOOKUP(AB77,FAC_TOTALS_APTA!$A$4:$BQ$41,$L97,FALSE))</f>
        <v>#N/A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VLOOKUP(G77,FAC_TOTALS_APTA!$A$4:$BQ$41,$F98,FALSE)</f>
        <v>#N/A</v>
      </c>
      <c r="H98" s="66" t="e">
        <f>VLOOKUP(H77,FAC_TOTALS_APTA!$A$4:$BO$41,$F98,FALSE)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 t="e">
        <f t="shared" si="20"/>
        <v>#N/A</v>
      </c>
      <c r="T98" s="30" t="e">
        <f t="shared" si="20"/>
        <v>#N/A</v>
      </c>
      <c r="U98" s="30" t="e">
        <f t="shared" si="20"/>
        <v>#N/A</v>
      </c>
      <c r="V98" s="30" t="e">
        <f t="shared" si="20"/>
        <v>#N/A</v>
      </c>
      <c r="W98" s="30" t="e">
        <f t="shared" si="20"/>
        <v>#N/A</v>
      </c>
      <c r="X98" s="30" t="e">
        <f t="shared" si="20"/>
        <v>#N/A</v>
      </c>
      <c r="Y98" s="30" t="e">
        <f t="shared" si="20"/>
        <v>#N/A</v>
      </c>
      <c r="Z98" s="30" t="e">
        <f t="shared" si="20"/>
        <v>#N/A</v>
      </c>
      <c r="AA98" s="30" t="e">
        <f t="shared" si="20"/>
        <v>#N/A</v>
      </c>
      <c r="AB98" s="30" t="e">
        <f t="shared" si="20"/>
        <v>#N/A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VLOOKUP(G77,FAC_TOTALS_APTA!$A$4:$BO$41,$F99,FALSE)</f>
        <v>#N/A</v>
      </c>
      <c r="H99" s="67" t="e">
        <f>VLOOKUP(H77,FAC_TOTALS_APTA!$A$4:$BO$41,$F99,FALSE)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2002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1_10_2002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1_10_2003</v>
      </c>
      <c r="N110" s="8" t="str">
        <f t="shared" ref="N110:AB110" si="21">IF($G108+N109&gt;$H108,0,CONCATENATE($C105,"_",$C106,"_",$G108+N109))</f>
        <v>1_10_2004</v>
      </c>
      <c r="O110" s="8" t="str">
        <f t="shared" si="21"/>
        <v>1_10_2005</v>
      </c>
      <c r="P110" s="8" t="str">
        <f t="shared" si="21"/>
        <v>1_10_2006</v>
      </c>
      <c r="Q110" s="8" t="str">
        <f t="shared" si="21"/>
        <v>1_10_2007</v>
      </c>
      <c r="R110" s="8" t="str">
        <f t="shared" si="21"/>
        <v>1_10_2008</v>
      </c>
      <c r="S110" s="8" t="str">
        <f t="shared" si="21"/>
        <v>1_10_2009</v>
      </c>
      <c r="T110" s="8" t="str">
        <f t="shared" si="21"/>
        <v>1_10_2010</v>
      </c>
      <c r="U110" s="8" t="str">
        <f t="shared" si="21"/>
        <v>1_10_2011</v>
      </c>
      <c r="V110" s="8" t="str">
        <f t="shared" si="21"/>
        <v>1_10_2012</v>
      </c>
      <c r="W110" s="8" t="str">
        <f t="shared" si="21"/>
        <v>1_10_2013</v>
      </c>
      <c r="X110" s="8" t="str">
        <f t="shared" si="21"/>
        <v>1_10_2014</v>
      </c>
      <c r="Y110" s="8" t="str">
        <f t="shared" si="21"/>
        <v>1_10_2015</v>
      </c>
      <c r="Z110" s="8" t="str">
        <f t="shared" si="21"/>
        <v>1_10_2016</v>
      </c>
      <c r="AA110" s="8" t="str">
        <f t="shared" si="21"/>
        <v>1_10_2017</v>
      </c>
      <c r="AB110" s="8" t="str">
        <f t="shared" si="21"/>
        <v>1_10_2018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 t="e">
        <f>VLOOKUP(G110,FAC_TOTALS_APTA!$A$4:$BQ$41,$F112,FALSE)</f>
        <v>#N/A</v>
      </c>
      <c r="H112" s="30" t="e">
        <f>VLOOKUP(H110,FAC_TOTALS_APTA!$A$4:$BQ$41,$F112,FALSE)</f>
        <v>#N/A</v>
      </c>
      <c r="I112" s="31" t="str">
        <f>IFERROR(H112/G112-1,"-")</f>
        <v>-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 t="e">
        <f>IF(M110=0,0,VLOOKUP(M110,FAC_TOTALS_APTA!$A$4:$BQ$41,$L112,FALSE))</f>
        <v>#N/A</v>
      </c>
      <c r="N112" s="30" t="e">
        <f>IF(N110=0,0,VLOOKUP(N110,FAC_TOTALS_APTA!$A$4:$BQ$41,$L112,FALSE))</f>
        <v>#N/A</v>
      </c>
      <c r="O112" s="30" t="e">
        <f>IF(O110=0,0,VLOOKUP(O110,FAC_TOTALS_APTA!$A$4:$BQ$41,$L112,FALSE))</f>
        <v>#N/A</v>
      </c>
      <c r="P112" s="30" t="e">
        <f>IF(P110=0,0,VLOOKUP(P110,FAC_TOTALS_APTA!$A$4:$BQ$41,$L112,FALSE))</f>
        <v>#N/A</v>
      </c>
      <c r="Q112" s="30" t="e">
        <f>IF(Q110=0,0,VLOOKUP(Q110,FAC_TOTALS_APTA!$A$4:$BQ$41,$L112,FALSE))</f>
        <v>#N/A</v>
      </c>
      <c r="R112" s="30" t="e">
        <f>IF(R110=0,0,VLOOKUP(R110,FAC_TOTALS_APTA!$A$4:$BQ$41,$L112,FALSE))</f>
        <v>#N/A</v>
      </c>
      <c r="S112" s="30" t="e">
        <f>IF(S110=0,0,VLOOKUP(S110,FAC_TOTALS_APTA!$A$4:$BQ$41,$L112,FALSE))</f>
        <v>#N/A</v>
      </c>
      <c r="T112" s="30" t="e">
        <f>IF(T110=0,0,VLOOKUP(T110,FAC_TOTALS_APTA!$A$4:$BQ$41,$L112,FALSE))</f>
        <v>#N/A</v>
      </c>
      <c r="U112" s="30" t="e">
        <f>IF(U110=0,0,VLOOKUP(U110,FAC_TOTALS_APTA!$A$4:$BQ$41,$L112,FALSE))</f>
        <v>#N/A</v>
      </c>
      <c r="V112" s="30" t="e">
        <f>IF(V110=0,0,VLOOKUP(V110,FAC_TOTALS_APTA!$A$4:$BQ$41,$L112,FALSE))</f>
        <v>#N/A</v>
      </c>
      <c r="W112" s="30" t="e">
        <f>IF(W110=0,0,VLOOKUP(W110,FAC_TOTALS_APTA!$A$4:$BQ$41,$L112,FALSE))</f>
        <v>#N/A</v>
      </c>
      <c r="X112" s="30" t="e">
        <f>IF(X110=0,0,VLOOKUP(X110,FAC_TOTALS_APTA!$A$4:$BQ$41,$L112,FALSE))</f>
        <v>#N/A</v>
      </c>
      <c r="Y112" s="30" t="e">
        <f>IF(Y110=0,0,VLOOKUP(Y110,FAC_TOTALS_APTA!$A$4:$BQ$41,$L112,FALSE))</f>
        <v>#N/A</v>
      </c>
      <c r="Z112" s="30" t="e">
        <f>IF(Z110=0,0,VLOOKUP(Z110,FAC_TOTALS_APTA!$A$4:$BQ$41,$L112,FALSE))</f>
        <v>#N/A</v>
      </c>
      <c r="AA112" s="30" t="e">
        <f>IF(AA110=0,0,VLOOKUP(AA110,FAC_TOTALS_APTA!$A$4:$BQ$41,$L112,FALSE))</f>
        <v>#N/A</v>
      </c>
      <c r="AB112" s="30" t="e">
        <f>IF(AB110=0,0,VLOOKUP(AB110,FAC_TOTALS_APTA!$A$4:$BQ$41,$L112,FALSE))</f>
        <v>#N/A</v>
      </c>
      <c r="AC112" s="33" t="e">
        <f>SUM(M112:AB112)</f>
        <v>#N/A</v>
      </c>
      <c r="AD112" s="34" t="e">
        <f>AC112/G132</f>
        <v>#N/A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 t="e">
        <f>VLOOKUP(G110,FAC_TOTALS_APTA!$A$4:$BQ$41,$F113,FALSE)</f>
        <v>#N/A</v>
      </c>
      <c r="H113" s="47" t="e">
        <f>VLOOKUP(H110,FAC_TOTALS_APTA!$A$4:$BQ$41,$F113,FALSE)</f>
        <v>#N/A</v>
      </c>
      <c r="I113" s="31" t="str">
        <f t="shared" ref="I113:I129" si="22">IFERROR(H113/G113-1,"-")</f>
        <v>-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 t="e">
        <f>IF(M110=0,0,VLOOKUP(M110,FAC_TOTALS_APTA!$A$4:$BQ$41,$L113,FALSE))</f>
        <v>#N/A</v>
      </c>
      <c r="N113" s="30" t="e">
        <f>IF(N110=0,0,VLOOKUP(N110,FAC_TOTALS_APTA!$A$4:$BQ$41,$L113,FALSE))</f>
        <v>#N/A</v>
      </c>
      <c r="O113" s="30" t="e">
        <f>IF(O110=0,0,VLOOKUP(O110,FAC_TOTALS_APTA!$A$4:$BQ$41,$L113,FALSE))</f>
        <v>#N/A</v>
      </c>
      <c r="P113" s="30" t="e">
        <f>IF(P110=0,0,VLOOKUP(P110,FAC_TOTALS_APTA!$A$4:$BQ$41,$L113,FALSE))</f>
        <v>#N/A</v>
      </c>
      <c r="Q113" s="30" t="e">
        <f>IF(Q110=0,0,VLOOKUP(Q110,FAC_TOTALS_APTA!$A$4:$BQ$41,$L113,FALSE))</f>
        <v>#N/A</v>
      </c>
      <c r="R113" s="30" t="e">
        <f>IF(R110=0,0,VLOOKUP(R110,FAC_TOTALS_APTA!$A$4:$BQ$41,$L113,FALSE))</f>
        <v>#N/A</v>
      </c>
      <c r="S113" s="30" t="e">
        <f>IF(S110=0,0,VLOOKUP(S110,FAC_TOTALS_APTA!$A$4:$BQ$41,$L113,FALSE))</f>
        <v>#N/A</v>
      </c>
      <c r="T113" s="30" t="e">
        <f>IF(T110=0,0,VLOOKUP(T110,FAC_TOTALS_APTA!$A$4:$BQ$41,$L113,FALSE))</f>
        <v>#N/A</v>
      </c>
      <c r="U113" s="30" t="e">
        <f>IF(U110=0,0,VLOOKUP(U110,FAC_TOTALS_APTA!$A$4:$BQ$41,$L113,FALSE))</f>
        <v>#N/A</v>
      </c>
      <c r="V113" s="30" t="e">
        <f>IF(V110=0,0,VLOOKUP(V110,FAC_TOTALS_APTA!$A$4:$BQ$41,$L113,FALSE))</f>
        <v>#N/A</v>
      </c>
      <c r="W113" s="30" t="e">
        <f>IF(W110=0,0,VLOOKUP(W110,FAC_TOTALS_APTA!$A$4:$BQ$41,$L113,FALSE))</f>
        <v>#N/A</v>
      </c>
      <c r="X113" s="30" t="e">
        <f>IF(X110=0,0,VLOOKUP(X110,FAC_TOTALS_APTA!$A$4:$BQ$41,$L113,FALSE))</f>
        <v>#N/A</v>
      </c>
      <c r="Y113" s="30" t="e">
        <f>IF(Y110=0,0,VLOOKUP(Y110,FAC_TOTALS_APTA!$A$4:$BQ$41,$L113,FALSE))</f>
        <v>#N/A</v>
      </c>
      <c r="Z113" s="30" t="e">
        <f>IF(Z110=0,0,VLOOKUP(Z110,FAC_TOTALS_APTA!$A$4:$BQ$41,$L113,FALSE))</f>
        <v>#N/A</v>
      </c>
      <c r="AA113" s="30" t="e">
        <f>IF(AA110=0,0,VLOOKUP(AA110,FAC_TOTALS_APTA!$A$4:$BQ$41,$L113,FALSE))</f>
        <v>#N/A</v>
      </c>
      <c r="AB113" s="30" t="e">
        <f>IF(AB110=0,0,VLOOKUP(AB110,FAC_TOTALS_APTA!$A$4:$BQ$41,$L113,FALSE))</f>
        <v>#N/A</v>
      </c>
      <c r="AC113" s="33" t="e">
        <f t="shared" ref="AC113:AC129" si="25">SUM(M113:AB113)</f>
        <v>#N/A</v>
      </c>
      <c r="AD113" s="34" t="e">
        <f>AC113/G132</f>
        <v>#N/A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 t="e">
        <f>VLOOKUP(G110,FAC_TOTALS_APTA!$A$4:$BQ$41,$F114,FALSE)</f>
        <v>#N/A</v>
      </c>
      <c r="H114" s="30" t="e">
        <f>VLOOKUP(H110,FAC_TOTALS_APTA!$A$4:$BQ$41,$F114,FALSE)</f>
        <v>#N/A</v>
      </c>
      <c r="I114" s="31" t="str">
        <f t="shared" si="22"/>
        <v>-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 t="e">
        <f>IF(M110=0,0,VLOOKUP(M110,FAC_TOTALS_APTA!$A$4:$BQ$41,$L114,FALSE))</f>
        <v>#N/A</v>
      </c>
      <c r="N114" s="30" t="e">
        <f>IF(N110=0,0,VLOOKUP(N110,FAC_TOTALS_APTA!$A$4:$BQ$41,$L114,FALSE))</f>
        <v>#N/A</v>
      </c>
      <c r="O114" s="30" t="e">
        <f>IF(O110=0,0,VLOOKUP(O110,FAC_TOTALS_APTA!$A$4:$BQ$41,$L114,FALSE))</f>
        <v>#N/A</v>
      </c>
      <c r="P114" s="30" t="e">
        <f>IF(P110=0,0,VLOOKUP(P110,FAC_TOTALS_APTA!$A$4:$BQ$41,$L114,FALSE))</f>
        <v>#N/A</v>
      </c>
      <c r="Q114" s="30" t="e">
        <f>IF(Q110=0,0,VLOOKUP(Q110,FAC_TOTALS_APTA!$A$4:$BQ$41,$L114,FALSE))</f>
        <v>#N/A</v>
      </c>
      <c r="R114" s="30" t="e">
        <f>IF(R110=0,0,VLOOKUP(R110,FAC_TOTALS_APTA!$A$4:$BQ$41,$L114,FALSE))</f>
        <v>#N/A</v>
      </c>
      <c r="S114" s="30" t="e">
        <f>IF(S110=0,0,VLOOKUP(S110,FAC_TOTALS_APTA!$A$4:$BQ$41,$L114,FALSE))</f>
        <v>#N/A</v>
      </c>
      <c r="T114" s="30" t="e">
        <f>IF(T110=0,0,VLOOKUP(T110,FAC_TOTALS_APTA!$A$4:$BQ$41,$L114,FALSE))</f>
        <v>#N/A</v>
      </c>
      <c r="U114" s="30" t="e">
        <f>IF(U110=0,0,VLOOKUP(U110,FAC_TOTALS_APTA!$A$4:$BQ$41,$L114,FALSE))</f>
        <v>#N/A</v>
      </c>
      <c r="V114" s="30" t="e">
        <f>IF(V110=0,0,VLOOKUP(V110,FAC_TOTALS_APTA!$A$4:$BQ$41,$L114,FALSE))</f>
        <v>#N/A</v>
      </c>
      <c r="W114" s="30" t="e">
        <f>IF(W110=0,0,VLOOKUP(W110,FAC_TOTALS_APTA!$A$4:$BQ$41,$L114,FALSE))</f>
        <v>#N/A</v>
      </c>
      <c r="X114" s="30" t="e">
        <f>IF(X110=0,0,VLOOKUP(X110,FAC_TOTALS_APTA!$A$4:$BQ$41,$L114,FALSE))</f>
        <v>#N/A</v>
      </c>
      <c r="Y114" s="30" t="e">
        <f>IF(Y110=0,0,VLOOKUP(Y110,FAC_TOTALS_APTA!$A$4:$BQ$41,$L114,FALSE))</f>
        <v>#N/A</v>
      </c>
      <c r="Z114" s="30" t="e">
        <f>IF(Z110=0,0,VLOOKUP(Z110,FAC_TOTALS_APTA!$A$4:$BQ$41,$L114,FALSE))</f>
        <v>#N/A</v>
      </c>
      <c r="AA114" s="30" t="e">
        <f>IF(AA110=0,0,VLOOKUP(AA110,FAC_TOTALS_APTA!$A$4:$BQ$41,$L114,FALSE))</f>
        <v>#N/A</v>
      </c>
      <c r="AB114" s="30" t="e">
        <f>IF(AB110=0,0,VLOOKUP(AB110,FAC_TOTALS_APTA!$A$4:$BQ$41,$L114,FALSE))</f>
        <v>#N/A</v>
      </c>
      <c r="AC114" s="33" t="e">
        <f t="shared" si="25"/>
        <v>#N/A</v>
      </c>
      <c r="AD114" s="34" t="e">
        <f>AC114/G132</f>
        <v>#N/A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 t="e">
        <f>VLOOKUP(G110,FAC_TOTALS_APTA!$A$4:$BQ$41,$F115,FALSE)</f>
        <v>#N/A</v>
      </c>
      <c r="H115" s="47" t="e">
        <f>VLOOKUP(H110,FAC_TOTALS_APTA!$A$4:$BQ$41,$F115,FALSE)</f>
        <v>#N/A</v>
      </c>
      <c r="I115" s="31" t="str">
        <f t="shared" si="22"/>
        <v>-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 t="e">
        <f>IF(M110=0,0,VLOOKUP(M110,FAC_TOTALS_APTA!$A$4:$BQ$41,$L115,FALSE))</f>
        <v>#N/A</v>
      </c>
      <c r="N115" s="30" t="e">
        <f>IF(N110=0,0,VLOOKUP(N110,FAC_TOTALS_APTA!$A$4:$BQ$41,$L115,FALSE))</f>
        <v>#N/A</v>
      </c>
      <c r="O115" s="30" t="e">
        <f>IF(O110=0,0,VLOOKUP(O110,FAC_TOTALS_APTA!$A$4:$BQ$41,$L115,FALSE))</f>
        <v>#N/A</v>
      </c>
      <c r="P115" s="30" t="e">
        <f>IF(P110=0,0,VLOOKUP(P110,FAC_TOTALS_APTA!$A$4:$BQ$41,$L115,FALSE))</f>
        <v>#N/A</v>
      </c>
      <c r="Q115" s="30" t="e">
        <f>IF(Q110=0,0,VLOOKUP(Q110,FAC_TOTALS_APTA!$A$4:$BQ$41,$L115,FALSE))</f>
        <v>#N/A</v>
      </c>
      <c r="R115" s="30" t="e">
        <f>IF(R110=0,0,VLOOKUP(R110,FAC_TOTALS_APTA!$A$4:$BQ$41,$L115,FALSE))</f>
        <v>#N/A</v>
      </c>
      <c r="S115" s="30" t="e">
        <f>IF(S110=0,0,VLOOKUP(S110,FAC_TOTALS_APTA!$A$4:$BQ$41,$L115,FALSE))</f>
        <v>#N/A</v>
      </c>
      <c r="T115" s="30" t="e">
        <f>IF(T110=0,0,VLOOKUP(T110,FAC_TOTALS_APTA!$A$4:$BQ$41,$L115,FALSE))</f>
        <v>#N/A</v>
      </c>
      <c r="U115" s="30" t="e">
        <f>IF(U110=0,0,VLOOKUP(U110,FAC_TOTALS_APTA!$A$4:$BQ$41,$L115,FALSE))</f>
        <v>#N/A</v>
      </c>
      <c r="V115" s="30" t="e">
        <f>IF(V110=0,0,VLOOKUP(V110,FAC_TOTALS_APTA!$A$4:$BQ$41,$L115,FALSE))</f>
        <v>#N/A</v>
      </c>
      <c r="W115" s="30" t="e">
        <f>IF(W110=0,0,VLOOKUP(W110,FAC_TOTALS_APTA!$A$4:$BQ$41,$L115,FALSE))</f>
        <v>#N/A</v>
      </c>
      <c r="X115" s="30" t="e">
        <f>IF(X110=0,0,VLOOKUP(X110,FAC_TOTALS_APTA!$A$4:$BQ$41,$L115,FALSE))</f>
        <v>#N/A</v>
      </c>
      <c r="Y115" s="30" t="e">
        <f>IF(Y110=0,0,VLOOKUP(Y110,FAC_TOTALS_APTA!$A$4:$BQ$41,$L115,FALSE))</f>
        <v>#N/A</v>
      </c>
      <c r="Z115" s="30" t="e">
        <f>IF(Z110=0,0,VLOOKUP(Z110,FAC_TOTALS_APTA!$A$4:$BQ$41,$L115,FALSE))</f>
        <v>#N/A</v>
      </c>
      <c r="AA115" s="30" t="e">
        <f>IF(AA110=0,0,VLOOKUP(AA110,FAC_TOTALS_APTA!$A$4:$BQ$41,$L115,FALSE))</f>
        <v>#N/A</v>
      </c>
      <c r="AB115" s="30" t="e">
        <f>IF(AB110=0,0,VLOOKUP(AB110,FAC_TOTALS_APTA!$A$4:$BQ$41,$L115,FALSE))</f>
        <v>#N/A</v>
      </c>
      <c r="AC115" s="33" t="e">
        <f t="shared" si="25"/>
        <v>#N/A</v>
      </c>
      <c r="AD115" s="34" t="e">
        <f>AC115/G132</f>
        <v>#N/A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 t="e">
        <f>VLOOKUP(G110,FAC_TOTALS_APTA!$A$4:$BQ$41,$F116,FALSE)</f>
        <v>#N/A</v>
      </c>
      <c r="H116" s="35" t="e">
        <f>VLOOKUP(H110,FAC_TOTALS_APTA!$A$4:$BQ$41,$F116,FALSE)</f>
        <v>#N/A</v>
      </c>
      <c r="I116" s="31" t="str">
        <f t="shared" si="22"/>
        <v>-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 t="e">
        <f>IF(M110=0,0,VLOOKUP(M110,FAC_TOTALS_APTA!$A$4:$BQ$41,$L116,FALSE))</f>
        <v>#N/A</v>
      </c>
      <c r="N116" s="30" t="e">
        <f>IF(N110=0,0,VLOOKUP(N110,FAC_TOTALS_APTA!$A$4:$BQ$41,$L116,FALSE))</f>
        <v>#N/A</v>
      </c>
      <c r="O116" s="30" t="e">
        <f>IF(O110=0,0,VLOOKUP(O110,FAC_TOTALS_APTA!$A$4:$BQ$41,$L116,FALSE))</f>
        <v>#N/A</v>
      </c>
      <c r="P116" s="30" t="e">
        <f>IF(P110=0,0,VLOOKUP(P110,FAC_TOTALS_APTA!$A$4:$BQ$41,$L116,FALSE))</f>
        <v>#N/A</v>
      </c>
      <c r="Q116" s="30" t="e">
        <f>IF(Q110=0,0,VLOOKUP(Q110,FAC_TOTALS_APTA!$A$4:$BQ$41,$L116,FALSE))</f>
        <v>#N/A</v>
      </c>
      <c r="R116" s="30" t="e">
        <f>IF(R110=0,0,VLOOKUP(R110,FAC_TOTALS_APTA!$A$4:$BQ$41,$L116,FALSE))</f>
        <v>#N/A</v>
      </c>
      <c r="S116" s="30" t="e">
        <f>IF(S110=0,0,VLOOKUP(S110,FAC_TOTALS_APTA!$A$4:$BQ$41,$L116,FALSE))</f>
        <v>#N/A</v>
      </c>
      <c r="T116" s="30" t="e">
        <f>IF(T110=0,0,VLOOKUP(T110,FAC_TOTALS_APTA!$A$4:$BQ$41,$L116,FALSE))</f>
        <v>#N/A</v>
      </c>
      <c r="U116" s="30" t="e">
        <f>IF(U110=0,0,VLOOKUP(U110,FAC_TOTALS_APTA!$A$4:$BQ$41,$L116,FALSE))</f>
        <v>#N/A</v>
      </c>
      <c r="V116" s="30" t="e">
        <f>IF(V110=0,0,VLOOKUP(V110,FAC_TOTALS_APTA!$A$4:$BQ$41,$L116,FALSE))</f>
        <v>#N/A</v>
      </c>
      <c r="W116" s="30" t="e">
        <f>IF(W110=0,0,VLOOKUP(W110,FAC_TOTALS_APTA!$A$4:$BQ$41,$L116,FALSE))</f>
        <v>#N/A</v>
      </c>
      <c r="X116" s="30" t="e">
        <f>IF(X110=0,0,VLOOKUP(X110,FAC_TOTALS_APTA!$A$4:$BQ$41,$L116,FALSE))</f>
        <v>#N/A</v>
      </c>
      <c r="Y116" s="30" t="e">
        <f>IF(Y110=0,0,VLOOKUP(Y110,FAC_TOTALS_APTA!$A$4:$BQ$41,$L116,FALSE))</f>
        <v>#N/A</v>
      </c>
      <c r="Z116" s="30" t="e">
        <f>IF(Z110=0,0,VLOOKUP(Z110,FAC_TOTALS_APTA!$A$4:$BQ$41,$L116,FALSE))</f>
        <v>#N/A</v>
      </c>
      <c r="AA116" s="30" t="e">
        <f>IF(AA110=0,0,VLOOKUP(AA110,FAC_TOTALS_APTA!$A$4:$BQ$41,$L116,FALSE))</f>
        <v>#N/A</v>
      </c>
      <c r="AB116" s="30" t="e">
        <f>IF(AB110=0,0,VLOOKUP(AB110,FAC_TOTALS_APTA!$A$4:$BQ$41,$L116,FALSE))</f>
        <v>#N/A</v>
      </c>
      <c r="AC116" s="33" t="e">
        <f t="shared" si="25"/>
        <v>#N/A</v>
      </c>
      <c r="AD116" s="34" t="e">
        <f>AC116/G132</f>
        <v>#N/A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 t="e">
        <f>VLOOKUP(G110,FAC_TOTALS_APTA!$A$4:$BQ$41,$F117,FALSE)</f>
        <v>#N/A</v>
      </c>
      <c r="H117" s="47" t="e">
        <f>VLOOKUP(H110,FAC_TOTALS_APTA!$A$4:$BQ$41,$F117,FALSE)</f>
        <v>#N/A</v>
      </c>
      <c r="I117" s="31" t="str">
        <f t="shared" si="22"/>
        <v>-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 t="e">
        <f>IF(M110=0,0,VLOOKUP(M110,FAC_TOTALS_APTA!$A$4:$BQ$41,$L117,FALSE))</f>
        <v>#N/A</v>
      </c>
      <c r="N117" s="30" t="e">
        <f>IF(N110=0,0,VLOOKUP(N110,FAC_TOTALS_APTA!$A$4:$BQ$41,$L117,FALSE))</f>
        <v>#N/A</v>
      </c>
      <c r="O117" s="30" t="e">
        <f>IF(O110=0,0,VLOOKUP(O110,FAC_TOTALS_APTA!$A$4:$BQ$41,$L117,FALSE))</f>
        <v>#N/A</v>
      </c>
      <c r="P117" s="30" t="e">
        <f>IF(P110=0,0,VLOOKUP(P110,FAC_TOTALS_APTA!$A$4:$BQ$41,$L117,FALSE))</f>
        <v>#N/A</v>
      </c>
      <c r="Q117" s="30" t="e">
        <f>IF(Q110=0,0,VLOOKUP(Q110,FAC_TOTALS_APTA!$A$4:$BQ$41,$L117,FALSE))</f>
        <v>#N/A</v>
      </c>
      <c r="R117" s="30" t="e">
        <f>IF(R110=0,0,VLOOKUP(R110,FAC_TOTALS_APTA!$A$4:$BQ$41,$L117,FALSE))</f>
        <v>#N/A</v>
      </c>
      <c r="S117" s="30" t="e">
        <f>IF(S110=0,0,VLOOKUP(S110,FAC_TOTALS_APTA!$A$4:$BQ$41,$L117,FALSE))</f>
        <v>#N/A</v>
      </c>
      <c r="T117" s="30" t="e">
        <f>IF(T110=0,0,VLOOKUP(T110,FAC_TOTALS_APTA!$A$4:$BQ$41,$L117,FALSE))</f>
        <v>#N/A</v>
      </c>
      <c r="U117" s="30" t="e">
        <f>IF(U110=0,0,VLOOKUP(U110,FAC_TOTALS_APTA!$A$4:$BQ$41,$L117,FALSE))</f>
        <v>#N/A</v>
      </c>
      <c r="V117" s="30" t="e">
        <f>IF(V110=0,0,VLOOKUP(V110,FAC_TOTALS_APTA!$A$4:$BQ$41,$L117,FALSE))</f>
        <v>#N/A</v>
      </c>
      <c r="W117" s="30" t="e">
        <f>IF(W110=0,0,VLOOKUP(W110,FAC_TOTALS_APTA!$A$4:$BQ$41,$L117,FALSE))</f>
        <v>#N/A</v>
      </c>
      <c r="X117" s="30" t="e">
        <f>IF(X110=0,0,VLOOKUP(X110,FAC_TOTALS_APTA!$A$4:$BQ$41,$L117,FALSE))</f>
        <v>#N/A</v>
      </c>
      <c r="Y117" s="30" t="e">
        <f>IF(Y110=0,0,VLOOKUP(Y110,FAC_TOTALS_APTA!$A$4:$BQ$41,$L117,FALSE))</f>
        <v>#N/A</v>
      </c>
      <c r="Z117" s="30" t="e">
        <f>IF(Z110=0,0,VLOOKUP(Z110,FAC_TOTALS_APTA!$A$4:$BQ$41,$L117,FALSE))</f>
        <v>#N/A</v>
      </c>
      <c r="AA117" s="30" t="e">
        <f>IF(AA110=0,0,VLOOKUP(AA110,FAC_TOTALS_APTA!$A$4:$BQ$41,$L117,FALSE))</f>
        <v>#N/A</v>
      </c>
      <c r="AB117" s="30" t="e">
        <f>IF(AB110=0,0,VLOOKUP(AB110,FAC_TOTALS_APTA!$A$4:$BQ$41,$L117,FALSE))</f>
        <v>#N/A</v>
      </c>
      <c r="AC117" s="33" t="e">
        <f t="shared" si="25"/>
        <v>#N/A</v>
      </c>
      <c r="AD117" s="34" t="e">
        <f>AC117/G132</f>
        <v>#N/A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 t="e">
        <f>VLOOKUP(G110,FAC_TOTALS_APTA!$A$4:$BQ$41,$F118,FALSE)</f>
        <v>#N/A</v>
      </c>
      <c r="H118" s="30" t="e">
        <f>VLOOKUP(H110,FAC_TOTALS_APTA!$A$4:$BQ$41,$F118,FALSE)</f>
        <v>#N/A</v>
      </c>
      <c r="I118" s="31" t="str">
        <f t="shared" si="22"/>
        <v>-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 t="e">
        <f>IF(M110=0,0,VLOOKUP(M110,FAC_TOTALS_APTA!$A$4:$BQ$41,$L118,FALSE))</f>
        <v>#N/A</v>
      </c>
      <c r="N118" s="30" t="e">
        <f>IF(N110=0,0,VLOOKUP(N110,FAC_TOTALS_APTA!$A$4:$BQ$41,$L118,FALSE))</f>
        <v>#N/A</v>
      </c>
      <c r="O118" s="30" t="e">
        <f>IF(O110=0,0,VLOOKUP(O110,FAC_TOTALS_APTA!$A$4:$BQ$41,$L118,FALSE))</f>
        <v>#N/A</v>
      </c>
      <c r="P118" s="30" t="e">
        <f>IF(P110=0,0,VLOOKUP(P110,FAC_TOTALS_APTA!$A$4:$BQ$41,$L118,FALSE))</f>
        <v>#N/A</v>
      </c>
      <c r="Q118" s="30" t="e">
        <f>IF(Q110=0,0,VLOOKUP(Q110,FAC_TOTALS_APTA!$A$4:$BQ$41,$L118,FALSE))</f>
        <v>#N/A</v>
      </c>
      <c r="R118" s="30" t="e">
        <f>IF(R110=0,0,VLOOKUP(R110,FAC_TOTALS_APTA!$A$4:$BQ$41,$L118,FALSE))</f>
        <v>#N/A</v>
      </c>
      <c r="S118" s="30" t="e">
        <f>IF(S110=0,0,VLOOKUP(S110,FAC_TOTALS_APTA!$A$4:$BQ$41,$L118,FALSE))</f>
        <v>#N/A</v>
      </c>
      <c r="T118" s="30" t="e">
        <f>IF(T110=0,0,VLOOKUP(T110,FAC_TOTALS_APTA!$A$4:$BQ$41,$L118,FALSE))</f>
        <v>#N/A</v>
      </c>
      <c r="U118" s="30" t="e">
        <f>IF(U110=0,0,VLOOKUP(U110,FAC_TOTALS_APTA!$A$4:$BQ$41,$L118,FALSE))</f>
        <v>#N/A</v>
      </c>
      <c r="V118" s="30" t="e">
        <f>IF(V110=0,0,VLOOKUP(V110,FAC_TOTALS_APTA!$A$4:$BQ$41,$L118,FALSE))</f>
        <v>#N/A</v>
      </c>
      <c r="W118" s="30" t="e">
        <f>IF(W110=0,0,VLOOKUP(W110,FAC_TOTALS_APTA!$A$4:$BQ$41,$L118,FALSE))</f>
        <v>#N/A</v>
      </c>
      <c r="X118" s="30" t="e">
        <f>IF(X110=0,0,VLOOKUP(X110,FAC_TOTALS_APTA!$A$4:$BQ$41,$L118,FALSE))</f>
        <v>#N/A</v>
      </c>
      <c r="Y118" s="30" t="e">
        <f>IF(Y110=0,0,VLOOKUP(Y110,FAC_TOTALS_APTA!$A$4:$BQ$41,$L118,FALSE))</f>
        <v>#N/A</v>
      </c>
      <c r="Z118" s="30" t="e">
        <f>IF(Z110=0,0,VLOOKUP(Z110,FAC_TOTALS_APTA!$A$4:$BQ$41,$L118,FALSE))</f>
        <v>#N/A</v>
      </c>
      <c r="AA118" s="30" t="e">
        <f>IF(AA110=0,0,VLOOKUP(AA110,FAC_TOTALS_APTA!$A$4:$BQ$41,$L118,FALSE))</f>
        <v>#N/A</v>
      </c>
      <c r="AB118" s="30" t="e">
        <f>IF(AB110=0,0,VLOOKUP(AB110,FAC_TOTALS_APTA!$A$4:$BQ$41,$L118,FALSE))</f>
        <v>#N/A</v>
      </c>
      <c r="AC118" s="33" t="e">
        <f t="shared" si="25"/>
        <v>#N/A</v>
      </c>
      <c r="AD118" s="34" t="e">
        <f>AC118/G132</f>
        <v>#N/A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 t="e">
        <f>VLOOKUP(G110,FAC_TOTALS_APTA!$A$4:$BQ$41,$F119,FALSE)</f>
        <v>#N/A</v>
      </c>
      <c r="H119" s="35" t="e">
        <f>VLOOKUP(H110,FAC_TOTALS_APTA!$A$4:$BQ$41,$F119,FALSE)</f>
        <v>#N/A</v>
      </c>
      <c r="I119" s="31" t="str">
        <f t="shared" si="22"/>
        <v>-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 t="e">
        <f>IF(M110=0,0,VLOOKUP(M110,FAC_TOTALS_APTA!$A$4:$BQ$41,$L119,FALSE))</f>
        <v>#N/A</v>
      </c>
      <c r="N119" s="30" t="e">
        <f>IF(N110=0,0,VLOOKUP(N110,FAC_TOTALS_APTA!$A$4:$BQ$41,$L119,FALSE))</f>
        <v>#N/A</v>
      </c>
      <c r="O119" s="30" t="e">
        <f>IF(O110=0,0,VLOOKUP(O110,FAC_TOTALS_APTA!$A$4:$BQ$41,$L119,FALSE))</f>
        <v>#N/A</v>
      </c>
      <c r="P119" s="30" t="e">
        <f>IF(P110=0,0,VLOOKUP(P110,FAC_TOTALS_APTA!$A$4:$BQ$41,$L119,FALSE))</f>
        <v>#N/A</v>
      </c>
      <c r="Q119" s="30" t="e">
        <f>IF(Q110=0,0,VLOOKUP(Q110,FAC_TOTALS_APTA!$A$4:$BQ$41,$L119,FALSE))</f>
        <v>#N/A</v>
      </c>
      <c r="R119" s="30" t="e">
        <f>IF(R110=0,0,VLOOKUP(R110,FAC_TOTALS_APTA!$A$4:$BQ$41,$L119,FALSE))</f>
        <v>#N/A</v>
      </c>
      <c r="S119" s="30" t="e">
        <f>IF(S110=0,0,VLOOKUP(S110,FAC_TOTALS_APTA!$A$4:$BQ$41,$L119,FALSE))</f>
        <v>#N/A</v>
      </c>
      <c r="T119" s="30" t="e">
        <f>IF(T110=0,0,VLOOKUP(T110,FAC_TOTALS_APTA!$A$4:$BQ$41,$L119,FALSE))</f>
        <v>#N/A</v>
      </c>
      <c r="U119" s="30" t="e">
        <f>IF(U110=0,0,VLOOKUP(U110,FAC_TOTALS_APTA!$A$4:$BQ$41,$L119,FALSE))</f>
        <v>#N/A</v>
      </c>
      <c r="V119" s="30" t="e">
        <f>IF(V110=0,0,VLOOKUP(V110,FAC_TOTALS_APTA!$A$4:$BQ$41,$L119,FALSE))</f>
        <v>#N/A</v>
      </c>
      <c r="W119" s="30" t="e">
        <f>IF(W110=0,0,VLOOKUP(W110,FAC_TOTALS_APTA!$A$4:$BQ$41,$L119,FALSE))</f>
        <v>#N/A</v>
      </c>
      <c r="X119" s="30" t="e">
        <f>IF(X110=0,0,VLOOKUP(X110,FAC_TOTALS_APTA!$A$4:$BQ$41,$L119,FALSE))</f>
        <v>#N/A</v>
      </c>
      <c r="Y119" s="30" t="e">
        <f>IF(Y110=0,0,VLOOKUP(Y110,FAC_TOTALS_APTA!$A$4:$BQ$41,$L119,FALSE))</f>
        <v>#N/A</v>
      </c>
      <c r="Z119" s="30" t="e">
        <f>IF(Z110=0,0,VLOOKUP(Z110,FAC_TOTALS_APTA!$A$4:$BQ$41,$L119,FALSE))</f>
        <v>#N/A</v>
      </c>
      <c r="AA119" s="30" t="e">
        <f>IF(AA110=0,0,VLOOKUP(AA110,FAC_TOTALS_APTA!$A$4:$BQ$41,$L119,FALSE))</f>
        <v>#N/A</v>
      </c>
      <c r="AB119" s="30" t="e">
        <f>IF(AB110=0,0,VLOOKUP(AB110,FAC_TOTALS_APTA!$A$4:$BQ$41,$L119,FALSE))</f>
        <v>#N/A</v>
      </c>
      <c r="AC119" s="33" t="e">
        <f t="shared" si="25"/>
        <v>#N/A</v>
      </c>
      <c r="AD119" s="34" t="e">
        <f>AC119/G132</f>
        <v>#N/A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 t="e">
        <f>VLOOKUP(G110,FAC_TOTALS_APTA!$A$4:$BQ$41,$F120,FALSE)</f>
        <v>#N/A</v>
      </c>
      <c r="H120" s="35" t="e">
        <f>VLOOKUP(H110,FAC_TOTALS_APTA!$A$4:$BQ$41,$F120,FALSE)</f>
        <v>#N/A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 t="e">
        <f>IF(M110=0,0,VLOOKUP(M110,FAC_TOTALS_APTA!$A$4:$BQ$41,$L120,FALSE))</f>
        <v>#N/A</v>
      </c>
      <c r="N120" s="30" t="e">
        <f>IF(N110=0,0,VLOOKUP(N110,FAC_TOTALS_APTA!$A$4:$BQ$41,$L120,FALSE))</f>
        <v>#N/A</v>
      </c>
      <c r="O120" s="30" t="e">
        <f>IF(O110=0,0,VLOOKUP(O110,FAC_TOTALS_APTA!$A$4:$BQ$41,$L120,FALSE))</f>
        <v>#N/A</v>
      </c>
      <c r="P120" s="30" t="e">
        <f>IF(P110=0,0,VLOOKUP(P110,FAC_TOTALS_APTA!$A$4:$BQ$41,$L120,FALSE))</f>
        <v>#N/A</v>
      </c>
      <c r="Q120" s="30" t="e">
        <f>IF(Q110=0,0,VLOOKUP(Q110,FAC_TOTALS_APTA!$A$4:$BQ$41,$L120,FALSE))</f>
        <v>#N/A</v>
      </c>
      <c r="R120" s="30" t="e">
        <f>IF(R110=0,0,VLOOKUP(R110,FAC_TOTALS_APTA!$A$4:$BQ$41,$L120,FALSE))</f>
        <v>#N/A</v>
      </c>
      <c r="S120" s="30" t="e">
        <f>IF(S110=0,0,VLOOKUP(S110,FAC_TOTALS_APTA!$A$4:$BQ$41,$L120,FALSE))</f>
        <v>#N/A</v>
      </c>
      <c r="T120" s="30" t="e">
        <f>IF(T110=0,0,VLOOKUP(T110,FAC_TOTALS_APTA!$A$4:$BQ$41,$L120,FALSE))</f>
        <v>#N/A</v>
      </c>
      <c r="U120" s="30" t="e">
        <f>IF(U110=0,0,VLOOKUP(U110,FAC_TOTALS_APTA!$A$4:$BQ$41,$L120,FALSE))</f>
        <v>#N/A</v>
      </c>
      <c r="V120" s="30" t="e">
        <f>IF(V110=0,0,VLOOKUP(V110,FAC_TOTALS_APTA!$A$4:$BQ$41,$L120,FALSE))</f>
        <v>#N/A</v>
      </c>
      <c r="W120" s="30" t="e">
        <f>IF(W110=0,0,VLOOKUP(W110,FAC_TOTALS_APTA!$A$4:$BQ$41,$L120,FALSE))</f>
        <v>#N/A</v>
      </c>
      <c r="X120" s="30" t="e">
        <f>IF(X110=0,0,VLOOKUP(X110,FAC_TOTALS_APTA!$A$4:$BQ$41,$L120,FALSE))</f>
        <v>#N/A</v>
      </c>
      <c r="Y120" s="30" t="e">
        <f>IF(Y110=0,0,VLOOKUP(Y110,FAC_TOTALS_APTA!$A$4:$BQ$41,$L120,FALSE))</f>
        <v>#N/A</v>
      </c>
      <c r="Z120" s="30" t="e">
        <f>IF(Z110=0,0,VLOOKUP(Z110,FAC_TOTALS_APTA!$A$4:$BQ$41,$L120,FALSE))</f>
        <v>#N/A</v>
      </c>
      <c r="AA120" s="30" t="e">
        <f>IF(AA110=0,0,VLOOKUP(AA110,FAC_TOTALS_APTA!$A$4:$BQ$41,$L120,FALSE))</f>
        <v>#N/A</v>
      </c>
      <c r="AB120" s="30" t="e">
        <f>IF(AB110=0,0,VLOOKUP(AB110,FAC_TOTALS_APTA!$A$4:$BQ$41,$L120,FALSE))</f>
        <v>#N/A</v>
      </c>
      <c r="AC120" s="33" t="e">
        <f t="shared" si="25"/>
        <v>#N/A</v>
      </c>
      <c r="AD120" s="34" t="e">
        <f>AC120/G132</f>
        <v>#N/A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 t="e">
        <f>VLOOKUP(G110,FAC_TOTALS_APTA!$A$4:$BQ$41,$F121,FALSE)</f>
        <v>#N/A</v>
      </c>
      <c r="H121" s="35" t="e">
        <f>VLOOKUP(H110,FAC_TOTALS_APTA!$A$4:$BQ$41,$F121,FALSE)</f>
        <v>#N/A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 t="e">
        <f>IF(M110=0,0,VLOOKUP(M110,FAC_TOTALS_APTA!$A$4:$BQ$41,$L121,FALSE))</f>
        <v>#N/A</v>
      </c>
      <c r="N121" s="30" t="e">
        <f>IF(N110=0,0,VLOOKUP(N110,FAC_TOTALS_APTA!$A$4:$BQ$41,$L121,FALSE))</f>
        <v>#N/A</v>
      </c>
      <c r="O121" s="30" t="e">
        <f>IF(O110=0,0,VLOOKUP(O110,FAC_TOTALS_APTA!$A$4:$BQ$41,$L121,FALSE))</f>
        <v>#N/A</v>
      </c>
      <c r="P121" s="30" t="e">
        <f>IF(P110=0,0,VLOOKUP(P110,FAC_TOTALS_APTA!$A$4:$BQ$41,$L121,FALSE))</f>
        <v>#N/A</v>
      </c>
      <c r="Q121" s="30" t="e">
        <f>IF(Q110=0,0,VLOOKUP(Q110,FAC_TOTALS_APTA!$A$4:$BQ$41,$L121,FALSE))</f>
        <v>#N/A</v>
      </c>
      <c r="R121" s="30" t="e">
        <f>IF(R110=0,0,VLOOKUP(R110,FAC_TOTALS_APTA!$A$4:$BQ$41,$L121,FALSE))</f>
        <v>#N/A</v>
      </c>
      <c r="S121" s="30" t="e">
        <f>IF(S110=0,0,VLOOKUP(S110,FAC_TOTALS_APTA!$A$4:$BQ$41,$L121,FALSE))</f>
        <v>#N/A</v>
      </c>
      <c r="T121" s="30" t="e">
        <f>IF(T110=0,0,VLOOKUP(T110,FAC_TOTALS_APTA!$A$4:$BQ$41,$L121,FALSE))</f>
        <v>#N/A</v>
      </c>
      <c r="U121" s="30" t="e">
        <f>IF(U110=0,0,VLOOKUP(U110,FAC_TOTALS_APTA!$A$4:$BQ$41,$L121,FALSE))</f>
        <v>#N/A</v>
      </c>
      <c r="V121" s="30" t="e">
        <f>IF(V110=0,0,VLOOKUP(V110,FAC_TOTALS_APTA!$A$4:$BQ$41,$L121,FALSE))</f>
        <v>#N/A</v>
      </c>
      <c r="W121" s="30" t="e">
        <f>IF(W110=0,0,VLOOKUP(W110,FAC_TOTALS_APTA!$A$4:$BQ$41,$L121,FALSE))</f>
        <v>#N/A</v>
      </c>
      <c r="X121" s="30" t="e">
        <f>IF(X110=0,0,VLOOKUP(X110,FAC_TOTALS_APTA!$A$4:$BQ$41,$L121,FALSE))</f>
        <v>#N/A</v>
      </c>
      <c r="Y121" s="30" t="e">
        <f>IF(Y110=0,0,VLOOKUP(Y110,FAC_TOTALS_APTA!$A$4:$BQ$41,$L121,FALSE))</f>
        <v>#N/A</v>
      </c>
      <c r="Z121" s="30" t="e">
        <f>IF(Z110=0,0,VLOOKUP(Z110,FAC_TOTALS_APTA!$A$4:$BQ$41,$L121,FALSE))</f>
        <v>#N/A</v>
      </c>
      <c r="AA121" s="30" t="e">
        <f>IF(AA110=0,0,VLOOKUP(AA110,FAC_TOTALS_APTA!$A$4:$BQ$41,$L121,FALSE))</f>
        <v>#N/A</v>
      </c>
      <c r="AB121" s="30" t="e">
        <f>IF(AB110=0,0,VLOOKUP(AB110,FAC_TOTALS_APTA!$A$4:$BQ$41,$L121,FALSE))</f>
        <v>#N/A</v>
      </c>
      <c r="AC121" s="33" t="e">
        <f t="shared" si="25"/>
        <v>#N/A</v>
      </c>
      <c r="AD121" s="34" t="e">
        <f>AC121/G132</f>
        <v>#N/A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 t="e">
        <f>VLOOKUP(G110,FAC_TOTALS_APTA!$A$4:$BQ$41,$F122,FALSE)</f>
        <v>#N/A</v>
      </c>
      <c r="H122" s="35" t="e">
        <f>VLOOKUP(H110,FAC_TOTALS_APTA!$A$4:$BQ$41,$F122,FALSE)</f>
        <v>#N/A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 t="e">
        <f>IF(M110=0,0,VLOOKUP(M110,FAC_TOTALS_APTA!$A$4:$BQ$41,$L122,FALSE))</f>
        <v>#N/A</v>
      </c>
      <c r="N122" s="30" t="e">
        <f>IF(N110=0,0,VLOOKUP(N110,FAC_TOTALS_APTA!$A$4:$BQ$41,$L122,FALSE))</f>
        <v>#N/A</v>
      </c>
      <c r="O122" s="30" t="e">
        <f>IF(O110=0,0,VLOOKUP(O110,FAC_TOTALS_APTA!$A$4:$BQ$41,$L122,FALSE))</f>
        <v>#N/A</v>
      </c>
      <c r="P122" s="30" t="e">
        <f>IF(P110=0,0,VLOOKUP(P110,FAC_TOTALS_APTA!$A$4:$BQ$41,$L122,FALSE))</f>
        <v>#N/A</v>
      </c>
      <c r="Q122" s="30" t="e">
        <f>IF(Q110=0,0,VLOOKUP(Q110,FAC_TOTALS_APTA!$A$4:$BQ$41,$L122,FALSE))</f>
        <v>#N/A</v>
      </c>
      <c r="R122" s="30" t="e">
        <f>IF(R110=0,0,VLOOKUP(R110,FAC_TOTALS_APTA!$A$4:$BQ$41,$L122,FALSE))</f>
        <v>#N/A</v>
      </c>
      <c r="S122" s="30" t="e">
        <f>IF(S110=0,0,VLOOKUP(S110,FAC_TOTALS_APTA!$A$4:$BQ$41,$L122,FALSE))</f>
        <v>#N/A</v>
      </c>
      <c r="T122" s="30" t="e">
        <f>IF(T110=0,0,VLOOKUP(T110,FAC_TOTALS_APTA!$A$4:$BQ$41,$L122,FALSE))</f>
        <v>#N/A</v>
      </c>
      <c r="U122" s="30" t="e">
        <f>IF(U110=0,0,VLOOKUP(U110,FAC_TOTALS_APTA!$A$4:$BQ$41,$L122,FALSE))</f>
        <v>#N/A</v>
      </c>
      <c r="V122" s="30" t="e">
        <f>IF(V110=0,0,VLOOKUP(V110,FAC_TOTALS_APTA!$A$4:$BQ$41,$L122,FALSE))</f>
        <v>#N/A</v>
      </c>
      <c r="W122" s="30" t="e">
        <f>IF(W110=0,0,VLOOKUP(W110,FAC_TOTALS_APTA!$A$4:$BQ$41,$L122,FALSE))</f>
        <v>#N/A</v>
      </c>
      <c r="X122" s="30" t="e">
        <f>IF(X110=0,0,VLOOKUP(X110,FAC_TOTALS_APTA!$A$4:$BQ$41,$L122,FALSE))</f>
        <v>#N/A</v>
      </c>
      <c r="Y122" s="30" t="e">
        <f>IF(Y110=0,0,VLOOKUP(Y110,FAC_TOTALS_APTA!$A$4:$BQ$41,$L122,FALSE))</f>
        <v>#N/A</v>
      </c>
      <c r="Z122" s="30" t="e">
        <f>IF(Z110=0,0,VLOOKUP(Z110,FAC_TOTALS_APTA!$A$4:$BQ$41,$L122,FALSE))</f>
        <v>#N/A</v>
      </c>
      <c r="AA122" s="30" t="e">
        <f>IF(AA110=0,0,VLOOKUP(AA110,FAC_TOTALS_APTA!$A$4:$BQ$41,$L122,FALSE))</f>
        <v>#N/A</v>
      </c>
      <c r="AB122" s="30" t="e">
        <f>IF(AB110=0,0,VLOOKUP(AB110,FAC_TOTALS_APTA!$A$4:$BQ$41,$L122,FALSE))</f>
        <v>#N/A</v>
      </c>
      <c r="AC122" s="33" t="e">
        <f t="shared" si="25"/>
        <v>#N/A</v>
      </c>
      <c r="AD122" s="34" t="e">
        <f>AC122/G132</f>
        <v>#N/A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 t="e">
        <f>VLOOKUP(G110,FAC_TOTALS_APTA!$A$4:$BQ$41,$F123,FALSE)</f>
        <v>#N/A</v>
      </c>
      <c r="H123" s="35" t="e">
        <f>VLOOKUP(H110,FAC_TOTALS_APTA!$A$4:$BQ$41,$F123,FALSE)</f>
        <v>#N/A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 t="e">
        <f>IF(M110=0,0,VLOOKUP(M110,FAC_TOTALS_APTA!$A$4:$BQ$41,$L123,FALSE))</f>
        <v>#N/A</v>
      </c>
      <c r="N123" s="30" t="e">
        <f>IF(N110=0,0,VLOOKUP(N110,FAC_TOTALS_APTA!$A$4:$BQ$41,$L123,FALSE))</f>
        <v>#N/A</v>
      </c>
      <c r="O123" s="30" t="e">
        <f>IF(O110=0,0,VLOOKUP(O110,FAC_TOTALS_APTA!$A$4:$BQ$41,$L123,FALSE))</f>
        <v>#N/A</v>
      </c>
      <c r="P123" s="30" t="e">
        <f>IF(P110=0,0,VLOOKUP(P110,FAC_TOTALS_APTA!$A$4:$BQ$41,$L123,FALSE))</f>
        <v>#N/A</v>
      </c>
      <c r="Q123" s="30" t="e">
        <f>IF(Q110=0,0,VLOOKUP(Q110,FAC_TOTALS_APTA!$A$4:$BQ$41,$L123,FALSE))</f>
        <v>#N/A</v>
      </c>
      <c r="R123" s="30" t="e">
        <f>IF(R110=0,0,VLOOKUP(R110,FAC_TOTALS_APTA!$A$4:$BQ$41,$L123,FALSE))</f>
        <v>#N/A</v>
      </c>
      <c r="S123" s="30" t="e">
        <f>IF(S110=0,0,VLOOKUP(S110,FAC_TOTALS_APTA!$A$4:$BQ$41,$L123,FALSE))</f>
        <v>#N/A</v>
      </c>
      <c r="T123" s="30" t="e">
        <f>IF(T110=0,0,VLOOKUP(T110,FAC_TOTALS_APTA!$A$4:$BQ$41,$L123,FALSE))</f>
        <v>#N/A</v>
      </c>
      <c r="U123" s="30" t="e">
        <f>IF(U110=0,0,VLOOKUP(U110,FAC_TOTALS_APTA!$A$4:$BQ$41,$L123,FALSE))</f>
        <v>#N/A</v>
      </c>
      <c r="V123" s="30" t="e">
        <f>IF(V110=0,0,VLOOKUP(V110,FAC_TOTALS_APTA!$A$4:$BQ$41,$L123,FALSE))</f>
        <v>#N/A</v>
      </c>
      <c r="W123" s="30" t="e">
        <f>IF(W110=0,0,VLOOKUP(W110,FAC_TOTALS_APTA!$A$4:$BQ$41,$L123,FALSE))</f>
        <v>#N/A</v>
      </c>
      <c r="X123" s="30" t="e">
        <f>IF(X110=0,0,VLOOKUP(X110,FAC_TOTALS_APTA!$A$4:$BQ$41,$L123,FALSE))</f>
        <v>#N/A</v>
      </c>
      <c r="Y123" s="30" t="e">
        <f>IF(Y110=0,0,VLOOKUP(Y110,FAC_TOTALS_APTA!$A$4:$BQ$41,$L123,FALSE))</f>
        <v>#N/A</v>
      </c>
      <c r="Z123" s="30" t="e">
        <f>IF(Z110=0,0,VLOOKUP(Z110,FAC_TOTALS_APTA!$A$4:$BQ$41,$L123,FALSE))</f>
        <v>#N/A</v>
      </c>
      <c r="AA123" s="30" t="e">
        <f>IF(AA110=0,0,VLOOKUP(AA110,FAC_TOTALS_APTA!$A$4:$BQ$41,$L123,FALSE))</f>
        <v>#N/A</v>
      </c>
      <c r="AB123" s="30" t="e">
        <f>IF(AB110=0,0,VLOOKUP(AB110,FAC_TOTALS_APTA!$A$4:$BQ$41,$L123,FALSE))</f>
        <v>#N/A</v>
      </c>
      <c r="AC123" s="33" t="e">
        <f t="shared" si="25"/>
        <v>#N/A</v>
      </c>
      <c r="AD123" s="34" t="e">
        <f>AC123/G132</f>
        <v>#N/A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 t="e">
        <f>VLOOKUP(G110,FAC_TOTALS_APTA!$A$4:$BQ$41,$F124,FALSE)</f>
        <v>#N/A</v>
      </c>
      <c r="H124" s="35" t="e">
        <f>VLOOKUP(H110,FAC_TOTALS_APTA!$A$4:$BQ$41,$F124,FALSE)</f>
        <v>#N/A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 t="e">
        <f>IF(M110=0,0,VLOOKUP(M110,FAC_TOTALS_APTA!$A$4:$BQ$41,$L124,FALSE))</f>
        <v>#N/A</v>
      </c>
      <c r="N124" s="30" t="e">
        <f>IF(N110=0,0,VLOOKUP(N110,FAC_TOTALS_APTA!$A$4:$BQ$41,$L124,FALSE))</f>
        <v>#N/A</v>
      </c>
      <c r="O124" s="30" t="e">
        <f>IF(O110=0,0,VLOOKUP(O110,FAC_TOTALS_APTA!$A$4:$BQ$41,$L124,FALSE))</f>
        <v>#N/A</v>
      </c>
      <c r="P124" s="30" t="e">
        <f>IF(P110=0,0,VLOOKUP(P110,FAC_TOTALS_APTA!$A$4:$BQ$41,$L124,FALSE))</f>
        <v>#N/A</v>
      </c>
      <c r="Q124" s="30" t="e">
        <f>IF(Q110=0,0,VLOOKUP(Q110,FAC_TOTALS_APTA!$A$4:$BQ$41,$L124,FALSE))</f>
        <v>#N/A</v>
      </c>
      <c r="R124" s="30" t="e">
        <f>IF(R110=0,0,VLOOKUP(R110,FAC_TOTALS_APTA!$A$4:$BQ$41,$L124,FALSE))</f>
        <v>#N/A</v>
      </c>
      <c r="S124" s="30" t="e">
        <f>IF(S110=0,0,VLOOKUP(S110,FAC_TOTALS_APTA!$A$4:$BQ$41,$L124,FALSE))</f>
        <v>#N/A</v>
      </c>
      <c r="T124" s="30" t="e">
        <f>IF(T110=0,0,VLOOKUP(T110,FAC_TOTALS_APTA!$A$4:$BQ$41,$L124,FALSE))</f>
        <v>#N/A</v>
      </c>
      <c r="U124" s="30" t="e">
        <f>IF(U110=0,0,VLOOKUP(U110,FAC_TOTALS_APTA!$A$4:$BQ$41,$L124,FALSE))</f>
        <v>#N/A</v>
      </c>
      <c r="V124" s="30" t="e">
        <f>IF(V110=0,0,VLOOKUP(V110,FAC_TOTALS_APTA!$A$4:$BQ$41,$L124,FALSE))</f>
        <v>#N/A</v>
      </c>
      <c r="W124" s="30" t="e">
        <f>IF(W110=0,0,VLOOKUP(W110,FAC_TOTALS_APTA!$A$4:$BQ$41,$L124,FALSE))</f>
        <v>#N/A</v>
      </c>
      <c r="X124" s="30" t="e">
        <f>IF(X110=0,0,VLOOKUP(X110,FAC_TOTALS_APTA!$A$4:$BQ$41,$L124,FALSE))</f>
        <v>#N/A</v>
      </c>
      <c r="Y124" s="30" t="e">
        <f>IF(Y110=0,0,VLOOKUP(Y110,FAC_TOTALS_APTA!$A$4:$BQ$41,$L124,FALSE))</f>
        <v>#N/A</v>
      </c>
      <c r="Z124" s="30" t="e">
        <f>IF(Z110=0,0,VLOOKUP(Z110,FAC_TOTALS_APTA!$A$4:$BQ$41,$L124,FALSE))</f>
        <v>#N/A</v>
      </c>
      <c r="AA124" s="30" t="e">
        <f>IF(AA110=0,0,VLOOKUP(AA110,FAC_TOTALS_APTA!$A$4:$BQ$41,$L124,FALSE))</f>
        <v>#N/A</v>
      </c>
      <c r="AB124" s="30" t="e">
        <f>IF(AB110=0,0,VLOOKUP(AB110,FAC_TOTALS_APTA!$A$4:$BQ$41,$L124,FALSE))</f>
        <v>#N/A</v>
      </c>
      <c r="AC124" s="33" t="e">
        <f t="shared" si="25"/>
        <v>#N/A</v>
      </c>
      <c r="AD124" s="34" t="e">
        <f>AC124/G132</f>
        <v>#N/A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 t="e">
        <f>VLOOKUP(G110,FAC_TOTALS_APTA!$A$4:$BQ$41,$F125,FALSE)</f>
        <v>#N/A</v>
      </c>
      <c r="H125" s="35" t="e">
        <f>VLOOKUP(H110,FAC_TOTALS_APTA!$A$4:$BQ$41,$F125,FALSE)</f>
        <v>#N/A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 t="e">
        <f>IF(M110=0,0,VLOOKUP(M110,FAC_TOTALS_APTA!$A$4:$BQ$41,$L125,FALSE))</f>
        <v>#N/A</v>
      </c>
      <c r="N125" s="30" t="e">
        <f>IF(N110=0,0,VLOOKUP(N110,FAC_TOTALS_APTA!$A$4:$BQ$41,$L125,FALSE))</f>
        <v>#N/A</v>
      </c>
      <c r="O125" s="30" t="e">
        <f>IF(O110=0,0,VLOOKUP(O110,FAC_TOTALS_APTA!$A$4:$BQ$41,$L125,FALSE))</f>
        <v>#N/A</v>
      </c>
      <c r="P125" s="30" t="e">
        <f>IF(P110=0,0,VLOOKUP(P110,FAC_TOTALS_APTA!$A$4:$BQ$41,$L125,FALSE))</f>
        <v>#N/A</v>
      </c>
      <c r="Q125" s="30" t="e">
        <f>IF(Q110=0,0,VLOOKUP(Q110,FAC_TOTALS_APTA!$A$4:$BQ$41,$L125,FALSE))</f>
        <v>#N/A</v>
      </c>
      <c r="R125" s="30" t="e">
        <f>IF(R110=0,0,VLOOKUP(R110,FAC_TOTALS_APTA!$A$4:$BQ$41,$L125,FALSE))</f>
        <v>#N/A</v>
      </c>
      <c r="S125" s="30" t="e">
        <f>IF(S110=0,0,VLOOKUP(S110,FAC_TOTALS_APTA!$A$4:$BQ$41,$L125,FALSE))</f>
        <v>#N/A</v>
      </c>
      <c r="T125" s="30" t="e">
        <f>IF(T110=0,0,VLOOKUP(T110,FAC_TOTALS_APTA!$A$4:$BQ$41,$L125,FALSE))</f>
        <v>#N/A</v>
      </c>
      <c r="U125" s="30" t="e">
        <f>IF(U110=0,0,VLOOKUP(U110,FAC_TOTALS_APTA!$A$4:$BQ$41,$L125,FALSE))</f>
        <v>#N/A</v>
      </c>
      <c r="V125" s="30" t="e">
        <f>IF(V110=0,0,VLOOKUP(V110,FAC_TOTALS_APTA!$A$4:$BQ$41,$L125,FALSE))</f>
        <v>#N/A</v>
      </c>
      <c r="W125" s="30" t="e">
        <f>IF(W110=0,0,VLOOKUP(W110,FAC_TOTALS_APTA!$A$4:$BQ$41,$L125,FALSE))</f>
        <v>#N/A</v>
      </c>
      <c r="X125" s="30" t="e">
        <f>IF(X110=0,0,VLOOKUP(X110,FAC_TOTALS_APTA!$A$4:$BQ$41,$L125,FALSE))</f>
        <v>#N/A</v>
      </c>
      <c r="Y125" s="30" t="e">
        <f>IF(Y110=0,0,VLOOKUP(Y110,FAC_TOTALS_APTA!$A$4:$BQ$41,$L125,FALSE))</f>
        <v>#N/A</v>
      </c>
      <c r="Z125" s="30" t="e">
        <f>IF(Z110=0,0,VLOOKUP(Z110,FAC_TOTALS_APTA!$A$4:$BQ$41,$L125,FALSE))</f>
        <v>#N/A</v>
      </c>
      <c r="AA125" s="30" t="e">
        <f>IF(AA110=0,0,VLOOKUP(AA110,FAC_TOTALS_APTA!$A$4:$BQ$41,$L125,FALSE))</f>
        <v>#N/A</v>
      </c>
      <c r="AB125" s="30" t="e">
        <f>IF(AB110=0,0,VLOOKUP(AB110,FAC_TOTALS_APTA!$A$4:$BQ$41,$L125,FALSE))</f>
        <v>#N/A</v>
      </c>
      <c r="AC125" s="33" t="e">
        <f t="shared" si="25"/>
        <v>#N/A</v>
      </c>
      <c r="AD125" s="34" t="e">
        <f>AC125/G132</f>
        <v>#N/A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 t="e">
        <f>VLOOKUP(G110,FAC_TOTALS_APTA!$A$4:$BQ$41,$F126,FALSE)</f>
        <v>#N/A</v>
      </c>
      <c r="H126" s="35" t="e">
        <f>VLOOKUP(H110,FAC_TOTALS_APTA!$A$4:$BQ$41,$F126,FALSE)</f>
        <v>#N/A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 t="e">
        <f>IF(M110=0,0,VLOOKUP(M110,FAC_TOTALS_APTA!$A$4:$BQ$41,$L126,FALSE))</f>
        <v>#N/A</v>
      </c>
      <c r="N126" s="30" t="e">
        <f>IF(N110=0,0,VLOOKUP(N110,FAC_TOTALS_APTA!$A$4:$BQ$41,$L126,FALSE))</f>
        <v>#N/A</v>
      </c>
      <c r="O126" s="30" t="e">
        <f>IF(O110=0,0,VLOOKUP(O110,FAC_TOTALS_APTA!$A$4:$BQ$41,$L126,FALSE))</f>
        <v>#N/A</v>
      </c>
      <c r="P126" s="30" t="e">
        <f>IF(P110=0,0,VLOOKUP(P110,FAC_TOTALS_APTA!$A$4:$BQ$41,$L126,FALSE))</f>
        <v>#N/A</v>
      </c>
      <c r="Q126" s="30" t="e">
        <f>IF(Q110=0,0,VLOOKUP(Q110,FAC_TOTALS_APTA!$A$4:$BQ$41,$L126,FALSE))</f>
        <v>#N/A</v>
      </c>
      <c r="R126" s="30" t="e">
        <f>IF(R110=0,0,VLOOKUP(R110,FAC_TOTALS_APTA!$A$4:$BQ$41,$L126,FALSE))</f>
        <v>#N/A</v>
      </c>
      <c r="S126" s="30" t="e">
        <f>IF(S110=0,0,VLOOKUP(S110,FAC_TOTALS_APTA!$A$4:$BQ$41,$L126,FALSE))</f>
        <v>#N/A</v>
      </c>
      <c r="T126" s="30" t="e">
        <f>IF(T110=0,0,VLOOKUP(T110,FAC_TOTALS_APTA!$A$4:$BQ$41,$L126,FALSE))</f>
        <v>#N/A</v>
      </c>
      <c r="U126" s="30" t="e">
        <f>IF(U110=0,0,VLOOKUP(U110,FAC_TOTALS_APTA!$A$4:$BQ$41,$L126,FALSE))</f>
        <v>#N/A</v>
      </c>
      <c r="V126" s="30" t="e">
        <f>IF(V110=0,0,VLOOKUP(V110,FAC_TOTALS_APTA!$A$4:$BQ$41,$L126,FALSE))</f>
        <v>#N/A</v>
      </c>
      <c r="W126" s="30" t="e">
        <f>IF(W110=0,0,VLOOKUP(W110,FAC_TOTALS_APTA!$A$4:$BQ$41,$L126,FALSE))</f>
        <v>#N/A</v>
      </c>
      <c r="X126" s="30" t="e">
        <f>IF(X110=0,0,VLOOKUP(X110,FAC_TOTALS_APTA!$A$4:$BQ$41,$L126,FALSE))</f>
        <v>#N/A</v>
      </c>
      <c r="Y126" s="30" t="e">
        <f>IF(Y110=0,0,VLOOKUP(Y110,FAC_TOTALS_APTA!$A$4:$BQ$41,$L126,FALSE))</f>
        <v>#N/A</v>
      </c>
      <c r="Z126" s="30" t="e">
        <f>IF(Z110=0,0,VLOOKUP(Z110,FAC_TOTALS_APTA!$A$4:$BQ$41,$L126,FALSE))</f>
        <v>#N/A</v>
      </c>
      <c r="AA126" s="30" t="e">
        <f>IF(AA110=0,0,VLOOKUP(AA110,FAC_TOTALS_APTA!$A$4:$BQ$41,$L126,FALSE))</f>
        <v>#N/A</v>
      </c>
      <c r="AB126" s="30" t="e">
        <f>IF(AB110=0,0,VLOOKUP(AB110,FAC_TOTALS_APTA!$A$4:$BQ$41,$L126,FALSE))</f>
        <v>#N/A</v>
      </c>
      <c r="AC126" s="33" t="e">
        <f t="shared" si="25"/>
        <v>#N/A</v>
      </c>
      <c r="AD126" s="34" t="e">
        <f>AC126/G132</f>
        <v>#N/A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 t="e">
        <f>VLOOKUP(G110,FAC_TOTALS_APTA!$A$4:$BQ$41,$F127,FALSE)</f>
        <v>#N/A</v>
      </c>
      <c r="H127" s="35" t="e">
        <f>VLOOKUP(H110,FAC_TOTALS_APTA!$A$4:$BQ$41,$F127,FALSE)</f>
        <v>#N/A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 t="e">
        <f>IF(M110=0,0,VLOOKUP(M110,FAC_TOTALS_APTA!$A$4:$BQ$41,$L127,FALSE))</f>
        <v>#N/A</v>
      </c>
      <c r="N127" s="30" t="e">
        <f>IF(N110=0,0,VLOOKUP(N110,FAC_TOTALS_APTA!$A$4:$BQ$41,$L127,FALSE))</f>
        <v>#N/A</v>
      </c>
      <c r="O127" s="30" t="e">
        <f>IF(O110=0,0,VLOOKUP(O110,FAC_TOTALS_APTA!$A$4:$BQ$41,$L127,FALSE))</f>
        <v>#N/A</v>
      </c>
      <c r="P127" s="30" t="e">
        <f>IF(P110=0,0,VLOOKUP(P110,FAC_TOTALS_APTA!$A$4:$BQ$41,$L127,FALSE))</f>
        <v>#N/A</v>
      </c>
      <c r="Q127" s="30" t="e">
        <f>IF(Q110=0,0,VLOOKUP(Q110,FAC_TOTALS_APTA!$A$4:$BQ$41,$L127,FALSE))</f>
        <v>#N/A</v>
      </c>
      <c r="R127" s="30" t="e">
        <f>IF(R110=0,0,VLOOKUP(R110,FAC_TOTALS_APTA!$A$4:$BQ$41,$L127,FALSE))</f>
        <v>#N/A</v>
      </c>
      <c r="S127" s="30" t="e">
        <f>IF(S110=0,0,VLOOKUP(S110,FAC_TOTALS_APTA!$A$4:$BQ$41,$L127,FALSE))</f>
        <v>#N/A</v>
      </c>
      <c r="T127" s="30" t="e">
        <f>IF(T110=0,0,VLOOKUP(T110,FAC_TOTALS_APTA!$A$4:$BQ$41,$L127,FALSE))</f>
        <v>#N/A</v>
      </c>
      <c r="U127" s="30" t="e">
        <f>IF(U110=0,0,VLOOKUP(U110,FAC_TOTALS_APTA!$A$4:$BQ$41,$L127,FALSE))</f>
        <v>#N/A</v>
      </c>
      <c r="V127" s="30" t="e">
        <f>IF(V110=0,0,VLOOKUP(V110,FAC_TOTALS_APTA!$A$4:$BQ$41,$L127,FALSE))</f>
        <v>#N/A</v>
      </c>
      <c r="W127" s="30" t="e">
        <f>IF(W110=0,0,VLOOKUP(W110,FAC_TOTALS_APTA!$A$4:$BQ$41,$L127,FALSE))</f>
        <v>#N/A</v>
      </c>
      <c r="X127" s="30" t="e">
        <f>IF(X110=0,0,VLOOKUP(X110,FAC_TOTALS_APTA!$A$4:$BQ$41,$L127,FALSE))</f>
        <v>#N/A</v>
      </c>
      <c r="Y127" s="30" t="e">
        <f>IF(Y110=0,0,VLOOKUP(Y110,FAC_TOTALS_APTA!$A$4:$BQ$41,$L127,FALSE))</f>
        <v>#N/A</v>
      </c>
      <c r="Z127" s="30" t="e">
        <f>IF(Z110=0,0,VLOOKUP(Z110,FAC_TOTALS_APTA!$A$4:$BQ$41,$L127,FALSE))</f>
        <v>#N/A</v>
      </c>
      <c r="AA127" s="30" t="e">
        <f>IF(AA110=0,0,VLOOKUP(AA110,FAC_TOTALS_APTA!$A$4:$BQ$41,$L127,FALSE))</f>
        <v>#N/A</v>
      </c>
      <c r="AB127" s="30" t="e">
        <f>IF(AB110=0,0,VLOOKUP(AB110,FAC_TOTALS_APTA!$A$4:$BQ$41,$L127,FALSE))</f>
        <v>#N/A</v>
      </c>
      <c r="AC127" s="33" t="e">
        <f t="shared" si="25"/>
        <v>#N/A</v>
      </c>
      <c r="AD127" s="34" t="e">
        <f>AC127/G132</f>
        <v>#N/A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 t="e">
        <f>VLOOKUP(G110,FAC_TOTALS_APTA!$A$4:$BQ$41,$F128,FALSE)</f>
        <v>#N/A</v>
      </c>
      <c r="H128" s="35" t="e">
        <f>VLOOKUP(H110,FAC_TOTALS_APTA!$A$4:$BQ$41,$F128,FALSE)</f>
        <v>#N/A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 t="e">
        <f>IF(M110=0,0,VLOOKUP(M110,FAC_TOTALS_APTA!$A$4:$BQ$41,$L128,FALSE))</f>
        <v>#N/A</v>
      </c>
      <c r="N128" s="30" t="e">
        <f>IF(N110=0,0,VLOOKUP(N110,FAC_TOTALS_APTA!$A$4:$BQ$41,$L128,FALSE))</f>
        <v>#N/A</v>
      </c>
      <c r="O128" s="30" t="e">
        <f>IF(O110=0,0,VLOOKUP(O110,FAC_TOTALS_APTA!$A$4:$BQ$41,$L128,FALSE))</f>
        <v>#N/A</v>
      </c>
      <c r="P128" s="30" t="e">
        <f>IF(P110=0,0,VLOOKUP(P110,FAC_TOTALS_APTA!$A$4:$BQ$41,$L128,FALSE))</f>
        <v>#N/A</v>
      </c>
      <c r="Q128" s="30" t="e">
        <f>IF(Q110=0,0,VLOOKUP(Q110,FAC_TOTALS_APTA!$A$4:$BQ$41,$L128,FALSE))</f>
        <v>#N/A</v>
      </c>
      <c r="R128" s="30" t="e">
        <f>IF(R110=0,0,VLOOKUP(R110,FAC_TOTALS_APTA!$A$4:$BQ$41,$L128,FALSE))</f>
        <v>#N/A</v>
      </c>
      <c r="S128" s="30" t="e">
        <f>IF(S110=0,0,VLOOKUP(S110,FAC_TOTALS_APTA!$A$4:$BQ$41,$L128,FALSE))</f>
        <v>#N/A</v>
      </c>
      <c r="T128" s="30" t="e">
        <f>IF(T110=0,0,VLOOKUP(T110,FAC_TOTALS_APTA!$A$4:$BQ$41,$L128,FALSE))</f>
        <v>#N/A</v>
      </c>
      <c r="U128" s="30" t="e">
        <f>IF(U110=0,0,VLOOKUP(U110,FAC_TOTALS_APTA!$A$4:$BQ$41,$L128,FALSE))</f>
        <v>#N/A</v>
      </c>
      <c r="V128" s="30" t="e">
        <f>IF(V110=0,0,VLOOKUP(V110,FAC_TOTALS_APTA!$A$4:$BQ$41,$L128,FALSE))</f>
        <v>#N/A</v>
      </c>
      <c r="W128" s="30" t="e">
        <f>IF(W110=0,0,VLOOKUP(W110,FAC_TOTALS_APTA!$A$4:$BQ$41,$L128,FALSE))</f>
        <v>#N/A</v>
      </c>
      <c r="X128" s="30" t="e">
        <f>IF(X110=0,0,VLOOKUP(X110,FAC_TOTALS_APTA!$A$4:$BQ$41,$L128,FALSE))</f>
        <v>#N/A</v>
      </c>
      <c r="Y128" s="30" t="e">
        <f>IF(Y110=0,0,VLOOKUP(Y110,FAC_TOTALS_APTA!$A$4:$BQ$41,$L128,FALSE))</f>
        <v>#N/A</v>
      </c>
      <c r="Z128" s="30" t="e">
        <f>IF(Z110=0,0,VLOOKUP(Z110,FAC_TOTALS_APTA!$A$4:$BQ$41,$L128,FALSE))</f>
        <v>#N/A</v>
      </c>
      <c r="AA128" s="30" t="e">
        <f>IF(AA110=0,0,VLOOKUP(AA110,FAC_TOTALS_APTA!$A$4:$BQ$41,$L128,FALSE))</f>
        <v>#N/A</v>
      </c>
      <c r="AB128" s="30" t="e">
        <f>IF(AB110=0,0,VLOOKUP(AB110,FAC_TOTALS_APTA!$A$4:$BQ$41,$L128,FALSE))</f>
        <v>#N/A</v>
      </c>
      <c r="AC128" s="33" t="e">
        <f t="shared" si="25"/>
        <v>#N/A</v>
      </c>
      <c r="AD128" s="34" t="e">
        <f>AC128/G132</f>
        <v>#N/A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 t="e">
        <f>VLOOKUP(G110,FAC_TOTALS_APTA!$A$4:$BQ$41,$F129,FALSE)</f>
        <v>#N/A</v>
      </c>
      <c r="H129" s="37" t="e">
        <f>VLOOKUP(H110,FAC_TOTALS_APTA!$A$4:$BQ$41,$F129,FALSE)</f>
        <v>#N/A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 t="e">
        <f>IF(M110=0,0,VLOOKUP(M110,FAC_TOTALS_APTA!$A$4:$BQ$41,$L129,FALSE))</f>
        <v>#N/A</v>
      </c>
      <c r="N129" s="40" t="e">
        <f>IF(N110=0,0,VLOOKUP(N110,FAC_TOTALS_APTA!$A$4:$BQ$41,$L129,FALSE))</f>
        <v>#N/A</v>
      </c>
      <c r="O129" s="40" t="e">
        <f>IF(O110=0,0,VLOOKUP(O110,FAC_TOTALS_APTA!$A$4:$BQ$41,$L129,FALSE))</f>
        <v>#N/A</v>
      </c>
      <c r="P129" s="40" t="e">
        <f>IF(P110=0,0,VLOOKUP(P110,FAC_TOTALS_APTA!$A$4:$BQ$41,$L129,FALSE))</f>
        <v>#N/A</v>
      </c>
      <c r="Q129" s="40" t="e">
        <f>IF(Q110=0,0,VLOOKUP(Q110,FAC_TOTALS_APTA!$A$4:$BQ$41,$L129,FALSE))</f>
        <v>#N/A</v>
      </c>
      <c r="R129" s="40" t="e">
        <f>IF(R110=0,0,VLOOKUP(R110,FAC_TOTALS_APTA!$A$4:$BQ$41,$L129,FALSE))</f>
        <v>#N/A</v>
      </c>
      <c r="S129" s="40" t="e">
        <f>IF(S110=0,0,VLOOKUP(S110,FAC_TOTALS_APTA!$A$4:$BQ$41,$L129,FALSE))</f>
        <v>#N/A</v>
      </c>
      <c r="T129" s="40" t="e">
        <f>IF(T110=0,0,VLOOKUP(T110,FAC_TOTALS_APTA!$A$4:$BQ$41,$L129,FALSE))</f>
        <v>#N/A</v>
      </c>
      <c r="U129" s="40" t="e">
        <f>IF(U110=0,0,VLOOKUP(U110,FAC_TOTALS_APTA!$A$4:$BQ$41,$L129,FALSE))</f>
        <v>#N/A</v>
      </c>
      <c r="V129" s="40" t="e">
        <f>IF(V110=0,0,VLOOKUP(V110,FAC_TOTALS_APTA!$A$4:$BQ$41,$L129,FALSE))</f>
        <v>#N/A</v>
      </c>
      <c r="W129" s="40" t="e">
        <f>IF(W110=0,0,VLOOKUP(W110,FAC_TOTALS_APTA!$A$4:$BQ$41,$L129,FALSE))</f>
        <v>#N/A</v>
      </c>
      <c r="X129" s="40" t="e">
        <f>IF(X110=0,0,VLOOKUP(X110,FAC_TOTALS_APTA!$A$4:$BQ$41,$L129,FALSE))</f>
        <v>#N/A</v>
      </c>
      <c r="Y129" s="40" t="e">
        <f>IF(Y110=0,0,VLOOKUP(Y110,FAC_TOTALS_APTA!$A$4:$BQ$41,$L129,FALSE))</f>
        <v>#N/A</v>
      </c>
      <c r="Z129" s="40" t="e">
        <f>IF(Z110=0,0,VLOOKUP(Z110,FAC_TOTALS_APTA!$A$4:$BQ$41,$L129,FALSE))</f>
        <v>#N/A</v>
      </c>
      <c r="AA129" s="40" t="e">
        <f>IF(AA110=0,0,VLOOKUP(AA110,FAC_TOTALS_APTA!$A$4:$BQ$41,$L129,FALSE))</f>
        <v>#N/A</v>
      </c>
      <c r="AB129" s="40" t="e">
        <f>IF(AB110=0,0,VLOOKUP(AB110,FAC_TOTALS_APTA!$A$4:$BQ$41,$L129,FALSE))</f>
        <v>#N/A</v>
      </c>
      <c r="AC129" s="41" t="e">
        <f t="shared" si="25"/>
        <v>#N/A</v>
      </c>
      <c r="AD129" s="42" t="e">
        <f>AC129/G132</f>
        <v>#N/A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 t="e">
        <f>IF(M110=0,0,VLOOKUP(M110,FAC_TOTALS_APTA!$A$4:$BQ$41,$L130,FALSE))</f>
        <v>#N/A</v>
      </c>
      <c r="N130" s="40" t="e">
        <f>IF(N110=0,0,VLOOKUP(N110,FAC_TOTALS_APTA!$A$4:$BQ$41,$L130,FALSE))</f>
        <v>#N/A</v>
      </c>
      <c r="O130" s="40" t="e">
        <f>IF(O110=0,0,VLOOKUP(O110,FAC_TOTALS_APTA!$A$4:$BQ$41,$L130,FALSE))</f>
        <v>#N/A</v>
      </c>
      <c r="P130" s="40" t="e">
        <f>IF(P110=0,0,VLOOKUP(P110,FAC_TOTALS_APTA!$A$4:$BQ$41,$L130,FALSE))</f>
        <v>#N/A</v>
      </c>
      <c r="Q130" s="40" t="e">
        <f>IF(Q110=0,0,VLOOKUP(Q110,FAC_TOTALS_APTA!$A$4:$BQ$41,$L130,FALSE))</f>
        <v>#N/A</v>
      </c>
      <c r="R130" s="40" t="e">
        <f>IF(R110=0,0,VLOOKUP(R110,FAC_TOTALS_APTA!$A$4:$BQ$41,$L130,FALSE))</f>
        <v>#N/A</v>
      </c>
      <c r="S130" s="40" t="e">
        <f>IF(S110=0,0,VLOOKUP(S110,FAC_TOTALS_APTA!$A$4:$BQ$41,$L130,FALSE))</f>
        <v>#N/A</v>
      </c>
      <c r="T130" s="40" t="e">
        <f>IF(T110=0,0,VLOOKUP(T110,FAC_TOTALS_APTA!$A$4:$BQ$41,$L130,FALSE))</f>
        <v>#N/A</v>
      </c>
      <c r="U130" s="40" t="e">
        <f>IF(U110=0,0,VLOOKUP(U110,FAC_TOTALS_APTA!$A$4:$BQ$41,$L130,FALSE))</f>
        <v>#N/A</v>
      </c>
      <c r="V130" s="40" t="e">
        <f>IF(V110=0,0,VLOOKUP(V110,FAC_TOTALS_APTA!$A$4:$BQ$41,$L130,FALSE))</f>
        <v>#N/A</v>
      </c>
      <c r="W130" s="40" t="e">
        <f>IF(W110=0,0,VLOOKUP(W110,FAC_TOTALS_APTA!$A$4:$BQ$41,$L130,FALSE))</f>
        <v>#N/A</v>
      </c>
      <c r="X130" s="40" t="e">
        <f>IF(X110=0,0,VLOOKUP(X110,FAC_TOTALS_APTA!$A$4:$BQ$41,$L130,FALSE))</f>
        <v>#N/A</v>
      </c>
      <c r="Y130" s="40" t="e">
        <f>IF(Y110=0,0,VLOOKUP(Y110,FAC_TOTALS_APTA!$A$4:$BQ$41,$L130,FALSE))</f>
        <v>#N/A</v>
      </c>
      <c r="Z130" s="40" t="e">
        <f>IF(Z110=0,0,VLOOKUP(Z110,FAC_TOTALS_APTA!$A$4:$BQ$41,$L130,FALSE))</f>
        <v>#N/A</v>
      </c>
      <c r="AA130" s="40" t="e">
        <f>IF(AA110=0,0,VLOOKUP(AA110,FAC_TOTALS_APTA!$A$4:$BQ$41,$L130,FALSE))</f>
        <v>#N/A</v>
      </c>
      <c r="AB130" s="40" t="e">
        <f>IF(AB110=0,0,VLOOKUP(AB110,FAC_TOTALS_APTA!$A$4:$BQ$41,$L130,FALSE))</f>
        <v>#N/A</v>
      </c>
      <c r="AC130" s="41" t="e">
        <f>SUM(M130:AB130)</f>
        <v>#N/A</v>
      </c>
      <c r="AD130" s="42" t="e">
        <f>AC130/G132</f>
        <v>#N/A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 t="e">
        <f>VLOOKUP(G110,FAC_TOTALS_APTA!$A$4:$BQ$41,$F131,FALSE)</f>
        <v>#N/A</v>
      </c>
      <c r="H131" s="66" t="e">
        <f>VLOOKUP(H110,FAC_TOTALS_APTA!$A$4:$BO$41,$F131,FALSE)</f>
        <v>#N/A</v>
      </c>
      <c r="I131" s="68" t="e">
        <f t="shared" ref="I131:I132" si="26">H131/G131-1</f>
        <v>#N/A</v>
      </c>
      <c r="J131" s="32"/>
      <c r="K131" s="32"/>
      <c r="L131" s="8"/>
      <c r="M131" s="30" t="e">
        <f>SUM(M112:M129)</f>
        <v>#N/A</v>
      </c>
      <c r="N131" s="30" t="e">
        <f t="shared" ref="N131:AB131" si="27">SUM(N112:N129)</f>
        <v>#N/A</v>
      </c>
      <c r="O131" s="30" t="e">
        <f t="shared" si="27"/>
        <v>#N/A</v>
      </c>
      <c r="P131" s="30" t="e">
        <f t="shared" si="27"/>
        <v>#N/A</v>
      </c>
      <c r="Q131" s="30" t="e">
        <f t="shared" si="27"/>
        <v>#N/A</v>
      </c>
      <c r="R131" s="30" t="e">
        <f t="shared" si="27"/>
        <v>#N/A</v>
      </c>
      <c r="S131" s="30" t="e">
        <f t="shared" si="27"/>
        <v>#N/A</v>
      </c>
      <c r="T131" s="30" t="e">
        <f t="shared" si="27"/>
        <v>#N/A</v>
      </c>
      <c r="U131" s="30" t="e">
        <f t="shared" si="27"/>
        <v>#N/A</v>
      </c>
      <c r="V131" s="30" t="e">
        <f t="shared" si="27"/>
        <v>#N/A</v>
      </c>
      <c r="W131" s="30" t="e">
        <f t="shared" si="27"/>
        <v>#N/A</v>
      </c>
      <c r="X131" s="30" t="e">
        <f t="shared" si="27"/>
        <v>#N/A</v>
      </c>
      <c r="Y131" s="30" t="e">
        <f t="shared" si="27"/>
        <v>#N/A</v>
      </c>
      <c r="Z131" s="30" t="e">
        <f t="shared" si="27"/>
        <v>#N/A</v>
      </c>
      <c r="AA131" s="30" t="e">
        <f t="shared" si="27"/>
        <v>#N/A</v>
      </c>
      <c r="AB131" s="30" t="e">
        <f t="shared" si="27"/>
        <v>#N/A</v>
      </c>
      <c r="AC131" s="33" t="e">
        <f>H131-G131</f>
        <v>#N/A</v>
      </c>
      <c r="AD131" s="34" t="e">
        <f>I131</f>
        <v>#N/A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 t="e">
        <f>VLOOKUP(G110,FAC_TOTALS_APTA!$A$4:$BO$41,$F132,FALSE)</f>
        <v>#N/A</v>
      </c>
      <c r="H132" s="67" t="e">
        <f>VLOOKUP(H110,FAC_TOTALS_APTA!$A$4:$BO$41,$F132,FALSE)</f>
        <v>#N/A</v>
      </c>
      <c r="I132" s="69" t="e">
        <f t="shared" si="26"/>
        <v>#N/A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 t="e">
        <f>H132-G132</f>
        <v>#N/A</v>
      </c>
      <c r="AD132" s="46" t="e">
        <f>I132</f>
        <v>#N/A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 t="e">
        <f>AD132-AD131</f>
        <v>#N/A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34"/>
  <sheetViews>
    <sheetView showGridLines="0" tabSelected="1" topLeftCell="A3" workbookViewId="0">
      <selection activeCell="AC25" sqref="AC25"/>
    </sheetView>
  </sheetViews>
  <sheetFormatPr baseColWidth="10" defaultColWidth="11" defaultRowHeight="14" x14ac:dyDescent="0.2"/>
  <cols>
    <col min="1" max="1" width="11" style="12"/>
    <col min="2" max="2" width="32.6640625" style="13" bestFit="1" customWidth="1"/>
    <col min="3" max="3" width="5.33203125" style="14" customWidth="1"/>
    <col min="4" max="4" width="31.83203125" style="14" hidden="1" customWidth="1"/>
    <col min="5" max="5" width="5.5" style="15" bestFit="1" customWidth="1"/>
    <col min="6" max="6" width="11" style="14" hidden="1" customWidth="1"/>
    <col min="7" max="8" width="11.6640625" style="14" bestFit="1" customWidth="1"/>
    <col min="9" max="9" width="6.6640625" style="16" bestFit="1" customWidth="1"/>
    <col min="10" max="10" width="11" style="14" hidden="1" customWidth="1"/>
    <col min="11" max="11" width="24.6640625" style="14" hidden="1" customWidth="1"/>
    <col min="12" max="12" width="12.6640625" style="14" hidden="1" customWidth="1"/>
    <col min="13" max="13" width="13.6640625" style="14" hidden="1" customWidth="1"/>
    <col min="14" max="14" width="13.1640625" style="14" hidden="1" customWidth="1"/>
    <col min="15" max="15" width="11.1640625" style="14" hidden="1" customWidth="1"/>
    <col min="16" max="28" width="11.6640625" style="14" hidden="1" customWidth="1"/>
    <col min="29" max="29" width="10" style="14" customWidth="1"/>
    <col min="30" max="30" width="12.1640625" style="14" customWidth="1"/>
    <col min="31" max="31" width="17.5" style="12" bestFit="1" customWidth="1"/>
    <col min="32" max="16384" width="11" style="14"/>
  </cols>
  <sheetData>
    <row r="1" spans="1:31" ht="15" x14ac:dyDescent="0.2">
      <c r="B1" s="13" t="s">
        <v>42</v>
      </c>
      <c r="C1" s="14">
        <v>2012</v>
      </c>
    </row>
    <row r="2" spans="1:31" s="12" customFormat="1" ht="15" x14ac:dyDescent="0.2">
      <c r="B2" s="17" t="s">
        <v>43</v>
      </c>
      <c r="C2" s="12">
        <v>2018</v>
      </c>
      <c r="E2" s="8"/>
      <c r="I2" s="19"/>
    </row>
    <row r="3" spans="1:31" ht="15" x14ac:dyDescent="0.2">
      <c r="B3" s="20" t="s">
        <v>28</v>
      </c>
      <c r="C3" s="12"/>
      <c r="D3" s="12"/>
      <c r="E3" s="8"/>
      <c r="F3" s="12"/>
      <c r="G3" s="12"/>
      <c r="H3" s="12"/>
      <c r="I3" s="19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1" ht="15" x14ac:dyDescent="0.2">
      <c r="B4" s="17" t="s">
        <v>19</v>
      </c>
      <c r="C4" s="18" t="s">
        <v>20</v>
      </c>
      <c r="D4" s="12"/>
      <c r="E4" s="8"/>
      <c r="F4" s="12"/>
      <c r="G4" s="12"/>
      <c r="H4" s="12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1" x14ac:dyDescent="0.2">
      <c r="B5" s="17"/>
      <c r="C5" s="18"/>
      <c r="D5" s="12"/>
      <c r="E5" s="8"/>
      <c r="F5" s="12"/>
      <c r="G5" s="12"/>
      <c r="H5" s="12"/>
      <c r="I5" s="1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1" ht="15" x14ac:dyDescent="0.2">
      <c r="B6" s="20" t="s">
        <v>30</v>
      </c>
      <c r="C6" s="21">
        <v>1</v>
      </c>
      <c r="D6" s="12"/>
      <c r="E6" s="8"/>
      <c r="F6" s="12"/>
      <c r="G6" s="12"/>
      <c r="H6" s="12"/>
      <c r="I6" s="1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1" ht="16" thickBot="1" x14ac:dyDescent="0.25">
      <c r="B7" s="22" t="s">
        <v>38</v>
      </c>
      <c r="C7" s="23">
        <v>1</v>
      </c>
      <c r="D7" s="24"/>
      <c r="E7" s="25"/>
      <c r="F7" s="24"/>
      <c r="G7" s="24"/>
      <c r="H7" s="24"/>
      <c r="I7" s="2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31" ht="15" thickTop="1" x14ac:dyDescent="0.2">
      <c r="B8" s="54"/>
      <c r="C8" s="55"/>
      <c r="D8" s="55"/>
      <c r="E8" s="55"/>
      <c r="F8" s="55"/>
      <c r="G8" s="84" t="s">
        <v>59</v>
      </c>
      <c r="H8" s="84"/>
      <c r="I8" s="8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84" t="s">
        <v>63</v>
      </c>
      <c r="AD8" s="84"/>
    </row>
    <row r="9" spans="1:31" ht="15" x14ac:dyDescent="0.2">
      <c r="B9" s="10" t="s">
        <v>21</v>
      </c>
      <c r="C9" s="28" t="s">
        <v>22</v>
      </c>
      <c r="D9" s="9" t="s">
        <v>23</v>
      </c>
      <c r="E9" s="9" t="s">
        <v>29</v>
      </c>
      <c r="F9" s="9"/>
      <c r="G9" s="28">
        <f>$C$1</f>
        <v>2012</v>
      </c>
      <c r="H9" s="28">
        <f>$C$2</f>
        <v>2018</v>
      </c>
      <c r="I9" s="28" t="s">
        <v>25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 t="s">
        <v>27</v>
      </c>
      <c r="AD9" s="28" t="s">
        <v>25</v>
      </c>
    </row>
    <row r="10" spans="1:31" s="15" customFormat="1" x14ac:dyDescent="0.2">
      <c r="A10" s="8"/>
      <c r="B10" s="27"/>
      <c r="C10" s="29"/>
      <c r="D10" s="8"/>
      <c r="E10" s="8"/>
      <c r="F10" s="8"/>
      <c r="G10" s="8"/>
      <c r="H10" s="8"/>
      <c r="I10" s="29"/>
      <c r="J10" s="8"/>
      <c r="K10" s="8"/>
      <c r="L10" s="8"/>
      <c r="M10" s="8">
        <v>1</v>
      </c>
      <c r="N10" s="8">
        <v>2</v>
      </c>
      <c r="O10" s="8">
        <v>3</v>
      </c>
      <c r="P10" s="8">
        <v>4</v>
      </c>
      <c r="Q10" s="8">
        <v>5</v>
      </c>
      <c r="R10" s="8">
        <v>6</v>
      </c>
      <c r="S10" s="8">
        <v>7</v>
      </c>
      <c r="T10" s="8">
        <v>8</v>
      </c>
      <c r="U10" s="8">
        <v>9</v>
      </c>
      <c r="V10" s="8">
        <v>10</v>
      </c>
      <c r="W10" s="8">
        <v>11</v>
      </c>
      <c r="X10" s="8">
        <v>12</v>
      </c>
      <c r="Y10" s="8">
        <v>13</v>
      </c>
      <c r="Z10" s="8">
        <v>14</v>
      </c>
      <c r="AA10" s="8">
        <v>15</v>
      </c>
      <c r="AB10" s="8">
        <v>16</v>
      </c>
      <c r="AC10" s="8"/>
      <c r="AD10" s="8"/>
      <c r="AE10" s="8"/>
    </row>
    <row r="11" spans="1:31" x14ac:dyDescent="0.2">
      <c r="B11" s="27"/>
      <c r="C11" s="29"/>
      <c r="D11" s="8"/>
      <c r="E11" s="8"/>
      <c r="F11" s="8"/>
      <c r="G11" s="8" t="str">
        <f>CONCATENATE($C6,"_",$C7,"_",G9)</f>
        <v>1_1_2012</v>
      </c>
      <c r="H11" s="8" t="str">
        <f>CONCATENATE($C6,"_",$C7,"_",H9)</f>
        <v>1_1_2018</v>
      </c>
      <c r="I11" s="29"/>
      <c r="J11" s="8"/>
      <c r="K11" s="8"/>
      <c r="L11" s="8"/>
      <c r="M11" s="8" t="str">
        <f>IF($G9+M10&gt;$H9,0,CONCATENATE($C6,"_",$C7,"_",$G9+M10))</f>
        <v>1_1_2013</v>
      </c>
      <c r="N11" s="8" t="str">
        <f t="shared" ref="N11:AB11" si="0">IF($G9+N10&gt;$H9,0,CONCATENATE($C6,"_",$C7,"_",$G9+N10))</f>
        <v>1_1_2014</v>
      </c>
      <c r="O11" s="8" t="str">
        <f t="shared" si="0"/>
        <v>1_1_2015</v>
      </c>
      <c r="P11" s="8" t="str">
        <f t="shared" si="0"/>
        <v>1_1_2016</v>
      </c>
      <c r="Q11" s="8" t="str">
        <f t="shared" si="0"/>
        <v>1_1_2017</v>
      </c>
      <c r="R11" s="8" t="str">
        <f t="shared" si="0"/>
        <v>1_1_2018</v>
      </c>
      <c r="S11" s="8">
        <f t="shared" si="0"/>
        <v>0</v>
      </c>
      <c r="T11" s="8">
        <f t="shared" si="0"/>
        <v>0</v>
      </c>
      <c r="U11" s="8">
        <f t="shared" si="0"/>
        <v>0</v>
      </c>
      <c r="V11" s="8">
        <f t="shared" si="0"/>
        <v>0</v>
      </c>
      <c r="W11" s="8">
        <f t="shared" si="0"/>
        <v>0</v>
      </c>
      <c r="X11" s="8">
        <f t="shared" si="0"/>
        <v>0</v>
      </c>
      <c r="Y11" s="8">
        <f t="shared" si="0"/>
        <v>0</v>
      </c>
      <c r="Z11" s="8">
        <f t="shared" si="0"/>
        <v>0</v>
      </c>
      <c r="AA11" s="8">
        <f t="shared" si="0"/>
        <v>0</v>
      </c>
      <c r="AB11" s="8">
        <f t="shared" si="0"/>
        <v>0</v>
      </c>
      <c r="AC11" s="8"/>
      <c r="AD11" s="8"/>
    </row>
    <row r="12" spans="1:31" x14ac:dyDescent="0.2">
      <c r="B12" s="27"/>
      <c r="C12" s="29"/>
      <c r="D12" s="8"/>
      <c r="E12" s="8"/>
      <c r="F12" s="8" t="s">
        <v>26</v>
      </c>
      <c r="G12" s="30"/>
      <c r="H12" s="30"/>
      <c r="I12" s="29"/>
      <c r="J12" s="8"/>
      <c r="K12" s="8"/>
      <c r="L12" s="8" t="s">
        <v>26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s="15" customFormat="1" ht="15" x14ac:dyDescent="0.2">
      <c r="A13" s="8"/>
      <c r="B13" s="27" t="s">
        <v>37</v>
      </c>
      <c r="C13" s="29" t="s">
        <v>24</v>
      </c>
      <c r="D13" s="8" t="s">
        <v>8</v>
      </c>
      <c r="E13" s="48">
        <v>0.70279999999999998</v>
      </c>
      <c r="F13" s="8">
        <f>MATCH($D13,FAC_TOTALS_APTA!$A$2:$BQ$2,)</f>
        <v>11</v>
      </c>
      <c r="G13" s="30">
        <f>VLOOKUP(G11,FAC_TOTALS_APTA!$A$4:$BQ$41,$F13,FALSE)</f>
        <v>17714785.469999898</v>
      </c>
      <c r="H13" s="30">
        <f>VLOOKUP(H11,FAC_TOTALS_APTA!$A$4:$BQ$41,$F13,FALSE)</f>
        <v>22301780.5</v>
      </c>
      <c r="I13" s="31">
        <f>IFERROR(H13/G13-1,"-")</f>
        <v>0.25893596271703134</v>
      </c>
      <c r="J13" s="32" t="str">
        <f>IF(C13="Log","_log","")</f>
        <v>_log</v>
      </c>
      <c r="K13" s="32" t="str">
        <f>CONCATENATE(D13,J13,"_FAC")</f>
        <v>VRM_ADJ_log_FAC</v>
      </c>
      <c r="L13" s="8">
        <f>MATCH($K13,FAC_TOTALS_APTA!$A$2:$BO$2,)</f>
        <v>29</v>
      </c>
      <c r="M13" s="30">
        <f>IF(M11=0,0,VLOOKUP(M11,FAC_TOTALS_APTA!$A$4:$BQ$41,$L13,FALSE))</f>
        <v>253063.13639383999</v>
      </c>
      <c r="N13" s="30">
        <f>IF(N11=0,0,VLOOKUP(N11,FAC_TOTALS_APTA!$A$4:$BQ$41,$L13,FALSE))</f>
        <v>6676240.2892351896</v>
      </c>
      <c r="O13" s="30">
        <f>IF(O11=0,0,VLOOKUP(O11,FAC_TOTALS_APTA!$A$4:$BQ$41,$L13,FALSE))</f>
        <v>4542641.4001021497</v>
      </c>
      <c r="P13" s="30">
        <f>IF(P11=0,0,VLOOKUP(P11,FAC_TOTALS_APTA!$A$4:$BQ$41,$L13,FALSE))</f>
        <v>233780.55828112899</v>
      </c>
      <c r="Q13" s="30">
        <f>IF(Q11=0,0,VLOOKUP(Q11,FAC_TOTALS_APTA!$A$4:$BQ$41,$L13,FALSE))</f>
        <v>172601.29484931199</v>
      </c>
      <c r="R13" s="30">
        <f>IF(R11=0,0,VLOOKUP(R11,FAC_TOTALS_APTA!$A$4:$BQ$41,$L13,FALSE))</f>
        <v>-63338.227887972404</v>
      </c>
      <c r="S13" s="30">
        <f>IF(S11=0,0,VLOOKUP(S11,FAC_TOTALS_APTA!$A$4:$BQ$41,$L13,FALSE))</f>
        <v>0</v>
      </c>
      <c r="T13" s="30">
        <f>IF(T11=0,0,VLOOKUP(T11,FAC_TOTALS_APTA!$A$4:$BQ$41,$L13,FALSE))</f>
        <v>0</v>
      </c>
      <c r="U13" s="30">
        <f>IF(U11=0,0,VLOOKUP(U11,FAC_TOTALS_APTA!$A$4:$BQ$41,$L13,FALSE))</f>
        <v>0</v>
      </c>
      <c r="V13" s="30">
        <f>IF(V11=0,0,VLOOKUP(V11,FAC_TOTALS_APTA!$A$4:$BQ$41,$L13,FALSE))</f>
        <v>0</v>
      </c>
      <c r="W13" s="30">
        <f>IF(W11=0,0,VLOOKUP(W11,FAC_TOTALS_APTA!$A$4:$BQ$41,$L13,FALSE))</f>
        <v>0</v>
      </c>
      <c r="X13" s="30">
        <f>IF(X11=0,0,VLOOKUP(X11,FAC_TOTALS_APTA!$A$4:$BQ$41,$L13,FALSE))</f>
        <v>0</v>
      </c>
      <c r="Y13" s="30">
        <f>IF(Y11=0,0,VLOOKUP(Y11,FAC_TOTALS_APTA!$A$4:$BQ$41,$L13,FALSE))</f>
        <v>0</v>
      </c>
      <c r="Z13" s="30">
        <f>IF(Z11=0,0,VLOOKUP(Z11,FAC_TOTALS_APTA!$A$4:$BQ$41,$L13,FALSE))</f>
        <v>0</v>
      </c>
      <c r="AA13" s="30">
        <f>IF(AA11=0,0,VLOOKUP(AA11,FAC_TOTALS_APTA!$A$4:$BQ$41,$L13,FALSE))</f>
        <v>0</v>
      </c>
      <c r="AB13" s="30">
        <f>IF(AB11=0,0,VLOOKUP(AB11,FAC_TOTALS_APTA!$A$4:$BQ$41,$L13,FALSE))</f>
        <v>0</v>
      </c>
      <c r="AC13" s="33">
        <f>SUM(M13:AB13)</f>
        <v>11814988.450973649</v>
      </c>
      <c r="AD13" s="34">
        <f>AC13/G33</f>
        <v>0.16831391459527587</v>
      </c>
      <c r="AE13" s="8"/>
    </row>
    <row r="14" spans="1:31" s="15" customFormat="1" ht="15" x14ac:dyDescent="0.2">
      <c r="A14" s="8"/>
      <c r="B14" s="27" t="s">
        <v>60</v>
      </c>
      <c r="C14" s="29" t="s">
        <v>24</v>
      </c>
      <c r="D14" s="8" t="s">
        <v>18</v>
      </c>
      <c r="E14" s="48">
        <v>-0.41089999999999999</v>
      </c>
      <c r="F14" s="8">
        <f>MATCH($D14,FAC_TOTALS_APTA!$A$2:$BQ$2,)</f>
        <v>12</v>
      </c>
      <c r="G14" s="47">
        <f>VLOOKUP(G11,FAC_TOTALS_APTA!$A$4:$BQ$41,$F14,FALSE)</f>
        <v>1.0889891739999999</v>
      </c>
      <c r="H14" s="47">
        <f>VLOOKUP(H11,FAC_TOTALS_APTA!$A$4:$BQ$41,$F14,FALSE)</f>
        <v>1.16011608899999</v>
      </c>
      <c r="I14" s="31">
        <f t="shared" ref="I14:I30" si="1">IFERROR(H14/G14-1,"-")</f>
        <v>6.5314620841207871E-2</v>
      </c>
      <c r="J14" s="32" t="str">
        <f t="shared" ref="J14:J30" si="2">IF(C14="Log","_log","")</f>
        <v>_log</v>
      </c>
      <c r="K14" s="32" t="str">
        <f t="shared" ref="K14:K31" si="3">CONCATENATE(D14,J14,"_FAC")</f>
        <v>FARE_per_UPT_2018_log_FAC</v>
      </c>
      <c r="L14" s="8">
        <f>MATCH($K14,FAC_TOTALS_APTA!$A$2:$BO$2,)</f>
        <v>30</v>
      </c>
      <c r="M14" s="30">
        <f>IF(M11=0,0,VLOOKUP(M11,FAC_TOTALS_APTA!$A$4:$BQ$41,$L14,FALSE))</f>
        <v>-1063688.5779169099</v>
      </c>
      <c r="N14" s="30">
        <f>IF(N11=0,0,VLOOKUP(N11,FAC_TOTALS_APTA!$A$4:$BQ$41,$L14,FALSE))</f>
        <v>775105.72901581298</v>
      </c>
      <c r="O14" s="30">
        <f>IF(O11=0,0,VLOOKUP(O11,FAC_TOTALS_APTA!$A$4:$BQ$41,$L14,FALSE))</f>
        <v>-360242.70939731901</v>
      </c>
      <c r="P14" s="30">
        <f>IF(P11=0,0,VLOOKUP(P11,FAC_TOTALS_APTA!$A$4:$BQ$41,$L14,FALSE))</f>
        <v>-243310.249173135</v>
      </c>
      <c r="Q14" s="30">
        <f>IF(Q11=0,0,VLOOKUP(Q11,FAC_TOTALS_APTA!$A$4:$BQ$41,$L14,FALSE))</f>
        <v>37563.108686935397</v>
      </c>
      <c r="R14" s="30">
        <f>IF(R11=0,0,VLOOKUP(R11,FAC_TOTALS_APTA!$A$4:$BQ$41,$L14,FALSE))</f>
        <v>-113295.284967252</v>
      </c>
      <c r="S14" s="30">
        <f>IF(S11=0,0,VLOOKUP(S11,FAC_TOTALS_APTA!$A$4:$BQ$41,$L14,FALSE))</f>
        <v>0</v>
      </c>
      <c r="T14" s="30">
        <f>IF(T11=0,0,VLOOKUP(T11,FAC_TOTALS_APTA!$A$4:$BQ$41,$L14,FALSE))</f>
        <v>0</v>
      </c>
      <c r="U14" s="30">
        <f>IF(U11=0,0,VLOOKUP(U11,FAC_TOTALS_APTA!$A$4:$BQ$41,$L14,FALSE))</f>
        <v>0</v>
      </c>
      <c r="V14" s="30">
        <f>IF(V11=0,0,VLOOKUP(V11,FAC_TOTALS_APTA!$A$4:$BQ$41,$L14,FALSE))</f>
        <v>0</v>
      </c>
      <c r="W14" s="30">
        <f>IF(W11=0,0,VLOOKUP(W11,FAC_TOTALS_APTA!$A$4:$BQ$41,$L14,FALSE))</f>
        <v>0</v>
      </c>
      <c r="X14" s="30">
        <f>IF(X11=0,0,VLOOKUP(X11,FAC_TOTALS_APTA!$A$4:$BQ$41,$L14,FALSE))</f>
        <v>0</v>
      </c>
      <c r="Y14" s="30">
        <f>IF(Y11=0,0,VLOOKUP(Y11,FAC_TOTALS_APTA!$A$4:$BQ$41,$L14,FALSE))</f>
        <v>0</v>
      </c>
      <c r="Z14" s="30">
        <f>IF(Z11=0,0,VLOOKUP(Z11,FAC_TOTALS_APTA!$A$4:$BQ$41,$L14,FALSE))</f>
        <v>0</v>
      </c>
      <c r="AA14" s="30">
        <f>IF(AA11=0,0,VLOOKUP(AA11,FAC_TOTALS_APTA!$A$4:$BQ$41,$L14,FALSE))</f>
        <v>0</v>
      </c>
      <c r="AB14" s="30">
        <f>IF(AB11=0,0,VLOOKUP(AB11,FAC_TOTALS_APTA!$A$4:$BQ$41,$L14,FALSE))</f>
        <v>0</v>
      </c>
      <c r="AC14" s="33">
        <f t="shared" ref="AC14:AC30" si="4">SUM(M14:AB14)</f>
        <v>-967867.98375186766</v>
      </c>
      <c r="AD14" s="34">
        <f>AC14/G33</f>
        <v>-1.3788049800699465E-2</v>
      </c>
      <c r="AE14" s="8"/>
    </row>
    <row r="15" spans="1:31" s="15" customFormat="1" ht="15" x14ac:dyDescent="0.2">
      <c r="A15" s="8"/>
      <c r="B15" s="27" t="s">
        <v>56</v>
      </c>
      <c r="C15" s="29" t="s">
        <v>24</v>
      </c>
      <c r="D15" s="8" t="s">
        <v>9</v>
      </c>
      <c r="E15" s="48">
        <v>0.29060000000000002</v>
      </c>
      <c r="F15" s="8">
        <f>MATCH($D15,FAC_TOTALS_APTA!$A$2:$BQ$2,)</f>
        <v>13</v>
      </c>
      <c r="G15" s="30">
        <f>VLOOKUP(G11,FAC_TOTALS_APTA!$A$4:$BQ$41,$F15,FALSE)</f>
        <v>7979817.5799999898</v>
      </c>
      <c r="H15" s="30">
        <f>VLOOKUP(H11,FAC_TOTALS_APTA!$A$4:$BQ$41,$F15,FALSE)</f>
        <v>8942488.9299999792</v>
      </c>
      <c r="I15" s="31">
        <f t="shared" si="1"/>
        <v>0.12063826526721066</v>
      </c>
      <c r="J15" s="32" t="str">
        <f t="shared" si="2"/>
        <v>_log</v>
      </c>
      <c r="K15" s="32" t="str">
        <f t="shared" si="3"/>
        <v>POP_EMP_log_FAC</v>
      </c>
      <c r="L15" s="8">
        <f>MATCH($K15,FAC_TOTALS_APTA!$A$2:$BO$2,)</f>
        <v>31</v>
      </c>
      <c r="M15" s="30">
        <f>IF(M11=0,0,VLOOKUP(M11,FAC_TOTALS_APTA!$A$4:$BQ$41,$L15,FALSE))</f>
        <v>279327.661604908</v>
      </c>
      <c r="N15" s="30">
        <f>IF(N11=0,0,VLOOKUP(N11,FAC_TOTALS_APTA!$A$4:$BQ$41,$L15,FALSE))</f>
        <v>332950.22937352798</v>
      </c>
      <c r="O15" s="30">
        <f>IF(O11=0,0,VLOOKUP(O11,FAC_TOTALS_APTA!$A$4:$BQ$41,$L15,FALSE))</f>
        <v>407203.60182456003</v>
      </c>
      <c r="P15" s="30">
        <f>IF(P11=0,0,VLOOKUP(P11,FAC_TOTALS_APTA!$A$4:$BQ$41,$L15,FALSE))</f>
        <v>473548.73353264597</v>
      </c>
      <c r="Q15" s="30">
        <f>IF(Q11=0,0,VLOOKUP(Q11,FAC_TOTALS_APTA!$A$4:$BQ$41,$L15,FALSE))</f>
        <v>449087.84195560397</v>
      </c>
      <c r="R15" s="30">
        <f>IF(R11=0,0,VLOOKUP(R11,FAC_TOTALS_APTA!$A$4:$BQ$41,$L15,FALSE))</f>
        <v>382105.178197267</v>
      </c>
      <c r="S15" s="30">
        <f>IF(S11=0,0,VLOOKUP(S11,FAC_TOTALS_APTA!$A$4:$BQ$41,$L15,FALSE))</f>
        <v>0</v>
      </c>
      <c r="T15" s="30">
        <f>IF(T11=0,0,VLOOKUP(T11,FAC_TOTALS_APTA!$A$4:$BQ$41,$L15,FALSE))</f>
        <v>0</v>
      </c>
      <c r="U15" s="30">
        <f>IF(U11=0,0,VLOOKUP(U11,FAC_TOTALS_APTA!$A$4:$BQ$41,$L15,FALSE))</f>
        <v>0</v>
      </c>
      <c r="V15" s="30">
        <f>IF(V11=0,0,VLOOKUP(V11,FAC_TOTALS_APTA!$A$4:$BQ$41,$L15,FALSE))</f>
        <v>0</v>
      </c>
      <c r="W15" s="30">
        <f>IF(W11=0,0,VLOOKUP(W11,FAC_TOTALS_APTA!$A$4:$BQ$41,$L15,FALSE))</f>
        <v>0</v>
      </c>
      <c r="X15" s="30">
        <f>IF(X11=0,0,VLOOKUP(X11,FAC_TOTALS_APTA!$A$4:$BQ$41,$L15,FALSE))</f>
        <v>0</v>
      </c>
      <c r="Y15" s="30">
        <f>IF(Y11=0,0,VLOOKUP(Y11,FAC_TOTALS_APTA!$A$4:$BQ$41,$L15,FALSE))</f>
        <v>0</v>
      </c>
      <c r="Z15" s="30">
        <f>IF(Z11=0,0,VLOOKUP(Z11,FAC_TOTALS_APTA!$A$4:$BQ$41,$L15,FALSE))</f>
        <v>0</v>
      </c>
      <c r="AA15" s="30">
        <f>IF(AA11=0,0,VLOOKUP(AA11,FAC_TOTALS_APTA!$A$4:$BQ$41,$L15,FALSE))</f>
        <v>0</v>
      </c>
      <c r="AB15" s="30">
        <f>IF(AB11=0,0,VLOOKUP(AB11,FAC_TOTALS_APTA!$A$4:$BQ$41,$L15,FALSE))</f>
        <v>0</v>
      </c>
      <c r="AC15" s="33">
        <f t="shared" si="4"/>
        <v>2324223.246488513</v>
      </c>
      <c r="AD15" s="34">
        <f>AC15/G33</f>
        <v>3.3110410106036492E-2</v>
      </c>
      <c r="AE15" s="8"/>
    </row>
    <row r="16" spans="1:31" s="15" customFormat="1" ht="30" x14ac:dyDescent="0.2">
      <c r="A16" s="8"/>
      <c r="B16" s="27" t="s">
        <v>82</v>
      </c>
      <c r="C16" s="29"/>
      <c r="D16" s="6" t="s">
        <v>78</v>
      </c>
      <c r="E16" s="48">
        <v>2.7099999999999999E-2</v>
      </c>
      <c r="F16" s="8">
        <f>MATCH($D16,FAC_TOTALS_APTA!$A$2:$BQ$2,)</f>
        <v>17</v>
      </c>
      <c r="G16" s="47">
        <f>VLOOKUP(G11,FAC_TOTALS_APTA!$A$4:$BQ$41,$F16,FALSE)</f>
        <v>0.20020697376796401</v>
      </c>
      <c r="H16" s="47">
        <f>VLOOKUP(H11,FAC_TOTALS_APTA!$A$4:$BQ$41,$F16,FALSE)</f>
        <v>0.208736631459781</v>
      </c>
      <c r="I16" s="31">
        <f t="shared" si="1"/>
        <v>4.2604198701403417E-2</v>
      </c>
      <c r="J16" s="32" t="str">
        <f t="shared" si="2"/>
        <v/>
      </c>
      <c r="K16" s="32" t="str">
        <f t="shared" si="3"/>
        <v>TSD_POP_EMP_PCT_FAC</v>
      </c>
      <c r="L16" s="8">
        <f>MATCH($K16,FAC_TOTALS_APTA!$A$2:$BO$2,)</f>
        <v>35</v>
      </c>
      <c r="M16" s="30">
        <f>IF(M11=0,0,VLOOKUP(M11,FAC_TOTALS_APTA!$A$4:$BQ$41,$L16,FALSE))</f>
        <v>2642.51287338259</v>
      </c>
      <c r="N16" s="30">
        <f>IF(N11=0,0,VLOOKUP(N11,FAC_TOTALS_APTA!$A$4:$BQ$41,$L16,FALSE))</f>
        <v>750.38560198190203</v>
      </c>
      <c r="O16" s="30">
        <f>IF(O11=0,0,VLOOKUP(O11,FAC_TOTALS_APTA!$A$4:$BQ$41,$L16,FALSE))</f>
        <v>14267.1257696783</v>
      </c>
      <c r="P16" s="30">
        <f>IF(P11=0,0,VLOOKUP(P11,FAC_TOTALS_APTA!$A$4:$BQ$41,$L16,FALSE))</f>
        <v>-2531.5148718458099</v>
      </c>
      <c r="Q16" s="30">
        <f>IF(Q11=0,0,VLOOKUP(Q11,FAC_TOTALS_APTA!$A$4:$BQ$41,$L16,FALSE))</f>
        <v>1172.19214707059</v>
      </c>
      <c r="R16" s="30">
        <f>IF(R11=0,0,VLOOKUP(R11,FAC_TOTALS_APTA!$A$4:$BQ$41,$L16,FALSE))</f>
        <v>2.47493201941213</v>
      </c>
      <c r="S16" s="30">
        <f>IF(S11=0,0,VLOOKUP(S11,FAC_TOTALS_APTA!$A$4:$BQ$41,$L16,FALSE))</f>
        <v>0</v>
      </c>
      <c r="T16" s="30">
        <f>IF(T11=0,0,VLOOKUP(T11,FAC_TOTALS_APTA!$A$4:$BQ$41,$L16,FALSE))</f>
        <v>0</v>
      </c>
      <c r="U16" s="30">
        <f>IF(U11=0,0,VLOOKUP(U11,FAC_TOTALS_APTA!$A$4:$BQ$41,$L16,FALSE))</f>
        <v>0</v>
      </c>
      <c r="V16" s="30">
        <f>IF(V11=0,0,VLOOKUP(V11,FAC_TOTALS_APTA!$A$4:$BQ$41,$L16,FALSE))</f>
        <v>0</v>
      </c>
      <c r="W16" s="30">
        <f>IF(W11=0,0,VLOOKUP(W11,FAC_TOTALS_APTA!$A$4:$BQ$41,$L16,FALSE))</f>
        <v>0</v>
      </c>
      <c r="X16" s="30">
        <f>IF(X11=0,0,VLOOKUP(X11,FAC_TOTALS_APTA!$A$4:$BQ$41,$L16,FALSE))</f>
        <v>0</v>
      </c>
      <c r="Y16" s="30">
        <f>IF(Y11=0,0,VLOOKUP(Y11,FAC_TOTALS_APTA!$A$4:$BQ$41,$L16,FALSE))</f>
        <v>0</v>
      </c>
      <c r="Z16" s="30">
        <f>IF(Z11=0,0,VLOOKUP(Z11,FAC_TOTALS_APTA!$A$4:$BQ$41,$L16,FALSE))</f>
        <v>0</v>
      </c>
      <c r="AA16" s="30">
        <f>IF(AA11=0,0,VLOOKUP(AA11,FAC_TOTALS_APTA!$A$4:$BQ$41,$L16,FALSE))</f>
        <v>0</v>
      </c>
      <c r="AB16" s="30">
        <f>IF(AB11=0,0,VLOOKUP(AB11,FAC_TOTALS_APTA!$A$4:$BQ$41,$L16,FALSE))</f>
        <v>0</v>
      </c>
      <c r="AC16" s="33">
        <f t="shared" si="4"/>
        <v>16303.176452286982</v>
      </c>
      <c r="AD16" s="34">
        <f>AC16/G33</f>
        <v>2.3225172503624512E-4</v>
      </c>
      <c r="AE16" s="8"/>
    </row>
    <row r="17" spans="1:31" s="15" customFormat="1" ht="15" x14ac:dyDescent="0.2">
      <c r="A17" s="8"/>
      <c r="B17" s="27" t="s">
        <v>57</v>
      </c>
      <c r="C17" s="29" t="s">
        <v>24</v>
      </c>
      <c r="D17" s="36" t="s">
        <v>17</v>
      </c>
      <c r="E17" s="48">
        <v>0.16850000000000001</v>
      </c>
      <c r="F17" s="8">
        <f>MATCH($D17,FAC_TOTALS_APTA!$A$2:$BQ$2,)</f>
        <v>14</v>
      </c>
      <c r="G17" s="35">
        <f>VLOOKUP(G11,FAC_TOTALS_APTA!$A$4:$BQ$41,$F17,FALSE)</f>
        <v>3.9458000000000002</v>
      </c>
      <c r="H17" s="35">
        <f>VLOOKUP(H11,FAC_TOTALS_APTA!$A$4:$BQ$41,$F17,FALSE)</f>
        <v>2.71</v>
      </c>
      <c r="I17" s="31">
        <f t="shared" si="1"/>
        <v>-0.31319377566019568</v>
      </c>
      <c r="J17" s="32" t="str">
        <f t="shared" si="2"/>
        <v>_log</v>
      </c>
      <c r="K17" s="32" t="str">
        <f t="shared" si="3"/>
        <v>GAS_PRICE_2018_log_FAC</v>
      </c>
      <c r="L17" s="8">
        <f>MATCH($K17,FAC_TOTALS_APTA!$A$2:$BO$2,)</f>
        <v>32</v>
      </c>
      <c r="M17" s="30">
        <f>IF(M11=0,0,VLOOKUP(M11,FAC_TOTALS_APTA!$A$4:$BQ$41,$L17,FALSE))</f>
        <v>-322726.77021599002</v>
      </c>
      <c r="N17" s="30">
        <f>IF(N11=0,0,VLOOKUP(N11,FAC_TOTALS_APTA!$A$4:$BQ$41,$L17,FALSE))</f>
        <v>-490552.83557798201</v>
      </c>
      <c r="O17" s="30">
        <f>IF(O11=0,0,VLOOKUP(O11,FAC_TOTALS_APTA!$A$4:$BQ$41,$L17,FALSE))</f>
        <v>-3063669.50813183</v>
      </c>
      <c r="P17" s="30">
        <f>IF(P11=0,0,VLOOKUP(P11,FAC_TOTALS_APTA!$A$4:$BQ$41,$L17,FALSE))</f>
        <v>-828674.93684079405</v>
      </c>
      <c r="Q17" s="30">
        <f>IF(Q11=0,0,VLOOKUP(Q11,FAC_TOTALS_APTA!$A$4:$BQ$41,$L17,FALSE))</f>
        <v>643370.06584584096</v>
      </c>
      <c r="R17" s="30">
        <f>IF(R11=0,0,VLOOKUP(R11,FAC_TOTALS_APTA!$A$4:$BQ$41,$L17,FALSE))</f>
        <v>636364.958748832</v>
      </c>
      <c r="S17" s="30">
        <f>IF(S11=0,0,VLOOKUP(S11,FAC_TOTALS_APTA!$A$4:$BQ$41,$L17,FALSE))</f>
        <v>0</v>
      </c>
      <c r="T17" s="30">
        <f>IF(T11=0,0,VLOOKUP(T11,FAC_TOTALS_APTA!$A$4:$BQ$41,$L17,FALSE))</f>
        <v>0</v>
      </c>
      <c r="U17" s="30">
        <f>IF(U11=0,0,VLOOKUP(U11,FAC_TOTALS_APTA!$A$4:$BQ$41,$L17,FALSE))</f>
        <v>0</v>
      </c>
      <c r="V17" s="30">
        <f>IF(V11=0,0,VLOOKUP(V11,FAC_TOTALS_APTA!$A$4:$BQ$41,$L17,FALSE))</f>
        <v>0</v>
      </c>
      <c r="W17" s="30">
        <f>IF(W11=0,0,VLOOKUP(W11,FAC_TOTALS_APTA!$A$4:$BQ$41,$L17,FALSE))</f>
        <v>0</v>
      </c>
      <c r="X17" s="30">
        <f>IF(X11=0,0,VLOOKUP(X11,FAC_TOTALS_APTA!$A$4:$BQ$41,$L17,FALSE))</f>
        <v>0</v>
      </c>
      <c r="Y17" s="30">
        <f>IF(Y11=0,0,VLOOKUP(Y11,FAC_TOTALS_APTA!$A$4:$BQ$41,$L17,FALSE))</f>
        <v>0</v>
      </c>
      <c r="Z17" s="30">
        <f>IF(Z11=0,0,VLOOKUP(Z11,FAC_TOTALS_APTA!$A$4:$BQ$41,$L17,FALSE))</f>
        <v>0</v>
      </c>
      <c r="AA17" s="30">
        <f>IF(AA11=0,0,VLOOKUP(AA11,FAC_TOTALS_APTA!$A$4:$BQ$41,$L17,FALSE))</f>
        <v>0</v>
      </c>
      <c r="AB17" s="30">
        <f>IF(AB11=0,0,VLOOKUP(AB11,FAC_TOTALS_APTA!$A$4:$BQ$41,$L17,FALSE))</f>
        <v>0</v>
      </c>
      <c r="AC17" s="33">
        <f t="shared" si="4"/>
        <v>-3425889.0261719236</v>
      </c>
      <c r="AD17" s="34">
        <f>AC17/G33</f>
        <v>-4.8804516005809172E-2</v>
      </c>
      <c r="AE17" s="8"/>
    </row>
    <row r="18" spans="1:31" s="15" customFormat="1" ht="15" x14ac:dyDescent="0.2">
      <c r="A18" s="8"/>
      <c r="B18" s="27" t="s">
        <v>54</v>
      </c>
      <c r="C18" s="29" t="s">
        <v>24</v>
      </c>
      <c r="D18" s="8" t="s">
        <v>16</v>
      </c>
      <c r="E18" s="48">
        <v>-0.24160000000000001</v>
      </c>
      <c r="F18" s="8">
        <f>MATCH($D18,FAC_TOTALS_APTA!$A$2:$BQ$2,)</f>
        <v>15</v>
      </c>
      <c r="G18" s="47">
        <f>VLOOKUP(G11,FAC_TOTALS_APTA!$A$4:$BQ$41,$F18,FALSE)</f>
        <v>30285.6499999999</v>
      </c>
      <c r="H18" s="47">
        <f>VLOOKUP(H11,FAC_TOTALS_APTA!$A$4:$BQ$41,$F18,FALSE)</f>
        <v>32703</v>
      </c>
      <c r="I18" s="31">
        <f t="shared" si="1"/>
        <v>7.9818329803062138E-2</v>
      </c>
      <c r="J18" s="32" t="str">
        <f t="shared" si="2"/>
        <v>_log</v>
      </c>
      <c r="K18" s="32" t="str">
        <f t="shared" si="3"/>
        <v>TOTAL_MED_INC_INDIV_2018_log_FAC</v>
      </c>
      <c r="L18" s="8">
        <f>MATCH($K18,FAC_TOTALS_APTA!$A$2:$BO$2,)</f>
        <v>33</v>
      </c>
      <c r="M18" s="30">
        <f>IF(M11=0,0,VLOOKUP(M11,FAC_TOTALS_APTA!$A$4:$BQ$41,$L18,FALSE))</f>
        <v>-233127.71745621</v>
      </c>
      <c r="N18" s="30">
        <f>IF(N11=0,0,VLOOKUP(N11,FAC_TOTALS_APTA!$A$4:$BQ$41,$L18,FALSE))</f>
        <v>157918.61725881801</v>
      </c>
      <c r="O18" s="30">
        <f>IF(O11=0,0,VLOOKUP(O11,FAC_TOTALS_APTA!$A$4:$BQ$41,$L18,FALSE))</f>
        <v>-844690.00258464203</v>
      </c>
      <c r="P18" s="30">
        <f>IF(P11=0,0,VLOOKUP(P11,FAC_TOTALS_APTA!$A$4:$BQ$41,$L18,FALSE))</f>
        <v>-360627.58119894098</v>
      </c>
      <c r="Q18" s="30">
        <f>IF(Q11=0,0,VLOOKUP(Q11,FAC_TOTALS_APTA!$A$4:$BQ$41,$L18,FALSE))</f>
        <v>58739.231522567097</v>
      </c>
      <c r="R18" s="30">
        <f>IF(R11=0,0,VLOOKUP(R11,FAC_TOTALS_APTA!$A$4:$BQ$41,$L18,FALSE))</f>
        <v>-96813.948002195495</v>
      </c>
      <c r="S18" s="30">
        <f>IF(S11=0,0,VLOOKUP(S11,FAC_TOTALS_APTA!$A$4:$BQ$41,$L18,FALSE))</f>
        <v>0</v>
      </c>
      <c r="T18" s="30">
        <f>IF(T11=0,0,VLOOKUP(T11,FAC_TOTALS_APTA!$A$4:$BQ$41,$L18,FALSE))</f>
        <v>0</v>
      </c>
      <c r="U18" s="30">
        <f>IF(U11=0,0,VLOOKUP(U11,FAC_TOTALS_APTA!$A$4:$BQ$41,$L18,FALSE))</f>
        <v>0</v>
      </c>
      <c r="V18" s="30">
        <f>IF(V11=0,0,VLOOKUP(V11,FAC_TOTALS_APTA!$A$4:$BQ$41,$L18,FALSE))</f>
        <v>0</v>
      </c>
      <c r="W18" s="30">
        <f>IF(W11=0,0,VLOOKUP(W11,FAC_TOTALS_APTA!$A$4:$BQ$41,$L18,FALSE))</f>
        <v>0</v>
      </c>
      <c r="X18" s="30">
        <f>IF(X11=0,0,VLOOKUP(X11,FAC_TOTALS_APTA!$A$4:$BQ$41,$L18,FALSE))</f>
        <v>0</v>
      </c>
      <c r="Y18" s="30">
        <f>IF(Y11=0,0,VLOOKUP(Y11,FAC_TOTALS_APTA!$A$4:$BQ$41,$L18,FALSE))</f>
        <v>0</v>
      </c>
      <c r="Z18" s="30">
        <f>IF(Z11=0,0,VLOOKUP(Z11,FAC_TOTALS_APTA!$A$4:$BQ$41,$L18,FALSE))</f>
        <v>0</v>
      </c>
      <c r="AA18" s="30">
        <f>IF(AA11=0,0,VLOOKUP(AA11,FAC_TOTALS_APTA!$A$4:$BQ$41,$L18,FALSE))</f>
        <v>0</v>
      </c>
      <c r="AB18" s="30">
        <f>IF(AB11=0,0,VLOOKUP(AB11,FAC_TOTALS_APTA!$A$4:$BQ$41,$L18,FALSE))</f>
        <v>0</v>
      </c>
      <c r="AC18" s="33">
        <f t="shared" si="4"/>
        <v>-1318601.4004606034</v>
      </c>
      <c r="AD18" s="34">
        <f>AC18/G33</f>
        <v>-1.8784526487120486E-2</v>
      </c>
      <c r="AE18" s="8"/>
    </row>
    <row r="19" spans="1:31" s="15" customFormat="1" ht="15" x14ac:dyDescent="0.2">
      <c r="A19" s="8"/>
      <c r="B19" s="27" t="s">
        <v>72</v>
      </c>
      <c r="C19" s="29"/>
      <c r="D19" s="8" t="s">
        <v>10</v>
      </c>
      <c r="E19" s="48">
        <v>1.03E-2</v>
      </c>
      <c r="F19" s="8">
        <f>MATCH($D19,FAC_TOTALS_APTA!$A$2:$BQ$2,)</f>
        <v>16</v>
      </c>
      <c r="G19" s="30">
        <f>VLOOKUP(G11,FAC_TOTALS_APTA!$A$4:$BQ$41,$F19,FALSE)</f>
        <v>6.19</v>
      </c>
      <c r="H19" s="30">
        <f>VLOOKUP(H11,FAC_TOTALS_APTA!$A$4:$BQ$41,$F19,FALSE)</f>
        <v>5.16</v>
      </c>
      <c r="I19" s="31">
        <f t="shared" si="1"/>
        <v>-0.16639741518578355</v>
      </c>
      <c r="J19" s="32" t="str">
        <f t="shared" si="2"/>
        <v/>
      </c>
      <c r="K19" s="32" t="str">
        <f t="shared" si="3"/>
        <v>PCT_HH_NO_VEH_FAC</v>
      </c>
      <c r="L19" s="8">
        <f>MATCH($K19,FAC_TOTALS_APTA!$A$2:$BO$2,)</f>
        <v>34</v>
      </c>
      <c r="M19" s="30">
        <f>IF(M11=0,0,VLOOKUP(M11,FAC_TOTALS_APTA!$A$4:$BQ$41,$L19,FALSE))</f>
        <v>79551.528967985301</v>
      </c>
      <c r="N19" s="30">
        <f>IF(N11=0,0,VLOOKUP(N11,FAC_TOTALS_APTA!$A$4:$BQ$41,$L19,FALSE))</f>
        <v>222508.765819664</v>
      </c>
      <c r="O19" s="30">
        <f>IF(O11=0,0,VLOOKUP(O11,FAC_TOTALS_APTA!$A$4:$BQ$41,$L19,FALSE))</f>
        <v>-460359.03998346202</v>
      </c>
      <c r="P19" s="30">
        <f>IF(P11=0,0,VLOOKUP(P11,FAC_TOTALS_APTA!$A$4:$BQ$41,$L19,FALSE))</f>
        <v>52339.194862923097</v>
      </c>
      <c r="Q19" s="30">
        <f>IF(Q11=0,0,VLOOKUP(Q11,FAC_TOTALS_APTA!$A$4:$BQ$41,$L19,FALSE))</f>
        <v>-374140.644345843</v>
      </c>
      <c r="R19" s="30">
        <f>IF(R11=0,0,VLOOKUP(R11,FAC_TOTALS_APTA!$A$4:$BQ$41,$L19,FALSE))</f>
        <v>-249900.59342938301</v>
      </c>
      <c r="S19" s="30">
        <f>IF(S11=0,0,VLOOKUP(S11,FAC_TOTALS_APTA!$A$4:$BQ$41,$L19,FALSE))</f>
        <v>0</v>
      </c>
      <c r="T19" s="30">
        <f>IF(T11=0,0,VLOOKUP(T11,FAC_TOTALS_APTA!$A$4:$BQ$41,$L19,FALSE))</f>
        <v>0</v>
      </c>
      <c r="U19" s="30">
        <f>IF(U11=0,0,VLOOKUP(U11,FAC_TOTALS_APTA!$A$4:$BQ$41,$L19,FALSE))</f>
        <v>0</v>
      </c>
      <c r="V19" s="30">
        <f>IF(V11=0,0,VLOOKUP(V11,FAC_TOTALS_APTA!$A$4:$BQ$41,$L19,FALSE))</f>
        <v>0</v>
      </c>
      <c r="W19" s="30">
        <f>IF(W11=0,0,VLOOKUP(W11,FAC_TOTALS_APTA!$A$4:$BQ$41,$L19,FALSE))</f>
        <v>0</v>
      </c>
      <c r="X19" s="30">
        <f>IF(X11=0,0,VLOOKUP(X11,FAC_TOTALS_APTA!$A$4:$BQ$41,$L19,FALSE))</f>
        <v>0</v>
      </c>
      <c r="Y19" s="30">
        <f>IF(Y11=0,0,VLOOKUP(Y11,FAC_TOTALS_APTA!$A$4:$BQ$41,$L19,FALSE))</f>
        <v>0</v>
      </c>
      <c r="Z19" s="30">
        <f>IF(Z11=0,0,VLOOKUP(Z11,FAC_TOTALS_APTA!$A$4:$BQ$41,$L19,FALSE))</f>
        <v>0</v>
      </c>
      <c r="AA19" s="30">
        <f>IF(AA11=0,0,VLOOKUP(AA11,FAC_TOTALS_APTA!$A$4:$BQ$41,$L19,FALSE))</f>
        <v>0</v>
      </c>
      <c r="AB19" s="30">
        <f>IF(AB11=0,0,VLOOKUP(AB11,FAC_TOTALS_APTA!$A$4:$BQ$41,$L19,FALSE))</f>
        <v>0</v>
      </c>
      <c r="AC19" s="33">
        <f t="shared" si="4"/>
        <v>-730000.78810811567</v>
      </c>
      <c r="AD19" s="34">
        <f>AC19/G33</f>
        <v>-1.0399442268941706E-2</v>
      </c>
      <c r="AE19" s="8"/>
    </row>
    <row r="20" spans="1:31" s="15" customFormat="1" ht="15" x14ac:dyDescent="0.2">
      <c r="A20" s="8"/>
      <c r="B20" s="27" t="s">
        <v>55</v>
      </c>
      <c r="C20" s="29"/>
      <c r="D20" s="8" t="s">
        <v>32</v>
      </c>
      <c r="E20" s="48">
        <v>-4.0000000000000001E-3</v>
      </c>
      <c r="F20" s="8">
        <f>MATCH($D20,FAC_TOTALS_APTA!$A$2:$BQ$2,)</f>
        <v>18</v>
      </c>
      <c r="G20" s="35">
        <f>VLOOKUP(G11,FAC_TOTALS_APTA!$A$4:$BQ$41,$F20,FALSE)</f>
        <v>5.9</v>
      </c>
      <c r="H20" s="35">
        <f>VLOOKUP(H11,FAC_TOTALS_APTA!$A$4:$BQ$41,$F20,FALSE)</f>
        <v>7.6749999999999998</v>
      </c>
      <c r="I20" s="31">
        <f t="shared" si="1"/>
        <v>0.30084745762711851</v>
      </c>
      <c r="J20" s="32" t="str">
        <f t="shared" si="2"/>
        <v/>
      </c>
      <c r="K20" s="32" t="str">
        <f t="shared" si="3"/>
        <v>JTW_HOME_PCT_FAC</v>
      </c>
      <c r="L20" s="8">
        <f>MATCH($K20,FAC_TOTALS_APTA!$A$2:$BO$2,)</f>
        <v>36</v>
      </c>
      <c r="M20" s="30">
        <f>IF(M11=0,0,VLOOKUP(M11,FAC_TOTALS_APTA!$A$4:$BQ$41,$L20,FALSE))</f>
        <v>-28126.2996790574</v>
      </c>
      <c r="N20" s="30">
        <f>IF(N11=0,0,VLOOKUP(N11,FAC_TOTALS_APTA!$A$4:$BQ$41,$L20,FALSE))</f>
        <v>-55761.933635036599</v>
      </c>
      <c r="O20" s="30">
        <f>IF(O11=0,0,VLOOKUP(O11,FAC_TOTALS_APTA!$A$4:$BQ$41,$L20,FALSE))</f>
        <v>-57043.962049799302</v>
      </c>
      <c r="P20" s="30">
        <f>IF(P11=0,0,VLOOKUP(P11,FAC_TOTALS_APTA!$A$4:$BQ$41,$L20,FALSE))</f>
        <v>-174337.74785293901</v>
      </c>
      <c r="Q20" s="30">
        <f>IF(Q11=0,0,VLOOKUP(Q11,FAC_TOTALS_APTA!$A$4:$BQ$41,$L20,FALSE))</f>
        <v>-82602.550820390301</v>
      </c>
      <c r="R20" s="30">
        <f>IF(R11=0,0,VLOOKUP(R11,FAC_TOTALS_APTA!$A$4:$BQ$41,$L20,FALSE))</f>
        <v>-101429.473993665</v>
      </c>
      <c r="S20" s="30">
        <f>IF(S11=0,0,VLOOKUP(S11,FAC_TOTALS_APTA!$A$4:$BQ$41,$L20,FALSE))</f>
        <v>0</v>
      </c>
      <c r="T20" s="30">
        <f>IF(T11=0,0,VLOOKUP(T11,FAC_TOTALS_APTA!$A$4:$BQ$41,$L20,FALSE))</f>
        <v>0</v>
      </c>
      <c r="U20" s="30">
        <f>IF(U11=0,0,VLOOKUP(U11,FAC_TOTALS_APTA!$A$4:$BQ$41,$L20,FALSE))</f>
        <v>0</v>
      </c>
      <c r="V20" s="30">
        <f>IF(V11=0,0,VLOOKUP(V11,FAC_TOTALS_APTA!$A$4:$BQ$41,$L20,FALSE))</f>
        <v>0</v>
      </c>
      <c r="W20" s="30">
        <f>IF(W11=0,0,VLOOKUP(W11,FAC_TOTALS_APTA!$A$4:$BQ$41,$L20,FALSE))</f>
        <v>0</v>
      </c>
      <c r="X20" s="30">
        <f>IF(X11=0,0,VLOOKUP(X11,FAC_TOTALS_APTA!$A$4:$BQ$41,$L20,FALSE))</f>
        <v>0</v>
      </c>
      <c r="Y20" s="30">
        <f>IF(Y11=0,0,VLOOKUP(Y11,FAC_TOTALS_APTA!$A$4:$BQ$41,$L20,FALSE))</f>
        <v>0</v>
      </c>
      <c r="Z20" s="30">
        <f>IF(Z11=0,0,VLOOKUP(Z11,FAC_TOTALS_APTA!$A$4:$BQ$41,$L20,FALSE))</f>
        <v>0</v>
      </c>
      <c r="AA20" s="30">
        <f>IF(AA11=0,0,VLOOKUP(AA11,FAC_TOTALS_APTA!$A$4:$BQ$41,$L20,FALSE))</f>
        <v>0</v>
      </c>
      <c r="AB20" s="30">
        <f>IF(AB11=0,0,VLOOKUP(AB11,FAC_TOTALS_APTA!$A$4:$BQ$41,$L20,FALSE))</f>
        <v>0</v>
      </c>
      <c r="AC20" s="33">
        <f t="shared" si="4"/>
        <v>-499301.9680308876</v>
      </c>
      <c r="AD20" s="34">
        <f>AC20/G33</f>
        <v>-7.112953952780077E-3</v>
      </c>
      <c r="AE20" s="8"/>
    </row>
    <row r="21" spans="1:31" s="15" customFormat="1" ht="34" customHeight="1" x14ac:dyDescent="0.2">
      <c r="A21" s="8"/>
      <c r="B21" s="13" t="s">
        <v>83</v>
      </c>
      <c r="C21" s="29"/>
      <c r="D21" s="6" t="s">
        <v>92</v>
      </c>
      <c r="E21" s="48">
        <v>-6.8999999999999999E-3</v>
      </c>
      <c r="F21" s="8">
        <f>MATCH($D21,FAC_TOTALS_APTA!$A$2:$BQ$2,)</f>
        <v>19</v>
      </c>
      <c r="G21" s="35">
        <f>VLOOKUP(G11,FAC_TOTALS_APTA!$A$4:$BQ$41,$F21,FALSE)</f>
        <v>0</v>
      </c>
      <c r="H21" s="35">
        <f>VLOOKUP(H11,FAC_TOTALS_APTA!$A$4:$BQ$41,$F21,FALSE)</f>
        <v>0</v>
      </c>
      <c r="I21" s="31" t="str">
        <f t="shared" si="1"/>
        <v>-</v>
      </c>
      <c r="J21" s="32" t="str">
        <f t="shared" si="2"/>
        <v/>
      </c>
      <c r="K21" s="32" t="str">
        <f t="shared" si="3"/>
        <v>TNC_TRIPS_PER_CAPITA_CLUSTER_BUS_HI_OPEX_FAC</v>
      </c>
      <c r="L21" s="8">
        <f>MATCH($K21,FAC_TOTALS_APTA!$A$2:$BO$2,)</f>
        <v>37</v>
      </c>
      <c r="M21" s="30">
        <f>IF(M11=0,0,VLOOKUP(M11,FAC_TOTALS_APTA!$A$4:$BQ$41,$L21,FALSE))</f>
        <v>0</v>
      </c>
      <c r="N21" s="30">
        <f>IF(N11=0,0,VLOOKUP(N11,FAC_TOTALS_APTA!$A$4:$BQ$41,$L21,FALSE))</f>
        <v>0</v>
      </c>
      <c r="O21" s="30">
        <f>IF(O11=0,0,VLOOKUP(O11,FAC_TOTALS_APTA!$A$4:$BQ$41,$L21,FALSE))</f>
        <v>0</v>
      </c>
      <c r="P21" s="30">
        <f>IF(P11=0,0,VLOOKUP(P11,FAC_TOTALS_APTA!$A$4:$BQ$41,$L21,FALSE))</f>
        <v>0</v>
      </c>
      <c r="Q21" s="30">
        <f>IF(Q11=0,0,VLOOKUP(Q11,FAC_TOTALS_APTA!$A$4:$BQ$41,$L21,FALSE))</f>
        <v>0</v>
      </c>
      <c r="R21" s="30">
        <f>IF(R11=0,0,VLOOKUP(R11,FAC_TOTALS_APTA!$A$4:$BQ$41,$L21,FALSE))</f>
        <v>0</v>
      </c>
      <c r="S21" s="30">
        <f>IF(S11=0,0,VLOOKUP(S11,FAC_TOTALS_APTA!$A$4:$BQ$41,$L21,FALSE))</f>
        <v>0</v>
      </c>
      <c r="T21" s="30">
        <f>IF(T11=0,0,VLOOKUP(T11,FAC_TOTALS_APTA!$A$4:$BQ$41,$L21,FALSE))</f>
        <v>0</v>
      </c>
      <c r="U21" s="30">
        <f>IF(U11=0,0,VLOOKUP(U11,FAC_TOTALS_APTA!$A$4:$BQ$41,$L21,FALSE))</f>
        <v>0</v>
      </c>
      <c r="V21" s="30">
        <f>IF(V11=0,0,VLOOKUP(V11,FAC_TOTALS_APTA!$A$4:$BQ$41,$L21,FALSE))</f>
        <v>0</v>
      </c>
      <c r="W21" s="30">
        <f>IF(W11=0,0,VLOOKUP(W11,FAC_TOTALS_APTA!$A$4:$BQ$41,$L21,FALSE))</f>
        <v>0</v>
      </c>
      <c r="X21" s="30">
        <f>IF(X11=0,0,VLOOKUP(X11,FAC_TOTALS_APTA!$A$4:$BQ$41,$L21,FALSE))</f>
        <v>0</v>
      </c>
      <c r="Y21" s="30">
        <f>IF(Y11=0,0,VLOOKUP(Y11,FAC_TOTALS_APTA!$A$4:$BQ$41,$L21,FALSE))</f>
        <v>0</v>
      </c>
      <c r="Z21" s="30">
        <f>IF(Z11=0,0,VLOOKUP(Z11,FAC_TOTALS_APTA!$A$4:$BQ$41,$L21,FALSE))</f>
        <v>0</v>
      </c>
      <c r="AA21" s="30">
        <f>IF(AA11=0,0,VLOOKUP(AA11,FAC_TOTALS_APTA!$A$4:$BQ$41,$L21,FALSE))</f>
        <v>0</v>
      </c>
      <c r="AB21" s="30">
        <f>IF(AB11=0,0,VLOOKUP(AB11,FAC_TOTALS_APTA!$A$4:$BQ$41,$L21,FALSE))</f>
        <v>0</v>
      </c>
      <c r="AC21" s="33">
        <f t="shared" si="4"/>
        <v>0</v>
      </c>
      <c r="AD21" s="34">
        <f>AC21/G33</f>
        <v>0</v>
      </c>
      <c r="AE21" s="8"/>
    </row>
    <row r="22" spans="1:31" s="15" customFormat="1" ht="34" customHeight="1" x14ac:dyDescent="0.2">
      <c r="A22" s="8"/>
      <c r="B22" s="13" t="s">
        <v>83</v>
      </c>
      <c r="C22" s="29"/>
      <c r="D22" s="6" t="s">
        <v>93</v>
      </c>
      <c r="E22" s="48">
        <v>-3.3099999999999997E-2</v>
      </c>
      <c r="F22" s="8">
        <f>MATCH($D22,FAC_TOTALS_APTA!$A$2:$BQ$2,)</f>
        <v>20</v>
      </c>
      <c r="G22" s="35">
        <f>VLOOKUP(G11,FAC_TOTALS_APTA!$A$4:$BQ$41,$F22,FALSE)</f>
        <v>0</v>
      </c>
      <c r="H22" s="35">
        <f>VLOOKUP(H11,FAC_TOTALS_APTA!$A$4:$BQ$41,$F22,FALSE)</f>
        <v>0</v>
      </c>
      <c r="I22" s="31" t="str">
        <f t="shared" si="1"/>
        <v>-</v>
      </c>
      <c r="J22" s="32" t="str">
        <f t="shared" si="2"/>
        <v/>
      </c>
      <c r="K22" s="32" t="str">
        <f t="shared" si="3"/>
        <v>TNC_TRIPS_PER_CAPITA_CLUSTER_BUS_MID_OPEX_FAC</v>
      </c>
      <c r="L22" s="8">
        <f>MATCH($K22,FAC_TOTALS_APTA!$A$2:$BO$2,)</f>
        <v>38</v>
      </c>
      <c r="M22" s="30">
        <f>IF(M11=0,0,VLOOKUP(M11,FAC_TOTALS_APTA!$A$4:$BQ$41,$L22,FALSE))</f>
        <v>0</v>
      </c>
      <c r="N22" s="30">
        <f>IF(N11=0,0,VLOOKUP(N11,FAC_TOTALS_APTA!$A$4:$BQ$41,$L22,FALSE))</f>
        <v>0</v>
      </c>
      <c r="O22" s="30">
        <f>IF(O11=0,0,VLOOKUP(O11,FAC_TOTALS_APTA!$A$4:$BQ$41,$L22,FALSE))</f>
        <v>0</v>
      </c>
      <c r="P22" s="30">
        <f>IF(P11=0,0,VLOOKUP(P11,FAC_TOTALS_APTA!$A$4:$BQ$41,$L22,FALSE))</f>
        <v>0</v>
      </c>
      <c r="Q22" s="30">
        <f>IF(Q11=0,0,VLOOKUP(Q11,FAC_TOTALS_APTA!$A$4:$BQ$41,$L22,FALSE))</f>
        <v>0</v>
      </c>
      <c r="R22" s="30">
        <f>IF(R11=0,0,VLOOKUP(R11,FAC_TOTALS_APTA!$A$4:$BQ$41,$L22,FALSE))</f>
        <v>0</v>
      </c>
      <c r="S22" s="30">
        <f>IF(S11=0,0,VLOOKUP(S11,FAC_TOTALS_APTA!$A$4:$BQ$41,$L22,FALSE))</f>
        <v>0</v>
      </c>
      <c r="T22" s="30">
        <f>IF(T11=0,0,VLOOKUP(T11,FAC_TOTALS_APTA!$A$4:$BQ$41,$L22,FALSE))</f>
        <v>0</v>
      </c>
      <c r="U22" s="30">
        <f>IF(U11=0,0,VLOOKUP(U11,FAC_TOTALS_APTA!$A$4:$BQ$41,$L22,FALSE))</f>
        <v>0</v>
      </c>
      <c r="V22" s="30">
        <f>IF(V11=0,0,VLOOKUP(V11,FAC_TOTALS_APTA!$A$4:$BQ$41,$L22,FALSE))</f>
        <v>0</v>
      </c>
      <c r="W22" s="30">
        <f>IF(W11=0,0,VLOOKUP(W11,FAC_TOTALS_APTA!$A$4:$BQ$41,$L22,FALSE))</f>
        <v>0</v>
      </c>
      <c r="X22" s="30">
        <f>IF(X11=0,0,VLOOKUP(X11,FAC_TOTALS_APTA!$A$4:$BQ$41,$L22,FALSE))</f>
        <v>0</v>
      </c>
      <c r="Y22" s="30">
        <f>IF(Y11=0,0,VLOOKUP(Y11,FAC_TOTALS_APTA!$A$4:$BQ$41,$L22,FALSE))</f>
        <v>0</v>
      </c>
      <c r="Z22" s="30">
        <f>IF(Z11=0,0,VLOOKUP(Z11,FAC_TOTALS_APTA!$A$4:$BQ$41,$L22,FALSE))</f>
        <v>0</v>
      </c>
      <c r="AA22" s="30">
        <f>IF(AA11=0,0,VLOOKUP(AA11,FAC_TOTALS_APTA!$A$4:$BQ$41,$L22,FALSE))</f>
        <v>0</v>
      </c>
      <c r="AB22" s="30">
        <f>IF(AB11=0,0,VLOOKUP(AB11,FAC_TOTALS_APTA!$A$4:$BQ$41,$L22,FALSE))</f>
        <v>0</v>
      </c>
      <c r="AC22" s="33">
        <f t="shared" si="4"/>
        <v>0</v>
      </c>
      <c r="AD22" s="34">
        <f>AC22/G33</f>
        <v>0</v>
      </c>
      <c r="AE22" s="8"/>
    </row>
    <row r="23" spans="1:31" s="15" customFormat="1" ht="34" customHeight="1" x14ac:dyDescent="0.2">
      <c r="A23" s="8"/>
      <c r="B23" s="13" t="s">
        <v>83</v>
      </c>
      <c r="C23" s="29"/>
      <c r="D23" s="6" t="s">
        <v>94</v>
      </c>
      <c r="E23" s="48">
        <v>-2.2200000000000001E-2</v>
      </c>
      <c r="F23" s="8">
        <f>MATCH($D23,FAC_TOTALS_APTA!$A$2:$BQ$2,)</f>
        <v>21</v>
      </c>
      <c r="G23" s="35">
        <f>VLOOKUP(G11,FAC_TOTALS_APTA!$A$4:$BQ$41,$F23,FALSE)</f>
        <v>0</v>
      </c>
      <c r="H23" s="35">
        <f>VLOOKUP(H11,FAC_TOTALS_APTA!$A$4:$BQ$41,$F23,FALSE)</f>
        <v>0</v>
      </c>
      <c r="I23" s="31" t="str">
        <f t="shared" si="1"/>
        <v>-</v>
      </c>
      <c r="J23" s="32" t="str">
        <f t="shared" si="2"/>
        <v/>
      </c>
      <c r="K23" s="32" t="str">
        <f t="shared" si="3"/>
        <v>TNC_TRIPS_PER_CAPITA_CLUSTER_BUS_LOW_OPEX_FAC</v>
      </c>
      <c r="L23" s="8">
        <f>MATCH($K23,FAC_TOTALS_APTA!$A$2:$BO$2,)</f>
        <v>39</v>
      </c>
      <c r="M23" s="30">
        <f>IF(M11=0,0,VLOOKUP(M11,FAC_TOTALS_APTA!$A$4:$BQ$41,$L23,FALSE))</f>
        <v>0</v>
      </c>
      <c r="N23" s="30">
        <f>IF(N11=0,0,VLOOKUP(N11,FAC_TOTALS_APTA!$A$4:$BQ$41,$L23,FALSE))</f>
        <v>0</v>
      </c>
      <c r="O23" s="30">
        <f>IF(O11=0,0,VLOOKUP(O11,FAC_TOTALS_APTA!$A$4:$BQ$41,$L23,FALSE))</f>
        <v>0</v>
      </c>
      <c r="P23" s="30">
        <f>IF(P11=0,0,VLOOKUP(P11,FAC_TOTALS_APTA!$A$4:$BQ$41,$L23,FALSE))</f>
        <v>0</v>
      </c>
      <c r="Q23" s="30">
        <f>IF(Q11=0,0,VLOOKUP(Q11,FAC_TOTALS_APTA!$A$4:$BQ$41,$L23,FALSE))</f>
        <v>0</v>
      </c>
      <c r="R23" s="30">
        <f>IF(R11=0,0,VLOOKUP(R11,FAC_TOTALS_APTA!$A$4:$BQ$41,$L23,FALSE))</f>
        <v>0</v>
      </c>
      <c r="S23" s="30">
        <f>IF(S11=0,0,VLOOKUP(S11,FAC_TOTALS_APTA!$A$4:$BQ$41,$L23,FALSE))</f>
        <v>0</v>
      </c>
      <c r="T23" s="30">
        <f>IF(T11=0,0,VLOOKUP(T11,FAC_TOTALS_APTA!$A$4:$BQ$41,$L23,FALSE))</f>
        <v>0</v>
      </c>
      <c r="U23" s="30">
        <f>IF(U11=0,0,VLOOKUP(U11,FAC_TOTALS_APTA!$A$4:$BQ$41,$L23,FALSE))</f>
        <v>0</v>
      </c>
      <c r="V23" s="30">
        <f>IF(V11=0,0,VLOOKUP(V11,FAC_TOTALS_APTA!$A$4:$BQ$41,$L23,FALSE))</f>
        <v>0</v>
      </c>
      <c r="W23" s="30">
        <f>IF(W11=0,0,VLOOKUP(W11,FAC_TOTALS_APTA!$A$4:$BQ$41,$L23,FALSE))</f>
        <v>0</v>
      </c>
      <c r="X23" s="30">
        <f>IF(X11=0,0,VLOOKUP(X11,FAC_TOTALS_APTA!$A$4:$BQ$41,$L23,FALSE))</f>
        <v>0</v>
      </c>
      <c r="Y23" s="30">
        <f>IF(Y11=0,0,VLOOKUP(Y11,FAC_TOTALS_APTA!$A$4:$BQ$41,$L23,FALSE))</f>
        <v>0</v>
      </c>
      <c r="Z23" s="30">
        <f>IF(Z11=0,0,VLOOKUP(Z11,FAC_TOTALS_APTA!$A$4:$BQ$41,$L23,FALSE))</f>
        <v>0</v>
      </c>
      <c r="AA23" s="30">
        <f>IF(AA11=0,0,VLOOKUP(AA11,FAC_TOTALS_APTA!$A$4:$BQ$41,$L23,FALSE))</f>
        <v>0</v>
      </c>
      <c r="AB23" s="30">
        <f>IF(AB11=0,0,VLOOKUP(AB11,FAC_TOTALS_APTA!$A$4:$BQ$41,$L23,FALSE))</f>
        <v>0</v>
      </c>
      <c r="AC23" s="33">
        <f t="shared" si="4"/>
        <v>0</v>
      </c>
      <c r="AD23" s="34">
        <f>AC23/G33</f>
        <v>0</v>
      </c>
      <c r="AE23" s="8"/>
    </row>
    <row r="24" spans="1:31" s="15" customFormat="1" ht="34" x14ac:dyDescent="0.2">
      <c r="A24" s="8"/>
      <c r="B24" s="13" t="s">
        <v>83</v>
      </c>
      <c r="C24" s="29"/>
      <c r="D24" s="6" t="s">
        <v>95</v>
      </c>
      <c r="E24" s="48">
        <v>-1.1000000000000001E-3</v>
      </c>
      <c r="F24" s="8">
        <f>MATCH($D24,FAC_TOTALS_APTA!$A$2:$BQ$2,)</f>
        <v>22</v>
      </c>
      <c r="G24" s="35">
        <f>VLOOKUP(G11,FAC_TOTALS_APTA!$A$4:$BQ$41,$F24,FALSE)</f>
        <v>0</v>
      </c>
      <c r="H24" s="35">
        <f>VLOOKUP(H11,FAC_TOTALS_APTA!$A$4:$BQ$41,$F24,FALSE)</f>
        <v>0</v>
      </c>
      <c r="I24" s="31" t="str">
        <f t="shared" si="1"/>
        <v>-</v>
      </c>
      <c r="J24" s="32" t="str">
        <f t="shared" si="2"/>
        <v/>
      </c>
      <c r="K24" s="32" t="str">
        <f t="shared" si="3"/>
        <v>TNC_TRIPS_PER_CAPITA_CLUSTER_BUS_NEW_YORK_FAC</v>
      </c>
      <c r="L24" s="8">
        <f>MATCH($K24,FAC_TOTALS_APTA!$A$2:$BO$2,)</f>
        <v>40</v>
      </c>
      <c r="M24" s="30">
        <f>IF(M11=0,0,VLOOKUP(M11,FAC_TOTALS_APTA!$A$4:$BQ$41,$L24,FALSE))</f>
        <v>0</v>
      </c>
      <c r="N24" s="30">
        <f>IF(N11=0,0,VLOOKUP(N11,FAC_TOTALS_APTA!$A$4:$BQ$41,$L24,FALSE))</f>
        <v>0</v>
      </c>
      <c r="O24" s="30">
        <f>IF(O11=0,0,VLOOKUP(O11,FAC_TOTALS_APTA!$A$4:$BQ$41,$L24,FALSE))</f>
        <v>0</v>
      </c>
      <c r="P24" s="30">
        <f>IF(P11=0,0,VLOOKUP(P11,FAC_TOTALS_APTA!$A$4:$BQ$41,$L24,FALSE))</f>
        <v>0</v>
      </c>
      <c r="Q24" s="30">
        <f>IF(Q11=0,0,VLOOKUP(Q11,FAC_TOTALS_APTA!$A$4:$BQ$41,$L24,FALSE))</f>
        <v>0</v>
      </c>
      <c r="R24" s="30">
        <f>IF(R11=0,0,VLOOKUP(R11,FAC_TOTALS_APTA!$A$4:$BQ$41,$L24,FALSE))</f>
        <v>0</v>
      </c>
      <c r="S24" s="30">
        <f>IF(S11=0,0,VLOOKUP(S11,FAC_TOTALS_APTA!$A$4:$BQ$41,$L24,FALSE))</f>
        <v>0</v>
      </c>
      <c r="T24" s="30">
        <f>IF(T11=0,0,VLOOKUP(T11,FAC_TOTALS_APTA!$A$4:$BQ$41,$L24,FALSE))</f>
        <v>0</v>
      </c>
      <c r="U24" s="30">
        <f>IF(U11=0,0,VLOOKUP(U11,FAC_TOTALS_APTA!$A$4:$BQ$41,$L24,FALSE))</f>
        <v>0</v>
      </c>
      <c r="V24" s="30">
        <f>IF(V11=0,0,VLOOKUP(V11,FAC_TOTALS_APTA!$A$4:$BQ$41,$L24,FALSE))</f>
        <v>0</v>
      </c>
      <c r="W24" s="30">
        <f>IF(W11=0,0,VLOOKUP(W11,FAC_TOTALS_APTA!$A$4:$BQ$41,$L24,FALSE))</f>
        <v>0</v>
      </c>
      <c r="X24" s="30">
        <f>IF(X11=0,0,VLOOKUP(X11,FAC_TOTALS_APTA!$A$4:$BQ$41,$L24,FALSE))</f>
        <v>0</v>
      </c>
      <c r="Y24" s="30">
        <f>IF(Y11=0,0,VLOOKUP(Y11,FAC_TOTALS_APTA!$A$4:$BQ$41,$L24,FALSE))</f>
        <v>0</v>
      </c>
      <c r="Z24" s="30">
        <f>IF(Z11=0,0,VLOOKUP(Z11,FAC_TOTALS_APTA!$A$4:$BQ$41,$L24,FALSE))</f>
        <v>0</v>
      </c>
      <c r="AA24" s="30">
        <f>IF(AA11=0,0,VLOOKUP(AA11,FAC_TOTALS_APTA!$A$4:$BQ$41,$L24,FALSE))</f>
        <v>0</v>
      </c>
      <c r="AB24" s="30">
        <f>IF(AB11=0,0,VLOOKUP(AB11,FAC_TOTALS_APTA!$A$4:$BQ$41,$L24,FALSE))</f>
        <v>0</v>
      </c>
      <c r="AC24" s="33">
        <f t="shared" si="4"/>
        <v>0</v>
      </c>
      <c r="AD24" s="34">
        <f>AC24/G33</f>
        <v>0</v>
      </c>
      <c r="AE24" s="8"/>
    </row>
    <row r="25" spans="1:31" s="15" customFormat="1" ht="34" customHeight="1" x14ac:dyDescent="0.2">
      <c r="A25" s="8"/>
      <c r="B25" s="13" t="s">
        <v>83</v>
      </c>
      <c r="C25" s="29"/>
      <c r="D25" s="6" t="s">
        <v>96</v>
      </c>
      <c r="E25" s="48">
        <v>-1.5E-3</v>
      </c>
      <c r="F25" s="8">
        <f>MATCH($D25,FAC_TOTALS_APTA!$A$2:$BQ$2,)</f>
        <v>23</v>
      </c>
      <c r="G25" s="35">
        <f>VLOOKUP(G11,FAC_TOTALS_APTA!$A$4:$BQ$41,$F25,FALSE)</f>
        <v>0</v>
      </c>
      <c r="H25" s="35">
        <f>VLOOKUP(H11,FAC_TOTALS_APTA!$A$4:$BQ$41,$F25,FALSE)</f>
        <v>9.3000000000000007</v>
      </c>
      <c r="I25" s="31" t="str">
        <f t="shared" si="1"/>
        <v>-</v>
      </c>
      <c r="J25" s="32" t="str">
        <f t="shared" si="2"/>
        <v/>
      </c>
      <c r="K25" s="32" t="str">
        <f t="shared" si="3"/>
        <v>TNC_TRIPS_PER_CAPITA_CLUSTER_RAIL_HI_OPEX_FAC</v>
      </c>
      <c r="L25" s="8">
        <f>MATCH($K25,FAC_TOTALS_APTA!$A$2:$BO$2,)</f>
        <v>41</v>
      </c>
      <c r="M25" s="30">
        <f>IF(M11=0,0,VLOOKUP(M11,FAC_TOTALS_APTA!$A$4:$BQ$41,$L25,FALSE))</f>
        <v>-81397.314754327206</v>
      </c>
      <c r="N25" s="30">
        <f>IF(N11=0,0,VLOOKUP(N11,FAC_TOTALS_APTA!$A$4:$BQ$41,$L25,FALSE))</f>
        <v>-90784.845624496898</v>
      </c>
      <c r="O25" s="30">
        <f>IF(O11=0,0,VLOOKUP(O11,FAC_TOTALS_APTA!$A$4:$BQ$41,$L25,FALSE))</f>
        <v>-51610.570739822397</v>
      </c>
      <c r="P25" s="30">
        <f>IF(P11=0,0,VLOOKUP(P11,FAC_TOTALS_APTA!$A$4:$BQ$41,$L25,FALSE))</f>
        <v>-157744.258865746</v>
      </c>
      <c r="Q25" s="30">
        <f>IF(Q11=0,0,VLOOKUP(Q11,FAC_TOTALS_APTA!$A$4:$BQ$41,$L25,FALSE))</f>
        <v>-199115.894528089</v>
      </c>
      <c r="R25" s="30">
        <f>IF(R11=0,0,VLOOKUP(R11,FAC_TOTALS_APTA!$A$4:$BQ$41,$L25,FALSE))</f>
        <v>-351723.06045879301</v>
      </c>
      <c r="S25" s="30">
        <f>IF(S11=0,0,VLOOKUP(S11,FAC_TOTALS_APTA!$A$4:$BQ$41,$L25,FALSE))</f>
        <v>0</v>
      </c>
      <c r="T25" s="30">
        <f>IF(T11=0,0,VLOOKUP(T11,FAC_TOTALS_APTA!$A$4:$BQ$41,$L25,FALSE))</f>
        <v>0</v>
      </c>
      <c r="U25" s="30">
        <f>IF(U11=0,0,VLOOKUP(U11,FAC_TOTALS_APTA!$A$4:$BQ$41,$L25,FALSE))</f>
        <v>0</v>
      </c>
      <c r="V25" s="30">
        <f>IF(V11=0,0,VLOOKUP(V11,FAC_TOTALS_APTA!$A$4:$BQ$41,$L25,FALSE))</f>
        <v>0</v>
      </c>
      <c r="W25" s="30">
        <f>IF(W11=0,0,VLOOKUP(W11,FAC_TOTALS_APTA!$A$4:$BQ$41,$L25,FALSE))</f>
        <v>0</v>
      </c>
      <c r="X25" s="30">
        <f>IF(X11=0,0,VLOOKUP(X11,FAC_TOTALS_APTA!$A$4:$BQ$41,$L25,FALSE))</f>
        <v>0</v>
      </c>
      <c r="Y25" s="30">
        <f>IF(Y11=0,0,VLOOKUP(Y11,FAC_TOTALS_APTA!$A$4:$BQ$41,$L25,FALSE))</f>
        <v>0</v>
      </c>
      <c r="Z25" s="30">
        <f>IF(Z11=0,0,VLOOKUP(Z11,FAC_TOTALS_APTA!$A$4:$BQ$41,$L25,FALSE))</f>
        <v>0</v>
      </c>
      <c r="AA25" s="30">
        <f>IF(AA11=0,0,VLOOKUP(AA11,FAC_TOTALS_APTA!$A$4:$BQ$41,$L25,FALSE))</f>
        <v>0</v>
      </c>
      <c r="AB25" s="30">
        <f>IF(AB11=0,0,VLOOKUP(AB11,FAC_TOTALS_APTA!$A$4:$BQ$41,$L25,FALSE))</f>
        <v>0</v>
      </c>
      <c r="AC25" s="33">
        <f t="shared" si="4"/>
        <v>-932375.94497127458</v>
      </c>
      <c r="AD25" s="34">
        <f>AC25/G33</f>
        <v>-1.3282437458468467E-2</v>
      </c>
      <c r="AE25" s="8"/>
    </row>
    <row r="26" spans="1:31" s="15" customFormat="1" ht="34" x14ac:dyDescent="0.2">
      <c r="A26" s="8"/>
      <c r="B26" s="13" t="s">
        <v>83</v>
      </c>
      <c r="C26" s="29"/>
      <c r="D26" s="6" t="s">
        <v>97</v>
      </c>
      <c r="E26" s="48">
        <v>-2.81E-2</v>
      </c>
      <c r="F26" s="8">
        <f>MATCH($D26,FAC_TOTALS_APTA!$A$2:$BQ$2,)</f>
        <v>24</v>
      </c>
      <c r="G26" s="35">
        <f>VLOOKUP(G11,FAC_TOTALS_APTA!$A$4:$BQ$41,$F26,FALSE)</f>
        <v>0</v>
      </c>
      <c r="H26" s="35">
        <f>VLOOKUP(H11,FAC_TOTALS_APTA!$A$4:$BQ$41,$F26,FALSE)</f>
        <v>0</v>
      </c>
      <c r="I26" s="31" t="str">
        <f t="shared" si="1"/>
        <v>-</v>
      </c>
      <c r="J26" s="32" t="str">
        <f t="shared" si="2"/>
        <v/>
      </c>
      <c r="K26" s="32" t="str">
        <f t="shared" si="3"/>
        <v>TNC_TRIPS_PER_CAPITA_CLUSTER_RAIL_MID_OPEX_FAC</v>
      </c>
      <c r="L26" s="8">
        <f>MATCH($K26,FAC_TOTALS_APTA!$A$2:$BO$2,)</f>
        <v>42</v>
      </c>
      <c r="M26" s="30">
        <f>IF(M11=0,0,VLOOKUP(M11,FAC_TOTALS_APTA!$A$4:$BQ$41,$L26,FALSE))</f>
        <v>0</v>
      </c>
      <c r="N26" s="30">
        <f>IF(N11=0,0,VLOOKUP(N11,FAC_TOTALS_APTA!$A$4:$BQ$41,$L26,FALSE))</f>
        <v>0</v>
      </c>
      <c r="O26" s="30">
        <f>IF(O11=0,0,VLOOKUP(O11,FAC_TOTALS_APTA!$A$4:$BQ$41,$L26,FALSE))</f>
        <v>0</v>
      </c>
      <c r="P26" s="30">
        <f>IF(P11=0,0,VLOOKUP(P11,FAC_TOTALS_APTA!$A$4:$BQ$41,$L26,FALSE))</f>
        <v>0</v>
      </c>
      <c r="Q26" s="30">
        <f>IF(Q11=0,0,VLOOKUP(Q11,FAC_TOTALS_APTA!$A$4:$BQ$41,$L26,FALSE))</f>
        <v>0</v>
      </c>
      <c r="R26" s="30">
        <f>IF(R11=0,0,VLOOKUP(R11,FAC_TOTALS_APTA!$A$4:$BQ$41,$L26,FALSE))</f>
        <v>0</v>
      </c>
      <c r="S26" s="30">
        <f>IF(S11=0,0,VLOOKUP(S11,FAC_TOTALS_APTA!$A$4:$BQ$41,$L26,FALSE))</f>
        <v>0</v>
      </c>
      <c r="T26" s="30">
        <f>IF(T11=0,0,VLOOKUP(T11,FAC_TOTALS_APTA!$A$4:$BQ$41,$L26,FALSE))</f>
        <v>0</v>
      </c>
      <c r="U26" s="30">
        <f>IF(U11=0,0,VLOOKUP(U11,FAC_TOTALS_APTA!$A$4:$BQ$41,$L26,FALSE))</f>
        <v>0</v>
      </c>
      <c r="V26" s="30">
        <f>IF(V11=0,0,VLOOKUP(V11,FAC_TOTALS_APTA!$A$4:$BQ$41,$L26,FALSE))</f>
        <v>0</v>
      </c>
      <c r="W26" s="30">
        <f>IF(W11=0,0,VLOOKUP(W11,FAC_TOTALS_APTA!$A$4:$BQ$41,$L26,FALSE))</f>
        <v>0</v>
      </c>
      <c r="X26" s="30">
        <f>IF(X11=0,0,VLOOKUP(X11,FAC_TOTALS_APTA!$A$4:$BQ$41,$L26,FALSE))</f>
        <v>0</v>
      </c>
      <c r="Y26" s="30">
        <f>IF(Y11=0,0,VLOOKUP(Y11,FAC_TOTALS_APTA!$A$4:$BQ$41,$L26,FALSE))</f>
        <v>0</v>
      </c>
      <c r="Z26" s="30">
        <f>IF(Z11=0,0,VLOOKUP(Z11,FAC_TOTALS_APTA!$A$4:$BQ$41,$L26,FALSE))</f>
        <v>0</v>
      </c>
      <c r="AA26" s="30">
        <f>IF(AA11=0,0,VLOOKUP(AA11,FAC_TOTALS_APTA!$A$4:$BQ$41,$L26,FALSE))</f>
        <v>0</v>
      </c>
      <c r="AB26" s="30">
        <f>IF(AB11=0,0,VLOOKUP(AB11,FAC_TOTALS_APTA!$A$4:$BQ$41,$L26,FALSE))</f>
        <v>0</v>
      </c>
      <c r="AC26" s="33">
        <f t="shared" si="4"/>
        <v>0</v>
      </c>
      <c r="AD26" s="34">
        <f>AC26/G33</f>
        <v>0</v>
      </c>
      <c r="AE26" s="8"/>
    </row>
    <row r="27" spans="1:31" s="15" customFormat="1" ht="34" x14ac:dyDescent="0.2">
      <c r="A27" s="8"/>
      <c r="B27" s="13" t="s">
        <v>83</v>
      </c>
      <c r="C27" s="29"/>
      <c r="D27" s="6" t="s">
        <v>98</v>
      </c>
      <c r="E27" s="48">
        <v>8.2000000000000007E-3</v>
      </c>
      <c r="F27" s="8">
        <f>MATCH($D27,FAC_TOTALS_APTA!$A$2:$BQ$2,)</f>
        <v>25</v>
      </c>
      <c r="G27" s="35">
        <f>VLOOKUP(G11,FAC_TOTALS_APTA!$A$4:$BQ$41,$F27,FALSE)</f>
        <v>0</v>
      </c>
      <c r="H27" s="35">
        <f>VLOOKUP(H11,FAC_TOTALS_APTA!$A$4:$BQ$41,$F27,FALSE)</f>
        <v>0</v>
      </c>
      <c r="I27" s="31" t="str">
        <f t="shared" si="1"/>
        <v>-</v>
      </c>
      <c r="J27" s="32" t="str">
        <f t="shared" si="2"/>
        <v/>
      </c>
      <c r="K27" s="32" t="str">
        <f t="shared" si="3"/>
        <v>TNC_TRIPS_PER_CAPITA_CLUSTER_RAIL_NEW_YORK_FAC</v>
      </c>
      <c r="L27" s="8">
        <f>MATCH($K27,FAC_TOTALS_APTA!$A$2:$BO$2,)</f>
        <v>43</v>
      </c>
      <c r="M27" s="30">
        <f>IF(M11=0,0,VLOOKUP(M11,FAC_TOTALS_APTA!$A$4:$BQ$41,$L27,FALSE))</f>
        <v>0</v>
      </c>
      <c r="N27" s="30">
        <f>IF(N11=0,0,VLOOKUP(N11,FAC_TOTALS_APTA!$A$4:$BQ$41,$L27,FALSE))</f>
        <v>0</v>
      </c>
      <c r="O27" s="30">
        <f>IF(O11=0,0,VLOOKUP(O11,FAC_TOTALS_APTA!$A$4:$BQ$41,$L27,FALSE))</f>
        <v>0</v>
      </c>
      <c r="P27" s="30">
        <f>IF(P11=0,0,VLOOKUP(P11,FAC_TOTALS_APTA!$A$4:$BQ$41,$L27,FALSE))</f>
        <v>0</v>
      </c>
      <c r="Q27" s="30">
        <f>IF(Q11=0,0,VLOOKUP(Q11,FAC_TOTALS_APTA!$A$4:$BQ$41,$L27,FALSE))</f>
        <v>0</v>
      </c>
      <c r="R27" s="30">
        <f>IF(R11=0,0,VLOOKUP(R11,FAC_TOTALS_APTA!$A$4:$BQ$41,$L27,FALSE))</f>
        <v>0</v>
      </c>
      <c r="S27" s="30">
        <f>IF(S11=0,0,VLOOKUP(S11,FAC_TOTALS_APTA!$A$4:$BQ$41,$L27,FALSE))</f>
        <v>0</v>
      </c>
      <c r="T27" s="30">
        <f>IF(T11=0,0,VLOOKUP(T11,FAC_TOTALS_APTA!$A$4:$BQ$41,$L27,FALSE))</f>
        <v>0</v>
      </c>
      <c r="U27" s="30">
        <f>IF(U11=0,0,VLOOKUP(U11,FAC_TOTALS_APTA!$A$4:$BQ$41,$L27,FALSE))</f>
        <v>0</v>
      </c>
      <c r="V27" s="30">
        <f>IF(V11=0,0,VLOOKUP(V11,FAC_TOTALS_APTA!$A$4:$BQ$41,$L27,FALSE))</f>
        <v>0</v>
      </c>
      <c r="W27" s="30">
        <f>IF(W11=0,0,VLOOKUP(W11,FAC_TOTALS_APTA!$A$4:$BQ$41,$L27,FALSE))</f>
        <v>0</v>
      </c>
      <c r="X27" s="30">
        <f>IF(X11=0,0,VLOOKUP(X11,FAC_TOTALS_APTA!$A$4:$BQ$41,$L27,FALSE))</f>
        <v>0</v>
      </c>
      <c r="Y27" s="30">
        <f>IF(Y11=0,0,VLOOKUP(Y11,FAC_TOTALS_APTA!$A$4:$BQ$41,$L27,FALSE))</f>
        <v>0</v>
      </c>
      <c r="Z27" s="30">
        <f>IF(Z11=0,0,VLOOKUP(Z11,FAC_TOTALS_APTA!$A$4:$BQ$41,$L27,FALSE))</f>
        <v>0</v>
      </c>
      <c r="AA27" s="30">
        <f>IF(AA11=0,0,VLOOKUP(AA11,FAC_TOTALS_APTA!$A$4:$BQ$41,$L27,FALSE))</f>
        <v>0</v>
      </c>
      <c r="AB27" s="30">
        <f>IF(AB11=0,0,VLOOKUP(AB11,FAC_TOTALS_APTA!$A$4:$BQ$41,$L27,FALSE))</f>
        <v>0</v>
      </c>
      <c r="AC27" s="33">
        <f t="shared" si="4"/>
        <v>0</v>
      </c>
      <c r="AD27" s="34">
        <f>AC27/G33</f>
        <v>0</v>
      </c>
      <c r="AE27" s="8"/>
    </row>
    <row r="28" spans="1:31" s="15" customFormat="1" ht="15" x14ac:dyDescent="0.2">
      <c r="A28" s="8"/>
      <c r="B28" s="27" t="s">
        <v>73</v>
      </c>
      <c r="C28" s="29"/>
      <c r="D28" s="8" t="s">
        <v>49</v>
      </c>
      <c r="E28" s="48">
        <v>-1.2999999999999999E-3</v>
      </c>
      <c r="F28" s="8">
        <f>MATCH($D28,FAC_TOTALS_APTA!$A$2:$BQ$2,)</f>
        <v>26</v>
      </c>
      <c r="G28" s="35">
        <f>VLOOKUP(G11,FAC_TOTALS_APTA!$A$4:$BQ$41,$F28,FALSE)</f>
        <v>0</v>
      </c>
      <c r="H28" s="35">
        <f>VLOOKUP(H11,FAC_TOTALS_APTA!$A$4:$BQ$41,$F28,FALSE)</f>
        <v>1</v>
      </c>
      <c r="I28" s="31" t="str">
        <f t="shared" si="1"/>
        <v>-</v>
      </c>
      <c r="J28" s="32" t="str">
        <f t="shared" si="2"/>
        <v/>
      </c>
      <c r="K28" s="32" t="str">
        <f t="shared" si="3"/>
        <v>BIKE_SHARE_FAC</v>
      </c>
      <c r="L28" s="8">
        <f>MATCH($K28,FAC_TOTALS_APTA!$A$2:$BO$2,)</f>
        <v>44</v>
      </c>
      <c r="M28" s="30">
        <f>IF(M11=0,0,VLOOKUP(M11,FAC_TOTALS_APTA!$A$4:$BQ$41,$L28,FALSE))</f>
        <v>0</v>
      </c>
      <c r="N28" s="30">
        <f>IF(N11=0,0,VLOOKUP(N11,FAC_TOTALS_APTA!$A$4:$BQ$41,$L28,FALSE))</f>
        <v>0</v>
      </c>
      <c r="O28" s="30">
        <f>IF(O11=0,0,VLOOKUP(O11,FAC_TOTALS_APTA!$A$4:$BQ$41,$L28,FALSE))</f>
        <v>-91112.600554684599</v>
      </c>
      <c r="P28" s="30">
        <f>IF(P11=0,0,VLOOKUP(P11,FAC_TOTALS_APTA!$A$4:$BQ$41,$L28,FALSE))</f>
        <v>0</v>
      </c>
      <c r="Q28" s="30">
        <f>IF(Q11=0,0,VLOOKUP(Q11,FAC_TOTALS_APTA!$A$4:$BQ$41,$L28,FALSE))</f>
        <v>0</v>
      </c>
      <c r="R28" s="30">
        <f>IF(R11=0,0,VLOOKUP(R11,FAC_TOTALS_APTA!$A$4:$BQ$41,$L28,FALSE))</f>
        <v>0</v>
      </c>
      <c r="S28" s="30">
        <f>IF(S11=0,0,VLOOKUP(S11,FAC_TOTALS_APTA!$A$4:$BQ$41,$L28,FALSE))</f>
        <v>0</v>
      </c>
      <c r="T28" s="30">
        <f>IF(T11=0,0,VLOOKUP(T11,FAC_TOTALS_APTA!$A$4:$BQ$41,$L28,FALSE))</f>
        <v>0</v>
      </c>
      <c r="U28" s="30">
        <f>IF(U11=0,0,VLOOKUP(U11,FAC_TOTALS_APTA!$A$4:$BQ$41,$L28,FALSE))</f>
        <v>0</v>
      </c>
      <c r="V28" s="30">
        <f>IF(V11=0,0,VLOOKUP(V11,FAC_TOTALS_APTA!$A$4:$BQ$41,$L28,FALSE))</f>
        <v>0</v>
      </c>
      <c r="W28" s="30">
        <f>IF(W11=0,0,VLOOKUP(W11,FAC_TOTALS_APTA!$A$4:$BQ$41,$L28,FALSE))</f>
        <v>0</v>
      </c>
      <c r="X28" s="30">
        <f>IF(X11=0,0,VLOOKUP(X11,FAC_TOTALS_APTA!$A$4:$BQ$41,$L28,FALSE))</f>
        <v>0</v>
      </c>
      <c r="Y28" s="30">
        <f>IF(Y11=0,0,VLOOKUP(Y11,FAC_TOTALS_APTA!$A$4:$BQ$41,$L28,FALSE))</f>
        <v>0</v>
      </c>
      <c r="Z28" s="30">
        <f>IF(Z11=0,0,VLOOKUP(Z11,FAC_TOTALS_APTA!$A$4:$BQ$41,$L28,FALSE))</f>
        <v>0</v>
      </c>
      <c r="AA28" s="30">
        <f>IF(AA11=0,0,VLOOKUP(AA11,FAC_TOTALS_APTA!$A$4:$BQ$41,$L28,FALSE))</f>
        <v>0</v>
      </c>
      <c r="AB28" s="30">
        <f>IF(AB11=0,0,VLOOKUP(AB11,FAC_TOTALS_APTA!$A$4:$BQ$41,$L28,FALSE))</f>
        <v>0</v>
      </c>
      <c r="AC28" s="33">
        <f t="shared" si="4"/>
        <v>-91112.600554684599</v>
      </c>
      <c r="AD28" s="34">
        <f>AC28/G33</f>
        <v>-1.2979715157530177E-3</v>
      </c>
      <c r="AE28" s="8"/>
    </row>
    <row r="29" spans="1:31" s="65" customFormat="1" ht="15" x14ac:dyDescent="0.2">
      <c r="A29" s="64"/>
      <c r="B29" s="27" t="s">
        <v>74</v>
      </c>
      <c r="C29" s="29"/>
      <c r="D29" s="8" t="s">
        <v>99</v>
      </c>
      <c r="E29" s="48">
        <v>-5.5500000000000001E-2</v>
      </c>
      <c r="F29" s="8">
        <f>MATCH($D29,FAC_TOTALS_APTA!$A$2:$BQ$2,)</f>
        <v>27</v>
      </c>
      <c r="G29" s="35">
        <f>VLOOKUP(G11,FAC_TOTALS_APTA!$A$4:$BQ$41,$F29,FALSE)</f>
        <v>0</v>
      </c>
      <c r="H29" s="35">
        <f>VLOOKUP(H11,FAC_TOTALS_APTA!$A$4:$BQ$41,$F29,FALSE)</f>
        <v>0</v>
      </c>
      <c r="I29" s="31" t="str">
        <f t="shared" si="1"/>
        <v>-</v>
      </c>
      <c r="J29" s="32" t="str">
        <f t="shared" si="2"/>
        <v/>
      </c>
      <c r="K29" s="32" t="str">
        <f t="shared" si="3"/>
        <v>scooter_flag_BUS_FAC</v>
      </c>
      <c r="L29" s="8">
        <f>MATCH($K29,FAC_TOTALS_APTA!$A$2:$BO$2,)</f>
        <v>45</v>
      </c>
      <c r="M29" s="30">
        <f>IF(M11=0,0,VLOOKUP(M11,FAC_TOTALS_APTA!$A$4:$BQ$41,$L29,FALSE))</f>
        <v>0</v>
      </c>
      <c r="N29" s="30">
        <f>IF(N11=0,0,VLOOKUP(N11,FAC_TOTALS_APTA!$A$4:$BQ$41,$L29,FALSE))</f>
        <v>0</v>
      </c>
      <c r="O29" s="30">
        <f>IF(O11=0,0,VLOOKUP(O11,FAC_TOTALS_APTA!$A$4:$BQ$41,$L29,FALSE))</f>
        <v>0</v>
      </c>
      <c r="P29" s="30">
        <f>IF(P11=0,0,VLOOKUP(P11,FAC_TOTALS_APTA!$A$4:$BQ$41,$L29,FALSE))</f>
        <v>0</v>
      </c>
      <c r="Q29" s="30">
        <f>IF(Q11=0,0,VLOOKUP(Q11,FAC_TOTALS_APTA!$A$4:$BQ$41,$L29,FALSE))</f>
        <v>0</v>
      </c>
      <c r="R29" s="30">
        <f>IF(R11=0,0,VLOOKUP(R11,FAC_TOTALS_APTA!$A$4:$BQ$41,$L29,FALSE))</f>
        <v>0</v>
      </c>
      <c r="S29" s="30">
        <f>IF(S11=0,0,VLOOKUP(S11,FAC_TOTALS_APTA!$A$4:$BQ$41,$L29,FALSE))</f>
        <v>0</v>
      </c>
      <c r="T29" s="30">
        <f>IF(T11=0,0,VLOOKUP(T11,FAC_TOTALS_APTA!$A$4:$BQ$41,$L29,FALSE))</f>
        <v>0</v>
      </c>
      <c r="U29" s="30">
        <f>IF(U11=0,0,VLOOKUP(U11,FAC_TOTALS_APTA!$A$4:$BQ$41,$L29,FALSE))</f>
        <v>0</v>
      </c>
      <c r="V29" s="30">
        <f>IF(V11=0,0,VLOOKUP(V11,FAC_TOTALS_APTA!$A$4:$BQ$41,$L29,FALSE))</f>
        <v>0</v>
      </c>
      <c r="W29" s="30">
        <f>IF(W11=0,0,VLOOKUP(W11,FAC_TOTALS_APTA!$A$4:$BQ$41,$L29,FALSE))</f>
        <v>0</v>
      </c>
      <c r="X29" s="30">
        <f>IF(X11=0,0,VLOOKUP(X11,FAC_TOTALS_APTA!$A$4:$BQ$41,$L29,FALSE))</f>
        <v>0</v>
      </c>
      <c r="Y29" s="30">
        <f>IF(Y11=0,0,VLOOKUP(Y11,FAC_TOTALS_APTA!$A$4:$BQ$41,$L29,FALSE))</f>
        <v>0</v>
      </c>
      <c r="Z29" s="30">
        <f>IF(Z11=0,0,VLOOKUP(Z11,FAC_TOTALS_APTA!$A$4:$BQ$41,$L29,FALSE))</f>
        <v>0</v>
      </c>
      <c r="AA29" s="30">
        <f>IF(AA11=0,0,VLOOKUP(AA11,FAC_TOTALS_APTA!$A$4:$BQ$41,$L29,FALSE))</f>
        <v>0</v>
      </c>
      <c r="AB29" s="30">
        <f>IF(AB11=0,0,VLOOKUP(AB11,FAC_TOTALS_APTA!$A$4:$BQ$41,$L29,FALSE))</f>
        <v>0</v>
      </c>
      <c r="AC29" s="33">
        <f t="shared" si="4"/>
        <v>0</v>
      </c>
      <c r="AD29" s="34">
        <f>AC29/G33</f>
        <v>0</v>
      </c>
      <c r="AE29" s="64"/>
    </row>
    <row r="30" spans="1:31" ht="15" x14ac:dyDescent="0.2">
      <c r="B30" s="10" t="s">
        <v>74</v>
      </c>
      <c r="C30" s="28"/>
      <c r="D30" s="9" t="s">
        <v>100</v>
      </c>
      <c r="E30" s="49">
        <v>5.1999999999999998E-3</v>
      </c>
      <c r="F30" s="9">
        <f>MATCH($D30,FAC_TOTALS_APTA!$A$2:$BQ$2,)</f>
        <v>28</v>
      </c>
      <c r="G30" s="37">
        <f>VLOOKUP(G11,FAC_TOTALS_APTA!$A$4:$BQ$41,$F30,FALSE)</f>
        <v>0</v>
      </c>
      <c r="H30" s="37">
        <f>VLOOKUP(H11,FAC_TOTALS_APTA!$A$4:$BQ$41,$F30,FALSE)</f>
        <v>1</v>
      </c>
      <c r="I30" s="38" t="str">
        <f t="shared" si="1"/>
        <v>-</v>
      </c>
      <c r="J30" s="39" t="str">
        <f t="shared" si="2"/>
        <v/>
      </c>
      <c r="K30" s="39" t="str">
        <f t="shared" si="3"/>
        <v>scooter_flag_RAIL_FAC</v>
      </c>
      <c r="L30" s="9">
        <f>MATCH($K30,FAC_TOTALS_APTA!$A$2:$BO$2,)</f>
        <v>46</v>
      </c>
      <c r="M30" s="40">
        <f>IF(M11=0,0,VLOOKUP(M11,FAC_TOTALS_APTA!$A$4:$BQ$41,$L30,FALSE))</f>
        <v>0</v>
      </c>
      <c r="N30" s="40">
        <f>IF(N11=0,0,VLOOKUP(N11,FAC_TOTALS_APTA!$A$4:$BQ$41,$L30,FALSE))</f>
        <v>0</v>
      </c>
      <c r="O30" s="40">
        <f>IF(O11=0,0,VLOOKUP(O11,FAC_TOTALS_APTA!$A$4:$BQ$41,$L30,FALSE))</f>
        <v>0</v>
      </c>
      <c r="P30" s="40">
        <f>IF(P11=0,0,VLOOKUP(P11,FAC_TOTALS_APTA!$A$4:$BQ$41,$L30,FALSE))</f>
        <v>0</v>
      </c>
      <c r="Q30" s="40">
        <f>IF(Q11=0,0,VLOOKUP(Q11,FAC_TOTALS_APTA!$A$4:$BQ$41,$L30,FALSE))</f>
        <v>0</v>
      </c>
      <c r="R30" s="40">
        <f>IF(R11=0,0,VLOOKUP(R11,FAC_TOTALS_APTA!$A$4:$BQ$41,$L30,FALSE))</f>
        <v>353647.30222891102</v>
      </c>
      <c r="S30" s="40">
        <f>IF(S11=0,0,VLOOKUP(S11,FAC_TOTALS_APTA!$A$4:$BQ$41,$L30,FALSE))</f>
        <v>0</v>
      </c>
      <c r="T30" s="40">
        <f>IF(T11=0,0,VLOOKUP(T11,FAC_TOTALS_APTA!$A$4:$BQ$41,$L30,FALSE))</f>
        <v>0</v>
      </c>
      <c r="U30" s="40">
        <f>IF(U11=0,0,VLOOKUP(U11,FAC_TOTALS_APTA!$A$4:$BQ$41,$L30,FALSE))</f>
        <v>0</v>
      </c>
      <c r="V30" s="40">
        <f>IF(V11=0,0,VLOOKUP(V11,FAC_TOTALS_APTA!$A$4:$BQ$41,$L30,FALSE))</f>
        <v>0</v>
      </c>
      <c r="W30" s="40">
        <f>IF(W11=0,0,VLOOKUP(W11,FAC_TOTALS_APTA!$A$4:$BQ$41,$L30,FALSE))</f>
        <v>0</v>
      </c>
      <c r="X30" s="40">
        <f>IF(X11=0,0,VLOOKUP(X11,FAC_TOTALS_APTA!$A$4:$BQ$41,$L30,FALSE))</f>
        <v>0</v>
      </c>
      <c r="Y30" s="40">
        <f>IF(Y11=0,0,VLOOKUP(Y11,FAC_TOTALS_APTA!$A$4:$BQ$41,$L30,FALSE))</f>
        <v>0</v>
      </c>
      <c r="Z30" s="40">
        <f>IF(Z11=0,0,VLOOKUP(Z11,FAC_TOTALS_APTA!$A$4:$BQ$41,$L30,FALSE))</f>
        <v>0</v>
      </c>
      <c r="AA30" s="40">
        <f>IF(AA11=0,0,VLOOKUP(AA11,FAC_TOTALS_APTA!$A$4:$BQ$41,$L30,FALSE))</f>
        <v>0</v>
      </c>
      <c r="AB30" s="40">
        <f>IF(AB11=0,0,VLOOKUP(AB11,FAC_TOTALS_APTA!$A$4:$BQ$41,$L30,FALSE))</f>
        <v>0</v>
      </c>
      <c r="AC30" s="41">
        <f t="shared" si="4"/>
        <v>353647.30222891102</v>
      </c>
      <c r="AD30" s="42">
        <f>AC30/G33</f>
        <v>5.0379873049559692E-3</v>
      </c>
    </row>
    <row r="31" spans="1:31" ht="15" x14ac:dyDescent="0.2">
      <c r="B31" s="10" t="s">
        <v>61</v>
      </c>
      <c r="C31" s="28"/>
      <c r="D31" s="10" t="s">
        <v>53</v>
      </c>
      <c r="E31" s="75"/>
      <c r="F31" s="9"/>
      <c r="G31" s="40"/>
      <c r="H31" s="40"/>
      <c r="I31" s="38"/>
      <c r="J31" s="39"/>
      <c r="K31" s="39" t="str">
        <f t="shared" si="3"/>
        <v>New_Reporter_FAC</v>
      </c>
      <c r="L31" s="9">
        <f>MATCH($K31,FAC_TOTALS_APTA!$A$2:$BO$2,)</f>
        <v>50</v>
      </c>
      <c r="M31" s="40">
        <f>IF(M11=0,0,VLOOKUP(M11,FAC_TOTALS_APTA!$A$4:$BQ$41,$L31,FALSE))</f>
        <v>0</v>
      </c>
      <c r="N31" s="40">
        <f>IF(N11=0,0,VLOOKUP(N11,FAC_TOTALS_APTA!$A$4:$BQ$41,$L31,FALSE))</f>
        <v>0</v>
      </c>
      <c r="O31" s="40">
        <f>IF(O11=0,0,VLOOKUP(O11,FAC_TOTALS_APTA!$A$4:$BQ$41,$L31,FALSE))</f>
        <v>0</v>
      </c>
      <c r="P31" s="40">
        <f>IF(P11=0,0,VLOOKUP(P11,FAC_TOTALS_APTA!$A$4:$BQ$41,$L31,FALSE))</f>
        <v>0</v>
      </c>
      <c r="Q31" s="40">
        <f>IF(Q11=0,0,VLOOKUP(Q11,FAC_TOTALS_APTA!$A$4:$BQ$41,$L31,FALSE))</f>
        <v>0</v>
      </c>
      <c r="R31" s="40">
        <f>IF(R11=0,0,VLOOKUP(R11,FAC_TOTALS_APTA!$A$4:$BQ$41,$L31,FALSE))</f>
        <v>0</v>
      </c>
      <c r="S31" s="40">
        <f>IF(S11=0,0,VLOOKUP(S11,FAC_TOTALS_APTA!$A$4:$BQ$41,$L31,FALSE))</f>
        <v>0</v>
      </c>
      <c r="T31" s="40">
        <f>IF(T11=0,0,VLOOKUP(T11,FAC_TOTALS_APTA!$A$4:$BQ$41,$L31,FALSE))</f>
        <v>0</v>
      </c>
      <c r="U31" s="40">
        <f>IF(U11=0,0,VLOOKUP(U11,FAC_TOTALS_APTA!$A$4:$BQ$41,$L31,FALSE))</f>
        <v>0</v>
      </c>
      <c r="V31" s="40">
        <f>IF(V11=0,0,VLOOKUP(V11,FAC_TOTALS_APTA!$A$4:$BQ$41,$L31,FALSE))</f>
        <v>0</v>
      </c>
      <c r="W31" s="40">
        <f>IF(W11=0,0,VLOOKUP(W11,FAC_TOTALS_APTA!$A$4:$BQ$41,$L31,FALSE))</f>
        <v>0</v>
      </c>
      <c r="X31" s="40">
        <f>IF(X11=0,0,VLOOKUP(X11,FAC_TOTALS_APTA!$A$4:$BQ$41,$L31,FALSE))</f>
        <v>0</v>
      </c>
      <c r="Y31" s="40">
        <f>IF(Y11=0,0,VLOOKUP(Y11,FAC_TOTALS_APTA!$A$4:$BQ$41,$L31,FALSE))</f>
        <v>0</v>
      </c>
      <c r="Z31" s="40">
        <f>IF(Z11=0,0,VLOOKUP(Z11,FAC_TOTALS_APTA!$A$4:$BQ$41,$L31,FALSE))</f>
        <v>0</v>
      </c>
      <c r="AA31" s="40">
        <f>IF(AA11=0,0,VLOOKUP(AA11,FAC_TOTALS_APTA!$A$4:$BQ$41,$L31,FALSE))</f>
        <v>0</v>
      </c>
      <c r="AB31" s="40">
        <f>IF(AB11=0,0,VLOOKUP(AB11,FAC_TOTALS_APTA!$A$4:$BQ$41,$L31,FALSE))</f>
        <v>0</v>
      </c>
      <c r="AC31" s="41">
        <f>SUM(M31:AB31)</f>
        <v>0</v>
      </c>
      <c r="AD31" s="42">
        <f>AC31/G33</f>
        <v>0</v>
      </c>
    </row>
    <row r="32" spans="1:31" ht="15" x14ac:dyDescent="0.2">
      <c r="B32" s="27" t="s">
        <v>75</v>
      </c>
      <c r="C32" s="29"/>
      <c r="D32" s="8" t="s">
        <v>6</v>
      </c>
      <c r="E32" s="48"/>
      <c r="F32" s="8">
        <f>MATCH($D32,FAC_TOTALS_APTA!$A$2:$BO$2,)</f>
        <v>9</v>
      </c>
      <c r="G32" s="66">
        <f>VLOOKUP(G11,FAC_TOTALS_APTA!$A$4:$BQ$41,$F32,FALSE)</f>
        <v>66816221.9184089</v>
      </c>
      <c r="H32" s="66">
        <f>VLOOKUP(H11,FAC_TOTALS_APTA!$A$4:$BO$41,$F32,FALSE)</f>
        <v>72899459.041022897</v>
      </c>
      <c r="I32" s="68">
        <f t="shared" ref="I32:I33" si="5">H32/G32-1</f>
        <v>9.1044314508569535E-2</v>
      </c>
      <c r="J32" s="32"/>
      <c r="K32" s="32"/>
      <c r="L32" s="8"/>
      <c r="M32" s="30">
        <f>SUM(M13:M30)</f>
        <v>-1114481.8401823787</v>
      </c>
      <c r="N32" s="30">
        <f t="shared" ref="N32:AB32" si="6">SUM(N13:N30)</f>
        <v>7528374.4014674788</v>
      </c>
      <c r="O32" s="30">
        <f t="shared" si="6"/>
        <v>35383.734254829251</v>
      </c>
      <c r="P32" s="30">
        <f t="shared" si="6"/>
        <v>-1007557.8021267029</v>
      </c>
      <c r="Q32" s="30">
        <f t="shared" si="6"/>
        <v>706674.64531300752</v>
      </c>
      <c r="R32" s="30">
        <f t="shared" si="6"/>
        <v>395619.32536776859</v>
      </c>
      <c r="S32" s="30">
        <f t="shared" si="6"/>
        <v>0</v>
      </c>
      <c r="T32" s="30">
        <f t="shared" si="6"/>
        <v>0</v>
      </c>
      <c r="U32" s="30">
        <f t="shared" si="6"/>
        <v>0</v>
      </c>
      <c r="V32" s="30">
        <f t="shared" si="6"/>
        <v>0</v>
      </c>
      <c r="W32" s="30">
        <f t="shared" si="6"/>
        <v>0</v>
      </c>
      <c r="X32" s="30">
        <f t="shared" si="6"/>
        <v>0</v>
      </c>
      <c r="Y32" s="30">
        <f t="shared" si="6"/>
        <v>0</v>
      </c>
      <c r="Z32" s="30">
        <f t="shared" si="6"/>
        <v>0</v>
      </c>
      <c r="AA32" s="30">
        <f t="shared" si="6"/>
        <v>0</v>
      </c>
      <c r="AB32" s="30">
        <f t="shared" si="6"/>
        <v>0</v>
      </c>
      <c r="AC32" s="33">
        <f>H32-G32</f>
        <v>6083237.1226139963</v>
      </c>
      <c r="AD32" s="34">
        <f>I32</f>
        <v>9.1044314508569535E-2</v>
      </c>
    </row>
    <row r="33" spans="1:31" s="12" customFormat="1" ht="16" thickBot="1" x14ac:dyDescent="0.25">
      <c r="B33" s="11" t="s">
        <v>58</v>
      </c>
      <c r="C33" s="25"/>
      <c r="D33" s="25" t="s">
        <v>4</v>
      </c>
      <c r="E33" s="25"/>
      <c r="F33" s="25">
        <f>MATCH($D33,FAC_TOTALS_APTA!$A$2:$BO$2,)</f>
        <v>7</v>
      </c>
      <c r="G33" s="67">
        <f>VLOOKUP(G11,FAC_TOTALS_APTA!$A$4:$BO$41,$F33,FALSE)</f>
        <v>70196147.950000003</v>
      </c>
      <c r="H33" s="67">
        <f>VLOOKUP(H11,FAC_TOTALS_APTA!$A$4:$BO$41,$F33,FALSE)</f>
        <v>65024527.639999896</v>
      </c>
      <c r="I33" s="69">
        <f t="shared" si="5"/>
        <v>-7.3673847654486702E-2</v>
      </c>
      <c r="J33" s="44"/>
      <c r="K33" s="4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45">
        <f>H33-G33</f>
        <v>-5171620.3100001067</v>
      </c>
      <c r="AD33" s="46">
        <f>I33</f>
        <v>-7.3673847654486702E-2</v>
      </c>
    </row>
    <row r="34" spans="1:31" ht="17" thickTop="1" thickBot="1" x14ac:dyDescent="0.25">
      <c r="B34" s="50" t="s">
        <v>76</v>
      </c>
      <c r="C34" s="51"/>
      <c r="D34" s="51"/>
      <c r="E34" s="52"/>
      <c r="F34" s="51"/>
      <c r="G34" s="51"/>
      <c r="H34" s="51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46">
        <f>AD33-AD32</f>
        <v>-0.16471816216305624</v>
      </c>
    </row>
    <row r="35" spans="1:31" ht="15" thickTop="1" x14ac:dyDescent="0.2"/>
    <row r="36" spans="1:31" ht="15" x14ac:dyDescent="0.2">
      <c r="B36" s="20" t="s">
        <v>28</v>
      </c>
      <c r="C36" s="12"/>
      <c r="D36" s="12"/>
      <c r="E36" s="8"/>
      <c r="F36" s="12"/>
      <c r="G36" s="12"/>
      <c r="H36" s="12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1" ht="15" x14ac:dyDescent="0.2">
      <c r="B37" s="17" t="s">
        <v>19</v>
      </c>
      <c r="C37" s="18" t="s">
        <v>20</v>
      </c>
      <c r="D37" s="12"/>
      <c r="E37" s="8"/>
      <c r="F37" s="12"/>
      <c r="G37" s="12"/>
      <c r="H37" s="12"/>
      <c r="I37" s="19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1" x14ac:dyDescent="0.2">
      <c r="B38" s="17"/>
      <c r="C38" s="18"/>
      <c r="D38" s="12"/>
      <c r="E38" s="8"/>
      <c r="F38" s="12"/>
      <c r="G38" s="12"/>
      <c r="H38" s="12"/>
      <c r="I38" s="19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 ht="15" x14ac:dyDescent="0.2">
      <c r="B39" s="20" t="s">
        <v>30</v>
      </c>
      <c r="C39" s="21">
        <v>1</v>
      </c>
      <c r="D39" s="12"/>
      <c r="E39" s="8"/>
      <c r="F39" s="12"/>
      <c r="G39" s="12"/>
      <c r="H39" s="12"/>
      <c r="I39" s="1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1" s="15" customFormat="1" ht="16" thickBot="1" x14ac:dyDescent="0.25">
      <c r="A40" s="8"/>
      <c r="B40" s="22" t="s">
        <v>39</v>
      </c>
      <c r="C40" s="23">
        <v>2</v>
      </c>
      <c r="D40" s="24"/>
      <c r="E40" s="25"/>
      <c r="F40" s="24"/>
      <c r="G40" s="24"/>
      <c r="H40" s="24"/>
      <c r="I40" s="26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8"/>
    </row>
    <row r="41" spans="1:31" ht="15" thickTop="1" x14ac:dyDescent="0.2">
      <c r="B41" s="54"/>
      <c r="C41" s="55"/>
      <c r="D41" s="55"/>
      <c r="E41" s="55"/>
      <c r="F41" s="55"/>
      <c r="G41" s="84" t="s">
        <v>59</v>
      </c>
      <c r="H41" s="84"/>
      <c r="I41" s="8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84" t="s">
        <v>63</v>
      </c>
      <c r="AD41" s="84"/>
    </row>
    <row r="42" spans="1:31" ht="15" x14ac:dyDescent="0.2">
      <c r="B42" s="10" t="s">
        <v>21</v>
      </c>
      <c r="C42" s="28" t="s">
        <v>22</v>
      </c>
      <c r="D42" s="9" t="s">
        <v>23</v>
      </c>
      <c r="E42" s="9" t="s">
        <v>29</v>
      </c>
      <c r="F42" s="9"/>
      <c r="G42" s="28">
        <f>$C$1</f>
        <v>2012</v>
      </c>
      <c r="H42" s="28">
        <f>$C$2</f>
        <v>2018</v>
      </c>
      <c r="I42" s="28" t="s">
        <v>25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 t="s">
        <v>27</v>
      </c>
      <c r="AD42" s="28" t="s">
        <v>25</v>
      </c>
    </row>
    <row r="43" spans="1:31" s="15" customFormat="1" x14ac:dyDescent="0.2">
      <c r="A43" s="8"/>
      <c r="B43" s="27"/>
      <c r="C43" s="29"/>
      <c r="D43" s="8"/>
      <c r="E43" s="8"/>
      <c r="F43" s="8"/>
      <c r="G43" s="8"/>
      <c r="H43" s="8"/>
      <c r="I43" s="29"/>
      <c r="J43" s="8"/>
      <c r="K43" s="8"/>
      <c r="L43" s="8"/>
      <c r="M43" s="8">
        <v>1</v>
      </c>
      <c r="N43" s="8">
        <v>2</v>
      </c>
      <c r="O43" s="8">
        <v>3</v>
      </c>
      <c r="P43" s="8">
        <v>4</v>
      </c>
      <c r="Q43" s="8">
        <v>5</v>
      </c>
      <c r="R43" s="8">
        <v>6</v>
      </c>
      <c r="S43" s="8">
        <v>7</v>
      </c>
      <c r="T43" s="8">
        <v>8</v>
      </c>
      <c r="U43" s="8">
        <v>9</v>
      </c>
      <c r="V43" s="8">
        <v>10</v>
      </c>
      <c r="W43" s="8">
        <v>11</v>
      </c>
      <c r="X43" s="8">
        <v>12</v>
      </c>
      <c r="Y43" s="8">
        <v>13</v>
      </c>
      <c r="Z43" s="8">
        <v>14</v>
      </c>
      <c r="AA43" s="8">
        <v>15</v>
      </c>
      <c r="AB43" s="8">
        <v>16</v>
      </c>
      <c r="AC43" s="8"/>
      <c r="AD43" s="8"/>
      <c r="AE43" s="8"/>
    </row>
    <row r="44" spans="1:31" s="15" customFormat="1" x14ac:dyDescent="0.2">
      <c r="A44" s="8"/>
      <c r="B44" s="27"/>
      <c r="C44" s="29"/>
      <c r="D44" s="8"/>
      <c r="E44" s="8"/>
      <c r="F44" s="8"/>
      <c r="G44" s="8" t="str">
        <f>CONCATENATE($C39,"_",$C40,"_",G42)</f>
        <v>1_2_2012</v>
      </c>
      <c r="H44" s="8" t="str">
        <f>CONCATENATE($C39,"_",$C40,"_",H42)</f>
        <v>1_2_2018</v>
      </c>
      <c r="I44" s="29"/>
      <c r="J44" s="8"/>
      <c r="K44" s="8"/>
      <c r="L44" s="8"/>
      <c r="M44" s="8" t="str">
        <f>IF($G42+M43&gt;$H42,0,CONCATENATE($C39,"_",$C40,"_",$G42+M43))</f>
        <v>1_2_2013</v>
      </c>
      <c r="N44" s="8" t="str">
        <f t="shared" ref="N44:AB44" si="7">IF($G42+N43&gt;$H42,0,CONCATENATE($C39,"_",$C40,"_",$G42+N43))</f>
        <v>1_2_2014</v>
      </c>
      <c r="O44" s="8" t="str">
        <f t="shared" si="7"/>
        <v>1_2_2015</v>
      </c>
      <c r="P44" s="8" t="str">
        <f t="shared" si="7"/>
        <v>1_2_2016</v>
      </c>
      <c r="Q44" s="8" t="str">
        <f t="shared" si="7"/>
        <v>1_2_2017</v>
      </c>
      <c r="R44" s="8" t="str">
        <f t="shared" si="7"/>
        <v>1_2_2018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0</v>
      </c>
      <c r="X44" s="8">
        <f t="shared" si="7"/>
        <v>0</v>
      </c>
      <c r="Y44" s="8">
        <f t="shared" si="7"/>
        <v>0</v>
      </c>
      <c r="Z44" s="8">
        <f t="shared" si="7"/>
        <v>0</v>
      </c>
      <c r="AA44" s="8">
        <f t="shared" si="7"/>
        <v>0</v>
      </c>
      <c r="AB44" s="8">
        <f t="shared" si="7"/>
        <v>0</v>
      </c>
      <c r="AC44" s="8"/>
      <c r="AD44" s="8"/>
      <c r="AE44" s="8"/>
    </row>
    <row r="45" spans="1:31" s="15" customFormat="1" x14ac:dyDescent="0.2">
      <c r="A45" s="8"/>
      <c r="B45" s="27"/>
      <c r="C45" s="29"/>
      <c r="D45" s="8"/>
      <c r="E45" s="8"/>
      <c r="F45" s="8" t="s">
        <v>26</v>
      </c>
      <c r="G45" s="30"/>
      <c r="H45" s="30"/>
      <c r="I45" s="29"/>
      <c r="J45" s="8"/>
      <c r="K45" s="8"/>
      <c r="L45" s="8" t="s">
        <v>26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s="15" customFormat="1" ht="15" x14ac:dyDescent="0.2">
      <c r="A46" s="8"/>
      <c r="B46" s="27" t="s">
        <v>37</v>
      </c>
      <c r="C46" s="29" t="s">
        <v>24</v>
      </c>
      <c r="D46" s="8" t="s">
        <v>8</v>
      </c>
      <c r="E46" s="48">
        <v>0.70279999999999998</v>
      </c>
      <c r="F46" s="8">
        <f>MATCH($D46,FAC_TOTALS_APTA!$A$2:$BQ$2,)</f>
        <v>11</v>
      </c>
      <c r="G46" s="30" t="e">
        <f>VLOOKUP(G44,FAC_TOTALS_APTA!$A$4:$BQ$41,$F46,FALSE)</f>
        <v>#N/A</v>
      </c>
      <c r="H46" s="30" t="e">
        <f>VLOOKUP(H44,FAC_TOTALS_APTA!$A$4:$BQ$41,$F46,FALSE)</f>
        <v>#N/A</v>
      </c>
      <c r="I46" s="31" t="str">
        <f>IFERROR(H46/G46-1,"-")</f>
        <v>-</v>
      </c>
      <c r="J46" s="32" t="str">
        <f>IF(C46="Log","_log","")</f>
        <v>_log</v>
      </c>
      <c r="K46" s="32" t="str">
        <f>CONCATENATE(D46,J46,"_FAC")</f>
        <v>VRM_ADJ_log_FAC</v>
      </c>
      <c r="L46" s="8">
        <f>MATCH($K46,FAC_TOTALS_APTA!$A$2:$BO$2,)</f>
        <v>29</v>
      </c>
      <c r="M46" s="30" t="e">
        <f>IF(M44=0,0,VLOOKUP(M44,FAC_TOTALS_APTA!$A$4:$BQ$41,$L46,FALSE))</f>
        <v>#N/A</v>
      </c>
      <c r="N46" s="30" t="e">
        <f>IF(N44=0,0,VLOOKUP(N44,FAC_TOTALS_APTA!$A$4:$BQ$41,$L46,FALSE))</f>
        <v>#N/A</v>
      </c>
      <c r="O46" s="30" t="e">
        <f>IF(O44=0,0,VLOOKUP(O44,FAC_TOTALS_APTA!$A$4:$BQ$41,$L46,FALSE))</f>
        <v>#N/A</v>
      </c>
      <c r="P46" s="30" t="e">
        <f>IF(P44=0,0,VLOOKUP(P44,FAC_TOTALS_APTA!$A$4:$BQ$41,$L46,FALSE))</f>
        <v>#N/A</v>
      </c>
      <c r="Q46" s="30" t="e">
        <f>IF(Q44=0,0,VLOOKUP(Q44,FAC_TOTALS_APTA!$A$4:$BQ$41,$L46,FALSE))</f>
        <v>#N/A</v>
      </c>
      <c r="R46" s="30" t="e">
        <f>IF(R44=0,0,VLOOKUP(R44,FAC_TOTALS_APTA!$A$4:$BQ$41,$L46,FALSE))</f>
        <v>#N/A</v>
      </c>
      <c r="S46" s="30">
        <f>IF(S44=0,0,VLOOKUP(S44,FAC_TOTALS_APTA!$A$4:$BQ$41,$L46,FALSE))</f>
        <v>0</v>
      </c>
      <c r="T46" s="30">
        <f>IF(T44=0,0,VLOOKUP(T44,FAC_TOTALS_APTA!$A$4:$BQ$41,$L46,FALSE))</f>
        <v>0</v>
      </c>
      <c r="U46" s="30">
        <f>IF(U44=0,0,VLOOKUP(U44,FAC_TOTALS_APTA!$A$4:$BQ$41,$L46,FALSE))</f>
        <v>0</v>
      </c>
      <c r="V46" s="30">
        <f>IF(V44=0,0,VLOOKUP(V44,FAC_TOTALS_APTA!$A$4:$BQ$41,$L46,FALSE))</f>
        <v>0</v>
      </c>
      <c r="W46" s="30">
        <f>IF(W44=0,0,VLOOKUP(W44,FAC_TOTALS_APTA!$A$4:$BQ$41,$L46,FALSE))</f>
        <v>0</v>
      </c>
      <c r="X46" s="30">
        <f>IF(X44=0,0,VLOOKUP(X44,FAC_TOTALS_APTA!$A$4:$BQ$41,$L46,FALSE))</f>
        <v>0</v>
      </c>
      <c r="Y46" s="30">
        <f>IF(Y44=0,0,VLOOKUP(Y44,FAC_TOTALS_APTA!$A$4:$BQ$41,$L46,FALSE))</f>
        <v>0</v>
      </c>
      <c r="Z46" s="30">
        <f>IF(Z44=0,0,VLOOKUP(Z44,FAC_TOTALS_APTA!$A$4:$BQ$41,$L46,FALSE))</f>
        <v>0</v>
      </c>
      <c r="AA46" s="30">
        <f>IF(AA44=0,0,VLOOKUP(AA44,FAC_TOTALS_APTA!$A$4:$BQ$41,$L46,FALSE))</f>
        <v>0</v>
      </c>
      <c r="AB46" s="30">
        <f>IF(AB44=0,0,VLOOKUP(AB44,FAC_TOTALS_APTA!$A$4:$BQ$41,$L46,FALSE))</f>
        <v>0</v>
      </c>
      <c r="AC46" s="33" t="e">
        <f>SUM(M46:AB46)</f>
        <v>#N/A</v>
      </c>
      <c r="AD46" s="34" t="e">
        <f>AC46/G66</f>
        <v>#N/A</v>
      </c>
      <c r="AE46" s="8"/>
    </row>
    <row r="47" spans="1:31" s="15" customFormat="1" ht="15" x14ac:dyDescent="0.2">
      <c r="A47" s="8"/>
      <c r="B47" s="27" t="s">
        <v>60</v>
      </c>
      <c r="C47" s="29" t="s">
        <v>24</v>
      </c>
      <c r="D47" s="8" t="s">
        <v>18</v>
      </c>
      <c r="E47" s="48">
        <v>-0.41089999999999999</v>
      </c>
      <c r="F47" s="8">
        <f>MATCH($D47,FAC_TOTALS_APTA!$A$2:$BQ$2,)</f>
        <v>12</v>
      </c>
      <c r="G47" s="47" t="e">
        <f>VLOOKUP(G44,FAC_TOTALS_APTA!$A$4:$BQ$41,$F47,FALSE)</f>
        <v>#N/A</v>
      </c>
      <c r="H47" s="47" t="e">
        <f>VLOOKUP(H44,FAC_TOTALS_APTA!$A$4:$BQ$41,$F47,FALSE)</f>
        <v>#N/A</v>
      </c>
      <c r="I47" s="31" t="str">
        <f t="shared" ref="I47:I63" si="8">IFERROR(H47/G47-1,"-")</f>
        <v>-</v>
      </c>
      <c r="J47" s="32" t="str">
        <f t="shared" ref="J47:J63" si="9">IF(C47="Log","_log","")</f>
        <v>_log</v>
      </c>
      <c r="K47" s="32" t="str">
        <f t="shared" ref="K47:K64" si="10">CONCATENATE(D47,J47,"_FAC")</f>
        <v>FARE_per_UPT_2018_log_FAC</v>
      </c>
      <c r="L47" s="8">
        <f>MATCH($K47,FAC_TOTALS_APTA!$A$2:$BO$2,)</f>
        <v>30</v>
      </c>
      <c r="M47" s="30" t="e">
        <f>IF(M44=0,0,VLOOKUP(M44,FAC_TOTALS_APTA!$A$4:$BQ$41,$L47,FALSE))</f>
        <v>#N/A</v>
      </c>
      <c r="N47" s="30" t="e">
        <f>IF(N44=0,0,VLOOKUP(N44,FAC_TOTALS_APTA!$A$4:$BQ$41,$L47,FALSE))</f>
        <v>#N/A</v>
      </c>
      <c r="O47" s="30" t="e">
        <f>IF(O44=0,0,VLOOKUP(O44,FAC_TOTALS_APTA!$A$4:$BQ$41,$L47,FALSE))</f>
        <v>#N/A</v>
      </c>
      <c r="P47" s="30" t="e">
        <f>IF(P44=0,0,VLOOKUP(P44,FAC_TOTALS_APTA!$A$4:$BQ$41,$L47,FALSE))</f>
        <v>#N/A</v>
      </c>
      <c r="Q47" s="30" t="e">
        <f>IF(Q44=0,0,VLOOKUP(Q44,FAC_TOTALS_APTA!$A$4:$BQ$41,$L47,FALSE))</f>
        <v>#N/A</v>
      </c>
      <c r="R47" s="30" t="e">
        <f>IF(R44=0,0,VLOOKUP(R44,FAC_TOTALS_APTA!$A$4:$BQ$41,$L47,FALSE))</f>
        <v>#N/A</v>
      </c>
      <c r="S47" s="30">
        <f>IF(S44=0,0,VLOOKUP(S44,FAC_TOTALS_APTA!$A$4:$BQ$41,$L47,FALSE))</f>
        <v>0</v>
      </c>
      <c r="T47" s="30">
        <f>IF(T44=0,0,VLOOKUP(T44,FAC_TOTALS_APTA!$A$4:$BQ$41,$L47,FALSE))</f>
        <v>0</v>
      </c>
      <c r="U47" s="30">
        <f>IF(U44=0,0,VLOOKUP(U44,FAC_TOTALS_APTA!$A$4:$BQ$41,$L47,FALSE))</f>
        <v>0</v>
      </c>
      <c r="V47" s="30">
        <f>IF(V44=0,0,VLOOKUP(V44,FAC_TOTALS_APTA!$A$4:$BQ$41,$L47,FALSE))</f>
        <v>0</v>
      </c>
      <c r="W47" s="30">
        <f>IF(W44=0,0,VLOOKUP(W44,FAC_TOTALS_APTA!$A$4:$BQ$41,$L47,FALSE))</f>
        <v>0</v>
      </c>
      <c r="X47" s="30">
        <f>IF(X44=0,0,VLOOKUP(X44,FAC_TOTALS_APTA!$A$4:$BQ$41,$L47,FALSE))</f>
        <v>0</v>
      </c>
      <c r="Y47" s="30">
        <f>IF(Y44=0,0,VLOOKUP(Y44,FAC_TOTALS_APTA!$A$4:$BQ$41,$L47,FALSE))</f>
        <v>0</v>
      </c>
      <c r="Z47" s="30">
        <f>IF(Z44=0,0,VLOOKUP(Z44,FAC_TOTALS_APTA!$A$4:$BQ$41,$L47,FALSE))</f>
        <v>0</v>
      </c>
      <c r="AA47" s="30">
        <f>IF(AA44=0,0,VLOOKUP(AA44,FAC_TOTALS_APTA!$A$4:$BQ$41,$L47,FALSE))</f>
        <v>0</v>
      </c>
      <c r="AB47" s="30">
        <f>IF(AB44=0,0,VLOOKUP(AB44,FAC_TOTALS_APTA!$A$4:$BQ$41,$L47,FALSE))</f>
        <v>0</v>
      </c>
      <c r="AC47" s="33" t="e">
        <f t="shared" ref="AC47:AC63" si="11">SUM(M47:AB47)</f>
        <v>#N/A</v>
      </c>
      <c r="AD47" s="34" t="e">
        <f>AC47/G66</f>
        <v>#N/A</v>
      </c>
      <c r="AE47" s="8"/>
    </row>
    <row r="48" spans="1:31" s="15" customFormat="1" ht="15" x14ac:dyDescent="0.2">
      <c r="A48" s="8"/>
      <c r="B48" s="27" t="s">
        <v>56</v>
      </c>
      <c r="C48" s="29" t="s">
        <v>24</v>
      </c>
      <c r="D48" s="8" t="s">
        <v>9</v>
      </c>
      <c r="E48" s="48">
        <v>0.29060000000000002</v>
      </c>
      <c r="F48" s="8">
        <f>MATCH($D48,FAC_TOTALS_APTA!$A$2:$BQ$2,)</f>
        <v>13</v>
      </c>
      <c r="G48" s="30" t="e">
        <f>VLOOKUP(G44,FAC_TOTALS_APTA!$A$4:$BQ$41,$F48,FALSE)</f>
        <v>#N/A</v>
      </c>
      <c r="H48" s="30" t="e">
        <f>VLOOKUP(H44,FAC_TOTALS_APTA!$A$4:$BQ$41,$F48,FALSE)</f>
        <v>#N/A</v>
      </c>
      <c r="I48" s="31" t="str">
        <f t="shared" si="8"/>
        <v>-</v>
      </c>
      <c r="J48" s="32" t="str">
        <f t="shared" si="9"/>
        <v>_log</v>
      </c>
      <c r="K48" s="32" t="str">
        <f t="shared" si="10"/>
        <v>POP_EMP_log_FAC</v>
      </c>
      <c r="L48" s="8">
        <f>MATCH($K48,FAC_TOTALS_APTA!$A$2:$BO$2,)</f>
        <v>31</v>
      </c>
      <c r="M48" s="30" t="e">
        <f>IF(M44=0,0,VLOOKUP(M44,FAC_TOTALS_APTA!$A$4:$BQ$41,$L48,FALSE))</f>
        <v>#N/A</v>
      </c>
      <c r="N48" s="30" t="e">
        <f>IF(N44=0,0,VLOOKUP(N44,FAC_TOTALS_APTA!$A$4:$BQ$41,$L48,FALSE))</f>
        <v>#N/A</v>
      </c>
      <c r="O48" s="30" t="e">
        <f>IF(O44=0,0,VLOOKUP(O44,FAC_TOTALS_APTA!$A$4:$BQ$41,$L48,FALSE))</f>
        <v>#N/A</v>
      </c>
      <c r="P48" s="30" t="e">
        <f>IF(P44=0,0,VLOOKUP(P44,FAC_TOTALS_APTA!$A$4:$BQ$41,$L48,FALSE))</f>
        <v>#N/A</v>
      </c>
      <c r="Q48" s="30" t="e">
        <f>IF(Q44=0,0,VLOOKUP(Q44,FAC_TOTALS_APTA!$A$4:$BQ$41,$L48,FALSE))</f>
        <v>#N/A</v>
      </c>
      <c r="R48" s="30" t="e">
        <f>IF(R44=0,0,VLOOKUP(R44,FAC_TOTALS_APTA!$A$4:$BQ$41,$L48,FALSE))</f>
        <v>#N/A</v>
      </c>
      <c r="S48" s="30">
        <f>IF(S44=0,0,VLOOKUP(S44,FAC_TOTALS_APTA!$A$4:$BQ$41,$L48,FALSE))</f>
        <v>0</v>
      </c>
      <c r="T48" s="30">
        <f>IF(T44=0,0,VLOOKUP(T44,FAC_TOTALS_APTA!$A$4:$BQ$41,$L48,FALSE))</f>
        <v>0</v>
      </c>
      <c r="U48" s="30">
        <f>IF(U44=0,0,VLOOKUP(U44,FAC_TOTALS_APTA!$A$4:$BQ$41,$L48,FALSE))</f>
        <v>0</v>
      </c>
      <c r="V48" s="30">
        <f>IF(V44=0,0,VLOOKUP(V44,FAC_TOTALS_APTA!$A$4:$BQ$41,$L48,FALSE))</f>
        <v>0</v>
      </c>
      <c r="W48" s="30">
        <f>IF(W44=0,0,VLOOKUP(W44,FAC_TOTALS_APTA!$A$4:$BQ$41,$L48,FALSE))</f>
        <v>0</v>
      </c>
      <c r="X48" s="30">
        <f>IF(X44=0,0,VLOOKUP(X44,FAC_TOTALS_APTA!$A$4:$BQ$41,$L48,FALSE))</f>
        <v>0</v>
      </c>
      <c r="Y48" s="30">
        <f>IF(Y44=0,0,VLOOKUP(Y44,FAC_TOTALS_APTA!$A$4:$BQ$41,$L48,FALSE))</f>
        <v>0</v>
      </c>
      <c r="Z48" s="30">
        <f>IF(Z44=0,0,VLOOKUP(Z44,FAC_TOTALS_APTA!$A$4:$BQ$41,$L48,FALSE))</f>
        <v>0</v>
      </c>
      <c r="AA48" s="30">
        <f>IF(AA44=0,0,VLOOKUP(AA44,FAC_TOTALS_APTA!$A$4:$BQ$41,$L48,FALSE))</f>
        <v>0</v>
      </c>
      <c r="AB48" s="30">
        <f>IF(AB44=0,0,VLOOKUP(AB44,FAC_TOTALS_APTA!$A$4:$BQ$41,$L48,FALSE))</f>
        <v>0</v>
      </c>
      <c r="AC48" s="33" t="e">
        <f t="shared" si="11"/>
        <v>#N/A</v>
      </c>
      <c r="AD48" s="34" t="e">
        <f>AC48/G66</f>
        <v>#N/A</v>
      </c>
      <c r="AE48" s="8"/>
    </row>
    <row r="49" spans="1:31" s="15" customFormat="1" ht="30" x14ac:dyDescent="0.2">
      <c r="A49" s="8"/>
      <c r="B49" s="27" t="s">
        <v>82</v>
      </c>
      <c r="C49" s="29"/>
      <c r="D49" s="6" t="s">
        <v>78</v>
      </c>
      <c r="E49" s="48">
        <v>2.7099999999999999E-2</v>
      </c>
      <c r="F49" s="8">
        <f>MATCH($D49,FAC_TOTALS_APTA!$A$2:$BQ$2,)</f>
        <v>17</v>
      </c>
      <c r="G49" s="47" t="e">
        <f>VLOOKUP(G44,FAC_TOTALS_APTA!$A$4:$BQ$41,$F49,FALSE)</f>
        <v>#N/A</v>
      </c>
      <c r="H49" s="47" t="e">
        <f>VLOOKUP(H44,FAC_TOTALS_APTA!$A$4:$BQ$41,$F49,FALSE)</f>
        <v>#N/A</v>
      </c>
      <c r="I49" s="31" t="str">
        <f t="shared" si="8"/>
        <v>-</v>
      </c>
      <c r="J49" s="32" t="str">
        <f t="shared" si="9"/>
        <v/>
      </c>
      <c r="K49" s="32" t="str">
        <f t="shared" si="10"/>
        <v>TSD_POP_EMP_PCT_FAC</v>
      </c>
      <c r="L49" s="8">
        <f>MATCH($K49,FAC_TOTALS_APTA!$A$2:$BO$2,)</f>
        <v>35</v>
      </c>
      <c r="M49" s="30" t="e">
        <f>IF(M44=0,0,VLOOKUP(M44,FAC_TOTALS_APTA!$A$4:$BQ$41,$L49,FALSE))</f>
        <v>#N/A</v>
      </c>
      <c r="N49" s="30" t="e">
        <f>IF(N44=0,0,VLOOKUP(N44,FAC_TOTALS_APTA!$A$4:$BQ$41,$L49,FALSE))</f>
        <v>#N/A</v>
      </c>
      <c r="O49" s="30" t="e">
        <f>IF(O44=0,0,VLOOKUP(O44,FAC_TOTALS_APTA!$A$4:$BQ$41,$L49,FALSE))</f>
        <v>#N/A</v>
      </c>
      <c r="P49" s="30" t="e">
        <f>IF(P44=0,0,VLOOKUP(P44,FAC_TOTALS_APTA!$A$4:$BQ$41,$L49,FALSE))</f>
        <v>#N/A</v>
      </c>
      <c r="Q49" s="30" t="e">
        <f>IF(Q44=0,0,VLOOKUP(Q44,FAC_TOTALS_APTA!$A$4:$BQ$41,$L49,FALSE))</f>
        <v>#N/A</v>
      </c>
      <c r="R49" s="30" t="e">
        <f>IF(R44=0,0,VLOOKUP(R44,FAC_TOTALS_APTA!$A$4:$BQ$41,$L49,FALSE))</f>
        <v>#N/A</v>
      </c>
      <c r="S49" s="30">
        <f>IF(S44=0,0,VLOOKUP(S44,FAC_TOTALS_APTA!$A$4:$BQ$41,$L49,FALSE))</f>
        <v>0</v>
      </c>
      <c r="T49" s="30">
        <f>IF(T44=0,0,VLOOKUP(T44,FAC_TOTALS_APTA!$A$4:$BQ$41,$L49,FALSE))</f>
        <v>0</v>
      </c>
      <c r="U49" s="30">
        <f>IF(U44=0,0,VLOOKUP(U44,FAC_TOTALS_APTA!$A$4:$BQ$41,$L49,FALSE))</f>
        <v>0</v>
      </c>
      <c r="V49" s="30">
        <f>IF(V44=0,0,VLOOKUP(V44,FAC_TOTALS_APTA!$A$4:$BQ$41,$L49,FALSE))</f>
        <v>0</v>
      </c>
      <c r="W49" s="30">
        <f>IF(W44=0,0,VLOOKUP(W44,FAC_TOTALS_APTA!$A$4:$BQ$41,$L49,FALSE))</f>
        <v>0</v>
      </c>
      <c r="X49" s="30">
        <f>IF(X44=0,0,VLOOKUP(X44,FAC_TOTALS_APTA!$A$4:$BQ$41,$L49,FALSE))</f>
        <v>0</v>
      </c>
      <c r="Y49" s="30">
        <f>IF(Y44=0,0,VLOOKUP(Y44,FAC_TOTALS_APTA!$A$4:$BQ$41,$L49,FALSE))</f>
        <v>0</v>
      </c>
      <c r="Z49" s="30">
        <f>IF(Z44=0,0,VLOOKUP(Z44,FAC_TOTALS_APTA!$A$4:$BQ$41,$L49,FALSE))</f>
        <v>0</v>
      </c>
      <c r="AA49" s="30">
        <f>IF(AA44=0,0,VLOOKUP(AA44,FAC_TOTALS_APTA!$A$4:$BQ$41,$L49,FALSE))</f>
        <v>0</v>
      </c>
      <c r="AB49" s="30">
        <f>IF(AB44=0,0,VLOOKUP(AB44,FAC_TOTALS_APTA!$A$4:$BQ$41,$L49,FALSE))</f>
        <v>0</v>
      </c>
      <c r="AC49" s="33" t="e">
        <f t="shared" si="11"/>
        <v>#N/A</v>
      </c>
      <c r="AD49" s="34" t="e">
        <f>AC49/G66</f>
        <v>#N/A</v>
      </c>
      <c r="AE49" s="8"/>
    </row>
    <row r="50" spans="1:31" s="15" customFormat="1" ht="15" x14ac:dyDescent="0.2">
      <c r="A50" s="8"/>
      <c r="B50" s="27" t="s">
        <v>57</v>
      </c>
      <c r="C50" s="29" t="s">
        <v>24</v>
      </c>
      <c r="D50" s="36" t="s">
        <v>17</v>
      </c>
      <c r="E50" s="48">
        <v>0.16850000000000001</v>
      </c>
      <c r="F50" s="8">
        <f>MATCH($D50,FAC_TOTALS_APTA!$A$2:$BQ$2,)</f>
        <v>14</v>
      </c>
      <c r="G50" s="35" t="e">
        <f>VLOOKUP(G44,FAC_TOTALS_APTA!$A$4:$BQ$41,$F50,FALSE)</f>
        <v>#N/A</v>
      </c>
      <c r="H50" s="35" t="e">
        <f>VLOOKUP(H44,FAC_TOTALS_APTA!$A$4:$BQ$41,$F50,FALSE)</f>
        <v>#N/A</v>
      </c>
      <c r="I50" s="31" t="str">
        <f t="shared" si="8"/>
        <v>-</v>
      </c>
      <c r="J50" s="32" t="str">
        <f t="shared" si="9"/>
        <v>_log</v>
      </c>
      <c r="K50" s="32" t="str">
        <f t="shared" si="10"/>
        <v>GAS_PRICE_2018_log_FAC</v>
      </c>
      <c r="L50" s="8">
        <f>MATCH($K50,FAC_TOTALS_APTA!$A$2:$BO$2,)</f>
        <v>32</v>
      </c>
      <c r="M50" s="30" t="e">
        <f>IF(M44=0,0,VLOOKUP(M44,FAC_TOTALS_APTA!$A$4:$BQ$41,$L50,FALSE))</f>
        <v>#N/A</v>
      </c>
      <c r="N50" s="30" t="e">
        <f>IF(N44=0,0,VLOOKUP(N44,FAC_TOTALS_APTA!$A$4:$BQ$41,$L50,FALSE))</f>
        <v>#N/A</v>
      </c>
      <c r="O50" s="30" t="e">
        <f>IF(O44=0,0,VLOOKUP(O44,FAC_TOTALS_APTA!$A$4:$BQ$41,$L50,FALSE))</f>
        <v>#N/A</v>
      </c>
      <c r="P50" s="30" t="e">
        <f>IF(P44=0,0,VLOOKUP(P44,FAC_TOTALS_APTA!$A$4:$BQ$41,$L50,FALSE))</f>
        <v>#N/A</v>
      </c>
      <c r="Q50" s="30" t="e">
        <f>IF(Q44=0,0,VLOOKUP(Q44,FAC_TOTALS_APTA!$A$4:$BQ$41,$L50,FALSE))</f>
        <v>#N/A</v>
      </c>
      <c r="R50" s="30" t="e">
        <f>IF(R44=0,0,VLOOKUP(R44,FAC_TOTALS_APTA!$A$4:$BQ$41,$L50,FALSE))</f>
        <v>#N/A</v>
      </c>
      <c r="S50" s="30">
        <f>IF(S44=0,0,VLOOKUP(S44,FAC_TOTALS_APTA!$A$4:$BQ$41,$L50,FALSE))</f>
        <v>0</v>
      </c>
      <c r="T50" s="30">
        <f>IF(T44=0,0,VLOOKUP(T44,FAC_TOTALS_APTA!$A$4:$BQ$41,$L50,FALSE))</f>
        <v>0</v>
      </c>
      <c r="U50" s="30">
        <f>IF(U44=0,0,VLOOKUP(U44,FAC_TOTALS_APTA!$A$4:$BQ$41,$L50,FALSE))</f>
        <v>0</v>
      </c>
      <c r="V50" s="30">
        <f>IF(V44=0,0,VLOOKUP(V44,FAC_TOTALS_APTA!$A$4:$BQ$41,$L50,FALSE))</f>
        <v>0</v>
      </c>
      <c r="W50" s="30">
        <f>IF(W44=0,0,VLOOKUP(W44,FAC_TOTALS_APTA!$A$4:$BQ$41,$L50,FALSE))</f>
        <v>0</v>
      </c>
      <c r="X50" s="30">
        <f>IF(X44=0,0,VLOOKUP(X44,FAC_TOTALS_APTA!$A$4:$BQ$41,$L50,FALSE))</f>
        <v>0</v>
      </c>
      <c r="Y50" s="30">
        <f>IF(Y44=0,0,VLOOKUP(Y44,FAC_TOTALS_APTA!$A$4:$BQ$41,$L50,FALSE))</f>
        <v>0</v>
      </c>
      <c r="Z50" s="30">
        <f>IF(Z44=0,0,VLOOKUP(Z44,FAC_TOTALS_APTA!$A$4:$BQ$41,$L50,FALSE))</f>
        <v>0</v>
      </c>
      <c r="AA50" s="30">
        <f>IF(AA44=0,0,VLOOKUP(AA44,FAC_TOTALS_APTA!$A$4:$BQ$41,$L50,FALSE))</f>
        <v>0</v>
      </c>
      <c r="AB50" s="30">
        <f>IF(AB44=0,0,VLOOKUP(AB44,FAC_TOTALS_APTA!$A$4:$BQ$41,$L50,FALSE))</f>
        <v>0</v>
      </c>
      <c r="AC50" s="33" t="e">
        <f t="shared" si="11"/>
        <v>#N/A</v>
      </c>
      <c r="AD50" s="34" t="e">
        <f>AC50/G66</f>
        <v>#N/A</v>
      </c>
      <c r="AE50" s="8"/>
    </row>
    <row r="51" spans="1:31" s="15" customFormat="1" ht="34" hidden="1" customHeight="1" x14ac:dyDescent="0.2">
      <c r="A51" s="8"/>
      <c r="B51" s="27" t="s">
        <v>54</v>
      </c>
      <c r="C51" s="29" t="s">
        <v>24</v>
      </c>
      <c r="D51" s="8" t="s">
        <v>16</v>
      </c>
      <c r="E51" s="48">
        <v>-0.24160000000000001</v>
      </c>
      <c r="F51" s="8">
        <f>MATCH($D51,FAC_TOTALS_APTA!$A$2:$BQ$2,)</f>
        <v>15</v>
      </c>
      <c r="G51" s="47" t="e">
        <f>VLOOKUP(G44,FAC_TOTALS_APTA!$A$4:$BQ$41,$F51,FALSE)</f>
        <v>#N/A</v>
      </c>
      <c r="H51" s="47" t="e">
        <f>VLOOKUP(H44,FAC_TOTALS_APTA!$A$4:$BQ$41,$F51,FALSE)</f>
        <v>#N/A</v>
      </c>
      <c r="I51" s="31" t="str">
        <f t="shared" si="8"/>
        <v>-</v>
      </c>
      <c r="J51" s="32" t="str">
        <f t="shared" si="9"/>
        <v>_log</v>
      </c>
      <c r="K51" s="32" t="str">
        <f t="shared" si="10"/>
        <v>TOTAL_MED_INC_INDIV_2018_log_FAC</v>
      </c>
      <c r="L51" s="8">
        <f>MATCH($K51,FAC_TOTALS_APTA!$A$2:$BO$2,)</f>
        <v>33</v>
      </c>
      <c r="M51" s="30" t="e">
        <f>IF(M44=0,0,VLOOKUP(M44,FAC_TOTALS_APTA!$A$4:$BQ$41,$L51,FALSE))</f>
        <v>#N/A</v>
      </c>
      <c r="N51" s="30" t="e">
        <f>IF(N44=0,0,VLOOKUP(N44,FAC_TOTALS_APTA!$A$4:$BQ$41,$L51,FALSE))</f>
        <v>#N/A</v>
      </c>
      <c r="O51" s="30" t="e">
        <f>IF(O44=0,0,VLOOKUP(O44,FAC_TOTALS_APTA!$A$4:$BQ$41,$L51,FALSE))</f>
        <v>#N/A</v>
      </c>
      <c r="P51" s="30" t="e">
        <f>IF(P44=0,0,VLOOKUP(P44,FAC_TOTALS_APTA!$A$4:$BQ$41,$L51,FALSE))</f>
        <v>#N/A</v>
      </c>
      <c r="Q51" s="30" t="e">
        <f>IF(Q44=0,0,VLOOKUP(Q44,FAC_TOTALS_APTA!$A$4:$BQ$41,$L51,FALSE))</f>
        <v>#N/A</v>
      </c>
      <c r="R51" s="30" t="e">
        <f>IF(R44=0,0,VLOOKUP(R44,FAC_TOTALS_APTA!$A$4:$BQ$41,$L51,FALSE))</f>
        <v>#N/A</v>
      </c>
      <c r="S51" s="30">
        <f>IF(S44=0,0,VLOOKUP(S44,FAC_TOTALS_APTA!$A$4:$BQ$41,$L51,FALSE))</f>
        <v>0</v>
      </c>
      <c r="T51" s="30">
        <f>IF(T44=0,0,VLOOKUP(T44,FAC_TOTALS_APTA!$A$4:$BQ$41,$L51,FALSE))</f>
        <v>0</v>
      </c>
      <c r="U51" s="30">
        <f>IF(U44=0,0,VLOOKUP(U44,FAC_TOTALS_APTA!$A$4:$BQ$41,$L51,FALSE))</f>
        <v>0</v>
      </c>
      <c r="V51" s="30">
        <f>IF(V44=0,0,VLOOKUP(V44,FAC_TOTALS_APTA!$A$4:$BQ$41,$L51,FALSE))</f>
        <v>0</v>
      </c>
      <c r="W51" s="30">
        <f>IF(W44=0,0,VLOOKUP(W44,FAC_TOTALS_APTA!$A$4:$BQ$41,$L51,FALSE))</f>
        <v>0</v>
      </c>
      <c r="X51" s="30">
        <f>IF(X44=0,0,VLOOKUP(X44,FAC_TOTALS_APTA!$A$4:$BQ$41,$L51,FALSE))</f>
        <v>0</v>
      </c>
      <c r="Y51" s="30">
        <f>IF(Y44=0,0,VLOOKUP(Y44,FAC_TOTALS_APTA!$A$4:$BQ$41,$L51,FALSE))</f>
        <v>0</v>
      </c>
      <c r="Z51" s="30">
        <f>IF(Z44=0,0,VLOOKUP(Z44,FAC_TOTALS_APTA!$A$4:$BQ$41,$L51,FALSE))</f>
        <v>0</v>
      </c>
      <c r="AA51" s="30">
        <f>IF(AA44=0,0,VLOOKUP(AA44,FAC_TOTALS_APTA!$A$4:$BQ$41,$L51,FALSE))</f>
        <v>0</v>
      </c>
      <c r="AB51" s="30">
        <f>IF(AB44=0,0,VLOOKUP(AB44,FAC_TOTALS_APTA!$A$4:$BQ$41,$L51,FALSE))</f>
        <v>0</v>
      </c>
      <c r="AC51" s="33" t="e">
        <f t="shared" si="11"/>
        <v>#N/A</v>
      </c>
      <c r="AD51" s="34" t="e">
        <f>AC51/G66</f>
        <v>#N/A</v>
      </c>
      <c r="AE51" s="8"/>
    </row>
    <row r="52" spans="1:31" s="15" customFormat="1" ht="34" hidden="1" customHeight="1" x14ac:dyDescent="0.2">
      <c r="A52" s="8"/>
      <c r="B52" s="27" t="s">
        <v>72</v>
      </c>
      <c r="C52" s="29"/>
      <c r="D52" s="8" t="s">
        <v>10</v>
      </c>
      <c r="E52" s="48">
        <v>1.03E-2</v>
      </c>
      <c r="F52" s="8">
        <f>MATCH($D52,FAC_TOTALS_APTA!$A$2:$BQ$2,)</f>
        <v>16</v>
      </c>
      <c r="G52" s="30" t="e">
        <f>VLOOKUP(G44,FAC_TOTALS_APTA!$A$4:$BQ$41,$F52,FALSE)</f>
        <v>#N/A</v>
      </c>
      <c r="H52" s="30" t="e">
        <f>VLOOKUP(H44,FAC_TOTALS_APTA!$A$4:$BQ$41,$F52,FALSE)</f>
        <v>#N/A</v>
      </c>
      <c r="I52" s="31" t="str">
        <f t="shared" si="8"/>
        <v>-</v>
      </c>
      <c r="J52" s="32" t="str">
        <f t="shared" si="9"/>
        <v/>
      </c>
      <c r="K52" s="32" t="str">
        <f t="shared" si="10"/>
        <v>PCT_HH_NO_VEH_FAC</v>
      </c>
      <c r="L52" s="8">
        <f>MATCH($K52,FAC_TOTALS_APTA!$A$2:$BO$2,)</f>
        <v>34</v>
      </c>
      <c r="M52" s="30" t="e">
        <f>IF(M44=0,0,VLOOKUP(M44,FAC_TOTALS_APTA!$A$4:$BQ$41,$L52,FALSE))</f>
        <v>#N/A</v>
      </c>
      <c r="N52" s="30" t="e">
        <f>IF(N44=0,0,VLOOKUP(N44,FAC_TOTALS_APTA!$A$4:$BQ$41,$L52,FALSE))</f>
        <v>#N/A</v>
      </c>
      <c r="O52" s="30" t="e">
        <f>IF(O44=0,0,VLOOKUP(O44,FAC_TOTALS_APTA!$A$4:$BQ$41,$L52,FALSE))</f>
        <v>#N/A</v>
      </c>
      <c r="P52" s="30" t="e">
        <f>IF(P44=0,0,VLOOKUP(P44,FAC_TOTALS_APTA!$A$4:$BQ$41,$L52,FALSE))</f>
        <v>#N/A</v>
      </c>
      <c r="Q52" s="30" t="e">
        <f>IF(Q44=0,0,VLOOKUP(Q44,FAC_TOTALS_APTA!$A$4:$BQ$41,$L52,FALSE))</f>
        <v>#N/A</v>
      </c>
      <c r="R52" s="30" t="e">
        <f>IF(R44=0,0,VLOOKUP(R44,FAC_TOTALS_APTA!$A$4:$BQ$41,$L52,FALSE))</f>
        <v>#N/A</v>
      </c>
      <c r="S52" s="30">
        <f>IF(S44=0,0,VLOOKUP(S44,FAC_TOTALS_APTA!$A$4:$BQ$41,$L52,FALSE))</f>
        <v>0</v>
      </c>
      <c r="T52" s="30">
        <f>IF(T44=0,0,VLOOKUP(T44,FAC_TOTALS_APTA!$A$4:$BQ$41,$L52,FALSE))</f>
        <v>0</v>
      </c>
      <c r="U52" s="30">
        <f>IF(U44=0,0,VLOOKUP(U44,FAC_TOTALS_APTA!$A$4:$BQ$41,$L52,FALSE))</f>
        <v>0</v>
      </c>
      <c r="V52" s="30">
        <f>IF(V44=0,0,VLOOKUP(V44,FAC_TOTALS_APTA!$A$4:$BQ$41,$L52,FALSE))</f>
        <v>0</v>
      </c>
      <c r="W52" s="30">
        <f>IF(W44=0,0,VLOOKUP(W44,FAC_TOTALS_APTA!$A$4:$BQ$41,$L52,FALSE))</f>
        <v>0</v>
      </c>
      <c r="X52" s="30">
        <f>IF(X44=0,0,VLOOKUP(X44,FAC_TOTALS_APTA!$A$4:$BQ$41,$L52,FALSE))</f>
        <v>0</v>
      </c>
      <c r="Y52" s="30">
        <f>IF(Y44=0,0,VLOOKUP(Y44,FAC_TOTALS_APTA!$A$4:$BQ$41,$L52,FALSE))</f>
        <v>0</v>
      </c>
      <c r="Z52" s="30">
        <f>IF(Z44=0,0,VLOOKUP(Z44,FAC_TOTALS_APTA!$A$4:$BQ$41,$L52,FALSE))</f>
        <v>0</v>
      </c>
      <c r="AA52" s="30">
        <f>IF(AA44=0,0,VLOOKUP(AA44,FAC_TOTALS_APTA!$A$4:$BQ$41,$L52,FALSE))</f>
        <v>0</v>
      </c>
      <c r="AB52" s="30">
        <f>IF(AB44=0,0,VLOOKUP(AB44,FAC_TOTALS_APTA!$A$4:$BQ$41,$L52,FALSE))</f>
        <v>0</v>
      </c>
      <c r="AC52" s="33" t="e">
        <f t="shared" si="11"/>
        <v>#N/A</v>
      </c>
      <c r="AD52" s="34" t="e">
        <f>AC52/G66</f>
        <v>#N/A</v>
      </c>
      <c r="AE52" s="8"/>
    </row>
    <row r="53" spans="1:31" s="15" customFormat="1" ht="34" hidden="1" customHeight="1" x14ac:dyDescent="0.2">
      <c r="A53" s="8"/>
      <c r="B53" s="27" t="s">
        <v>55</v>
      </c>
      <c r="C53" s="29"/>
      <c r="D53" s="8" t="s">
        <v>32</v>
      </c>
      <c r="E53" s="48">
        <v>-4.0000000000000001E-3</v>
      </c>
      <c r="F53" s="8">
        <f>MATCH($D53,FAC_TOTALS_APTA!$A$2:$BQ$2,)</f>
        <v>18</v>
      </c>
      <c r="G53" s="35" t="e">
        <f>VLOOKUP(G44,FAC_TOTALS_APTA!$A$4:$BQ$41,$F53,FALSE)</f>
        <v>#N/A</v>
      </c>
      <c r="H53" s="35" t="e">
        <f>VLOOKUP(H44,FAC_TOTALS_APTA!$A$4:$BQ$41,$F53,FALSE)</f>
        <v>#N/A</v>
      </c>
      <c r="I53" s="31" t="str">
        <f t="shared" si="8"/>
        <v>-</v>
      </c>
      <c r="J53" s="32" t="str">
        <f t="shared" si="9"/>
        <v/>
      </c>
      <c r="K53" s="32" t="str">
        <f t="shared" si="10"/>
        <v>JTW_HOME_PCT_FAC</v>
      </c>
      <c r="L53" s="8">
        <f>MATCH($K53,FAC_TOTALS_APTA!$A$2:$BO$2,)</f>
        <v>36</v>
      </c>
      <c r="M53" s="30" t="e">
        <f>IF(M44=0,0,VLOOKUP(M44,FAC_TOTALS_APTA!$A$4:$BQ$41,$L53,FALSE))</f>
        <v>#N/A</v>
      </c>
      <c r="N53" s="30" t="e">
        <f>IF(N44=0,0,VLOOKUP(N44,FAC_TOTALS_APTA!$A$4:$BQ$41,$L53,FALSE))</f>
        <v>#N/A</v>
      </c>
      <c r="O53" s="30" t="e">
        <f>IF(O44=0,0,VLOOKUP(O44,FAC_TOTALS_APTA!$A$4:$BQ$41,$L53,FALSE))</f>
        <v>#N/A</v>
      </c>
      <c r="P53" s="30" t="e">
        <f>IF(P44=0,0,VLOOKUP(P44,FAC_TOTALS_APTA!$A$4:$BQ$41,$L53,FALSE))</f>
        <v>#N/A</v>
      </c>
      <c r="Q53" s="30" t="e">
        <f>IF(Q44=0,0,VLOOKUP(Q44,FAC_TOTALS_APTA!$A$4:$BQ$41,$L53,FALSE))</f>
        <v>#N/A</v>
      </c>
      <c r="R53" s="30" t="e">
        <f>IF(R44=0,0,VLOOKUP(R44,FAC_TOTALS_APTA!$A$4:$BQ$41,$L53,FALSE))</f>
        <v>#N/A</v>
      </c>
      <c r="S53" s="30">
        <f>IF(S44=0,0,VLOOKUP(S44,FAC_TOTALS_APTA!$A$4:$BQ$41,$L53,FALSE))</f>
        <v>0</v>
      </c>
      <c r="T53" s="30">
        <f>IF(T44=0,0,VLOOKUP(T44,FAC_TOTALS_APTA!$A$4:$BQ$41,$L53,FALSE))</f>
        <v>0</v>
      </c>
      <c r="U53" s="30">
        <f>IF(U44=0,0,VLOOKUP(U44,FAC_TOTALS_APTA!$A$4:$BQ$41,$L53,FALSE))</f>
        <v>0</v>
      </c>
      <c r="V53" s="30">
        <f>IF(V44=0,0,VLOOKUP(V44,FAC_TOTALS_APTA!$A$4:$BQ$41,$L53,FALSE))</f>
        <v>0</v>
      </c>
      <c r="W53" s="30">
        <f>IF(W44=0,0,VLOOKUP(W44,FAC_TOTALS_APTA!$A$4:$BQ$41,$L53,FALSE))</f>
        <v>0</v>
      </c>
      <c r="X53" s="30">
        <f>IF(X44=0,0,VLOOKUP(X44,FAC_TOTALS_APTA!$A$4:$BQ$41,$L53,FALSE))</f>
        <v>0</v>
      </c>
      <c r="Y53" s="30">
        <f>IF(Y44=0,0,VLOOKUP(Y44,FAC_TOTALS_APTA!$A$4:$BQ$41,$L53,FALSE))</f>
        <v>0</v>
      </c>
      <c r="Z53" s="30">
        <f>IF(Z44=0,0,VLOOKUP(Z44,FAC_TOTALS_APTA!$A$4:$BQ$41,$L53,FALSE))</f>
        <v>0</v>
      </c>
      <c r="AA53" s="30">
        <f>IF(AA44=0,0,VLOOKUP(AA44,FAC_TOTALS_APTA!$A$4:$BQ$41,$L53,FALSE))</f>
        <v>0</v>
      </c>
      <c r="AB53" s="30">
        <f>IF(AB44=0,0,VLOOKUP(AB44,FAC_TOTALS_APTA!$A$4:$BQ$41,$L53,FALSE))</f>
        <v>0</v>
      </c>
      <c r="AC53" s="33" t="e">
        <f t="shared" si="11"/>
        <v>#N/A</v>
      </c>
      <c r="AD53" s="34" t="e">
        <f>AC53/G66</f>
        <v>#N/A</v>
      </c>
      <c r="AE53" s="8"/>
    </row>
    <row r="54" spans="1:31" s="15" customFormat="1" ht="34" hidden="1" customHeight="1" x14ac:dyDescent="0.2">
      <c r="A54" s="8"/>
      <c r="B54" s="13" t="s">
        <v>83</v>
      </c>
      <c r="C54" s="29"/>
      <c r="D54" s="6" t="s">
        <v>92</v>
      </c>
      <c r="E54" s="48">
        <v>-6.8999999999999999E-3</v>
      </c>
      <c r="F54" s="8">
        <f>MATCH($D54,FAC_TOTALS_APTA!$A$2:$BQ$2,)</f>
        <v>19</v>
      </c>
      <c r="G54" s="35" t="e">
        <f>VLOOKUP(G44,FAC_TOTALS_APTA!$A$4:$BQ$41,$F54,FALSE)</f>
        <v>#N/A</v>
      </c>
      <c r="H54" s="35" t="e">
        <f>VLOOKUP(H44,FAC_TOTALS_APTA!$A$4:$BQ$41,$F54,FALSE)</f>
        <v>#N/A</v>
      </c>
      <c r="I54" s="31" t="str">
        <f t="shared" si="8"/>
        <v>-</v>
      </c>
      <c r="J54" s="32" t="str">
        <f t="shared" si="9"/>
        <v/>
      </c>
      <c r="K54" s="32" t="str">
        <f t="shared" si="10"/>
        <v>TNC_TRIPS_PER_CAPITA_CLUSTER_BUS_HI_OPEX_FAC</v>
      </c>
      <c r="L54" s="8">
        <f>MATCH($K54,FAC_TOTALS_APTA!$A$2:$BO$2,)</f>
        <v>37</v>
      </c>
      <c r="M54" s="30" t="e">
        <f>IF(M44=0,0,VLOOKUP(M44,FAC_TOTALS_APTA!$A$4:$BQ$41,$L54,FALSE))</f>
        <v>#N/A</v>
      </c>
      <c r="N54" s="30" t="e">
        <f>IF(N44=0,0,VLOOKUP(N44,FAC_TOTALS_APTA!$A$4:$BQ$41,$L54,FALSE))</f>
        <v>#N/A</v>
      </c>
      <c r="O54" s="30" t="e">
        <f>IF(O44=0,0,VLOOKUP(O44,FAC_TOTALS_APTA!$A$4:$BQ$41,$L54,FALSE))</f>
        <v>#N/A</v>
      </c>
      <c r="P54" s="30" t="e">
        <f>IF(P44=0,0,VLOOKUP(P44,FAC_TOTALS_APTA!$A$4:$BQ$41,$L54,FALSE))</f>
        <v>#N/A</v>
      </c>
      <c r="Q54" s="30" t="e">
        <f>IF(Q44=0,0,VLOOKUP(Q44,FAC_TOTALS_APTA!$A$4:$BQ$41,$L54,FALSE))</f>
        <v>#N/A</v>
      </c>
      <c r="R54" s="30" t="e">
        <f>IF(R44=0,0,VLOOKUP(R44,FAC_TOTALS_APTA!$A$4:$BQ$41,$L54,FALSE))</f>
        <v>#N/A</v>
      </c>
      <c r="S54" s="30">
        <f>IF(S44=0,0,VLOOKUP(S44,FAC_TOTALS_APTA!$A$4:$BQ$41,$L54,FALSE))</f>
        <v>0</v>
      </c>
      <c r="T54" s="30">
        <f>IF(T44=0,0,VLOOKUP(T44,FAC_TOTALS_APTA!$A$4:$BQ$41,$L54,FALSE))</f>
        <v>0</v>
      </c>
      <c r="U54" s="30">
        <f>IF(U44=0,0,VLOOKUP(U44,FAC_TOTALS_APTA!$A$4:$BQ$41,$L54,FALSE))</f>
        <v>0</v>
      </c>
      <c r="V54" s="30">
        <f>IF(V44=0,0,VLOOKUP(V44,FAC_TOTALS_APTA!$A$4:$BQ$41,$L54,FALSE))</f>
        <v>0</v>
      </c>
      <c r="W54" s="30">
        <f>IF(W44=0,0,VLOOKUP(W44,FAC_TOTALS_APTA!$A$4:$BQ$41,$L54,FALSE))</f>
        <v>0</v>
      </c>
      <c r="X54" s="30">
        <f>IF(X44=0,0,VLOOKUP(X44,FAC_TOTALS_APTA!$A$4:$BQ$41,$L54,FALSE))</f>
        <v>0</v>
      </c>
      <c r="Y54" s="30">
        <f>IF(Y44=0,0,VLOOKUP(Y44,FAC_TOTALS_APTA!$A$4:$BQ$41,$L54,FALSE))</f>
        <v>0</v>
      </c>
      <c r="Z54" s="30">
        <f>IF(Z44=0,0,VLOOKUP(Z44,FAC_TOTALS_APTA!$A$4:$BQ$41,$L54,FALSE))</f>
        <v>0</v>
      </c>
      <c r="AA54" s="30">
        <f>IF(AA44=0,0,VLOOKUP(AA44,FAC_TOTALS_APTA!$A$4:$BQ$41,$L54,FALSE))</f>
        <v>0</v>
      </c>
      <c r="AB54" s="30">
        <f>IF(AB44=0,0,VLOOKUP(AB44,FAC_TOTALS_APTA!$A$4:$BQ$41,$L54,FALSE))</f>
        <v>0</v>
      </c>
      <c r="AC54" s="33" t="e">
        <f t="shared" si="11"/>
        <v>#N/A</v>
      </c>
      <c r="AD54" s="34" t="e">
        <f>AC54/G66</f>
        <v>#N/A</v>
      </c>
      <c r="AE54" s="8"/>
    </row>
    <row r="55" spans="1:31" s="15" customFormat="1" ht="34" x14ac:dyDescent="0.2">
      <c r="A55" s="8"/>
      <c r="B55" s="13" t="s">
        <v>83</v>
      </c>
      <c r="C55" s="29"/>
      <c r="D55" s="6" t="s">
        <v>93</v>
      </c>
      <c r="E55" s="48">
        <v>-3.3099999999999997E-2</v>
      </c>
      <c r="F55" s="8">
        <f>MATCH($D55,FAC_TOTALS_APTA!$A$2:$BQ$2,)</f>
        <v>20</v>
      </c>
      <c r="G55" s="35" t="e">
        <f>VLOOKUP(G44,FAC_TOTALS_APTA!$A$4:$BQ$41,$F55,FALSE)</f>
        <v>#N/A</v>
      </c>
      <c r="H55" s="35" t="e">
        <f>VLOOKUP(H44,FAC_TOTALS_APTA!$A$4:$BQ$41,$F55,FALSE)</f>
        <v>#N/A</v>
      </c>
      <c r="I55" s="31" t="str">
        <f t="shared" si="8"/>
        <v>-</v>
      </c>
      <c r="J55" s="32" t="str">
        <f t="shared" si="9"/>
        <v/>
      </c>
      <c r="K55" s="32" t="str">
        <f t="shared" si="10"/>
        <v>TNC_TRIPS_PER_CAPITA_CLUSTER_BUS_MID_OPEX_FAC</v>
      </c>
      <c r="L55" s="8">
        <f>MATCH($K55,FAC_TOTALS_APTA!$A$2:$BO$2,)</f>
        <v>38</v>
      </c>
      <c r="M55" s="30" t="e">
        <f>IF(M44=0,0,VLOOKUP(M44,FAC_TOTALS_APTA!$A$4:$BQ$41,$L55,FALSE))</f>
        <v>#N/A</v>
      </c>
      <c r="N55" s="30" t="e">
        <f>IF(N44=0,0,VLOOKUP(N44,FAC_TOTALS_APTA!$A$4:$BQ$41,$L55,FALSE))</f>
        <v>#N/A</v>
      </c>
      <c r="O55" s="30" t="e">
        <f>IF(O44=0,0,VLOOKUP(O44,FAC_TOTALS_APTA!$A$4:$BQ$41,$L55,FALSE))</f>
        <v>#N/A</v>
      </c>
      <c r="P55" s="30" t="e">
        <f>IF(P44=0,0,VLOOKUP(P44,FAC_TOTALS_APTA!$A$4:$BQ$41,$L55,FALSE))</f>
        <v>#N/A</v>
      </c>
      <c r="Q55" s="30" t="e">
        <f>IF(Q44=0,0,VLOOKUP(Q44,FAC_TOTALS_APTA!$A$4:$BQ$41,$L55,FALSE))</f>
        <v>#N/A</v>
      </c>
      <c r="R55" s="30" t="e">
        <f>IF(R44=0,0,VLOOKUP(R44,FAC_TOTALS_APTA!$A$4:$BQ$41,$L55,FALSE))</f>
        <v>#N/A</v>
      </c>
      <c r="S55" s="30">
        <f>IF(S44=0,0,VLOOKUP(S44,FAC_TOTALS_APTA!$A$4:$BQ$41,$L55,FALSE))</f>
        <v>0</v>
      </c>
      <c r="T55" s="30">
        <f>IF(T44=0,0,VLOOKUP(T44,FAC_TOTALS_APTA!$A$4:$BQ$41,$L55,FALSE))</f>
        <v>0</v>
      </c>
      <c r="U55" s="30">
        <f>IF(U44=0,0,VLOOKUP(U44,FAC_TOTALS_APTA!$A$4:$BQ$41,$L55,FALSE))</f>
        <v>0</v>
      </c>
      <c r="V55" s="30">
        <f>IF(V44=0,0,VLOOKUP(V44,FAC_TOTALS_APTA!$A$4:$BQ$41,$L55,FALSE))</f>
        <v>0</v>
      </c>
      <c r="W55" s="30">
        <f>IF(W44=0,0,VLOOKUP(W44,FAC_TOTALS_APTA!$A$4:$BQ$41,$L55,FALSE))</f>
        <v>0</v>
      </c>
      <c r="X55" s="30">
        <f>IF(X44=0,0,VLOOKUP(X44,FAC_TOTALS_APTA!$A$4:$BQ$41,$L55,FALSE))</f>
        <v>0</v>
      </c>
      <c r="Y55" s="30">
        <f>IF(Y44=0,0,VLOOKUP(Y44,FAC_TOTALS_APTA!$A$4:$BQ$41,$L55,FALSE))</f>
        <v>0</v>
      </c>
      <c r="Z55" s="30">
        <f>IF(Z44=0,0,VLOOKUP(Z44,FAC_TOTALS_APTA!$A$4:$BQ$41,$L55,FALSE))</f>
        <v>0</v>
      </c>
      <c r="AA55" s="30">
        <f>IF(AA44=0,0,VLOOKUP(AA44,FAC_TOTALS_APTA!$A$4:$BQ$41,$L55,FALSE))</f>
        <v>0</v>
      </c>
      <c r="AB55" s="30">
        <f>IF(AB44=0,0,VLOOKUP(AB44,FAC_TOTALS_APTA!$A$4:$BQ$41,$L55,FALSE))</f>
        <v>0</v>
      </c>
      <c r="AC55" s="33" t="e">
        <f t="shared" si="11"/>
        <v>#N/A</v>
      </c>
      <c r="AD55" s="34" t="e">
        <f>AC55/G66</f>
        <v>#N/A</v>
      </c>
      <c r="AE55" s="8"/>
    </row>
    <row r="56" spans="1:31" s="15" customFormat="1" ht="34" x14ac:dyDescent="0.2">
      <c r="A56" s="8"/>
      <c r="B56" s="13" t="s">
        <v>83</v>
      </c>
      <c r="C56" s="29"/>
      <c r="D56" s="6" t="s">
        <v>94</v>
      </c>
      <c r="E56" s="48">
        <v>-2.2200000000000001E-2</v>
      </c>
      <c r="F56" s="8">
        <f>MATCH($D56,FAC_TOTALS_APTA!$A$2:$BQ$2,)</f>
        <v>21</v>
      </c>
      <c r="G56" s="35" t="e">
        <f>VLOOKUP(G44,FAC_TOTALS_APTA!$A$4:$BQ$41,$F56,FALSE)</f>
        <v>#N/A</v>
      </c>
      <c r="H56" s="35" t="e">
        <f>VLOOKUP(H44,FAC_TOTALS_APTA!$A$4:$BQ$41,$F56,FALSE)</f>
        <v>#N/A</v>
      </c>
      <c r="I56" s="31" t="str">
        <f t="shared" si="8"/>
        <v>-</v>
      </c>
      <c r="J56" s="32" t="str">
        <f t="shared" si="9"/>
        <v/>
      </c>
      <c r="K56" s="32" t="str">
        <f t="shared" si="10"/>
        <v>TNC_TRIPS_PER_CAPITA_CLUSTER_BUS_LOW_OPEX_FAC</v>
      </c>
      <c r="L56" s="8">
        <f>MATCH($K56,FAC_TOTALS_APTA!$A$2:$BO$2,)</f>
        <v>39</v>
      </c>
      <c r="M56" s="30" t="e">
        <f>IF(M44=0,0,VLOOKUP(M44,FAC_TOTALS_APTA!$A$4:$BQ$41,$L56,FALSE))</f>
        <v>#N/A</v>
      </c>
      <c r="N56" s="30" t="e">
        <f>IF(N44=0,0,VLOOKUP(N44,FAC_TOTALS_APTA!$A$4:$BQ$41,$L56,FALSE))</f>
        <v>#N/A</v>
      </c>
      <c r="O56" s="30" t="e">
        <f>IF(O44=0,0,VLOOKUP(O44,FAC_TOTALS_APTA!$A$4:$BQ$41,$L56,FALSE))</f>
        <v>#N/A</v>
      </c>
      <c r="P56" s="30" t="e">
        <f>IF(P44=0,0,VLOOKUP(P44,FAC_TOTALS_APTA!$A$4:$BQ$41,$L56,FALSE))</f>
        <v>#N/A</v>
      </c>
      <c r="Q56" s="30" t="e">
        <f>IF(Q44=0,0,VLOOKUP(Q44,FAC_TOTALS_APTA!$A$4:$BQ$41,$L56,FALSE))</f>
        <v>#N/A</v>
      </c>
      <c r="R56" s="30" t="e">
        <f>IF(R44=0,0,VLOOKUP(R44,FAC_TOTALS_APTA!$A$4:$BQ$41,$L56,FALSE))</f>
        <v>#N/A</v>
      </c>
      <c r="S56" s="30">
        <f>IF(S44=0,0,VLOOKUP(S44,FAC_TOTALS_APTA!$A$4:$BQ$41,$L56,FALSE))</f>
        <v>0</v>
      </c>
      <c r="T56" s="30">
        <f>IF(T44=0,0,VLOOKUP(T44,FAC_TOTALS_APTA!$A$4:$BQ$41,$L56,FALSE))</f>
        <v>0</v>
      </c>
      <c r="U56" s="30">
        <f>IF(U44=0,0,VLOOKUP(U44,FAC_TOTALS_APTA!$A$4:$BQ$41,$L56,FALSE))</f>
        <v>0</v>
      </c>
      <c r="V56" s="30">
        <f>IF(V44=0,0,VLOOKUP(V44,FAC_TOTALS_APTA!$A$4:$BQ$41,$L56,FALSE))</f>
        <v>0</v>
      </c>
      <c r="W56" s="30">
        <f>IF(W44=0,0,VLOOKUP(W44,FAC_TOTALS_APTA!$A$4:$BQ$41,$L56,FALSE))</f>
        <v>0</v>
      </c>
      <c r="X56" s="30">
        <f>IF(X44=0,0,VLOOKUP(X44,FAC_TOTALS_APTA!$A$4:$BQ$41,$L56,FALSE))</f>
        <v>0</v>
      </c>
      <c r="Y56" s="30">
        <f>IF(Y44=0,0,VLOOKUP(Y44,FAC_TOTALS_APTA!$A$4:$BQ$41,$L56,FALSE))</f>
        <v>0</v>
      </c>
      <c r="Z56" s="30">
        <f>IF(Z44=0,0,VLOOKUP(Z44,FAC_TOTALS_APTA!$A$4:$BQ$41,$L56,FALSE))</f>
        <v>0</v>
      </c>
      <c r="AA56" s="30">
        <f>IF(AA44=0,0,VLOOKUP(AA44,FAC_TOTALS_APTA!$A$4:$BQ$41,$L56,FALSE))</f>
        <v>0</v>
      </c>
      <c r="AB56" s="30">
        <f>IF(AB44=0,0,VLOOKUP(AB44,FAC_TOTALS_APTA!$A$4:$BQ$41,$L56,FALSE))</f>
        <v>0</v>
      </c>
      <c r="AC56" s="33" t="e">
        <f t="shared" si="11"/>
        <v>#N/A</v>
      </c>
      <c r="AD56" s="34" t="e">
        <f>AC56/G66</f>
        <v>#N/A</v>
      </c>
      <c r="AE56" s="8"/>
    </row>
    <row r="57" spans="1:31" s="15" customFormat="1" ht="34" x14ac:dyDescent="0.2">
      <c r="A57" s="8"/>
      <c r="B57" s="13" t="s">
        <v>83</v>
      </c>
      <c r="C57" s="29"/>
      <c r="D57" s="6" t="s">
        <v>95</v>
      </c>
      <c r="E57" s="48">
        <v>-1.1000000000000001E-3</v>
      </c>
      <c r="F57" s="8">
        <f>MATCH($D57,FAC_TOTALS_APTA!$A$2:$BQ$2,)</f>
        <v>22</v>
      </c>
      <c r="G57" s="35" t="e">
        <f>VLOOKUP(G44,FAC_TOTALS_APTA!$A$4:$BQ$41,$F57,FALSE)</f>
        <v>#N/A</v>
      </c>
      <c r="H57" s="35" t="e">
        <f>VLOOKUP(H44,FAC_TOTALS_APTA!$A$4:$BQ$41,$F57,FALSE)</f>
        <v>#N/A</v>
      </c>
      <c r="I57" s="31" t="str">
        <f t="shared" si="8"/>
        <v>-</v>
      </c>
      <c r="J57" s="32" t="str">
        <f t="shared" si="9"/>
        <v/>
      </c>
      <c r="K57" s="32" t="str">
        <f t="shared" si="10"/>
        <v>TNC_TRIPS_PER_CAPITA_CLUSTER_BUS_NEW_YORK_FAC</v>
      </c>
      <c r="L57" s="8">
        <f>MATCH($K57,FAC_TOTALS_APTA!$A$2:$BO$2,)</f>
        <v>40</v>
      </c>
      <c r="M57" s="30" t="e">
        <f>IF(M44=0,0,VLOOKUP(M44,FAC_TOTALS_APTA!$A$4:$BQ$41,$L57,FALSE))</f>
        <v>#N/A</v>
      </c>
      <c r="N57" s="30" t="e">
        <f>IF(N44=0,0,VLOOKUP(N44,FAC_TOTALS_APTA!$A$4:$BQ$41,$L57,FALSE))</f>
        <v>#N/A</v>
      </c>
      <c r="O57" s="30" t="e">
        <f>IF(O44=0,0,VLOOKUP(O44,FAC_TOTALS_APTA!$A$4:$BQ$41,$L57,FALSE))</f>
        <v>#N/A</v>
      </c>
      <c r="P57" s="30" t="e">
        <f>IF(P44=0,0,VLOOKUP(P44,FAC_TOTALS_APTA!$A$4:$BQ$41,$L57,FALSE))</f>
        <v>#N/A</v>
      </c>
      <c r="Q57" s="30" t="e">
        <f>IF(Q44=0,0,VLOOKUP(Q44,FAC_TOTALS_APTA!$A$4:$BQ$41,$L57,FALSE))</f>
        <v>#N/A</v>
      </c>
      <c r="R57" s="30" t="e">
        <f>IF(R44=0,0,VLOOKUP(R44,FAC_TOTALS_APTA!$A$4:$BQ$41,$L57,FALSE))</f>
        <v>#N/A</v>
      </c>
      <c r="S57" s="30">
        <f>IF(S44=0,0,VLOOKUP(S44,FAC_TOTALS_APTA!$A$4:$BQ$41,$L57,FALSE))</f>
        <v>0</v>
      </c>
      <c r="T57" s="30">
        <f>IF(T44=0,0,VLOOKUP(T44,FAC_TOTALS_APTA!$A$4:$BQ$41,$L57,FALSE))</f>
        <v>0</v>
      </c>
      <c r="U57" s="30">
        <f>IF(U44=0,0,VLOOKUP(U44,FAC_TOTALS_APTA!$A$4:$BQ$41,$L57,FALSE))</f>
        <v>0</v>
      </c>
      <c r="V57" s="30">
        <f>IF(V44=0,0,VLOOKUP(V44,FAC_TOTALS_APTA!$A$4:$BQ$41,$L57,FALSE))</f>
        <v>0</v>
      </c>
      <c r="W57" s="30">
        <f>IF(W44=0,0,VLOOKUP(W44,FAC_TOTALS_APTA!$A$4:$BQ$41,$L57,FALSE))</f>
        <v>0</v>
      </c>
      <c r="X57" s="30">
        <f>IF(X44=0,0,VLOOKUP(X44,FAC_TOTALS_APTA!$A$4:$BQ$41,$L57,FALSE))</f>
        <v>0</v>
      </c>
      <c r="Y57" s="30">
        <f>IF(Y44=0,0,VLOOKUP(Y44,FAC_TOTALS_APTA!$A$4:$BQ$41,$L57,FALSE))</f>
        <v>0</v>
      </c>
      <c r="Z57" s="30">
        <f>IF(Z44=0,0,VLOOKUP(Z44,FAC_TOTALS_APTA!$A$4:$BQ$41,$L57,FALSE))</f>
        <v>0</v>
      </c>
      <c r="AA57" s="30">
        <f>IF(AA44=0,0,VLOOKUP(AA44,FAC_TOTALS_APTA!$A$4:$BQ$41,$L57,FALSE))</f>
        <v>0</v>
      </c>
      <c r="AB57" s="30">
        <f>IF(AB44=0,0,VLOOKUP(AB44,FAC_TOTALS_APTA!$A$4:$BQ$41,$L57,FALSE))</f>
        <v>0</v>
      </c>
      <c r="AC57" s="33" t="e">
        <f t="shared" si="11"/>
        <v>#N/A</v>
      </c>
      <c r="AD57" s="34" t="e">
        <f>AC57/G66</f>
        <v>#N/A</v>
      </c>
      <c r="AE57" s="8"/>
    </row>
    <row r="58" spans="1:31" s="15" customFormat="1" ht="34" x14ac:dyDescent="0.2">
      <c r="A58" s="8"/>
      <c r="B58" s="13" t="s">
        <v>83</v>
      </c>
      <c r="C58" s="29"/>
      <c r="D58" s="6" t="s">
        <v>96</v>
      </c>
      <c r="E58" s="48">
        <v>-1.5E-3</v>
      </c>
      <c r="F58" s="8">
        <f>MATCH($D58,FAC_TOTALS_APTA!$A$2:$BQ$2,)</f>
        <v>23</v>
      </c>
      <c r="G58" s="35" t="e">
        <f>VLOOKUP(G44,FAC_TOTALS_APTA!$A$4:$BQ$41,$F58,FALSE)</f>
        <v>#N/A</v>
      </c>
      <c r="H58" s="35" t="e">
        <f>VLOOKUP(H44,FAC_TOTALS_APTA!$A$4:$BQ$41,$F58,FALSE)</f>
        <v>#N/A</v>
      </c>
      <c r="I58" s="31" t="str">
        <f t="shared" si="8"/>
        <v>-</v>
      </c>
      <c r="J58" s="32" t="str">
        <f t="shared" si="9"/>
        <v/>
      </c>
      <c r="K58" s="32" t="str">
        <f t="shared" si="10"/>
        <v>TNC_TRIPS_PER_CAPITA_CLUSTER_RAIL_HI_OPEX_FAC</v>
      </c>
      <c r="L58" s="8">
        <f>MATCH($K58,FAC_TOTALS_APTA!$A$2:$BO$2,)</f>
        <v>41</v>
      </c>
      <c r="M58" s="30" t="e">
        <f>IF(M44=0,0,VLOOKUP(M44,FAC_TOTALS_APTA!$A$4:$BQ$41,$L58,FALSE))</f>
        <v>#N/A</v>
      </c>
      <c r="N58" s="30" t="e">
        <f>IF(N44=0,0,VLOOKUP(N44,FAC_TOTALS_APTA!$A$4:$BQ$41,$L58,FALSE))</f>
        <v>#N/A</v>
      </c>
      <c r="O58" s="30" t="e">
        <f>IF(O44=0,0,VLOOKUP(O44,FAC_TOTALS_APTA!$A$4:$BQ$41,$L58,FALSE))</f>
        <v>#N/A</v>
      </c>
      <c r="P58" s="30" t="e">
        <f>IF(P44=0,0,VLOOKUP(P44,FAC_TOTALS_APTA!$A$4:$BQ$41,$L58,FALSE))</f>
        <v>#N/A</v>
      </c>
      <c r="Q58" s="30" t="e">
        <f>IF(Q44=0,0,VLOOKUP(Q44,FAC_TOTALS_APTA!$A$4:$BQ$41,$L58,FALSE))</f>
        <v>#N/A</v>
      </c>
      <c r="R58" s="30" t="e">
        <f>IF(R44=0,0,VLOOKUP(R44,FAC_TOTALS_APTA!$A$4:$BQ$41,$L58,FALSE))</f>
        <v>#N/A</v>
      </c>
      <c r="S58" s="30">
        <f>IF(S44=0,0,VLOOKUP(S44,FAC_TOTALS_APTA!$A$4:$BQ$41,$L58,FALSE))</f>
        <v>0</v>
      </c>
      <c r="T58" s="30">
        <f>IF(T44=0,0,VLOOKUP(T44,FAC_TOTALS_APTA!$A$4:$BQ$41,$L58,FALSE))</f>
        <v>0</v>
      </c>
      <c r="U58" s="30">
        <f>IF(U44=0,0,VLOOKUP(U44,FAC_TOTALS_APTA!$A$4:$BQ$41,$L58,FALSE))</f>
        <v>0</v>
      </c>
      <c r="V58" s="30">
        <f>IF(V44=0,0,VLOOKUP(V44,FAC_TOTALS_APTA!$A$4:$BQ$41,$L58,FALSE))</f>
        <v>0</v>
      </c>
      <c r="W58" s="30">
        <f>IF(W44=0,0,VLOOKUP(W44,FAC_TOTALS_APTA!$A$4:$BQ$41,$L58,FALSE))</f>
        <v>0</v>
      </c>
      <c r="X58" s="30">
        <f>IF(X44=0,0,VLOOKUP(X44,FAC_TOTALS_APTA!$A$4:$BQ$41,$L58,FALSE))</f>
        <v>0</v>
      </c>
      <c r="Y58" s="30">
        <f>IF(Y44=0,0,VLOOKUP(Y44,FAC_TOTALS_APTA!$A$4:$BQ$41,$L58,FALSE))</f>
        <v>0</v>
      </c>
      <c r="Z58" s="30">
        <f>IF(Z44=0,0,VLOOKUP(Z44,FAC_TOTALS_APTA!$A$4:$BQ$41,$L58,FALSE))</f>
        <v>0</v>
      </c>
      <c r="AA58" s="30">
        <f>IF(AA44=0,0,VLOOKUP(AA44,FAC_TOTALS_APTA!$A$4:$BQ$41,$L58,FALSE))</f>
        <v>0</v>
      </c>
      <c r="AB58" s="30">
        <f>IF(AB44=0,0,VLOOKUP(AB44,FAC_TOTALS_APTA!$A$4:$BQ$41,$L58,FALSE))</f>
        <v>0</v>
      </c>
      <c r="AC58" s="33" t="e">
        <f t="shared" si="11"/>
        <v>#N/A</v>
      </c>
      <c r="AD58" s="34" t="e">
        <f>AC58/G66</f>
        <v>#N/A</v>
      </c>
      <c r="AE58" s="8"/>
    </row>
    <row r="59" spans="1:31" s="65" customFormat="1" ht="34" x14ac:dyDescent="0.2">
      <c r="A59" s="64"/>
      <c r="B59" s="13" t="s">
        <v>83</v>
      </c>
      <c r="C59" s="29"/>
      <c r="D59" s="6" t="s">
        <v>97</v>
      </c>
      <c r="E59" s="48">
        <v>-2.81E-2</v>
      </c>
      <c r="F59" s="8">
        <f>MATCH($D59,FAC_TOTALS_APTA!$A$2:$BQ$2,)</f>
        <v>24</v>
      </c>
      <c r="G59" s="35" t="e">
        <f>VLOOKUP(G44,FAC_TOTALS_APTA!$A$4:$BQ$41,$F59,FALSE)</f>
        <v>#N/A</v>
      </c>
      <c r="H59" s="35" t="e">
        <f>VLOOKUP(H44,FAC_TOTALS_APTA!$A$4:$BQ$41,$F59,FALSE)</f>
        <v>#N/A</v>
      </c>
      <c r="I59" s="31" t="str">
        <f t="shared" si="8"/>
        <v>-</v>
      </c>
      <c r="J59" s="32" t="str">
        <f t="shared" si="9"/>
        <v/>
      </c>
      <c r="K59" s="32" t="str">
        <f t="shared" si="10"/>
        <v>TNC_TRIPS_PER_CAPITA_CLUSTER_RAIL_MID_OPEX_FAC</v>
      </c>
      <c r="L59" s="8">
        <f>MATCH($K59,FAC_TOTALS_APTA!$A$2:$BO$2,)</f>
        <v>42</v>
      </c>
      <c r="M59" s="30" t="e">
        <f>IF(M44=0,0,VLOOKUP(M44,FAC_TOTALS_APTA!$A$4:$BQ$41,$L59,FALSE))</f>
        <v>#N/A</v>
      </c>
      <c r="N59" s="30" t="e">
        <f>IF(N44=0,0,VLOOKUP(N44,FAC_TOTALS_APTA!$A$4:$BQ$41,$L59,FALSE))</f>
        <v>#N/A</v>
      </c>
      <c r="O59" s="30" t="e">
        <f>IF(O44=0,0,VLOOKUP(O44,FAC_TOTALS_APTA!$A$4:$BQ$41,$L59,FALSE))</f>
        <v>#N/A</v>
      </c>
      <c r="P59" s="30" t="e">
        <f>IF(P44=0,0,VLOOKUP(P44,FAC_TOTALS_APTA!$A$4:$BQ$41,$L59,FALSE))</f>
        <v>#N/A</v>
      </c>
      <c r="Q59" s="30" t="e">
        <f>IF(Q44=0,0,VLOOKUP(Q44,FAC_TOTALS_APTA!$A$4:$BQ$41,$L59,FALSE))</f>
        <v>#N/A</v>
      </c>
      <c r="R59" s="30" t="e">
        <f>IF(R44=0,0,VLOOKUP(R44,FAC_TOTALS_APTA!$A$4:$BQ$41,$L59,FALSE))</f>
        <v>#N/A</v>
      </c>
      <c r="S59" s="30">
        <f>IF(S44=0,0,VLOOKUP(S44,FAC_TOTALS_APTA!$A$4:$BQ$41,$L59,FALSE))</f>
        <v>0</v>
      </c>
      <c r="T59" s="30">
        <f>IF(T44=0,0,VLOOKUP(T44,FAC_TOTALS_APTA!$A$4:$BQ$41,$L59,FALSE))</f>
        <v>0</v>
      </c>
      <c r="U59" s="30">
        <f>IF(U44=0,0,VLOOKUP(U44,FAC_TOTALS_APTA!$A$4:$BQ$41,$L59,FALSE))</f>
        <v>0</v>
      </c>
      <c r="V59" s="30">
        <f>IF(V44=0,0,VLOOKUP(V44,FAC_TOTALS_APTA!$A$4:$BQ$41,$L59,FALSE))</f>
        <v>0</v>
      </c>
      <c r="W59" s="30">
        <f>IF(W44=0,0,VLOOKUP(W44,FAC_TOTALS_APTA!$A$4:$BQ$41,$L59,FALSE))</f>
        <v>0</v>
      </c>
      <c r="X59" s="30">
        <f>IF(X44=0,0,VLOOKUP(X44,FAC_TOTALS_APTA!$A$4:$BQ$41,$L59,FALSE))</f>
        <v>0</v>
      </c>
      <c r="Y59" s="30">
        <f>IF(Y44=0,0,VLOOKUP(Y44,FAC_TOTALS_APTA!$A$4:$BQ$41,$L59,FALSE))</f>
        <v>0</v>
      </c>
      <c r="Z59" s="30">
        <f>IF(Z44=0,0,VLOOKUP(Z44,FAC_TOTALS_APTA!$A$4:$BQ$41,$L59,FALSE))</f>
        <v>0</v>
      </c>
      <c r="AA59" s="30">
        <f>IF(AA44=0,0,VLOOKUP(AA44,FAC_TOTALS_APTA!$A$4:$BQ$41,$L59,FALSE))</f>
        <v>0</v>
      </c>
      <c r="AB59" s="30">
        <f>IF(AB44=0,0,VLOOKUP(AB44,FAC_TOTALS_APTA!$A$4:$BQ$41,$L59,FALSE))</f>
        <v>0</v>
      </c>
      <c r="AC59" s="33" t="e">
        <f t="shared" si="11"/>
        <v>#N/A</v>
      </c>
      <c r="AD59" s="34" t="e">
        <f>AC59/G66</f>
        <v>#N/A</v>
      </c>
      <c r="AE59" s="64"/>
    </row>
    <row r="60" spans="1:31" ht="34" x14ac:dyDescent="0.2">
      <c r="B60" s="13" t="s">
        <v>83</v>
      </c>
      <c r="C60" s="29"/>
      <c r="D60" s="6" t="s">
        <v>98</v>
      </c>
      <c r="E60" s="48">
        <v>8.2000000000000007E-3</v>
      </c>
      <c r="F60" s="8">
        <f>MATCH($D60,FAC_TOTALS_APTA!$A$2:$BQ$2,)</f>
        <v>25</v>
      </c>
      <c r="G60" s="35" t="e">
        <f>VLOOKUP(G44,FAC_TOTALS_APTA!$A$4:$BQ$41,$F60,FALSE)</f>
        <v>#N/A</v>
      </c>
      <c r="H60" s="35" t="e">
        <f>VLOOKUP(H44,FAC_TOTALS_APTA!$A$4:$BQ$41,$F60,FALSE)</f>
        <v>#N/A</v>
      </c>
      <c r="I60" s="31" t="str">
        <f t="shared" si="8"/>
        <v>-</v>
      </c>
      <c r="J60" s="32" t="str">
        <f t="shared" si="9"/>
        <v/>
      </c>
      <c r="K60" s="32" t="str">
        <f t="shared" si="10"/>
        <v>TNC_TRIPS_PER_CAPITA_CLUSTER_RAIL_NEW_YORK_FAC</v>
      </c>
      <c r="L60" s="8">
        <f>MATCH($K60,FAC_TOTALS_APTA!$A$2:$BO$2,)</f>
        <v>43</v>
      </c>
      <c r="M60" s="30" t="e">
        <f>IF(M44=0,0,VLOOKUP(M44,FAC_TOTALS_APTA!$A$4:$BQ$41,$L60,FALSE))</f>
        <v>#N/A</v>
      </c>
      <c r="N60" s="30" t="e">
        <f>IF(N44=0,0,VLOOKUP(N44,FAC_TOTALS_APTA!$A$4:$BQ$41,$L60,FALSE))</f>
        <v>#N/A</v>
      </c>
      <c r="O60" s="30" t="e">
        <f>IF(O44=0,0,VLOOKUP(O44,FAC_TOTALS_APTA!$A$4:$BQ$41,$L60,FALSE))</f>
        <v>#N/A</v>
      </c>
      <c r="P60" s="30" t="e">
        <f>IF(P44=0,0,VLOOKUP(P44,FAC_TOTALS_APTA!$A$4:$BQ$41,$L60,FALSE))</f>
        <v>#N/A</v>
      </c>
      <c r="Q60" s="30" t="e">
        <f>IF(Q44=0,0,VLOOKUP(Q44,FAC_TOTALS_APTA!$A$4:$BQ$41,$L60,FALSE))</f>
        <v>#N/A</v>
      </c>
      <c r="R60" s="30" t="e">
        <f>IF(R44=0,0,VLOOKUP(R44,FAC_TOTALS_APTA!$A$4:$BQ$41,$L60,FALSE))</f>
        <v>#N/A</v>
      </c>
      <c r="S60" s="30">
        <f>IF(S44=0,0,VLOOKUP(S44,FAC_TOTALS_APTA!$A$4:$BQ$41,$L60,FALSE))</f>
        <v>0</v>
      </c>
      <c r="T60" s="30">
        <f>IF(T44=0,0,VLOOKUP(T44,FAC_TOTALS_APTA!$A$4:$BQ$41,$L60,FALSE))</f>
        <v>0</v>
      </c>
      <c r="U60" s="30">
        <f>IF(U44=0,0,VLOOKUP(U44,FAC_TOTALS_APTA!$A$4:$BQ$41,$L60,FALSE))</f>
        <v>0</v>
      </c>
      <c r="V60" s="30">
        <f>IF(V44=0,0,VLOOKUP(V44,FAC_TOTALS_APTA!$A$4:$BQ$41,$L60,FALSE))</f>
        <v>0</v>
      </c>
      <c r="W60" s="30">
        <f>IF(W44=0,0,VLOOKUP(W44,FAC_TOTALS_APTA!$A$4:$BQ$41,$L60,FALSE))</f>
        <v>0</v>
      </c>
      <c r="X60" s="30">
        <f>IF(X44=0,0,VLOOKUP(X44,FAC_TOTALS_APTA!$A$4:$BQ$41,$L60,FALSE))</f>
        <v>0</v>
      </c>
      <c r="Y60" s="30">
        <f>IF(Y44=0,0,VLOOKUP(Y44,FAC_TOTALS_APTA!$A$4:$BQ$41,$L60,FALSE))</f>
        <v>0</v>
      </c>
      <c r="Z60" s="30">
        <f>IF(Z44=0,0,VLOOKUP(Z44,FAC_TOTALS_APTA!$A$4:$BQ$41,$L60,FALSE))</f>
        <v>0</v>
      </c>
      <c r="AA60" s="30">
        <f>IF(AA44=0,0,VLOOKUP(AA44,FAC_TOTALS_APTA!$A$4:$BQ$41,$L60,FALSE))</f>
        <v>0</v>
      </c>
      <c r="AB60" s="30">
        <f>IF(AB44=0,0,VLOOKUP(AB44,FAC_TOTALS_APTA!$A$4:$BQ$41,$L60,FALSE))</f>
        <v>0</v>
      </c>
      <c r="AC60" s="33" t="e">
        <f t="shared" si="11"/>
        <v>#N/A</v>
      </c>
      <c r="AD60" s="34" t="e">
        <f>AC60/G66</f>
        <v>#N/A</v>
      </c>
    </row>
    <row r="61" spans="1:31" ht="15" x14ac:dyDescent="0.2">
      <c r="B61" s="27" t="s">
        <v>73</v>
      </c>
      <c r="C61" s="29"/>
      <c r="D61" s="8" t="s">
        <v>49</v>
      </c>
      <c r="E61" s="48">
        <v>-1.2999999999999999E-3</v>
      </c>
      <c r="F61" s="8">
        <f>MATCH($D61,FAC_TOTALS_APTA!$A$2:$BQ$2,)</f>
        <v>26</v>
      </c>
      <c r="G61" s="35" t="e">
        <f>VLOOKUP(G44,FAC_TOTALS_APTA!$A$4:$BQ$41,$F61,FALSE)</f>
        <v>#N/A</v>
      </c>
      <c r="H61" s="35" t="e">
        <f>VLOOKUP(H44,FAC_TOTALS_APTA!$A$4:$BQ$41,$F61,FALSE)</f>
        <v>#N/A</v>
      </c>
      <c r="I61" s="31" t="str">
        <f t="shared" si="8"/>
        <v>-</v>
      </c>
      <c r="J61" s="32" t="str">
        <f t="shared" si="9"/>
        <v/>
      </c>
      <c r="K61" s="32" t="str">
        <f t="shared" si="10"/>
        <v>BIKE_SHARE_FAC</v>
      </c>
      <c r="L61" s="8">
        <f>MATCH($K61,FAC_TOTALS_APTA!$A$2:$BO$2,)</f>
        <v>44</v>
      </c>
      <c r="M61" s="30" t="e">
        <f>IF(M44=0,0,VLOOKUP(M44,FAC_TOTALS_APTA!$A$4:$BQ$41,$L61,FALSE))</f>
        <v>#N/A</v>
      </c>
      <c r="N61" s="30" t="e">
        <f>IF(N44=0,0,VLOOKUP(N44,FAC_TOTALS_APTA!$A$4:$BQ$41,$L61,FALSE))</f>
        <v>#N/A</v>
      </c>
      <c r="O61" s="30" t="e">
        <f>IF(O44=0,0,VLOOKUP(O44,FAC_TOTALS_APTA!$A$4:$BQ$41,$L61,FALSE))</f>
        <v>#N/A</v>
      </c>
      <c r="P61" s="30" t="e">
        <f>IF(P44=0,0,VLOOKUP(P44,FAC_TOTALS_APTA!$A$4:$BQ$41,$L61,FALSE))</f>
        <v>#N/A</v>
      </c>
      <c r="Q61" s="30" t="e">
        <f>IF(Q44=0,0,VLOOKUP(Q44,FAC_TOTALS_APTA!$A$4:$BQ$41,$L61,FALSE))</f>
        <v>#N/A</v>
      </c>
      <c r="R61" s="30" t="e">
        <f>IF(R44=0,0,VLOOKUP(R44,FAC_TOTALS_APTA!$A$4:$BQ$41,$L61,FALSE))</f>
        <v>#N/A</v>
      </c>
      <c r="S61" s="30">
        <f>IF(S44=0,0,VLOOKUP(S44,FAC_TOTALS_APTA!$A$4:$BQ$41,$L61,FALSE))</f>
        <v>0</v>
      </c>
      <c r="T61" s="30">
        <f>IF(T44=0,0,VLOOKUP(T44,FAC_TOTALS_APTA!$A$4:$BQ$41,$L61,FALSE))</f>
        <v>0</v>
      </c>
      <c r="U61" s="30">
        <f>IF(U44=0,0,VLOOKUP(U44,FAC_TOTALS_APTA!$A$4:$BQ$41,$L61,FALSE))</f>
        <v>0</v>
      </c>
      <c r="V61" s="30">
        <f>IF(V44=0,0,VLOOKUP(V44,FAC_TOTALS_APTA!$A$4:$BQ$41,$L61,FALSE))</f>
        <v>0</v>
      </c>
      <c r="W61" s="30">
        <f>IF(W44=0,0,VLOOKUP(W44,FAC_TOTALS_APTA!$A$4:$BQ$41,$L61,FALSE))</f>
        <v>0</v>
      </c>
      <c r="X61" s="30">
        <f>IF(X44=0,0,VLOOKUP(X44,FAC_TOTALS_APTA!$A$4:$BQ$41,$L61,FALSE))</f>
        <v>0</v>
      </c>
      <c r="Y61" s="30">
        <f>IF(Y44=0,0,VLOOKUP(Y44,FAC_TOTALS_APTA!$A$4:$BQ$41,$L61,FALSE))</f>
        <v>0</v>
      </c>
      <c r="Z61" s="30">
        <f>IF(Z44=0,0,VLOOKUP(Z44,FAC_TOTALS_APTA!$A$4:$BQ$41,$L61,FALSE))</f>
        <v>0</v>
      </c>
      <c r="AA61" s="30">
        <f>IF(AA44=0,0,VLOOKUP(AA44,FAC_TOTALS_APTA!$A$4:$BQ$41,$L61,FALSE))</f>
        <v>0</v>
      </c>
      <c r="AB61" s="30">
        <f>IF(AB44=0,0,VLOOKUP(AB44,FAC_TOTALS_APTA!$A$4:$BQ$41,$L61,FALSE))</f>
        <v>0</v>
      </c>
      <c r="AC61" s="33" t="e">
        <f t="shared" si="11"/>
        <v>#N/A</v>
      </c>
      <c r="AD61" s="34" t="e">
        <f>AC61/G66</f>
        <v>#N/A</v>
      </c>
    </row>
    <row r="62" spans="1:31" ht="15" x14ac:dyDescent="0.2">
      <c r="B62" s="27" t="s">
        <v>74</v>
      </c>
      <c r="C62" s="29"/>
      <c r="D62" s="8" t="s">
        <v>99</v>
      </c>
      <c r="E62" s="48">
        <v>-5.5500000000000001E-2</v>
      </c>
      <c r="F62" s="8">
        <f>MATCH($D62,FAC_TOTALS_APTA!$A$2:$BQ$2,)</f>
        <v>27</v>
      </c>
      <c r="G62" s="35" t="e">
        <f>VLOOKUP(G44,FAC_TOTALS_APTA!$A$4:$BQ$41,$F62,FALSE)</f>
        <v>#N/A</v>
      </c>
      <c r="H62" s="35" t="e">
        <f>VLOOKUP(H44,FAC_TOTALS_APTA!$A$4:$BQ$41,$F62,FALSE)</f>
        <v>#N/A</v>
      </c>
      <c r="I62" s="31" t="str">
        <f t="shared" si="8"/>
        <v>-</v>
      </c>
      <c r="J62" s="32" t="str">
        <f t="shared" si="9"/>
        <v/>
      </c>
      <c r="K62" s="32" t="str">
        <f t="shared" si="10"/>
        <v>scooter_flag_BUS_FAC</v>
      </c>
      <c r="L62" s="8">
        <f>MATCH($K62,FAC_TOTALS_APTA!$A$2:$BO$2,)</f>
        <v>45</v>
      </c>
      <c r="M62" s="30" t="e">
        <f>IF(M44=0,0,VLOOKUP(M44,FAC_TOTALS_APTA!$A$4:$BQ$41,$L62,FALSE))</f>
        <v>#N/A</v>
      </c>
      <c r="N62" s="30" t="e">
        <f>IF(N44=0,0,VLOOKUP(N44,FAC_TOTALS_APTA!$A$4:$BQ$41,$L62,FALSE))</f>
        <v>#N/A</v>
      </c>
      <c r="O62" s="30" t="e">
        <f>IF(O44=0,0,VLOOKUP(O44,FAC_TOTALS_APTA!$A$4:$BQ$41,$L62,FALSE))</f>
        <v>#N/A</v>
      </c>
      <c r="P62" s="30" t="e">
        <f>IF(P44=0,0,VLOOKUP(P44,FAC_TOTALS_APTA!$A$4:$BQ$41,$L62,FALSE))</f>
        <v>#N/A</v>
      </c>
      <c r="Q62" s="30" t="e">
        <f>IF(Q44=0,0,VLOOKUP(Q44,FAC_TOTALS_APTA!$A$4:$BQ$41,$L62,FALSE))</f>
        <v>#N/A</v>
      </c>
      <c r="R62" s="30" t="e">
        <f>IF(R44=0,0,VLOOKUP(R44,FAC_TOTALS_APTA!$A$4:$BQ$41,$L62,FALSE))</f>
        <v>#N/A</v>
      </c>
      <c r="S62" s="30">
        <f>IF(S44=0,0,VLOOKUP(S44,FAC_TOTALS_APTA!$A$4:$BQ$41,$L62,FALSE))</f>
        <v>0</v>
      </c>
      <c r="T62" s="30">
        <f>IF(T44=0,0,VLOOKUP(T44,FAC_TOTALS_APTA!$A$4:$BQ$41,$L62,FALSE))</f>
        <v>0</v>
      </c>
      <c r="U62" s="30">
        <f>IF(U44=0,0,VLOOKUP(U44,FAC_TOTALS_APTA!$A$4:$BQ$41,$L62,FALSE))</f>
        <v>0</v>
      </c>
      <c r="V62" s="30">
        <f>IF(V44=0,0,VLOOKUP(V44,FAC_TOTALS_APTA!$A$4:$BQ$41,$L62,FALSE))</f>
        <v>0</v>
      </c>
      <c r="W62" s="30">
        <f>IF(W44=0,0,VLOOKUP(W44,FAC_TOTALS_APTA!$A$4:$BQ$41,$L62,FALSE))</f>
        <v>0</v>
      </c>
      <c r="X62" s="30">
        <f>IF(X44=0,0,VLOOKUP(X44,FAC_TOTALS_APTA!$A$4:$BQ$41,$L62,FALSE))</f>
        <v>0</v>
      </c>
      <c r="Y62" s="30">
        <f>IF(Y44=0,0,VLOOKUP(Y44,FAC_TOTALS_APTA!$A$4:$BQ$41,$L62,FALSE))</f>
        <v>0</v>
      </c>
      <c r="Z62" s="30">
        <f>IF(Z44=0,0,VLOOKUP(Z44,FAC_TOTALS_APTA!$A$4:$BQ$41,$L62,FALSE))</f>
        <v>0</v>
      </c>
      <c r="AA62" s="30">
        <f>IF(AA44=0,0,VLOOKUP(AA44,FAC_TOTALS_APTA!$A$4:$BQ$41,$L62,FALSE))</f>
        <v>0</v>
      </c>
      <c r="AB62" s="30">
        <f>IF(AB44=0,0,VLOOKUP(AB44,FAC_TOTALS_APTA!$A$4:$BQ$41,$L62,FALSE))</f>
        <v>0</v>
      </c>
      <c r="AC62" s="33" t="e">
        <f t="shared" si="11"/>
        <v>#N/A</v>
      </c>
      <c r="AD62" s="34" t="e">
        <f>AC62/G66</f>
        <v>#N/A</v>
      </c>
    </row>
    <row r="63" spans="1:31" ht="15" x14ac:dyDescent="0.2">
      <c r="B63" s="10" t="s">
        <v>74</v>
      </c>
      <c r="C63" s="28"/>
      <c r="D63" s="9" t="s">
        <v>100</v>
      </c>
      <c r="E63" s="49">
        <v>5.1999999999999998E-3</v>
      </c>
      <c r="F63" s="9">
        <f>MATCH($D63,FAC_TOTALS_APTA!$A$2:$BQ$2,)</f>
        <v>28</v>
      </c>
      <c r="G63" s="37" t="e">
        <f>VLOOKUP(G44,FAC_TOTALS_APTA!$A$4:$BQ$41,$F63,FALSE)</f>
        <v>#N/A</v>
      </c>
      <c r="H63" s="37" t="e">
        <f>VLOOKUP(H44,FAC_TOTALS_APTA!$A$4:$BQ$41,$F63,FALSE)</f>
        <v>#N/A</v>
      </c>
      <c r="I63" s="38" t="str">
        <f t="shared" si="8"/>
        <v>-</v>
      </c>
      <c r="J63" s="39" t="str">
        <f t="shared" si="9"/>
        <v/>
      </c>
      <c r="K63" s="39" t="str">
        <f t="shared" si="10"/>
        <v>scooter_flag_RAIL_FAC</v>
      </c>
      <c r="L63" s="9">
        <f>MATCH($K63,FAC_TOTALS_APTA!$A$2:$BO$2,)</f>
        <v>46</v>
      </c>
      <c r="M63" s="40" t="e">
        <f>IF(M44=0,0,VLOOKUP(M44,FAC_TOTALS_APTA!$A$4:$BQ$41,$L63,FALSE))</f>
        <v>#N/A</v>
      </c>
      <c r="N63" s="40" t="e">
        <f>IF(N44=0,0,VLOOKUP(N44,FAC_TOTALS_APTA!$A$4:$BQ$41,$L63,FALSE))</f>
        <v>#N/A</v>
      </c>
      <c r="O63" s="40" t="e">
        <f>IF(O44=0,0,VLOOKUP(O44,FAC_TOTALS_APTA!$A$4:$BQ$41,$L63,FALSE))</f>
        <v>#N/A</v>
      </c>
      <c r="P63" s="40" t="e">
        <f>IF(P44=0,0,VLOOKUP(P44,FAC_TOTALS_APTA!$A$4:$BQ$41,$L63,FALSE))</f>
        <v>#N/A</v>
      </c>
      <c r="Q63" s="40" t="e">
        <f>IF(Q44=0,0,VLOOKUP(Q44,FAC_TOTALS_APTA!$A$4:$BQ$41,$L63,FALSE))</f>
        <v>#N/A</v>
      </c>
      <c r="R63" s="40" t="e">
        <f>IF(R44=0,0,VLOOKUP(R44,FAC_TOTALS_APTA!$A$4:$BQ$41,$L63,FALSE))</f>
        <v>#N/A</v>
      </c>
      <c r="S63" s="40">
        <f>IF(S44=0,0,VLOOKUP(S44,FAC_TOTALS_APTA!$A$4:$BQ$41,$L63,FALSE))</f>
        <v>0</v>
      </c>
      <c r="T63" s="40">
        <f>IF(T44=0,0,VLOOKUP(T44,FAC_TOTALS_APTA!$A$4:$BQ$41,$L63,FALSE))</f>
        <v>0</v>
      </c>
      <c r="U63" s="40">
        <f>IF(U44=0,0,VLOOKUP(U44,FAC_TOTALS_APTA!$A$4:$BQ$41,$L63,FALSE))</f>
        <v>0</v>
      </c>
      <c r="V63" s="40">
        <f>IF(V44=0,0,VLOOKUP(V44,FAC_TOTALS_APTA!$A$4:$BQ$41,$L63,FALSE))</f>
        <v>0</v>
      </c>
      <c r="W63" s="40">
        <f>IF(W44=0,0,VLOOKUP(W44,FAC_TOTALS_APTA!$A$4:$BQ$41,$L63,FALSE))</f>
        <v>0</v>
      </c>
      <c r="X63" s="40">
        <f>IF(X44=0,0,VLOOKUP(X44,FAC_TOTALS_APTA!$A$4:$BQ$41,$L63,FALSE))</f>
        <v>0</v>
      </c>
      <c r="Y63" s="40">
        <f>IF(Y44=0,0,VLOOKUP(Y44,FAC_TOTALS_APTA!$A$4:$BQ$41,$L63,FALSE))</f>
        <v>0</v>
      </c>
      <c r="Z63" s="40">
        <f>IF(Z44=0,0,VLOOKUP(Z44,FAC_TOTALS_APTA!$A$4:$BQ$41,$L63,FALSE))</f>
        <v>0</v>
      </c>
      <c r="AA63" s="40">
        <f>IF(AA44=0,0,VLOOKUP(AA44,FAC_TOTALS_APTA!$A$4:$BQ$41,$L63,FALSE))</f>
        <v>0</v>
      </c>
      <c r="AB63" s="40">
        <f>IF(AB44=0,0,VLOOKUP(AB44,FAC_TOTALS_APTA!$A$4:$BQ$41,$L63,FALSE))</f>
        <v>0</v>
      </c>
      <c r="AC63" s="41" t="e">
        <f t="shared" si="11"/>
        <v>#N/A</v>
      </c>
      <c r="AD63" s="42" t="e">
        <f>AC63/G66</f>
        <v>#N/A</v>
      </c>
    </row>
    <row r="64" spans="1:31" s="12" customFormat="1" ht="15" x14ac:dyDescent="0.2">
      <c r="B64" s="10" t="s">
        <v>61</v>
      </c>
      <c r="C64" s="28"/>
      <c r="D64" s="10" t="s">
        <v>53</v>
      </c>
      <c r="E64" s="75"/>
      <c r="F64" s="9"/>
      <c r="G64" s="40"/>
      <c r="H64" s="40"/>
      <c r="I64" s="38"/>
      <c r="J64" s="39"/>
      <c r="K64" s="39" t="str">
        <f t="shared" si="10"/>
        <v>New_Reporter_FAC</v>
      </c>
      <c r="L64" s="9">
        <f>MATCH($K64,FAC_TOTALS_APTA!$A$2:$BO$2,)</f>
        <v>50</v>
      </c>
      <c r="M64" s="40" t="e">
        <f>IF(M44=0,0,VLOOKUP(M44,FAC_TOTALS_APTA!$A$4:$BQ$41,$L64,FALSE))</f>
        <v>#N/A</v>
      </c>
      <c r="N64" s="40" t="e">
        <f>IF(N44=0,0,VLOOKUP(N44,FAC_TOTALS_APTA!$A$4:$BQ$41,$L64,FALSE))</f>
        <v>#N/A</v>
      </c>
      <c r="O64" s="40" t="e">
        <f>IF(O44=0,0,VLOOKUP(O44,FAC_TOTALS_APTA!$A$4:$BQ$41,$L64,FALSE))</f>
        <v>#N/A</v>
      </c>
      <c r="P64" s="40" t="e">
        <f>IF(P44=0,0,VLOOKUP(P44,FAC_TOTALS_APTA!$A$4:$BQ$41,$L64,FALSE))</f>
        <v>#N/A</v>
      </c>
      <c r="Q64" s="40" t="e">
        <f>IF(Q44=0,0,VLOOKUP(Q44,FAC_TOTALS_APTA!$A$4:$BQ$41,$L64,FALSE))</f>
        <v>#N/A</v>
      </c>
      <c r="R64" s="40" t="e">
        <f>IF(R44=0,0,VLOOKUP(R44,FAC_TOTALS_APTA!$A$4:$BQ$41,$L64,FALSE))</f>
        <v>#N/A</v>
      </c>
      <c r="S64" s="40">
        <f>IF(S44=0,0,VLOOKUP(S44,FAC_TOTALS_APTA!$A$4:$BQ$41,$L64,FALSE))</f>
        <v>0</v>
      </c>
      <c r="T64" s="40">
        <f>IF(T44=0,0,VLOOKUP(T44,FAC_TOTALS_APTA!$A$4:$BQ$41,$L64,FALSE))</f>
        <v>0</v>
      </c>
      <c r="U64" s="40">
        <f>IF(U44=0,0,VLOOKUP(U44,FAC_TOTALS_APTA!$A$4:$BQ$41,$L64,FALSE))</f>
        <v>0</v>
      </c>
      <c r="V64" s="40">
        <f>IF(V44=0,0,VLOOKUP(V44,FAC_TOTALS_APTA!$A$4:$BQ$41,$L64,FALSE))</f>
        <v>0</v>
      </c>
      <c r="W64" s="40">
        <f>IF(W44=0,0,VLOOKUP(W44,FAC_TOTALS_APTA!$A$4:$BQ$41,$L64,FALSE))</f>
        <v>0</v>
      </c>
      <c r="X64" s="40">
        <f>IF(X44=0,0,VLOOKUP(X44,FAC_TOTALS_APTA!$A$4:$BQ$41,$L64,FALSE))</f>
        <v>0</v>
      </c>
      <c r="Y64" s="40">
        <f>IF(Y44=0,0,VLOOKUP(Y44,FAC_TOTALS_APTA!$A$4:$BQ$41,$L64,FALSE))</f>
        <v>0</v>
      </c>
      <c r="Z64" s="40">
        <f>IF(Z44=0,0,VLOOKUP(Z44,FAC_TOTALS_APTA!$A$4:$BQ$41,$L64,FALSE))</f>
        <v>0</v>
      </c>
      <c r="AA64" s="40">
        <f>IF(AA44=0,0,VLOOKUP(AA44,FAC_TOTALS_APTA!$A$4:$BQ$41,$L64,FALSE))</f>
        <v>0</v>
      </c>
      <c r="AB64" s="40">
        <f>IF(AB44=0,0,VLOOKUP(AB44,FAC_TOTALS_APTA!$A$4:$BQ$41,$L64,FALSE))</f>
        <v>0</v>
      </c>
      <c r="AC64" s="41" t="e">
        <f>SUM(M64:AB64)</f>
        <v>#N/A</v>
      </c>
      <c r="AD64" s="42" t="e">
        <f>AC64/G66</f>
        <v>#N/A</v>
      </c>
    </row>
    <row r="65" spans="1:31" ht="15" x14ac:dyDescent="0.2">
      <c r="B65" s="27" t="s">
        <v>75</v>
      </c>
      <c r="C65" s="29"/>
      <c r="D65" s="8" t="s">
        <v>6</v>
      </c>
      <c r="E65" s="48"/>
      <c r="F65" s="8">
        <f>MATCH($D65,FAC_TOTALS_APTA!$A$2:$BO$2,)</f>
        <v>9</v>
      </c>
      <c r="G65" s="66" t="e">
        <f>VLOOKUP(G44,FAC_TOTALS_APTA!$A$4:$BQ$41,$F65,FALSE)</f>
        <v>#N/A</v>
      </c>
      <c r="H65" s="66" t="e">
        <f>VLOOKUP(H44,FAC_TOTALS_APTA!$A$4:$BO$41,$F65,FALSE)</f>
        <v>#N/A</v>
      </c>
      <c r="I65" s="68" t="e">
        <f t="shared" ref="I65:I66" si="12">H65/G65-1</f>
        <v>#N/A</v>
      </c>
      <c r="J65" s="32"/>
      <c r="K65" s="32"/>
      <c r="L65" s="8"/>
      <c r="M65" s="30" t="e">
        <f>SUM(M46:M63)</f>
        <v>#N/A</v>
      </c>
      <c r="N65" s="30" t="e">
        <f t="shared" ref="N65:AB65" si="13">SUM(N46:N63)</f>
        <v>#N/A</v>
      </c>
      <c r="O65" s="30" t="e">
        <f t="shared" si="13"/>
        <v>#N/A</v>
      </c>
      <c r="P65" s="30" t="e">
        <f t="shared" si="13"/>
        <v>#N/A</v>
      </c>
      <c r="Q65" s="30" t="e">
        <f t="shared" si="13"/>
        <v>#N/A</v>
      </c>
      <c r="R65" s="30" t="e">
        <f t="shared" si="13"/>
        <v>#N/A</v>
      </c>
      <c r="S65" s="30">
        <f t="shared" si="13"/>
        <v>0</v>
      </c>
      <c r="T65" s="30">
        <f t="shared" si="13"/>
        <v>0</v>
      </c>
      <c r="U65" s="30">
        <f t="shared" si="13"/>
        <v>0</v>
      </c>
      <c r="V65" s="30">
        <f t="shared" si="13"/>
        <v>0</v>
      </c>
      <c r="W65" s="30">
        <f t="shared" si="13"/>
        <v>0</v>
      </c>
      <c r="X65" s="30">
        <f t="shared" si="13"/>
        <v>0</v>
      </c>
      <c r="Y65" s="30">
        <f t="shared" si="13"/>
        <v>0</v>
      </c>
      <c r="Z65" s="30">
        <f t="shared" si="13"/>
        <v>0</v>
      </c>
      <c r="AA65" s="30">
        <f t="shared" si="13"/>
        <v>0</v>
      </c>
      <c r="AB65" s="30">
        <f t="shared" si="13"/>
        <v>0</v>
      </c>
      <c r="AC65" s="33" t="e">
        <f>H65-G65</f>
        <v>#N/A</v>
      </c>
      <c r="AD65" s="34" t="e">
        <f>I65</f>
        <v>#N/A</v>
      </c>
    </row>
    <row r="66" spans="1:31" ht="16" thickBot="1" x14ac:dyDescent="0.25">
      <c r="B66" s="11" t="s">
        <v>58</v>
      </c>
      <c r="C66" s="25"/>
      <c r="D66" s="25" t="s">
        <v>4</v>
      </c>
      <c r="E66" s="25"/>
      <c r="F66" s="25">
        <f>MATCH($D66,FAC_TOTALS_APTA!$A$2:$BO$2,)</f>
        <v>7</v>
      </c>
      <c r="G66" s="67" t="e">
        <f>VLOOKUP(G44,FAC_TOTALS_APTA!$A$4:$BO$41,$F66,FALSE)</f>
        <v>#N/A</v>
      </c>
      <c r="H66" s="67" t="e">
        <f>VLOOKUP(H44,FAC_TOTALS_APTA!$A$4:$BO$41,$F66,FALSE)</f>
        <v>#N/A</v>
      </c>
      <c r="I66" s="69" t="e">
        <f t="shared" si="12"/>
        <v>#N/A</v>
      </c>
      <c r="J66" s="44"/>
      <c r="K66" s="44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45" t="e">
        <f>H66-G66</f>
        <v>#N/A</v>
      </c>
      <c r="AD66" s="46" t="e">
        <f>I66</f>
        <v>#N/A</v>
      </c>
    </row>
    <row r="67" spans="1:31" ht="17" thickTop="1" thickBot="1" x14ac:dyDescent="0.25">
      <c r="B67" s="50" t="s">
        <v>76</v>
      </c>
      <c r="C67" s="51"/>
      <c r="D67" s="51"/>
      <c r="E67" s="52"/>
      <c r="F67" s="51"/>
      <c r="G67" s="51"/>
      <c r="H67" s="51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46" t="e">
        <f>AD66-AD65</f>
        <v>#N/A</v>
      </c>
    </row>
    <row r="68" spans="1:31" ht="15" thickTop="1" x14ac:dyDescent="0.2">
      <c r="B68" s="17"/>
      <c r="C68" s="12"/>
      <c r="D68" s="12"/>
      <c r="E68" s="8"/>
      <c r="F68" s="12"/>
      <c r="G68" s="12"/>
      <c r="H68" s="12"/>
      <c r="I68" s="19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1:31" x14ac:dyDescent="0.2">
      <c r="B69" s="17"/>
      <c r="C69" s="12"/>
      <c r="D69" s="12"/>
      <c r="E69" s="8"/>
      <c r="F69" s="12"/>
      <c r="G69" s="12"/>
      <c r="H69" s="12"/>
      <c r="I69" s="1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1:31" ht="15" x14ac:dyDescent="0.2">
      <c r="B70" s="17" t="s">
        <v>19</v>
      </c>
      <c r="C70" s="18" t="s">
        <v>20</v>
      </c>
      <c r="D70" s="12"/>
      <c r="E70" s="8"/>
      <c r="F70" s="12"/>
      <c r="G70" s="12"/>
      <c r="H70" s="12"/>
      <c r="I70" s="19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 spans="1:31" s="15" customFormat="1" x14ac:dyDescent="0.2">
      <c r="A71" s="8"/>
      <c r="B71" s="17"/>
      <c r="C71" s="18"/>
      <c r="D71" s="12"/>
      <c r="E71" s="8"/>
      <c r="F71" s="12"/>
      <c r="G71" s="12"/>
      <c r="H71" s="12"/>
      <c r="I71" s="19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8"/>
    </row>
    <row r="72" spans="1:31" ht="15" x14ac:dyDescent="0.2">
      <c r="B72" s="20" t="s">
        <v>30</v>
      </c>
      <c r="C72" s="21">
        <v>1</v>
      </c>
      <c r="D72" s="12"/>
      <c r="E72" s="8"/>
      <c r="F72" s="12"/>
      <c r="G72" s="12"/>
      <c r="H72" s="12"/>
      <c r="I72" s="1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1" ht="16" thickBot="1" x14ac:dyDescent="0.25">
      <c r="B73" s="22" t="s">
        <v>40</v>
      </c>
      <c r="C73" s="23">
        <v>3</v>
      </c>
      <c r="D73" s="24"/>
      <c r="E73" s="25"/>
      <c r="F73" s="24"/>
      <c r="G73" s="24"/>
      <c r="H73" s="24"/>
      <c r="I73" s="26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1" s="15" customFormat="1" ht="15" thickTop="1" x14ac:dyDescent="0.2">
      <c r="A74" s="8"/>
      <c r="B74" s="54"/>
      <c r="C74" s="55"/>
      <c r="D74" s="55"/>
      <c r="E74" s="55"/>
      <c r="F74" s="55"/>
      <c r="G74" s="84" t="s">
        <v>59</v>
      </c>
      <c r="H74" s="84"/>
      <c r="I74" s="8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84" t="s">
        <v>63</v>
      </c>
      <c r="AD74" s="84"/>
      <c r="AE74" s="8"/>
    </row>
    <row r="75" spans="1:31" s="15" customFormat="1" ht="15" x14ac:dyDescent="0.2">
      <c r="A75" s="8"/>
      <c r="B75" s="10" t="s">
        <v>21</v>
      </c>
      <c r="C75" s="28" t="s">
        <v>22</v>
      </c>
      <c r="D75" s="9" t="s">
        <v>23</v>
      </c>
      <c r="E75" s="9" t="s">
        <v>29</v>
      </c>
      <c r="F75" s="9"/>
      <c r="G75" s="28">
        <f>$C$1</f>
        <v>2012</v>
      </c>
      <c r="H75" s="28">
        <f>$C$2</f>
        <v>2018</v>
      </c>
      <c r="I75" s="28" t="s">
        <v>25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 t="s">
        <v>27</v>
      </c>
      <c r="AD75" s="28" t="s">
        <v>25</v>
      </c>
      <c r="AE75" s="8"/>
    </row>
    <row r="76" spans="1:31" s="15" customFormat="1" x14ac:dyDescent="0.2">
      <c r="A76" s="8"/>
      <c r="B76" s="27"/>
      <c r="C76" s="29"/>
      <c r="D76" s="8"/>
      <c r="E76" s="8"/>
      <c r="F76" s="8"/>
      <c r="G76" s="8"/>
      <c r="H76" s="8"/>
      <c r="I76" s="29"/>
      <c r="J76" s="8"/>
      <c r="K76" s="8"/>
      <c r="L76" s="8"/>
      <c r="M76" s="8">
        <v>1</v>
      </c>
      <c r="N76" s="8">
        <v>2</v>
      </c>
      <c r="O76" s="8">
        <v>3</v>
      </c>
      <c r="P76" s="8">
        <v>4</v>
      </c>
      <c r="Q76" s="8">
        <v>5</v>
      </c>
      <c r="R76" s="8">
        <v>6</v>
      </c>
      <c r="S76" s="8">
        <v>7</v>
      </c>
      <c r="T76" s="8">
        <v>8</v>
      </c>
      <c r="U76" s="8">
        <v>9</v>
      </c>
      <c r="V76" s="8">
        <v>10</v>
      </c>
      <c r="W76" s="8">
        <v>11</v>
      </c>
      <c r="X76" s="8">
        <v>12</v>
      </c>
      <c r="Y76" s="8">
        <v>13</v>
      </c>
      <c r="Z76" s="8">
        <v>14</v>
      </c>
      <c r="AA76" s="8">
        <v>15</v>
      </c>
      <c r="AB76" s="8">
        <v>16</v>
      </c>
      <c r="AC76" s="8"/>
      <c r="AD76" s="8"/>
      <c r="AE76" s="8"/>
    </row>
    <row r="77" spans="1:31" s="15" customFormat="1" x14ac:dyDescent="0.2">
      <c r="A77" s="8"/>
      <c r="B77" s="27"/>
      <c r="C77" s="29"/>
      <c r="D77" s="8"/>
      <c r="E77" s="8"/>
      <c r="F77" s="8"/>
      <c r="G77" s="8" t="str">
        <f>CONCATENATE($C72,"_",$C73,"_",G75)</f>
        <v>1_3_2012</v>
      </c>
      <c r="H77" s="8" t="str">
        <f>CONCATENATE($C72,"_",$C73,"_",H75)</f>
        <v>1_3_2018</v>
      </c>
      <c r="I77" s="29"/>
      <c r="J77" s="8"/>
      <c r="K77" s="8"/>
      <c r="L77" s="8"/>
      <c r="M77" s="8" t="str">
        <f>IF($G75+M76&gt;$H75,0,CONCATENATE($C72,"_",$C73,"_",$G75+M76))</f>
        <v>1_3_2013</v>
      </c>
      <c r="N77" s="8" t="str">
        <f t="shared" ref="N77:AB77" si="14">IF($G75+N76&gt;$H75,0,CONCATENATE($C72,"_",$C73,"_",$G75+N76))</f>
        <v>1_3_2014</v>
      </c>
      <c r="O77" s="8" t="str">
        <f t="shared" si="14"/>
        <v>1_3_2015</v>
      </c>
      <c r="P77" s="8" t="str">
        <f t="shared" si="14"/>
        <v>1_3_2016</v>
      </c>
      <c r="Q77" s="8" t="str">
        <f t="shared" si="14"/>
        <v>1_3_2017</v>
      </c>
      <c r="R77" s="8" t="str">
        <f t="shared" si="14"/>
        <v>1_3_2018</v>
      </c>
      <c r="S77" s="8">
        <f t="shared" si="14"/>
        <v>0</v>
      </c>
      <c r="T77" s="8">
        <f t="shared" si="14"/>
        <v>0</v>
      </c>
      <c r="U77" s="8">
        <f t="shared" si="14"/>
        <v>0</v>
      </c>
      <c r="V77" s="8">
        <f t="shared" si="14"/>
        <v>0</v>
      </c>
      <c r="W77" s="8">
        <f t="shared" si="14"/>
        <v>0</v>
      </c>
      <c r="X77" s="8">
        <f t="shared" si="14"/>
        <v>0</v>
      </c>
      <c r="Y77" s="8">
        <f t="shared" si="14"/>
        <v>0</v>
      </c>
      <c r="Z77" s="8">
        <f t="shared" si="14"/>
        <v>0</v>
      </c>
      <c r="AA77" s="8">
        <f t="shared" si="14"/>
        <v>0</v>
      </c>
      <c r="AB77" s="8">
        <f t="shared" si="14"/>
        <v>0</v>
      </c>
      <c r="AC77" s="8"/>
      <c r="AD77" s="8"/>
      <c r="AE77" s="8"/>
    </row>
    <row r="78" spans="1:31" s="15" customFormat="1" x14ac:dyDescent="0.2">
      <c r="A78" s="8"/>
      <c r="B78" s="27"/>
      <c r="C78" s="29"/>
      <c r="D78" s="8"/>
      <c r="E78" s="8"/>
      <c r="F78" s="8" t="s">
        <v>26</v>
      </c>
      <c r="G78" s="30"/>
      <c r="H78" s="30"/>
      <c r="I78" s="29"/>
      <c r="J78" s="8"/>
      <c r="K78" s="8"/>
      <c r="L78" s="8" t="s">
        <v>26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s="15" customFormat="1" ht="15" x14ac:dyDescent="0.2">
      <c r="A79" s="8"/>
      <c r="B79" s="27" t="s">
        <v>37</v>
      </c>
      <c r="C79" s="29" t="s">
        <v>24</v>
      </c>
      <c r="D79" s="8" t="s">
        <v>8</v>
      </c>
      <c r="E79" s="48">
        <v>0.70279999999999998</v>
      </c>
      <c r="F79" s="8">
        <f>MATCH($D79,FAC_TOTALS_APTA!$A$2:$BQ$2,)</f>
        <v>11</v>
      </c>
      <c r="G79" s="30" t="e">
        <f>VLOOKUP(G77,FAC_TOTALS_APTA!$A$4:$BQ$41,$F79,FALSE)</f>
        <v>#N/A</v>
      </c>
      <c r="H79" s="30" t="e">
        <f>VLOOKUP(H77,FAC_TOTALS_APTA!$A$4:$BQ$41,$F79,FALSE)</f>
        <v>#N/A</v>
      </c>
      <c r="I79" s="31" t="str">
        <f>IFERROR(H79/G79-1,"-")</f>
        <v>-</v>
      </c>
      <c r="J79" s="32" t="str">
        <f>IF(C79="Log","_log","")</f>
        <v>_log</v>
      </c>
      <c r="K79" s="32" t="str">
        <f>CONCATENATE(D79,J79,"_FAC")</f>
        <v>VRM_ADJ_log_FAC</v>
      </c>
      <c r="L79" s="8">
        <f>MATCH($K79,FAC_TOTALS_APTA!$A$2:$BO$2,)</f>
        <v>29</v>
      </c>
      <c r="M79" s="30" t="e">
        <f>IF(M77=0,0,VLOOKUP(M77,FAC_TOTALS_APTA!$A$4:$BQ$41,$L79,FALSE))</f>
        <v>#N/A</v>
      </c>
      <c r="N79" s="30" t="e">
        <f>IF(N77=0,0,VLOOKUP(N77,FAC_TOTALS_APTA!$A$4:$BQ$41,$L79,FALSE))</f>
        <v>#N/A</v>
      </c>
      <c r="O79" s="30" t="e">
        <f>IF(O77=0,0,VLOOKUP(O77,FAC_TOTALS_APTA!$A$4:$BQ$41,$L79,FALSE))</f>
        <v>#N/A</v>
      </c>
      <c r="P79" s="30" t="e">
        <f>IF(P77=0,0,VLOOKUP(P77,FAC_TOTALS_APTA!$A$4:$BQ$41,$L79,FALSE))</f>
        <v>#N/A</v>
      </c>
      <c r="Q79" s="30" t="e">
        <f>IF(Q77=0,0,VLOOKUP(Q77,FAC_TOTALS_APTA!$A$4:$BQ$41,$L79,FALSE))</f>
        <v>#N/A</v>
      </c>
      <c r="R79" s="30" t="e">
        <f>IF(R77=0,0,VLOOKUP(R77,FAC_TOTALS_APTA!$A$4:$BQ$41,$L79,FALSE))</f>
        <v>#N/A</v>
      </c>
      <c r="S79" s="30">
        <f>IF(S77=0,0,VLOOKUP(S77,FAC_TOTALS_APTA!$A$4:$BQ$41,$L79,FALSE))</f>
        <v>0</v>
      </c>
      <c r="T79" s="30">
        <f>IF(T77=0,0,VLOOKUP(T77,FAC_TOTALS_APTA!$A$4:$BQ$41,$L79,FALSE))</f>
        <v>0</v>
      </c>
      <c r="U79" s="30">
        <f>IF(U77=0,0,VLOOKUP(U77,FAC_TOTALS_APTA!$A$4:$BQ$41,$L79,FALSE))</f>
        <v>0</v>
      </c>
      <c r="V79" s="30">
        <f>IF(V77=0,0,VLOOKUP(V77,FAC_TOTALS_APTA!$A$4:$BQ$41,$L79,FALSE))</f>
        <v>0</v>
      </c>
      <c r="W79" s="30">
        <f>IF(W77=0,0,VLOOKUP(W77,FAC_TOTALS_APTA!$A$4:$BQ$41,$L79,FALSE))</f>
        <v>0</v>
      </c>
      <c r="X79" s="30">
        <f>IF(X77=0,0,VLOOKUP(X77,FAC_TOTALS_APTA!$A$4:$BQ$41,$L79,FALSE))</f>
        <v>0</v>
      </c>
      <c r="Y79" s="30">
        <f>IF(Y77=0,0,VLOOKUP(Y77,FAC_TOTALS_APTA!$A$4:$BQ$41,$L79,FALSE))</f>
        <v>0</v>
      </c>
      <c r="Z79" s="30">
        <f>IF(Z77=0,0,VLOOKUP(Z77,FAC_TOTALS_APTA!$A$4:$BQ$41,$L79,FALSE))</f>
        <v>0</v>
      </c>
      <c r="AA79" s="30">
        <f>IF(AA77=0,0,VLOOKUP(AA77,FAC_TOTALS_APTA!$A$4:$BQ$41,$L79,FALSE))</f>
        <v>0</v>
      </c>
      <c r="AB79" s="30">
        <f>IF(AB77=0,0,VLOOKUP(AB77,FAC_TOTALS_APTA!$A$4:$BQ$41,$L79,FALSE))</f>
        <v>0</v>
      </c>
      <c r="AC79" s="33" t="e">
        <f>SUM(M79:AB79)</f>
        <v>#N/A</v>
      </c>
      <c r="AD79" s="34" t="e">
        <f>AC79/G99</f>
        <v>#N/A</v>
      </c>
      <c r="AE79" s="8"/>
    </row>
    <row r="80" spans="1:31" s="15" customFormat="1" ht="15" x14ac:dyDescent="0.2">
      <c r="A80" s="8"/>
      <c r="B80" s="27" t="s">
        <v>60</v>
      </c>
      <c r="C80" s="29" t="s">
        <v>24</v>
      </c>
      <c r="D80" s="8" t="s">
        <v>18</v>
      </c>
      <c r="E80" s="48">
        <v>-0.41089999999999999</v>
      </c>
      <c r="F80" s="8">
        <f>MATCH($D80,FAC_TOTALS_APTA!$A$2:$BQ$2,)</f>
        <v>12</v>
      </c>
      <c r="G80" s="47" t="e">
        <f>VLOOKUP(G77,FAC_TOTALS_APTA!$A$4:$BQ$41,$F80,FALSE)</f>
        <v>#N/A</v>
      </c>
      <c r="H80" s="47" t="e">
        <f>VLOOKUP(H77,FAC_TOTALS_APTA!$A$4:$BQ$41,$F80,FALSE)</f>
        <v>#N/A</v>
      </c>
      <c r="I80" s="31" t="str">
        <f t="shared" ref="I80:I96" si="15">IFERROR(H80/G80-1,"-")</f>
        <v>-</v>
      </c>
      <c r="J80" s="32" t="str">
        <f t="shared" ref="J80:J96" si="16">IF(C80="Log","_log","")</f>
        <v>_log</v>
      </c>
      <c r="K80" s="32" t="str">
        <f t="shared" ref="K80:K97" si="17">CONCATENATE(D80,J80,"_FAC")</f>
        <v>FARE_per_UPT_2018_log_FAC</v>
      </c>
      <c r="L80" s="8">
        <f>MATCH($K80,FAC_TOTALS_APTA!$A$2:$BO$2,)</f>
        <v>30</v>
      </c>
      <c r="M80" s="30" t="e">
        <f>IF(M77=0,0,VLOOKUP(M77,FAC_TOTALS_APTA!$A$4:$BQ$41,$L80,FALSE))</f>
        <v>#N/A</v>
      </c>
      <c r="N80" s="30" t="e">
        <f>IF(N77=0,0,VLOOKUP(N77,FAC_TOTALS_APTA!$A$4:$BQ$41,$L80,FALSE))</f>
        <v>#N/A</v>
      </c>
      <c r="O80" s="30" t="e">
        <f>IF(O77=0,0,VLOOKUP(O77,FAC_TOTALS_APTA!$A$4:$BQ$41,$L80,FALSE))</f>
        <v>#N/A</v>
      </c>
      <c r="P80" s="30" t="e">
        <f>IF(P77=0,0,VLOOKUP(P77,FAC_TOTALS_APTA!$A$4:$BQ$41,$L80,FALSE))</f>
        <v>#N/A</v>
      </c>
      <c r="Q80" s="30" t="e">
        <f>IF(Q77=0,0,VLOOKUP(Q77,FAC_TOTALS_APTA!$A$4:$BQ$41,$L80,FALSE))</f>
        <v>#N/A</v>
      </c>
      <c r="R80" s="30" t="e">
        <f>IF(R77=0,0,VLOOKUP(R77,FAC_TOTALS_APTA!$A$4:$BQ$41,$L80,FALSE))</f>
        <v>#N/A</v>
      </c>
      <c r="S80" s="30">
        <f>IF(S77=0,0,VLOOKUP(S77,FAC_TOTALS_APTA!$A$4:$BQ$41,$L80,FALSE))</f>
        <v>0</v>
      </c>
      <c r="T80" s="30">
        <f>IF(T77=0,0,VLOOKUP(T77,FAC_TOTALS_APTA!$A$4:$BQ$41,$L80,FALSE))</f>
        <v>0</v>
      </c>
      <c r="U80" s="30">
        <f>IF(U77=0,0,VLOOKUP(U77,FAC_TOTALS_APTA!$A$4:$BQ$41,$L80,FALSE))</f>
        <v>0</v>
      </c>
      <c r="V80" s="30">
        <f>IF(V77=0,0,VLOOKUP(V77,FAC_TOTALS_APTA!$A$4:$BQ$41,$L80,FALSE))</f>
        <v>0</v>
      </c>
      <c r="W80" s="30">
        <f>IF(W77=0,0,VLOOKUP(W77,FAC_TOTALS_APTA!$A$4:$BQ$41,$L80,FALSE))</f>
        <v>0</v>
      </c>
      <c r="X80" s="30">
        <f>IF(X77=0,0,VLOOKUP(X77,FAC_TOTALS_APTA!$A$4:$BQ$41,$L80,FALSE))</f>
        <v>0</v>
      </c>
      <c r="Y80" s="30">
        <f>IF(Y77=0,0,VLOOKUP(Y77,FAC_TOTALS_APTA!$A$4:$BQ$41,$L80,FALSE))</f>
        <v>0</v>
      </c>
      <c r="Z80" s="30">
        <f>IF(Z77=0,0,VLOOKUP(Z77,FAC_TOTALS_APTA!$A$4:$BQ$41,$L80,FALSE))</f>
        <v>0</v>
      </c>
      <c r="AA80" s="30">
        <f>IF(AA77=0,0,VLOOKUP(AA77,FAC_TOTALS_APTA!$A$4:$BQ$41,$L80,FALSE))</f>
        <v>0</v>
      </c>
      <c r="AB80" s="30">
        <f>IF(AB77=0,0,VLOOKUP(AB77,FAC_TOTALS_APTA!$A$4:$BQ$41,$L80,FALSE))</f>
        <v>0</v>
      </c>
      <c r="AC80" s="33" t="e">
        <f t="shared" ref="AC80:AC96" si="18">SUM(M80:AB80)</f>
        <v>#N/A</v>
      </c>
      <c r="AD80" s="34" t="e">
        <f>AC80/G99</f>
        <v>#N/A</v>
      </c>
      <c r="AE80" s="8"/>
    </row>
    <row r="81" spans="1:31" s="15" customFormat="1" ht="15" x14ac:dyDescent="0.2">
      <c r="A81" s="8"/>
      <c r="B81" s="27" t="s">
        <v>56</v>
      </c>
      <c r="C81" s="29" t="s">
        <v>24</v>
      </c>
      <c r="D81" s="8" t="s">
        <v>9</v>
      </c>
      <c r="E81" s="48">
        <v>0.29060000000000002</v>
      </c>
      <c r="F81" s="8">
        <f>MATCH($D81,FAC_TOTALS_APTA!$A$2:$BQ$2,)</f>
        <v>13</v>
      </c>
      <c r="G81" s="30" t="e">
        <f>VLOOKUP(G77,FAC_TOTALS_APTA!$A$4:$BQ$41,$F81,FALSE)</f>
        <v>#N/A</v>
      </c>
      <c r="H81" s="30" t="e">
        <f>VLOOKUP(H77,FAC_TOTALS_APTA!$A$4:$BQ$41,$F81,FALSE)</f>
        <v>#N/A</v>
      </c>
      <c r="I81" s="31" t="str">
        <f t="shared" si="15"/>
        <v>-</v>
      </c>
      <c r="J81" s="32" t="str">
        <f t="shared" si="16"/>
        <v>_log</v>
      </c>
      <c r="K81" s="32" t="str">
        <f t="shared" si="17"/>
        <v>POP_EMP_log_FAC</v>
      </c>
      <c r="L81" s="8">
        <f>MATCH($K81,FAC_TOTALS_APTA!$A$2:$BO$2,)</f>
        <v>31</v>
      </c>
      <c r="M81" s="30" t="e">
        <f>IF(M77=0,0,VLOOKUP(M77,FAC_TOTALS_APTA!$A$4:$BQ$41,$L81,FALSE))</f>
        <v>#N/A</v>
      </c>
      <c r="N81" s="30" t="e">
        <f>IF(N77=0,0,VLOOKUP(N77,FAC_TOTALS_APTA!$A$4:$BQ$41,$L81,FALSE))</f>
        <v>#N/A</v>
      </c>
      <c r="O81" s="30" t="e">
        <f>IF(O77=0,0,VLOOKUP(O77,FAC_TOTALS_APTA!$A$4:$BQ$41,$L81,FALSE))</f>
        <v>#N/A</v>
      </c>
      <c r="P81" s="30" t="e">
        <f>IF(P77=0,0,VLOOKUP(P77,FAC_TOTALS_APTA!$A$4:$BQ$41,$L81,FALSE))</f>
        <v>#N/A</v>
      </c>
      <c r="Q81" s="30" t="e">
        <f>IF(Q77=0,0,VLOOKUP(Q77,FAC_TOTALS_APTA!$A$4:$BQ$41,$L81,FALSE))</f>
        <v>#N/A</v>
      </c>
      <c r="R81" s="30" t="e">
        <f>IF(R77=0,0,VLOOKUP(R77,FAC_TOTALS_APTA!$A$4:$BQ$41,$L81,FALSE))</f>
        <v>#N/A</v>
      </c>
      <c r="S81" s="30">
        <f>IF(S77=0,0,VLOOKUP(S77,FAC_TOTALS_APTA!$A$4:$BQ$41,$L81,FALSE))</f>
        <v>0</v>
      </c>
      <c r="T81" s="30">
        <f>IF(T77=0,0,VLOOKUP(T77,FAC_TOTALS_APTA!$A$4:$BQ$41,$L81,FALSE))</f>
        <v>0</v>
      </c>
      <c r="U81" s="30">
        <f>IF(U77=0,0,VLOOKUP(U77,FAC_TOTALS_APTA!$A$4:$BQ$41,$L81,FALSE))</f>
        <v>0</v>
      </c>
      <c r="V81" s="30">
        <f>IF(V77=0,0,VLOOKUP(V77,FAC_TOTALS_APTA!$A$4:$BQ$41,$L81,FALSE))</f>
        <v>0</v>
      </c>
      <c r="W81" s="30">
        <f>IF(W77=0,0,VLOOKUP(W77,FAC_TOTALS_APTA!$A$4:$BQ$41,$L81,FALSE))</f>
        <v>0</v>
      </c>
      <c r="X81" s="30">
        <f>IF(X77=0,0,VLOOKUP(X77,FAC_TOTALS_APTA!$A$4:$BQ$41,$L81,FALSE))</f>
        <v>0</v>
      </c>
      <c r="Y81" s="30">
        <f>IF(Y77=0,0,VLOOKUP(Y77,FAC_TOTALS_APTA!$A$4:$BQ$41,$L81,FALSE))</f>
        <v>0</v>
      </c>
      <c r="Z81" s="30">
        <f>IF(Z77=0,0,VLOOKUP(Z77,FAC_TOTALS_APTA!$A$4:$BQ$41,$L81,FALSE))</f>
        <v>0</v>
      </c>
      <c r="AA81" s="30">
        <f>IF(AA77=0,0,VLOOKUP(AA77,FAC_TOTALS_APTA!$A$4:$BQ$41,$L81,FALSE))</f>
        <v>0</v>
      </c>
      <c r="AB81" s="30">
        <f>IF(AB77=0,0,VLOOKUP(AB77,FAC_TOTALS_APTA!$A$4:$BQ$41,$L81,FALSE))</f>
        <v>0</v>
      </c>
      <c r="AC81" s="33" t="e">
        <f t="shared" si="18"/>
        <v>#N/A</v>
      </c>
      <c r="AD81" s="34" t="e">
        <f>AC81/G99</f>
        <v>#N/A</v>
      </c>
      <c r="AE81" s="8"/>
    </row>
    <row r="82" spans="1:31" s="15" customFormat="1" ht="30" x14ac:dyDescent="0.2">
      <c r="A82" s="8"/>
      <c r="B82" s="27" t="s">
        <v>82</v>
      </c>
      <c r="C82" s="29"/>
      <c r="D82" s="6" t="s">
        <v>78</v>
      </c>
      <c r="E82" s="48">
        <v>2.7099999999999999E-2</v>
      </c>
      <c r="F82" s="8">
        <f>MATCH($D82,FAC_TOTALS_APTA!$A$2:$BQ$2,)</f>
        <v>17</v>
      </c>
      <c r="G82" s="47" t="e">
        <f>VLOOKUP(G77,FAC_TOTALS_APTA!$A$4:$BQ$41,$F82,FALSE)</f>
        <v>#N/A</v>
      </c>
      <c r="H82" s="47" t="e">
        <f>VLOOKUP(H77,FAC_TOTALS_APTA!$A$4:$BQ$41,$F82,FALSE)</f>
        <v>#N/A</v>
      </c>
      <c r="I82" s="31" t="str">
        <f t="shared" si="15"/>
        <v>-</v>
      </c>
      <c r="J82" s="32" t="str">
        <f t="shared" si="16"/>
        <v/>
      </c>
      <c r="K82" s="32" t="str">
        <f t="shared" si="17"/>
        <v>TSD_POP_EMP_PCT_FAC</v>
      </c>
      <c r="L82" s="8">
        <f>MATCH($K82,FAC_TOTALS_APTA!$A$2:$BO$2,)</f>
        <v>35</v>
      </c>
      <c r="M82" s="30" t="e">
        <f>IF(M77=0,0,VLOOKUP(M77,FAC_TOTALS_APTA!$A$4:$BQ$41,$L82,FALSE))</f>
        <v>#N/A</v>
      </c>
      <c r="N82" s="30" t="e">
        <f>IF(N77=0,0,VLOOKUP(N77,FAC_TOTALS_APTA!$A$4:$BQ$41,$L82,FALSE))</f>
        <v>#N/A</v>
      </c>
      <c r="O82" s="30" t="e">
        <f>IF(O77=0,0,VLOOKUP(O77,FAC_TOTALS_APTA!$A$4:$BQ$41,$L82,FALSE))</f>
        <v>#N/A</v>
      </c>
      <c r="P82" s="30" t="e">
        <f>IF(P77=0,0,VLOOKUP(P77,FAC_TOTALS_APTA!$A$4:$BQ$41,$L82,FALSE))</f>
        <v>#N/A</v>
      </c>
      <c r="Q82" s="30" t="e">
        <f>IF(Q77=0,0,VLOOKUP(Q77,FAC_TOTALS_APTA!$A$4:$BQ$41,$L82,FALSE))</f>
        <v>#N/A</v>
      </c>
      <c r="R82" s="30" t="e">
        <f>IF(R77=0,0,VLOOKUP(R77,FAC_TOTALS_APTA!$A$4:$BQ$41,$L82,FALSE))</f>
        <v>#N/A</v>
      </c>
      <c r="S82" s="30">
        <f>IF(S77=0,0,VLOOKUP(S77,FAC_TOTALS_APTA!$A$4:$BQ$41,$L82,FALSE))</f>
        <v>0</v>
      </c>
      <c r="T82" s="30">
        <f>IF(T77=0,0,VLOOKUP(T77,FAC_TOTALS_APTA!$A$4:$BQ$41,$L82,FALSE))</f>
        <v>0</v>
      </c>
      <c r="U82" s="30">
        <f>IF(U77=0,0,VLOOKUP(U77,FAC_TOTALS_APTA!$A$4:$BQ$41,$L82,FALSE))</f>
        <v>0</v>
      </c>
      <c r="V82" s="30">
        <f>IF(V77=0,0,VLOOKUP(V77,FAC_TOTALS_APTA!$A$4:$BQ$41,$L82,FALSE))</f>
        <v>0</v>
      </c>
      <c r="W82" s="30">
        <f>IF(W77=0,0,VLOOKUP(W77,FAC_TOTALS_APTA!$A$4:$BQ$41,$L82,FALSE))</f>
        <v>0</v>
      </c>
      <c r="X82" s="30">
        <f>IF(X77=0,0,VLOOKUP(X77,FAC_TOTALS_APTA!$A$4:$BQ$41,$L82,FALSE))</f>
        <v>0</v>
      </c>
      <c r="Y82" s="30">
        <f>IF(Y77=0,0,VLOOKUP(Y77,FAC_TOTALS_APTA!$A$4:$BQ$41,$L82,FALSE))</f>
        <v>0</v>
      </c>
      <c r="Z82" s="30">
        <f>IF(Z77=0,0,VLOOKUP(Z77,FAC_TOTALS_APTA!$A$4:$BQ$41,$L82,FALSE))</f>
        <v>0</v>
      </c>
      <c r="AA82" s="30">
        <f>IF(AA77=0,0,VLOOKUP(AA77,FAC_TOTALS_APTA!$A$4:$BQ$41,$L82,FALSE))</f>
        <v>0</v>
      </c>
      <c r="AB82" s="30">
        <f>IF(AB77=0,0,VLOOKUP(AB77,FAC_TOTALS_APTA!$A$4:$BQ$41,$L82,FALSE))</f>
        <v>0</v>
      </c>
      <c r="AC82" s="33" t="e">
        <f t="shared" si="18"/>
        <v>#N/A</v>
      </c>
      <c r="AD82" s="34" t="e">
        <f>AC82/G99</f>
        <v>#N/A</v>
      </c>
      <c r="AE82" s="8"/>
    </row>
    <row r="83" spans="1:31" s="15" customFormat="1" ht="34" hidden="1" customHeight="1" x14ac:dyDescent="0.2">
      <c r="A83" s="8"/>
      <c r="B83" s="27" t="s">
        <v>57</v>
      </c>
      <c r="C83" s="29" t="s">
        <v>24</v>
      </c>
      <c r="D83" s="36" t="s">
        <v>17</v>
      </c>
      <c r="E83" s="48">
        <v>0.16850000000000001</v>
      </c>
      <c r="F83" s="8">
        <f>MATCH($D83,FAC_TOTALS_APTA!$A$2:$BQ$2,)</f>
        <v>14</v>
      </c>
      <c r="G83" s="35" t="e">
        <f>VLOOKUP(G77,FAC_TOTALS_APTA!$A$4:$BQ$41,$F83,FALSE)</f>
        <v>#N/A</v>
      </c>
      <c r="H83" s="35" t="e">
        <f>VLOOKUP(H77,FAC_TOTALS_APTA!$A$4:$BQ$41,$F83,FALSE)</f>
        <v>#N/A</v>
      </c>
      <c r="I83" s="31" t="str">
        <f t="shared" si="15"/>
        <v>-</v>
      </c>
      <c r="J83" s="32" t="str">
        <f t="shared" si="16"/>
        <v>_log</v>
      </c>
      <c r="K83" s="32" t="str">
        <f t="shared" si="17"/>
        <v>GAS_PRICE_2018_log_FAC</v>
      </c>
      <c r="L83" s="8">
        <f>MATCH($K83,FAC_TOTALS_APTA!$A$2:$BO$2,)</f>
        <v>32</v>
      </c>
      <c r="M83" s="30" t="e">
        <f>IF(M77=0,0,VLOOKUP(M77,FAC_TOTALS_APTA!$A$4:$BQ$41,$L83,FALSE))</f>
        <v>#N/A</v>
      </c>
      <c r="N83" s="30" t="e">
        <f>IF(N77=0,0,VLOOKUP(N77,FAC_TOTALS_APTA!$A$4:$BQ$41,$L83,FALSE))</f>
        <v>#N/A</v>
      </c>
      <c r="O83" s="30" t="e">
        <f>IF(O77=0,0,VLOOKUP(O77,FAC_TOTALS_APTA!$A$4:$BQ$41,$L83,FALSE))</f>
        <v>#N/A</v>
      </c>
      <c r="P83" s="30" t="e">
        <f>IF(P77=0,0,VLOOKUP(P77,FAC_TOTALS_APTA!$A$4:$BQ$41,$L83,FALSE))</f>
        <v>#N/A</v>
      </c>
      <c r="Q83" s="30" t="e">
        <f>IF(Q77=0,0,VLOOKUP(Q77,FAC_TOTALS_APTA!$A$4:$BQ$41,$L83,FALSE))</f>
        <v>#N/A</v>
      </c>
      <c r="R83" s="30" t="e">
        <f>IF(R77=0,0,VLOOKUP(R77,FAC_TOTALS_APTA!$A$4:$BQ$41,$L83,FALSE))</f>
        <v>#N/A</v>
      </c>
      <c r="S83" s="30">
        <f>IF(S77=0,0,VLOOKUP(S77,FAC_TOTALS_APTA!$A$4:$BQ$41,$L83,FALSE))</f>
        <v>0</v>
      </c>
      <c r="T83" s="30">
        <f>IF(T77=0,0,VLOOKUP(T77,FAC_TOTALS_APTA!$A$4:$BQ$41,$L83,FALSE))</f>
        <v>0</v>
      </c>
      <c r="U83" s="30">
        <f>IF(U77=0,0,VLOOKUP(U77,FAC_TOTALS_APTA!$A$4:$BQ$41,$L83,FALSE))</f>
        <v>0</v>
      </c>
      <c r="V83" s="30">
        <f>IF(V77=0,0,VLOOKUP(V77,FAC_TOTALS_APTA!$A$4:$BQ$41,$L83,FALSE))</f>
        <v>0</v>
      </c>
      <c r="W83" s="30">
        <f>IF(W77=0,0,VLOOKUP(W77,FAC_TOTALS_APTA!$A$4:$BQ$41,$L83,FALSE))</f>
        <v>0</v>
      </c>
      <c r="X83" s="30">
        <f>IF(X77=0,0,VLOOKUP(X77,FAC_TOTALS_APTA!$A$4:$BQ$41,$L83,FALSE))</f>
        <v>0</v>
      </c>
      <c r="Y83" s="30">
        <f>IF(Y77=0,0,VLOOKUP(Y77,FAC_TOTALS_APTA!$A$4:$BQ$41,$L83,FALSE))</f>
        <v>0</v>
      </c>
      <c r="Z83" s="30">
        <f>IF(Z77=0,0,VLOOKUP(Z77,FAC_TOTALS_APTA!$A$4:$BQ$41,$L83,FALSE))</f>
        <v>0</v>
      </c>
      <c r="AA83" s="30">
        <f>IF(AA77=0,0,VLOOKUP(AA77,FAC_TOTALS_APTA!$A$4:$BQ$41,$L83,FALSE))</f>
        <v>0</v>
      </c>
      <c r="AB83" s="30">
        <f>IF(AB77=0,0,VLOOKUP(AB77,FAC_TOTALS_APTA!$A$4:$BQ$41,$L83,FALSE))</f>
        <v>0</v>
      </c>
      <c r="AC83" s="33" t="e">
        <f t="shared" si="18"/>
        <v>#N/A</v>
      </c>
      <c r="AD83" s="34" t="e">
        <f>AC83/G99</f>
        <v>#N/A</v>
      </c>
      <c r="AE83" s="8"/>
    </row>
    <row r="84" spans="1:31" s="15" customFormat="1" ht="34" hidden="1" customHeight="1" x14ac:dyDescent="0.2">
      <c r="A84" s="8"/>
      <c r="B84" s="27" t="s">
        <v>54</v>
      </c>
      <c r="C84" s="29" t="s">
        <v>24</v>
      </c>
      <c r="D84" s="8" t="s">
        <v>16</v>
      </c>
      <c r="E84" s="48">
        <v>-0.24160000000000001</v>
      </c>
      <c r="F84" s="8">
        <f>MATCH($D84,FAC_TOTALS_APTA!$A$2:$BQ$2,)</f>
        <v>15</v>
      </c>
      <c r="G84" s="47" t="e">
        <f>VLOOKUP(G77,FAC_TOTALS_APTA!$A$4:$BQ$41,$F84,FALSE)</f>
        <v>#N/A</v>
      </c>
      <c r="H84" s="47" t="e">
        <f>VLOOKUP(H77,FAC_TOTALS_APTA!$A$4:$BQ$41,$F84,FALSE)</f>
        <v>#N/A</v>
      </c>
      <c r="I84" s="31" t="str">
        <f t="shared" si="15"/>
        <v>-</v>
      </c>
      <c r="J84" s="32" t="str">
        <f t="shared" si="16"/>
        <v>_log</v>
      </c>
      <c r="K84" s="32" t="str">
        <f t="shared" si="17"/>
        <v>TOTAL_MED_INC_INDIV_2018_log_FAC</v>
      </c>
      <c r="L84" s="8">
        <f>MATCH($K84,FAC_TOTALS_APTA!$A$2:$BO$2,)</f>
        <v>33</v>
      </c>
      <c r="M84" s="30" t="e">
        <f>IF(M77=0,0,VLOOKUP(M77,FAC_TOTALS_APTA!$A$4:$BQ$41,$L84,FALSE))</f>
        <v>#N/A</v>
      </c>
      <c r="N84" s="30" t="e">
        <f>IF(N77=0,0,VLOOKUP(N77,FAC_TOTALS_APTA!$A$4:$BQ$41,$L84,FALSE))</f>
        <v>#N/A</v>
      </c>
      <c r="O84" s="30" t="e">
        <f>IF(O77=0,0,VLOOKUP(O77,FAC_TOTALS_APTA!$A$4:$BQ$41,$L84,FALSE))</f>
        <v>#N/A</v>
      </c>
      <c r="P84" s="30" t="e">
        <f>IF(P77=0,0,VLOOKUP(P77,FAC_TOTALS_APTA!$A$4:$BQ$41,$L84,FALSE))</f>
        <v>#N/A</v>
      </c>
      <c r="Q84" s="30" t="e">
        <f>IF(Q77=0,0,VLOOKUP(Q77,FAC_TOTALS_APTA!$A$4:$BQ$41,$L84,FALSE))</f>
        <v>#N/A</v>
      </c>
      <c r="R84" s="30" t="e">
        <f>IF(R77=0,0,VLOOKUP(R77,FAC_TOTALS_APTA!$A$4:$BQ$41,$L84,FALSE))</f>
        <v>#N/A</v>
      </c>
      <c r="S84" s="30">
        <f>IF(S77=0,0,VLOOKUP(S77,FAC_TOTALS_APTA!$A$4:$BQ$41,$L84,FALSE))</f>
        <v>0</v>
      </c>
      <c r="T84" s="30">
        <f>IF(T77=0,0,VLOOKUP(T77,FAC_TOTALS_APTA!$A$4:$BQ$41,$L84,FALSE))</f>
        <v>0</v>
      </c>
      <c r="U84" s="30">
        <f>IF(U77=0,0,VLOOKUP(U77,FAC_TOTALS_APTA!$A$4:$BQ$41,$L84,FALSE))</f>
        <v>0</v>
      </c>
      <c r="V84" s="30">
        <f>IF(V77=0,0,VLOOKUP(V77,FAC_TOTALS_APTA!$A$4:$BQ$41,$L84,FALSE))</f>
        <v>0</v>
      </c>
      <c r="W84" s="30">
        <f>IF(W77=0,0,VLOOKUP(W77,FAC_TOTALS_APTA!$A$4:$BQ$41,$L84,FALSE))</f>
        <v>0</v>
      </c>
      <c r="X84" s="30">
        <f>IF(X77=0,0,VLOOKUP(X77,FAC_TOTALS_APTA!$A$4:$BQ$41,$L84,FALSE))</f>
        <v>0</v>
      </c>
      <c r="Y84" s="30">
        <f>IF(Y77=0,0,VLOOKUP(Y77,FAC_TOTALS_APTA!$A$4:$BQ$41,$L84,FALSE))</f>
        <v>0</v>
      </c>
      <c r="Z84" s="30">
        <f>IF(Z77=0,0,VLOOKUP(Z77,FAC_TOTALS_APTA!$A$4:$BQ$41,$L84,FALSE))</f>
        <v>0</v>
      </c>
      <c r="AA84" s="30">
        <f>IF(AA77=0,0,VLOOKUP(AA77,FAC_TOTALS_APTA!$A$4:$BQ$41,$L84,FALSE))</f>
        <v>0</v>
      </c>
      <c r="AB84" s="30">
        <f>IF(AB77=0,0,VLOOKUP(AB77,FAC_TOTALS_APTA!$A$4:$BQ$41,$L84,FALSE))</f>
        <v>0</v>
      </c>
      <c r="AC84" s="33" t="e">
        <f t="shared" si="18"/>
        <v>#N/A</v>
      </c>
      <c r="AD84" s="34" t="e">
        <f>AC84/G99</f>
        <v>#N/A</v>
      </c>
      <c r="AE84" s="8"/>
    </row>
    <row r="85" spans="1:31" s="15" customFormat="1" ht="34" hidden="1" customHeight="1" x14ac:dyDescent="0.2">
      <c r="A85" s="8"/>
      <c r="B85" s="27" t="s">
        <v>72</v>
      </c>
      <c r="C85" s="29"/>
      <c r="D85" s="8" t="s">
        <v>10</v>
      </c>
      <c r="E85" s="48">
        <v>1.03E-2</v>
      </c>
      <c r="F85" s="8">
        <f>MATCH($D85,FAC_TOTALS_APTA!$A$2:$BQ$2,)</f>
        <v>16</v>
      </c>
      <c r="G85" s="30" t="e">
        <f>VLOOKUP(G77,FAC_TOTALS_APTA!$A$4:$BQ$41,$F85,FALSE)</f>
        <v>#N/A</v>
      </c>
      <c r="H85" s="30" t="e">
        <f>VLOOKUP(H77,FAC_TOTALS_APTA!$A$4:$BQ$41,$F85,FALSE)</f>
        <v>#N/A</v>
      </c>
      <c r="I85" s="31" t="str">
        <f t="shared" si="15"/>
        <v>-</v>
      </c>
      <c r="J85" s="32" t="str">
        <f t="shared" si="16"/>
        <v/>
      </c>
      <c r="K85" s="32" t="str">
        <f t="shared" si="17"/>
        <v>PCT_HH_NO_VEH_FAC</v>
      </c>
      <c r="L85" s="8">
        <f>MATCH($K85,FAC_TOTALS_APTA!$A$2:$BO$2,)</f>
        <v>34</v>
      </c>
      <c r="M85" s="30" t="e">
        <f>IF(M77=0,0,VLOOKUP(M77,FAC_TOTALS_APTA!$A$4:$BQ$41,$L85,FALSE))</f>
        <v>#N/A</v>
      </c>
      <c r="N85" s="30" t="e">
        <f>IF(N77=0,0,VLOOKUP(N77,FAC_TOTALS_APTA!$A$4:$BQ$41,$L85,FALSE))</f>
        <v>#N/A</v>
      </c>
      <c r="O85" s="30" t="e">
        <f>IF(O77=0,0,VLOOKUP(O77,FAC_TOTALS_APTA!$A$4:$BQ$41,$L85,FALSE))</f>
        <v>#N/A</v>
      </c>
      <c r="P85" s="30" t="e">
        <f>IF(P77=0,0,VLOOKUP(P77,FAC_TOTALS_APTA!$A$4:$BQ$41,$L85,FALSE))</f>
        <v>#N/A</v>
      </c>
      <c r="Q85" s="30" t="e">
        <f>IF(Q77=0,0,VLOOKUP(Q77,FAC_TOTALS_APTA!$A$4:$BQ$41,$L85,FALSE))</f>
        <v>#N/A</v>
      </c>
      <c r="R85" s="30" t="e">
        <f>IF(R77=0,0,VLOOKUP(R77,FAC_TOTALS_APTA!$A$4:$BQ$41,$L85,FALSE))</f>
        <v>#N/A</v>
      </c>
      <c r="S85" s="30">
        <f>IF(S77=0,0,VLOOKUP(S77,FAC_TOTALS_APTA!$A$4:$BQ$41,$L85,FALSE))</f>
        <v>0</v>
      </c>
      <c r="T85" s="30">
        <f>IF(T77=0,0,VLOOKUP(T77,FAC_TOTALS_APTA!$A$4:$BQ$41,$L85,FALSE))</f>
        <v>0</v>
      </c>
      <c r="U85" s="30">
        <f>IF(U77=0,0,VLOOKUP(U77,FAC_TOTALS_APTA!$A$4:$BQ$41,$L85,FALSE))</f>
        <v>0</v>
      </c>
      <c r="V85" s="30">
        <f>IF(V77=0,0,VLOOKUP(V77,FAC_TOTALS_APTA!$A$4:$BQ$41,$L85,FALSE))</f>
        <v>0</v>
      </c>
      <c r="W85" s="30">
        <f>IF(W77=0,0,VLOOKUP(W77,FAC_TOTALS_APTA!$A$4:$BQ$41,$L85,FALSE))</f>
        <v>0</v>
      </c>
      <c r="X85" s="30">
        <f>IF(X77=0,0,VLOOKUP(X77,FAC_TOTALS_APTA!$A$4:$BQ$41,$L85,FALSE))</f>
        <v>0</v>
      </c>
      <c r="Y85" s="30">
        <f>IF(Y77=0,0,VLOOKUP(Y77,FAC_TOTALS_APTA!$A$4:$BQ$41,$L85,FALSE))</f>
        <v>0</v>
      </c>
      <c r="Z85" s="30">
        <f>IF(Z77=0,0,VLOOKUP(Z77,FAC_TOTALS_APTA!$A$4:$BQ$41,$L85,FALSE))</f>
        <v>0</v>
      </c>
      <c r="AA85" s="30">
        <f>IF(AA77=0,0,VLOOKUP(AA77,FAC_TOTALS_APTA!$A$4:$BQ$41,$L85,FALSE))</f>
        <v>0</v>
      </c>
      <c r="AB85" s="30">
        <f>IF(AB77=0,0,VLOOKUP(AB77,FAC_TOTALS_APTA!$A$4:$BQ$41,$L85,FALSE))</f>
        <v>0</v>
      </c>
      <c r="AC85" s="33" t="e">
        <f t="shared" si="18"/>
        <v>#N/A</v>
      </c>
      <c r="AD85" s="34" t="e">
        <f>AC85/G99</f>
        <v>#N/A</v>
      </c>
      <c r="AE85" s="8"/>
    </row>
    <row r="86" spans="1:31" s="15" customFormat="1" ht="34" hidden="1" customHeight="1" x14ac:dyDescent="0.2">
      <c r="A86" s="8"/>
      <c r="B86" s="27" t="s">
        <v>55</v>
      </c>
      <c r="C86" s="29"/>
      <c r="D86" s="8" t="s">
        <v>32</v>
      </c>
      <c r="E86" s="48">
        <v>-4.0000000000000001E-3</v>
      </c>
      <c r="F86" s="8">
        <f>MATCH($D86,FAC_TOTALS_APTA!$A$2:$BQ$2,)</f>
        <v>18</v>
      </c>
      <c r="G86" s="35" t="e">
        <f>VLOOKUP(G77,FAC_TOTALS_APTA!$A$4:$BQ$41,$F86,FALSE)</f>
        <v>#N/A</v>
      </c>
      <c r="H86" s="35" t="e">
        <f>VLOOKUP(H77,FAC_TOTALS_APTA!$A$4:$BQ$41,$F86,FALSE)</f>
        <v>#N/A</v>
      </c>
      <c r="I86" s="31" t="str">
        <f t="shared" si="15"/>
        <v>-</v>
      </c>
      <c r="J86" s="32" t="str">
        <f t="shared" si="16"/>
        <v/>
      </c>
      <c r="K86" s="32" t="str">
        <f t="shared" si="17"/>
        <v>JTW_HOME_PCT_FAC</v>
      </c>
      <c r="L86" s="8">
        <f>MATCH($K86,FAC_TOTALS_APTA!$A$2:$BO$2,)</f>
        <v>36</v>
      </c>
      <c r="M86" s="30" t="e">
        <f>IF(M77=0,0,VLOOKUP(M77,FAC_TOTALS_APTA!$A$4:$BQ$41,$L86,FALSE))</f>
        <v>#N/A</v>
      </c>
      <c r="N86" s="30" t="e">
        <f>IF(N77=0,0,VLOOKUP(N77,FAC_TOTALS_APTA!$A$4:$BQ$41,$L86,FALSE))</f>
        <v>#N/A</v>
      </c>
      <c r="O86" s="30" t="e">
        <f>IF(O77=0,0,VLOOKUP(O77,FAC_TOTALS_APTA!$A$4:$BQ$41,$L86,FALSE))</f>
        <v>#N/A</v>
      </c>
      <c r="P86" s="30" t="e">
        <f>IF(P77=0,0,VLOOKUP(P77,FAC_TOTALS_APTA!$A$4:$BQ$41,$L86,FALSE))</f>
        <v>#N/A</v>
      </c>
      <c r="Q86" s="30" t="e">
        <f>IF(Q77=0,0,VLOOKUP(Q77,FAC_TOTALS_APTA!$A$4:$BQ$41,$L86,FALSE))</f>
        <v>#N/A</v>
      </c>
      <c r="R86" s="30" t="e">
        <f>IF(R77=0,0,VLOOKUP(R77,FAC_TOTALS_APTA!$A$4:$BQ$41,$L86,FALSE))</f>
        <v>#N/A</v>
      </c>
      <c r="S86" s="30">
        <f>IF(S77=0,0,VLOOKUP(S77,FAC_TOTALS_APTA!$A$4:$BQ$41,$L86,FALSE))</f>
        <v>0</v>
      </c>
      <c r="T86" s="30">
        <f>IF(T77=0,0,VLOOKUP(T77,FAC_TOTALS_APTA!$A$4:$BQ$41,$L86,FALSE))</f>
        <v>0</v>
      </c>
      <c r="U86" s="30">
        <f>IF(U77=0,0,VLOOKUP(U77,FAC_TOTALS_APTA!$A$4:$BQ$41,$L86,FALSE))</f>
        <v>0</v>
      </c>
      <c r="V86" s="30">
        <f>IF(V77=0,0,VLOOKUP(V77,FAC_TOTALS_APTA!$A$4:$BQ$41,$L86,FALSE))</f>
        <v>0</v>
      </c>
      <c r="W86" s="30">
        <f>IF(W77=0,0,VLOOKUP(W77,FAC_TOTALS_APTA!$A$4:$BQ$41,$L86,FALSE))</f>
        <v>0</v>
      </c>
      <c r="X86" s="30">
        <f>IF(X77=0,0,VLOOKUP(X77,FAC_TOTALS_APTA!$A$4:$BQ$41,$L86,FALSE))</f>
        <v>0</v>
      </c>
      <c r="Y86" s="30">
        <f>IF(Y77=0,0,VLOOKUP(Y77,FAC_TOTALS_APTA!$A$4:$BQ$41,$L86,FALSE))</f>
        <v>0</v>
      </c>
      <c r="Z86" s="30">
        <f>IF(Z77=0,0,VLOOKUP(Z77,FAC_TOTALS_APTA!$A$4:$BQ$41,$L86,FALSE))</f>
        <v>0</v>
      </c>
      <c r="AA86" s="30">
        <f>IF(AA77=0,0,VLOOKUP(AA77,FAC_TOTALS_APTA!$A$4:$BQ$41,$L86,FALSE))</f>
        <v>0</v>
      </c>
      <c r="AB86" s="30">
        <f>IF(AB77=0,0,VLOOKUP(AB77,FAC_TOTALS_APTA!$A$4:$BQ$41,$L86,FALSE))</f>
        <v>0</v>
      </c>
      <c r="AC86" s="33" t="e">
        <f t="shared" si="18"/>
        <v>#N/A</v>
      </c>
      <c r="AD86" s="34" t="e">
        <f>AC86/G99</f>
        <v>#N/A</v>
      </c>
      <c r="AE86" s="8"/>
    </row>
    <row r="87" spans="1:31" s="15" customFormat="1" ht="34" x14ac:dyDescent="0.2">
      <c r="A87" s="8"/>
      <c r="B87" s="13" t="s">
        <v>83</v>
      </c>
      <c r="C87" s="29"/>
      <c r="D87" s="6" t="s">
        <v>92</v>
      </c>
      <c r="E87" s="48">
        <v>-6.8999999999999999E-3</v>
      </c>
      <c r="F87" s="8">
        <f>MATCH($D87,FAC_TOTALS_APTA!$A$2:$BQ$2,)</f>
        <v>19</v>
      </c>
      <c r="G87" s="35" t="e">
        <f>VLOOKUP(G77,FAC_TOTALS_APTA!$A$4:$BQ$41,$F87,FALSE)</f>
        <v>#N/A</v>
      </c>
      <c r="H87" s="35" t="e">
        <f>VLOOKUP(H77,FAC_TOTALS_APTA!$A$4:$BQ$41,$F87,FALSE)</f>
        <v>#N/A</v>
      </c>
      <c r="I87" s="31" t="str">
        <f t="shared" si="15"/>
        <v>-</v>
      </c>
      <c r="J87" s="32" t="str">
        <f t="shared" si="16"/>
        <v/>
      </c>
      <c r="K87" s="32" t="str">
        <f t="shared" si="17"/>
        <v>TNC_TRIPS_PER_CAPITA_CLUSTER_BUS_HI_OPEX_FAC</v>
      </c>
      <c r="L87" s="8">
        <f>MATCH($K87,FAC_TOTALS_APTA!$A$2:$BO$2,)</f>
        <v>37</v>
      </c>
      <c r="M87" s="30" t="e">
        <f>IF(M77=0,0,VLOOKUP(M77,FAC_TOTALS_APTA!$A$4:$BQ$41,$L87,FALSE))</f>
        <v>#N/A</v>
      </c>
      <c r="N87" s="30" t="e">
        <f>IF(N77=0,0,VLOOKUP(N77,FAC_TOTALS_APTA!$A$4:$BQ$41,$L87,FALSE))</f>
        <v>#N/A</v>
      </c>
      <c r="O87" s="30" t="e">
        <f>IF(O77=0,0,VLOOKUP(O77,FAC_TOTALS_APTA!$A$4:$BQ$41,$L87,FALSE))</f>
        <v>#N/A</v>
      </c>
      <c r="P87" s="30" t="e">
        <f>IF(P77=0,0,VLOOKUP(P77,FAC_TOTALS_APTA!$A$4:$BQ$41,$L87,FALSE))</f>
        <v>#N/A</v>
      </c>
      <c r="Q87" s="30" t="e">
        <f>IF(Q77=0,0,VLOOKUP(Q77,FAC_TOTALS_APTA!$A$4:$BQ$41,$L87,FALSE))</f>
        <v>#N/A</v>
      </c>
      <c r="R87" s="30" t="e">
        <f>IF(R77=0,0,VLOOKUP(R77,FAC_TOTALS_APTA!$A$4:$BQ$41,$L87,FALSE))</f>
        <v>#N/A</v>
      </c>
      <c r="S87" s="30">
        <f>IF(S77=0,0,VLOOKUP(S77,FAC_TOTALS_APTA!$A$4:$BQ$41,$L87,FALSE))</f>
        <v>0</v>
      </c>
      <c r="T87" s="30">
        <f>IF(T77=0,0,VLOOKUP(T77,FAC_TOTALS_APTA!$A$4:$BQ$41,$L87,FALSE))</f>
        <v>0</v>
      </c>
      <c r="U87" s="30">
        <f>IF(U77=0,0,VLOOKUP(U77,FAC_TOTALS_APTA!$A$4:$BQ$41,$L87,FALSE))</f>
        <v>0</v>
      </c>
      <c r="V87" s="30">
        <f>IF(V77=0,0,VLOOKUP(V77,FAC_TOTALS_APTA!$A$4:$BQ$41,$L87,FALSE))</f>
        <v>0</v>
      </c>
      <c r="W87" s="30">
        <f>IF(W77=0,0,VLOOKUP(W77,FAC_TOTALS_APTA!$A$4:$BQ$41,$L87,FALSE))</f>
        <v>0</v>
      </c>
      <c r="X87" s="30">
        <f>IF(X77=0,0,VLOOKUP(X77,FAC_TOTALS_APTA!$A$4:$BQ$41,$L87,FALSE))</f>
        <v>0</v>
      </c>
      <c r="Y87" s="30">
        <f>IF(Y77=0,0,VLOOKUP(Y77,FAC_TOTALS_APTA!$A$4:$BQ$41,$L87,FALSE))</f>
        <v>0</v>
      </c>
      <c r="Z87" s="30">
        <f>IF(Z77=0,0,VLOOKUP(Z77,FAC_TOTALS_APTA!$A$4:$BQ$41,$L87,FALSE))</f>
        <v>0</v>
      </c>
      <c r="AA87" s="30">
        <f>IF(AA77=0,0,VLOOKUP(AA77,FAC_TOTALS_APTA!$A$4:$BQ$41,$L87,FALSE))</f>
        <v>0</v>
      </c>
      <c r="AB87" s="30">
        <f>IF(AB77=0,0,VLOOKUP(AB77,FAC_TOTALS_APTA!$A$4:$BQ$41,$L87,FALSE))</f>
        <v>0</v>
      </c>
      <c r="AC87" s="33" t="e">
        <f t="shared" si="18"/>
        <v>#N/A</v>
      </c>
      <c r="AD87" s="34" t="e">
        <f>AC87/G99</f>
        <v>#N/A</v>
      </c>
      <c r="AE87" s="8"/>
    </row>
    <row r="88" spans="1:31" s="15" customFormat="1" ht="34" x14ac:dyDescent="0.2">
      <c r="A88" s="8"/>
      <c r="B88" s="13" t="s">
        <v>83</v>
      </c>
      <c r="C88" s="29"/>
      <c r="D88" s="6" t="s">
        <v>93</v>
      </c>
      <c r="E88" s="48">
        <v>-3.3099999999999997E-2</v>
      </c>
      <c r="F88" s="8">
        <f>MATCH($D88,FAC_TOTALS_APTA!$A$2:$BQ$2,)</f>
        <v>20</v>
      </c>
      <c r="G88" s="35" t="e">
        <f>VLOOKUP(G77,FAC_TOTALS_APTA!$A$4:$BQ$41,$F88,FALSE)</f>
        <v>#N/A</v>
      </c>
      <c r="H88" s="35" t="e">
        <f>VLOOKUP(H77,FAC_TOTALS_APTA!$A$4:$BQ$41,$F88,FALSE)</f>
        <v>#N/A</v>
      </c>
      <c r="I88" s="31" t="str">
        <f t="shared" si="15"/>
        <v>-</v>
      </c>
      <c r="J88" s="32" t="str">
        <f t="shared" si="16"/>
        <v/>
      </c>
      <c r="K88" s="32" t="str">
        <f t="shared" si="17"/>
        <v>TNC_TRIPS_PER_CAPITA_CLUSTER_BUS_MID_OPEX_FAC</v>
      </c>
      <c r="L88" s="8">
        <f>MATCH($K88,FAC_TOTALS_APTA!$A$2:$BO$2,)</f>
        <v>38</v>
      </c>
      <c r="M88" s="30" t="e">
        <f>IF(M77=0,0,VLOOKUP(M77,FAC_TOTALS_APTA!$A$4:$BQ$41,$L88,FALSE))</f>
        <v>#N/A</v>
      </c>
      <c r="N88" s="30" t="e">
        <f>IF(N77=0,0,VLOOKUP(N77,FAC_TOTALS_APTA!$A$4:$BQ$41,$L88,FALSE))</f>
        <v>#N/A</v>
      </c>
      <c r="O88" s="30" t="e">
        <f>IF(O77=0,0,VLOOKUP(O77,FAC_TOTALS_APTA!$A$4:$BQ$41,$L88,FALSE))</f>
        <v>#N/A</v>
      </c>
      <c r="P88" s="30" t="e">
        <f>IF(P77=0,0,VLOOKUP(P77,FAC_TOTALS_APTA!$A$4:$BQ$41,$L88,FALSE))</f>
        <v>#N/A</v>
      </c>
      <c r="Q88" s="30" t="e">
        <f>IF(Q77=0,0,VLOOKUP(Q77,FAC_TOTALS_APTA!$A$4:$BQ$41,$L88,FALSE))</f>
        <v>#N/A</v>
      </c>
      <c r="R88" s="30" t="e">
        <f>IF(R77=0,0,VLOOKUP(R77,FAC_TOTALS_APTA!$A$4:$BQ$41,$L88,FALSE))</f>
        <v>#N/A</v>
      </c>
      <c r="S88" s="30">
        <f>IF(S77=0,0,VLOOKUP(S77,FAC_TOTALS_APTA!$A$4:$BQ$41,$L88,FALSE))</f>
        <v>0</v>
      </c>
      <c r="T88" s="30">
        <f>IF(T77=0,0,VLOOKUP(T77,FAC_TOTALS_APTA!$A$4:$BQ$41,$L88,FALSE))</f>
        <v>0</v>
      </c>
      <c r="U88" s="30">
        <f>IF(U77=0,0,VLOOKUP(U77,FAC_TOTALS_APTA!$A$4:$BQ$41,$L88,FALSE))</f>
        <v>0</v>
      </c>
      <c r="V88" s="30">
        <f>IF(V77=0,0,VLOOKUP(V77,FAC_TOTALS_APTA!$A$4:$BQ$41,$L88,FALSE))</f>
        <v>0</v>
      </c>
      <c r="W88" s="30">
        <f>IF(W77=0,0,VLOOKUP(W77,FAC_TOTALS_APTA!$A$4:$BQ$41,$L88,FALSE))</f>
        <v>0</v>
      </c>
      <c r="X88" s="30">
        <f>IF(X77=0,0,VLOOKUP(X77,FAC_TOTALS_APTA!$A$4:$BQ$41,$L88,FALSE))</f>
        <v>0</v>
      </c>
      <c r="Y88" s="30">
        <f>IF(Y77=0,0,VLOOKUP(Y77,FAC_TOTALS_APTA!$A$4:$BQ$41,$L88,FALSE))</f>
        <v>0</v>
      </c>
      <c r="Z88" s="30">
        <f>IF(Z77=0,0,VLOOKUP(Z77,FAC_TOTALS_APTA!$A$4:$BQ$41,$L88,FALSE))</f>
        <v>0</v>
      </c>
      <c r="AA88" s="30">
        <f>IF(AA77=0,0,VLOOKUP(AA77,FAC_TOTALS_APTA!$A$4:$BQ$41,$L88,FALSE))</f>
        <v>0</v>
      </c>
      <c r="AB88" s="30">
        <f>IF(AB77=0,0,VLOOKUP(AB77,FAC_TOTALS_APTA!$A$4:$BQ$41,$L88,FALSE))</f>
        <v>0</v>
      </c>
      <c r="AC88" s="33" t="e">
        <f t="shared" si="18"/>
        <v>#N/A</v>
      </c>
      <c r="AD88" s="34" t="e">
        <f>AC88/G99</f>
        <v>#N/A</v>
      </c>
      <c r="AE88" s="8"/>
    </row>
    <row r="89" spans="1:31" s="15" customFormat="1" ht="34" x14ac:dyDescent="0.2">
      <c r="A89" s="8"/>
      <c r="B89" s="13" t="s">
        <v>83</v>
      </c>
      <c r="C89" s="29"/>
      <c r="D89" s="6" t="s">
        <v>94</v>
      </c>
      <c r="E89" s="48">
        <v>-2.2200000000000001E-2</v>
      </c>
      <c r="F89" s="8">
        <f>MATCH($D89,FAC_TOTALS_APTA!$A$2:$BQ$2,)</f>
        <v>21</v>
      </c>
      <c r="G89" s="35" t="e">
        <f>VLOOKUP(G77,FAC_TOTALS_APTA!$A$4:$BQ$41,$F89,FALSE)</f>
        <v>#N/A</v>
      </c>
      <c r="H89" s="35" t="e">
        <f>VLOOKUP(H77,FAC_TOTALS_APTA!$A$4:$BQ$41,$F89,FALSE)</f>
        <v>#N/A</v>
      </c>
      <c r="I89" s="31" t="str">
        <f t="shared" si="15"/>
        <v>-</v>
      </c>
      <c r="J89" s="32" t="str">
        <f t="shared" si="16"/>
        <v/>
      </c>
      <c r="K89" s="32" t="str">
        <f t="shared" si="17"/>
        <v>TNC_TRIPS_PER_CAPITA_CLUSTER_BUS_LOW_OPEX_FAC</v>
      </c>
      <c r="L89" s="8">
        <f>MATCH($K89,FAC_TOTALS_APTA!$A$2:$BO$2,)</f>
        <v>39</v>
      </c>
      <c r="M89" s="30" t="e">
        <f>IF(M77=0,0,VLOOKUP(M77,FAC_TOTALS_APTA!$A$4:$BQ$41,$L89,FALSE))</f>
        <v>#N/A</v>
      </c>
      <c r="N89" s="30" t="e">
        <f>IF(N77=0,0,VLOOKUP(N77,FAC_TOTALS_APTA!$A$4:$BQ$41,$L89,FALSE))</f>
        <v>#N/A</v>
      </c>
      <c r="O89" s="30" t="e">
        <f>IF(O77=0,0,VLOOKUP(O77,FAC_TOTALS_APTA!$A$4:$BQ$41,$L89,FALSE))</f>
        <v>#N/A</v>
      </c>
      <c r="P89" s="30" t="e">
        <f>IF(P77=0,0,VLOOKUP(P77,FAC_TOTALS_APTA!$A$4:$BQ$41,$L89,FALSE))</f>
        <v>#N/A</v>
      </c>
      <c r="Q89" s="30" t="e">
        <f>IF(Q77=0,0,VLOOKUP(Q77,FAC_TOTALS_APTA!$A$4:$BQ$41,$L89,FALSE))</f>
        <v>#N/A</v>
      </c>
      <c r="R89" s="30" t="e">
        <f>IF(R77=0,0,VLOOKUP(R77,FAC_TOTALS_APTA!$A$4:$BQ$41,$L89,FALSE))</f>
        <v>#N/A</v>
      </c>
      <c r="S89" s="30">
        <f>IF(S77=0,0,VLOOKUP(S77,FAC_TOTALS_APTA!$A$4:$BQ$41,$L89,FALSE))</f>
        <v>0</v>
      </c>
      <c r="T89" s="30">
        <f>IF(T77=0,0,VLOOKUP(T77,FAC_TOTALS_APTA!$A$4:$BQ$41,$L89,FALSE))</f>
        <v>0</v>
      </c>
      <c r="U89" s="30">
        <f>IF(U77=0,0,VLOOKUP(U77,FAC_TOTALS_APTA!$A$4:$BQ$41,$L89,FALSE))</f>
        <v>0</v>
      </c>
      <c r="V89" s="30">
        <f>IF(V77=0,0,VLOOKUP(V77,FAC_TOTALS_APTA!$A$4:$BQ$41,$L89,FALSE))</f>
        <v>0</v>
      </c>
      <c r="W89" s="30">
        <f>IF(W77=0,0,VLOOKUP(W77,FAC_TOTALS_APTA!$A$4:$BQ$41,$L89,FALSE))</f>
        <v>0</v>
      </c>
      <c r="X89" s="30">
        <f>IF(X77=0,0,VLOOKUP(X77,FAC_TOTALS_APTA!$A$4:$BQ$41,$L89,FALSE))</f>
        <v>0</v>
      </c>
      <c r="Y89" s="30">
        <f>IF(Y77=0,0,VLOOKUP(Y77,FAC_TOTALS_APTA!$A$4:$BQ$41,$L89,FALSE))</f>
        <v>0</v>
      </c>
      <c r="Z89" s="30">
        <f>IF(Z77=0,0,VLOOKUP(Z77,FAC_TOTALS_APTA!$A$4:$BQ$41,$L89,FALSE))</f>
        <v>0</v>
      </c>
      <c r="AA89" s="30">
        <f>IF(AA77=0,0,VLOOKUP(AA77,FAC_TOTALS_APTA!$A$4:$BQ$41,$L89,FALSE))</f>
        <v>0</v>
      </c>
      <c r="AB89" s="30">
        <f>IF(AB77=0,0,VLOOKUP(AB77,FAC_TOTALS_APTA!$A$4:$BQ$41,$L89,FALSE))</f>
        <v>0</v>
      </c>
      <c r="AC89" s="33" t="e">
        <f t="shared" si="18"/>
        <v>#N/A</v>
      </c>
      <c r="AD89" s="34" t="e">
        <f>AC89/G99</f>
        <v>#N/A</v>
      </c>
      <c r="AE89" s="8"/>
    </row>
    <row r="90" spans="1:31" s="65" customFormat="1" ht="34" x14ac:dyDescent="0.2">
      <c r="A90" s="64"/>
      <c r="B90" s="13" t="s">
        <v>83</v>
      </c>
      <c r="C90" s="29"/>
      <c r="D90" s="6" t="s">
        <v>95</v>
      </c>
      <c r="E90" s="48">
        <v>-1.1000000000000001E-3</v>
      </c>
      <c r="F90" s="8">
        <f>MATCH($D90,FAC_TOTALS_APTA!$A$2:$BQ$2,)</f>
        <v>22</v>
      </c>
      <c r="G90" s="35" t="e">
        <f>VLOOKUP(G77,FAC_TOTALS_APTA!$A$4:$BQ$41,$F90,FALSE)</f>
        <v>#N/A</v>
      </c>
      <c r="H90" s="35" t="e">
        <f>VLOOKUP(H77,FAC_TOTALS_APTA!$A$4:$BQ$41,$F90,FALSE)</f>
        <v>#N/A</v>
      </c>
      <c r="I90" s="31" t="str">
        <f t="shared" si="15"/>
        <v>-</v>
      </c>
      <c r="J90" s="32" t="str">
        <f t="shared" si="16"/>
        <v/>
      </c>
      <c r="K90" s="32" t="str">
        <f t="shared" si="17"/>
        <v>TNC_TRIPS_PER_CAPITA_CLUSTER_BUS_NEW_YORK_FAC</v>
      </c>
      <c r="L90" s="8">
        <f>MATCH($K90,FAC_TOTALS_APTA!$A$2:$BO$2,)</f>
        <v>40</v>
      </c>
      <c r="M90" s="30" t="e">
        <f>IF(M77=0,0,VLOOKUP(M77,FAC_TOTALS_APTA!$A$4:$BQ$41,$L90,FALSE))</f>
        <v>#N/A</v>
      </c>
      <c r="N90" s="30" t="e">
        <f>IF(N77=0,0,VLOOKUP(N77,FAC_TOTALS_APTA!$A$4:$BQ$41,$L90,FALSE))</f>
        <v>#N/A</v>
      </c>
      <c r="O90" s="30" t="e">
        <f>IF(O77=0,0,VLOOKUP(O77,FAC_TOTALS_APTA!$A$4:$BQ$41,$L90,FALSE))</f>
        <v>#N/A</v>
      </c>
      <c r="P90" s="30" t="e">
        <f>IF(P77=0,0,VLOOKUP(P77,FAC_TOTALS_APTA!$A$4:$BQ$41,$L90,FALSE))</f>
        <v>#N/A</v>
      </c>
      <c r="Q90" s="30" t="e">
        <f>IF(Q77=0,0,VLOOKUP(Q77,FAC_TOTALS_APTA!$A$4:$BQ$41,$L90,FALSE))</f>
        <v>#N/A</v>
      </c>
      <c r="R90" s="30" t="e">
        <f>IF(R77=0,0,VLOOKUP(R77,FAC_TOTALS_APTA!$A$4:$BQ$41,$L90,FALSE))</f>
        <v>#N/A</v>
      </c>
      <c r="S90" s="30">
        <f>IF(S77=0,0,VLOOKUP(S77,FAC_TOTALS_APTA!$A$4:$BQ$41,$L90,FALSE))</f>
        <v>0</v>
      </c>
      <c r="T90" s="30">
        <f>IF(T77=0,0,VLOOKUP(T77,FAC_TOTALS_APTA!$A$4:$BQ$41,$L90,FALSE))</f>
        <v>0</v>
      </c>
      <c r="U90" s="30">
        <f>IF(U77=0,0,VLOOKUP(U77,FAC_TOTALS_APTA!$A$4:$BQ$41,$L90,FALSE))</f>
        <v>0</v>
      </c>
      <c r="V90" s="30">
        <f>IF(V77=0,0,VLOOKUP(V77,FAC_TOTALS_APTA!$A$4:$BQ$41,$L90,FALSE))</f>
        <v>0</v>
      </c>
      <c r="W90" s="30">
        <f>IF(W77=0,0,VLOOKUP(W77,FAC_TOTALS_APTA!$A$4:$BQ$41,$L90,FALSE))</f>
        <v>0</v>
      </c>
      <c r="X90" s="30">
        <f>IF(X77=0,0,VLOOKUP(X77,FAC_TOTALS_APTA!$A$4:$BQ$41,$L90,FALSE))</f>
        <v>0</v>
      </c>
      <c r="Y90" s="30">
        <f>IF(Y77=0,0,VLOOKUP(Y77,FAC_TOTALS_APTA!$A$4:$BQ$41,$L90,FALSE))</f>
        <v>0</v>
      </c>
      <c r="Z90" s="30">
        <f>IF(Z77=0,0,VLOOKUP(Z77,FAC_TOTALS_APTA!$A$4:$BQ$41,$L90,FALSE))</f>
        <v>0</v>
      </c>
      <c r="AA90" s="30">
        <f>IF(AA77=0,0,VLOOKUP(AA77,FAC_TOTALS_APTA!$A$4:$BQ$41,$L90,FALSE))</f>
        <v>0</v>
      </c>
      <c r="AB90" s="30">
        <f>IF(AB77=0,0,VLOOKUP(AB77,FAC_TOTALS_APTA!$A$4:$BQ$41,$L90,FALSE))</f>
        <v>0</v>
      </c>
      <c r="AC90" s="33" t="e">
        <f t="shared" si="18"/>
        <v>#N/A</v>
      </c>
      <c r="AD90" s="34" t="e">
        <f>AC90/G99</f>
        <v>#N/A</v>
      </c>
      <c r="AE90" s="64"/>
    </row>
    <row r="91" spans="1:31" ht="34" x14ac:dyDescent="0.2">
      <c r="B91" s="13" t="s">
        <v>83</v>
      </c>
      <c r="C91" s="29"/>
      <c r="D91" s="6" t="s">
        <v>96</v>
      </c>
      <c r="E91" s="48">
        <v>-1.5E-3</v>
      </c>
      <c r="F91" s="8">
        <f>MATCH($D91,FAC_TOTALS_APTA!$A$2:$BQ$2,)</f>
        <v>23</v>
      </c>
      <c r="G91" s="35" t="e">
        <f>VLOOKUP(G77,FAC_TOTALS_APTA!$A$4:$BQ$41,$F91,FALSE)</f>
        <v>#N/A</v>
      </c>
      <c r="H91" s="35" t="e">
        <f>VLOOKUP(H77,FAC_TOTALS_APTA!$A$4:$BQ$41,$F91,FALSE)</f>
        <v>#N/A</v>
      </c>
      <c r="I91" s="31" t="str">
        <f t="shared" si="15"/>
        <v>-</v>
      </c>
      <c r="J91" s="32" t="str">
        <f t="shared" si="16"/>
        <v/>
      </c>
      <c r="K91" s="32" t="str">
        <f t="shared" si="17"/>
        <v>TNC_TRIPS_PER_CAPITA_CLUSTER_RAIL_HI_OPEX_FAC</v>
      </c>
      <c r="L91" s="8">
        <f>MATCH($K91,FAC_TOTALS_APTA!$A$2:$BO$2,)</f>
        <v>41</v>
      </c>
      <c r="M91" s="30" t="e">
        <f>IF(M77=0,0,VLOOKUP(M77,FAC_TOTALS_APTA!$A$4:$BQ$41,$L91,FALSE))</f>
        <v>#N/A</v>
      </c>
      <c r="N91" s="30" t="e">
        <f>IF(N77=0,0,VLOOKUP(N77,FAC_TOTALS_APTA!$A$4:$BQ$41,$L91,FALSE))</f>
        <v>#N/A</v>
      </c>
      <c r="O91" s="30" t="e">
        <f>IF(O77=0,0,VLOOKUP(O77,FAC_TOTALS_APTA!$A$4:$BQ$41,$L91,FALSE))</f>
        <v>#N/A</v>
      </c>
      <c r="P91" s="30" t="e">
        <f>IF(P77=0,0,VLOOKUP(P77,FAC_TOTALS_APTA!$A$4:$BQ$41,$L91,FALSE))</f>
        <v>#N/A</v>
      </c>
      <c r="Q91" s="30" t="e">
        <f>IF(Q77=0,0,VLOOKUP(Q77,FAC_TOTALS_APTA!$A$4:$BQ$41,$L91,FALSE))</f>
        <v>#N/A</v>
      </c>
      <c r="R91" s="30" t="e">
        <f>IF(R77=0,0,VLOOKUP(R77,FAC_TOTALS_APTA!$A$4:$BQ$41,$L91,FALSE))</f>
        <v>#N/A</v>
      </c>
      <c r="S91" s="30">
        <f>IF(S77=0,0,VLOOKUP(S77,FAC_TOTALS_APTA!$A$4:$BQ$41,$L91,FALSE))</f>
        <v>0</v>
      </c>
      <c r="T91" s="30">
        <f>IF(T77=0,0,VLOOKUP(T77,FAC_TOTALS_APTA!$A$4:$BQ$41,$L91,FALSE))</f>
        <v>0</v>
      </c>
      <c r="U91" s="30">
        <f>IF(U77=0,0,VLOOKUP(U77,FAC_TOTALS_APTA!$A$4:$BQ$41,$L91,FALSE))</f>
        <v>0</v>
      </c>
      <c r="V91" s="30">
        <f>IF(V77=0,0,VLOOKUP(V77,FAC_TOTALS_APTA!$A$4:$BQ$41,$L91,FALSE))</f>
        <v>0</v>
      </c>
      <c r="W91" s="30">
        <f>IF(W77=0,0,VLOOKUP(W77,FAC_TOTALS_APTA!$A$4:$BQ$41,$L91,FALSE))</f>
        <v>0</v>
      </c>
      <c r="X91" s="30">
        <f>IF(X77=0,0,VLOOKUP(X77,FAC_TOTALS_APTA!$A$4:$BQ$41,$L91,FALSE))</f>
        <v>0</v>
      </c>
      <c r="Y91" s="30">
        <f>IF(Y77=0,0,VLOOKUP(Y77,FAC_TOTALS_APTA!$A$4:$BQ$41,$L91,FALSE))</f>
        <v>0</v>
      </c>
      <c r="Z91" s="30">
        <f>IF(Z77=0,0,VLOOKUP(Z77,FAC_TOTALS_APTA!$A$4:$BQ$41,$L91,FALSE))</f>
        <v>0</v>
      </c>
      <c r="AA91" s="30">
        <f>IF(AA77=0,0,VLOOKUP(AA77,FAC_TOTALS_APTA!$A$4:$BQ$41,$L91,FALSE))</f>
        <v>0</v>
      </c>
      <c r="AB91" s="30">
        <f>IF(AB77=0,0,VLOOKUP(AB77,FAC_TOTALS_APTA!$A$4:$BQ$41,$L91,FALSE))</f>
        <v>0</v>
      </c>
      <c r="AC91" s="33" t="e">
        <f t="shared" si="18"/>
        <v>#N/A</v>
      </c>
      <c r="AD91" s="34" t="e">
        <f>AC91/G99</f>
        <v>#N/A</v>
      </c>
    </row>
    <row r="92" spans="1:31" ht="34" x14ac:dyDescent="0.2">
      <c r="B92" s="13" t="s">
        <v>83</v>
      </c>
      <c r="C92" s="29"/>
      <c r="D92" s="6" t="s">
        <v>97</v>
      </c>
      <c r="E92" s="48">
        <v>-2.81E-2</v>
      </c>
      <c r="F92" s="8">
        <f>MATCH($D92,FAC_TOTALS_APTA!$A$2:$BQ$2,)</f>
        <v>24</v>
      </c>
      <c r="G92" s="35" t="e">
        <f>VLOOKUP(G77,FAC_TOTALS_APTA!$A$4:$BQ$41,$F92,FALSE)</f>
        <v>#N/A</v>
      </c>
      <c r="H92" s="35" t="e">
        <f>VLOOKUP(H77,FAC_TOTALS_APTA!$A$4:$BQ$41,$F92,FALSE)</f>
        <v>#N/A</v>
      </c>
      <c r="I92" s="31" t="str">
        <f t="shared" si="15"/>
        <v>-</v>
      </c>
      <c r="J92" s="32" t="str">
        <f t="shared" si="16"/>
        <v/>
      </c>
      <c r="K92" s="32" t="str">
        <f t="shared" si="17"/>
        <v>TNC_TRIPS_PER_CAPITA_CLUSTER_RAIL_MID_OPEX_FAC</v>
      </c>
      <c r="L92" s="8">
        <f>MATCH($K92,FAC_TOTALS_APTA!$A$2:$BO$2,)</f>
        <v>42</v>
      </c>
      <c r="M92" s="30" t="e">
        <f>IF(M77=0,0,VLOOKUP(M77,FAC_TOTALS_APTA!$A$4:$BQ$41,$L92,FALSE))</f>
        <v>#N/A</v>
      </c>
      <c r="N92" s="30" t="e">
        <f>IF(N77=0,0,VLOOKUP(N77,FAC_TOTALS_APTA!$A$4:$BQ$41,$L92,FALSE))</f>
        <v>#N/A</v>
      </c>
      <c r="O92" s="30" t="e">
        <f>IF(O77=0,0,VLOOKUP(O77,FAC_TOTALS_APTA!$A$4:$BQ$41,$L92,FALSE))</f>
        <v>#N/A</v>
      </c>
      <c r="P92" s="30" t="e">
        <f>IF(P77=0,0,VLOOKUP(P77,FAC_TOTALS_APTA!$A$4:$BQ$41,$L92,FALSE))</f>
        <v>#N/A</v>
      </c>
      <c r="Q92" s="30" t="e">
        <f>IF(Q77=0,0,VLOOKUP(Q77,FAC_TOTALS_APTA!$A$4:$BQ$41,$L92,FALSE))</f>
        <v>#N/A</v>
      </c>
      <c r="R92" s="30" t="e">
        <f>IF(R77=0,0,VLOOKUP(R77,FAC_TOTALS_APTA!$A$4:$BQ$41,$L92,FALSE))</f>
        <v>#N/A</v>
      </c>
      <c r="S92" s="30">
        <f>IF(S77=0,0,VLOOKUP(S77,FAC_TOTALS_APTA!$A$4:$BQ$41,$L92,FALSE))</f>
        <v>0</v>
      </c>
      <c r="T92" s="30">
        <f>IF(T77=0,0,VLOOKUP(T77,FAC_TOTALS_APTA!$A$4:$BQ$41,$L92,FALSE))</f>
        <v>0</v>
      </c>
      <c r="U92" s="30">
        <f>IF(U77=0,0,VLOOKUP(U77,FAC_TOTALS_APTA!$A$4:$BQ$41,$L92,FALSE))</f>
        <v>0</v>
      </c>
      <c r="V92" s="30">
        <f>IF(V77=0,0,VLOOKUP(V77,FAC_TOTALS_APTA!$A$4:$BQ$41,$L92,FALSE))</f>
        <v>0</v>
      </c>
      <c r="W92" s="30">
        <f>IF(W77=0,0,VLOOKUP(W77,FAC_TOTALS_APTA!$A$4:$BQ$41,$L92,FALSE))</f>
        <v>0</v>
      </c>
      <c r="X92" s="30">
        <f>IF(X77=0,0,VLOOKUP(X77,FAC_TOTALS_APTA!$A$4:$BQ$41,$L92,FALSE))</f>
        <v>0</v>
      </c>
      <c r="Y92" s="30">
        <f>IF(Y77=0,0,VLOOKUP(Y77,FAC_TOTALS_APTA!$A$4:$BQ$41,$L92,FALSE))</f>
        <v>0</v>
      </c>
      <c r="Z92" s="30">
        <f>IF(Z77=0,0,VLOOKUP(Z77,FAC_TOTALS_APTA!$A$4:$BQ$41,$L92,FALSE))</f>
        <v>0</v>
      </c>
      <c r="AA92" s="30">
        <f>IF(AA77=0,0,VLOOKUP(AA77,FAC_TOTALS_APTA!$A$4:$BQ$41,$L92,FALSE))</f>
        <v>0</v>
      </c>
      <c r="AB92" s="30">
        <f>IF(AB77=0,0,VLOOKUP(AB77,FAC_TOTALS_APTA!$A$4:$BQ$41,$L92,FALSE))</f>
        <v>0</v>
      </c>
      <c r="AC92" s="33" t="e">
        <f t="shared" si="18"/>
        <v>#N/A</v>
      </c>
      <c r="AD92" s="34" t="e">
        <f>AC92/G99</f>
        <v>#N/A</v>
      </c>
    </row>
    <row r="93" spans="1:31" ht="34" x14ac:dyDescent="0.2">
      <c r="B93" s="13" t="s">
        <v>83</v>
      </c>
      <c r="C93" s="29"/>
      <c r="D93" s="6" t="s">
        <v>98</v>
      </c>
      <c r="E93" s="48">
        <v>8.2000000000000007E-3</v>
      </c>
      <c r="F93" s="8">
        <f>MATCH($D93,FAC_TOTALS_APTA!$A$2:$BQ$2,)</f>
        <v>25</v>
      </c>
      <c r="G93" s="35" t="e">
        <f>VLOOKUP(G77,FAC_TOTALS_APTA!$A$4:$BQ$41,$F93,FALSE)</f>
        <v>#N/A</v>
      </c>
      <c r="H93" s="35" t="e">
        <f>VLOOKUP(H77,FAC_TOTALS_APTA!$A$4:$BQ$41,$F93,FALSE)</f>
        <v>#N/A</v>
      </c>
      <c r="I93" s="31" t="str">
        <f t="shared" si="15"/>
        <v>-</v>
      </c>
      <c r="J93" s="32" t="str">
        <f t="shared" si="16"/>
        <v/>
      </c>
      <c r="K93" s="32" t="str">
        <f t="shared" si="17"/>
        <v>TNC_TRIPS_PER_CAPITA_CLUSTER_RAIL_NEW_YORK_FAC</v>
      </c>
      <c r="L93" s="8">
        <f>MATCH($K93,FAC_TOTALS_APTA!$A$2:$BO$2,)</f>
        <v>43</v>
      </c>
      <c r="M93" s="30" t="e">
        <f>IF(M77=0,0,VLOOKUP(M77,FAC_TOTALS_APTA!$A$4:$BQ$41,$L93,FALSE))</f>
        <v>#N/A</v>
      </c>
      <c r="N93" s="30" t="e">
        <f>IF(N77=0,0,VLOOKUP(N77,FAC_TOTALS_APTA!$A$4:$BQ$41,$L93,FALSE))</f>
        <v>#N/A</v>
      </c>
      <c r="O93" s="30" t="e">
        <f>IF(O77=0,0,VLOOKUP(O77,FAC_TOTALS_APTA!$A$4:$BQ$41,$L93,FALSE))</f>
        <v>#N/A</v>
      </c>
      <c r="P93" s="30" t="e">
        <f>IF(P77=0,0,VLOOKUP(P77,FAC_TOTALS_APTA!$A$4:$BQ$41,$L93,FALSE))</f>
        <v>#N/A</v>
      </c>
      <c r="Q93" s="30" t="e">
        <f>IF(Q77=0,0,VLOOKUP(Q77,FAC_TOTALS_APTA!$A$4:$BQ$41,$L93,FALSE))</f>
        <v>#N/A</v>
      </c>
      <c r="R93" s="30" t="e">
        <f>IF(R77=0,0,VLOOKUP(R77,FAC_TOTALS_APTA!$A$4:$BQ$41,$L93,FALSE))</f>
        <v>#N/A</v>
      </c>
      <c r="S93" s="30">
        <f>IF(S77=0,0,VLOOKUP(S77,FAC_TOTALS_APTA!$A$4:$BQ$41,$L93,FALSE))</f>
        <v>0</v>
      </c>
      <c r="T93" s="30">
        <f>IF(T77=0,0,VLOOKUP(T77,FAC_TOTALS_APTA!$A$4:$BQ$41,$L93,FALSE))</f>
        <v>0</v>
      </c>
      <c r="U93" s="30">
        <f>IF(U77=0,0,VLOOKUP(U77,FAC_TOTALS_APTA!$A$4:$BQ$41,$L93,FALSE))</f>
        <v>0</v>
      </c>
      <c r="V93" s="30">
        <f>IF(V77=0,0,VLOOKUP(V77,FAC_TOTALS_APTA!$A$4:$BQ$41,$L93,FALSE))</f>
        <v>0</v>
      </c>
      <c r="W93" s="30">
        <f>IF(W77=0,0,VLOOKUP(W77,FAC_TOTALS_APTA!$A$4:$BQ$41,$L93,FALSE))</f>
        <v>0</v>
      </c>
      <c r="X93" s="30">
        <f>IF(X77=0,0,VLOOKUP(X77,FAC_TOTALS_APTA!$A$4:$BQ$41,$L93,FALSE))</f>
        <v>0</v>
      </c>
      <c r="Y93" s="30">
        <f>IF(Y77=0,0,VLOOKUP(Y77,FAC_TOTALS_APTA!$A$4:$BQ$41,$L93,FALSE))</f>
        <v>0</v>
      </c>
      <c r="Z93" s="30">
        <f>IF(Z77=0,0,VLOOKUP(Z77,FAC_TOTALS_APTA!$A$4:$BQ$41,$L93,FALSE))</f>
        <v>0</v>
      </c>
      <c r="AA93" s="30">
        <f>IF(AA77=0,0,VLOOKUP(AA77,FAC_TOTALS_APTA!$A$4:$BQ$41,$L93,FALSE))</f>
        <v>0</v>
      </c>
      <c r="AB93" s="30">
        <f>IF(AB77=0,0,VLOOKUP(AB77,FAC_TOTALS_APTA!$A$4:$BQ$41,$L93,FALSE))</f>
        <v>0</v>
      </c>
      <c r="AC93" s="33" t="e">
        <f t="shared" si="18"/>
        <v>#N/A</v>
      </c>
      <c r="AD93" s="34" t="e">
        <f>AC93/G99</f>
        <v>#N/A</v>
      </c>
    </row>
    <row r="94" spans="1:31" ht="15" x14ac:dyDescent="0.2">
      <c r="B94" s="27" t="s">
        <v>73</v>
      </c>
      <c r="C94" s="29"/>
      <c r="D94" s="8" t="s">
        <v>49</v>
      </c>
      <c r="E94" s="48">
        <v>-1.2999999999999999E-3</v>
      </c>
      <c r="F94" s="8">
        <f>MATCH($D94,FAC_TOTALS_APTA!$A$2:$BQ$2,)</f>
        <v>26</v>
      </c>
      <c r="G94" s="35" t="e">
        <f>VLOOKUP(G77,FAC_TOTALS_APTA!$A$4:$BQ$41,$F94,FALSE)</f>
        <v>#N/A</v>
      </c>
      <c r="H94" s="35" t="e">
        <f>VLOOKUP(H77,FAC_TOTALS_APTA!$A$4:$BQ$41,$F94,FALSE)</f>
        <v>#N/A</v>
      </c>
      <c r="I94" s="31" t="str">
        <f t="shared" si="15"/>
        <v>-</v>
      </c>
      <c r="J94" s="32" t="str">
        <f t="shared" si="16"/>
        <v/>
      </c>
      <c r="K94" s="32" t="str">
        <f t="shared" si="17"/>
        <v>BIKE_SHARE_FAC</v>
      </c>
      <c r="L94" s="8">
        <f>MATCH($K94,FAC_TOTALS_APTA!$A$2:$BO$2,)</f>
        <v>44</v>
      </c>
      <c r="M94" s="30" t="e">
        <f>IF(M77=0,0,VLOOKUP(M77,FAC_TOTALS_APTA!$A$4:$BQ$41,$L94,FALSE))</f>
        <v>#N/A</v>
      </c>
      <c r="N94" s="30" t="e">
        <f>IF(N77=0,0,VLOOKUP(N77,FAC_TOTALS_APTA!$A$4:$BQ$41,$L94,FALSE))</f>
        <v>#N/A</v>
      </c>
      <c r="O94" s="30" t="e">
        <f>IF(O77=0,0,VLOOKUP(O77,FAC_TOTALS_APTA!$A$4:$BQ$41,$L94,FALSE))</f>
        <v>#N/A</v>
      </c>
      <c r="P94" s="30" t="e">
        <f>IF(P77=0,0,VLOOKUP(P77,FAC_TOTALS_APTA!$A$4:$BQ$41,$L94,FALSE))</f>
        <v>#N/A</v>
      </c>
      <c r="Q94" s="30" t="e">
        <f>IF(Q77=0,0,VLOOKUP(Q77,FAC_TOTALS_APTA!$A$4:$BQ$41,$L94,FALSE))</f>
        <v>#N/A</v>
      </c>
      <c r="R94" s="30" t="e">
        <f>IF(R77=0,0,VLOOKUP(R77,FAC_TOTALS_APTA!$A$4:$BQ$41,$L94,FALSE))</f>
        <v>#N/A</v>
      </c>
      <c r="S94" s="30">
        <f>IF(S77=0,0,VLOOKUP(S77,FAC_TOTALS_APTA!$A$4:$BQ$41,$L94,FALSE))</f>
        <v>0</v>
      </c>
      <c r="T94" s="30">
        <f>IF(T77=0,0,VLOOKUP(T77,FAC_TOTALS_APTA!$A$4:$BQ$41,$L94,FALSE))</f>
        <v>0</v>
      </c>
      <c r="U94" s="30">
        <f>IF(U77=0,0,VLOOKUP(U77,FAC_TOTALS_APTA!$A$4:$BQ$41,$L94,FALSE))</f>
        <v>0</v>
      </c>
      <c r="V94" s="30">
        <f>IF(V77=0,0,VLOOKUP(V77,FAC_TOTALS_APTA!$A$4:$BQ$41,$L94,FALSE))</f>
        <v>0</v>
      </c>
      <c r="W94" s="30">
        <f>IF(W77=0,0,VLOOKUP(W77,FAC_TOTALS_APTA!$A$4:$BQ$41,$L94,FALSE))</f>
        <v>0</v>
      </c>
      <c r="X94" s="30">
        <f>IF(X77=0,0,VLOOKUP(X77,FAC_TOTALS_APTA!$A$4:$BQ$41,$L94,FALSE))</f>
        <v>0</v>
      </c>
      <c r="Y94" s="30">
        <f>IF(Y77=0,0,VLOOKUP(Y77,FAC_TOTALS_APTA!$A$4:$BQ$41,$L94,FALSE))</f>
        <v>0</v>
      </c>
      <c r="Z94" s="30">
        <f>IF(Z77=0,0,VLOOKUP(Z77,FAC_TOTALS_APTA!$A$4:$BQ$41,$L94,FALSE))</f>
        <v>0</v>
      </c>
      <c r="AA94" s="30">
        <f>IF(AA77=0,0,VLOOKUP(AA77,FAC_TOTALS_APTA!$A$4:$BQ$41,$L94,FALSE))</f>
        <v>0</v>
      </c>
      <c r="AB94" s="30">
        <f>IF(AB77=0,0,VLOOKUP(AB77,FAC_TOTALS_APTA!$A$4:$BQ$41,$L94,FALSE))</f>
        <v>0</v>
      </c>
      <c r="AC94" s="33" t="e">
        <f t="shared" si="18"/>
        <v>#N/A</v>
      </c>
      <c r="AD94" s="34" t="e">
        <f>AC94/G99</f>
        <v>#N/A</v>
      </c>
    </row>
    <row r="95" spans="1:31" s="12" customFormat="1" ht="15" x14ac:dyDescent="0.2">
      <c r="B95" s="27" t="s">
        <v>74</v>
      </c>
      <c r="C95" s="29"/>
      <c r="D95" s="8" t="s">
        <v>99</v>
      </c>
      <c r="E95" s="48">
        <v>-5.5500000000000001E-2</v>
      </c>
      <c r="F95" s="8">
        <f>MATCH($D95,FAC_TOTALS_APTA!$A$2:$BQ$2,)</f>
        <v>27</v>
      </c>
      <c r="G95" s="35" t="e">
        <f>VLOOKUP(G77,FAC_TOTALS_APTA!$A$4:$BQ$41,$F95,FALSE)</f>
        <v>#N/A</v>
      </c>
      <c r="H95" s="35" t="e">
        <f>VLOOKUP(H77,FAC_TOTALS_APTA!$A$4:$BQ$41,$F95,FALSE)</f>
        <v>#N/A</v>
      </c>
      <c r="I95" s="31" t="str">
        <f t="shared" si="15"/>
        <v>-</v>
      </c>
      <c r="J95" s="32" t="str">
        <f t="shared" si="16"/>
        <v/>
      </c>
      <c r="K95" s="32" t="str">
        <f t="shared" si="17"/>
        <v>scooter_flag_BUS_FAC</v>
      </c>
      <c r="L95" s="8">
        <f>MATCH($K95,FAC_TOTALS_APTA!$A$2:$BO$2,)</f>
        <v>45</v>
      </c>
      <c r="M95" s="30" t="e">
        <f>IF(M77=0,0,VLOOKUP(M77,FAC_TOTALS_APTA!$A$4:$BQ$41,$L95,FALSE))</f>
        <v>#N/A</v>
      </c>
      <c r="N95" s="30" t="e">
        <f>IF(N77=0,0,VLOOKUP(N77,FAC_TOTALS_APTA!$A$4:$BQ$41,$L95,FALSE))</f>
        <v>#N/A</v>
      </c>
      <c r="O95" s="30" t="e">
        <f>IF(O77=0,0,VLOOKUP(O77,FAC_TOTALS_APTA!$A$4:$BQ$41,$L95,FALSE))</f>
        <v>#N/A</v>
      </c>
      <c r="P95" s="30" t="e">
        <f>IF(P77=0,0,VLOOKUP(P77,FAC_TOTALS_APTA!$A$4:$BQ$41,$L95,FALSE))</f>
        <v>#N/A</v>
      </c>
      <c r="Q95" s="30" t="e">
        <f>IF(Q77=0,0,VLOOKUP(Q77,FAC_TOTALS_APTA!$A$4:$BQ$41,$L95,FALSE))</f>
        <v>#N/A</v>
      </c>
      <c r="R95" s="30" t="e">
        <f>IF(R77=0,0,VLOOKUP(R77,FAC_TOTALS_APTA!$A$4:$BQ$41,$L95,FALSE))</f>
        <v>#N/A</v>
      </c>
      <c r="S95" s="30">
        <f>IF(S77=0,0,VLOOKUP(S77,FAC_TOTALS_APTA!$A$4:$BQ$41,$L95,FALSE))</f>
        <v>0</v>
      </c>
      <c r="T95" s="30">
        <f>IF(T77=0,0,VLOOKUP(T77,FAC_TOTALS_APTA!$A$4:$BQ$41,$L95,FALSE))</f>
        <v>0</v>
      </c>
      <c r="U95" s="30">
        <f>IF(U77=0,0,VLOOKUP(U77,FAC_TOTALS_APTA!$A$4:$BQ$41,$L95,FALSE))</f>
        <v>0</v>
      </c>
      <c r="V95" s="30">
        <f>IF(V77=0,0,VLOOKUP(V77,FAC_TOTALS_APTA!$A$4:$BQ$41,$L95,FALSE))</f>
        <v>0</v>
      </c>
      <c r="W95" s="30">
        <f>IF(W77=0,0,VLOOKUP(W77,FAC_TOTALS_APTA!$A$4:$BQ$41,$L95,FALSE))</f>
        <v>0</v>
      </c>
      <c r="X95" s="30">
        <f>IF(X77=0,0,VLOOKUP(X77,FAC_TOTALS_APTA!$A$4:$BQ$41,$L95,FALSE))</f>
        <v>0</v>
      </c>
      <c r="Y95" s="30">
        <f>IF(Y77=0,0,VLOOKUP(Y77,FAC_TOTALS_APTA!$A$4:$BQ$41,$L95,FALSE))</f>
        <v>0</v>
      </c>
      <c r="Z95" s="30">
        <f>IF(Z77=0,0,VLOOKUP(Z77,FAC_TOTALS_APTA!$A$4:$BQ$41,$L95,FALSE))</f>
        <v>0</v>
      </c>
      <c r="AA95" s="30">
        <f>IF(AA77=0,0,VLOOKUP(AA77,FAC_TOTALS_APTA!$A$4:$BQ$41,$L95,FALSE))</f>
        <v>0</v>
      </c>
      <c r="AB95" s="30">
        <f>IF(AB77=0,0,VLOOKUP(AB77,FAC_TOTALS_APTA!$A$4:$BQ$41,$L95,FALSE))</f>
        <v>0</v>
      </c>
      <c r="AC95" s="33" t="e">
        <f t="shared" si="18"/>
        <v>#N/A</v>
      </c>
      <c r="AD95" s="34" t="e">
        <f>AC95/G99</f>
        <v>#N/A</v>
      </c>
    </row>
    <row r="96" spans="1:31" ht="15" x14ac:dyDescent="0.2">
      <c r="B96" s="10" t="s">
        <v>74</v>
      </c>
      <c r="C96" s="28"/>
      <c r="D96" s="9" t="s">
        <v>100</v>
      </c>
      <c r="E96" s="49">
        <v>5.1999999999999998E-3</v>
      </c>
      <c r="F96" s="9">
        <f>MATCH($D96,FAC_TOTALS_APTA!$A$2:$BQ$2,)</f>
        <v>28</v>
      </c>
      <c r="G96" s="37" t="e">
        <f>VLOOKUP(G77,FAC_TOTALS_APTA!$A$4:$BQ$41,$F96,FALSE)</f>
        <v>#N/A</v>
      </c>
      <c r="H96" s="37" t="e">
        <f>VLOOKUP(H77,FAC_TOTALS_APTA!$A$4:$BQ$41,$F96,FALSE)</f>
        <v>#N/A</v>
      </c>
      <c r="I96" s="38" t="str">
        <f t="shared" si="15"/>
        <v>-</v>
      </c>
      <c r="J96" s="39" t="str">
        <f t="shared" si="16"/>
        <v/>
      </c>
      <c r="K96" s="39" t="str">
        <f t="shared" si="17"/>
        <v>scooter_flag_RAIL_FAC</v>
      </c>
      <c r="L96" s="9">
        <f>MATCH($K96,FAC_TOTALS_APTA!$A$2:$BO$2,)</f>
        <v>46</v>
      </c>
      <c r="M96" s="40" t="e">
        <f>IF(M77=0,0,VLOOKUP(M77,FAC_TOTALS_APTA!$A$4:$BQ$41,$L96,FALSE))</f>
        <v>#N/A</v>
      </c>
      <c r="N96" s="40" t="e">
        <f>IF(N77=0,0,VLOOKUP(N77,FAC_TOTALS_APTA!$A$4:$BQ$41,$L96,FALSE))</f>
        <v>#N/A</v>
      </c>
      <c r="O96" s="40" t="e">
        <f>IF(O77=0,0,VLOOKUP(O77,FAC_TOTALS_APTA!$A$4:$BQ$41,$L96,FALSE))</f>
        <v>#N/A</v>
      </c>
      <c r="P96" s="40" t="e">
        <f>IF(P77=0,0,VLOOKUP(P77,FAC_TOTALS_APTA!$A$4:$BQ$41,$L96,FALSE))</f>
        <v>#N/A</v>
      </c>
      <c r="Q96" s="40" t="e">
        <f>IF(Q77=0,0,VLOOKUP(Q77,FAC_TOTALS_APTA!$A$4:$BQ$41,$L96,FALSE))</f>
        <v>#N/A</v>
      </c>
      <c r="R96" s="40" t="e">
        <f>IF(R77=0,0,VLOOKUP(R77,FAC_TOTALS_APTA!$A$4:$BQ$41,$L96,FALSE))</f>
        <v>#N/A</v>
      </c>
      <c r="S96" s="40">
        <f>IF(S77=0,0,VLOOKUP(S77,FAC_TOTALS_APTA!$A$4:$BQ$41,$L96,FALSE))</f>
        <v>0</v>
      </c>
      <c r="T96" s="40">
        <f>IF(T77=0,0,VLOOKUP(T77,FAC_TOTALS_APTA!$A$4:$BQ$41,$L96,FALSE))</f>
        <v>0</v>
      </c>
      <c r="U96" s="40">
        <f>IF(U77=0,0,VLOOKUP(U77,FAC_TOTALS_APTA!$A$4:$BQ$41,$L96,FALSE))</f>
        <v>0</v>
      </c>
      <c r="V96" s="40">
        <f>IF(V77=0,0,VLOOKUP(V77,FAC_TOTALS_APTA!$A$4:$BQ$41,$L96,FALSE))</f>
        <v>0</v>
      </c>
      <c r="W96" s="40">
        <f>IF(W77=0,0,VLOOKUP(W77,FAC_TOTALS_APTA!$A$4:$BQ$41,$L96,FALSE))</f>
        <v>0</v>
      </c>
      <c r="X96" s="40">
        <f>IF(X77=0,0,VLOOKUP(X77,FAC_TOTALS_APTA!$A$4:$BQ$41,$L96,FALSE))</f>
        <v>0</v>
      </c>
      <c r="Y96" s="40">
        <f>IF(Y77=0,0,VLOOKUP(Y77,FAC_TOTALS_APTA!$A$4:$BQ$41,$L96,FALSE))</f>
        <v>0</v>
      </c>
      <c r="Z96" s="40">
        <f>IF(Z77=0,0,VLOOKUP(Z77,FAC_TOTALS_APTA!$A$4:$BQ$41,$L96,FALSE))</f>
        <v>0</v>
      </c>
      <c r="AA96" s="40">
        <f>IF(AA77=0,0,VLOOKUP(AA77,FAC_TOTALS_APTA!$A$4:$BQ$41,$L96,FALSE))</f>
        <v>0</v>
      </c>
      <c r="AB96" s="40">
        <f>IF(AB77=0,0,VLOOKUP(AB77,FAC_TOTALS_APTA!$A$4:$BQ$41,$L96,FALSE))</f>
        <v>0</v>
      </c>
      <c r="AC96" s="41" t="e">
        <f t="shared" si="18"/>
        <v>#N/A</v>
      </c>
      <c r="AD96" s="42" t="e">
        <f>AC96/G99</f>
        <v>#N/A</v>
      </c>
    </row>
    <row r="97" spans="1:31" ht="15" x14ac:dyDescent="0.2">
      <c r="B97" s="10" t="s">
        <v>61</v>
      </c>
      <c r="C97" s="28"/>
      <c r="D97" s="10" t="s">
        <v>53</v>
      </c>
      <c r="E97" s="75"/>
      <c r="F97" s="9"/>
      <c r="G97" s="40"/>
      <c r="H97" s="40"/>
      <c r="I97" s="38"/>
      <c r="J97" s="39"/>
      <c r="K97" s="39" t="str">
        <f t="shared" si="17"/>
        <v>New_Reporter_FAC</v>
      </c>
      <c r="L97" s="9">
        <f>MATCH($K97,FAC_TOTALS_APTA!$A$2:$BO$2,)</f>
        <v>50</v>
      </c>
      <c r="M97" s="40" t="e">
        <f>IF(M77=0,0,VLOOKUP(M77,FAC_TOTALS_APTA!$A$4:$BQ$41,$L97,FALSE))</f>
        <v>#N/A</v>
      </c>
      <c r="N97" s="40" t="e">
        <f>IF(N77=0,0,VLOOKUP(N77,FAC_TOTALS_APTA!$A$4:$BQ$41,$L97,FALSE))</f>
        <v>#N/A</v>
      </c>
      <c r="O97" s="40" t="e">
        <f>IF(O77=0,0,VLOOKUP(O77,FAC_TOTALS_APTA!$A$4:$BQ$41,$L97,FALSE))</f>
        <v>#N/A</v>
      </c>
      <c r="P97" s="40" t="e">
        <f>IF(P77=0,0,VLOOKUP(P77,FAC_TOTALS_APTA!$A$4:$BQ$41,$L97,FALSE))</f>
        <v>#N/A</v>
      </c>
      <c r="Q97" s="40" t="e">
        <f>IF(Q77=0,0,VLOOKUP(Q77,FAC_TOTALS_APTA!$A$4:$BQ$41,$L97,FALSE))</f>
        <v>#N/A</v>
      </c>
      <c r="R97" s="40" t="e">
        <f>IF(R77=0,0,VLOOKUP(R77,FAC_TOTALS_APTA!$A$4:$BQ$41,$L97,FALSE))</f>
        <v>#N/A</v>
      </c>
      <c r="S97" s="40">
        <f>IF(S77=0,0,VLOOKUP(S77,FAC_TOTALS_APTA!$A$4:$BQ$41,$L97,FALSE))</f>
        <v>0</v>
      </c>
      <c r="T97" s="40">
        <f>IF(T77=0,0,VLOOKUP(T77,FAC_TOTALS_APTA!$A$4:$BQ$41,$L97,FALSE))</f>
        <v>0</v>
      </c>
      <c r="U97" s="40">
        <f>IF(U77=0,0,VLOOKUP(U77,FAC_TOTALS_APTA!$A$4:$BQ$41,$L97,FALSE))</f>
        <v>0</v>
      </c>
      <c r="V97" s="40">
        <f>IF(V77=0,0,VLOOKUP(V77,FAC_TOTALS_APTA!$A$4:$BQ$41,$L97,FALSE))</f>
        <v>0</v>
      </c>
      <c r="W97" s="40">
        <f>IF(W77=0,0,VLOOKUP(W77,FAC_TOTALS_APTA!$A$4:$BQ$41,$L97,FALSE))</f>
        <v>0</v>
      </c>
      <c r="X97" s="40">
        <f>IF(X77=0,0,VLOOKUP(X77,FAC_TOTALS_APTA!$A$4:$BQ$41,$L97,FALSE))</f>
        <v>0</v>
      </c>
      <c r="Y97" s="40">
        <f>IF(Y77=0,0,VLOOKUP(Y77,FAC_TOTALS_APTA!$A$4:$BQ$41,$L97,FALSE))</f>
        <v>0</v>
      </c>
      <c r="Z97" s="40">
        <f>IF(Z77=0,0,VLOOKUP(Z77,FAC_TOTALS_APTA!$A$4:$BQ$41,$L97,FALSE))</f>
        <v>0</v>
      </c>
      <c r="AA97" s="40">
        <f>IF(AA77=0,0,VLOOKUP(AA77,FAC_TOTALS_APTA!$A$4:$BQ$41,$L97,FALSE))</f>
        <v>0</v>
      </c>
      <c r="AB97" s="40">
        <f>IF(AB77=0,0,VLOOKUP(AB77,FAC_TOTALS_APTA!$A$4:$BQ$41,$L97,FALSE))</f>
        <v>0</v>
      </c>
      <c r="AC97" s="41" t="e">
        <f>SUM(M97:AB97)</f>
        <v>#N/A</v>
      </c>
      <c r="AD97" s="42" t="e">
        <f>AC97/G99</f>
        <v>#N/A</v>
      </c>
    </row>
    <row r="98" spans="1:31" ht="15" x14ac:dyDescent="0.2">
      <c r="B98" s="27" t="s">
        <v>75</v>
      </c>
      <c r="C98" s="29"/>
      <c r="D98" s="8" t="s">
        <v>6</v>
      </c>
      <c r="E98" s="48"/>
      <c r="F98" s="8">
        <f>MATCH($D98,FAC_TOTALS_APTA!$A$2:$BO$2,)</f>
        <v>9</v>
      </c>
      <c r="G98" s="66" t="e">
        <f>VLOOKUP(G77,FAC_TOTALS_APTA!$A$4:$BQ$41,$F98,FALSE)</f>
        <v>#N/A</v>
      </c>
      <c r="H98" s="66" t="e">
        <f>VLOOKUP(H77,FAC_TOTALS_APTA!$A$4:$BO$41,$F98,FALSE)</f>
        <v>#N/A</v>
      </c>
      <c r="I98" s="68" t="e">
        <f t="shared" ref="I98:I99" si="19">H98/G98-1</f>
        <v>#N/A</v>
      </c>
      <c r="J98" s="32"/>
      <c r="K98" s="32"/>
      <c r="L98" s="8"/>
      <c r="M98" s="30" t="e">
        <f>SUM(M79:M96)</f>
        <v>#N/A</v>
      </c>
      <c r="N98" s="30" t="e">
        <f t="shared" ref="N98:AB98" si="20">SUM(N79:N96)</f>
        <v>#N/A</v>
      </c>
      <c r="O98" s="30" t="e">
        <f t="shared" si="20"/>
        <v>#N/A</v>
      </c>
      <c r="P98" s="30" t="e">
        <f t="shared" si="20"/>
        <v>#N/A</v>
      </c>
      <c r="Q98" s="30" t="e">
        <f t="shared" si="20"/>
        <v>#N/A</v>
      </c>
      <c r="R98" s="30" t="e">
        <f t="shared" si="20"/>
        <v>#N/A</v>
      </c>
      <c r="S98" s="30">
        <f t="shared" si="20"/>
        <v>0</v>
      </c>
      <c r="T98" s="30">
        <f t="shared" si="20"/>
        <v>0</v>
      </c>
      <c r="U98" s="30">
        <f t="shared" si="20"/>
        <v>0</v>
      </c>
      <c r="V98" s="30">
        <f t="shared" si="20"/>
        <v>0</v>
      </c>
      <c r="W98" s="30">
        <f t="shared" si="20"/>
        <v>0</v>
      </c>
      <c r="X98" s="30">
        <f t="shared" si="20"/>
        <v>0</v>
      </c>
      <c r="Y98" s="30">
        <f t="shared" si="20"/>
        <v>0</v>
      </c>
      <c r="Z98" s="30">
        <f t="shared" si="20"/>
        <v>0</v>
      </c>
      <c r="AA98" s="30">
        <f t="shared" si="20"/>
        <v>0</v>
      </c>
      <c r="AB98" s="30">
        <f t="shared" si="20"/>
        <v>0</v>
      </c>
      <c r="AC98" s="33" t="e">
        <f>H98-G98</f>
        <v>#N/A</v>
      </c>
      <c r="AD98" s="34" t="e">
        <f>I98</f>
        <v>#N/A</v>
      </c>
    </row>
    <row r="99" spans="1:31" ht="16" thickBot="1" x14ac:dyDescent="0.25">
      <c r="B99" s="11" t="s">
        <v>58</v>
      </c>
      <c r="C99" s="25"/>
      <c r="D99" s="25" t="s">
        <v>4</v>
      </c>
      <c r="E99" s="25"/>
      <c r="F99" s="25">
        <f>MATCH($D99,FAC_TOTALS_APTA!$A$2:$BO$2,)</f>
        <v>7</v>
      </c>
      <c r="G99" s="67" t="e">
        <f>VLOOKUP(G77,FAC_TOTALS_APTA!$A$4:$BO$41,$F99,FALSE)</f>
        <v>#N/A</v>
      </c>
      <c r="H99" s="67" t="e">
        <f>VLOOKUP(H77,FAC_TOTALS_APTA!$A$4:$BO$41,$F99,FALSE)</f>
        <v>#N/A</v>
      </c>
      <c r="I99" s="69" t="e">
        <f t="shared" si="19"/>
        <v>#N/A</v>
      </c>
      <c r="J99" s="44"/>
      <c r="K99" s="44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45" t="e">
        <f>H99-G99</f>
        <v>#N/A</v>
      </c>
      <c r="AD99" s="46" t="e">
        <f>I99</f>
        <v>#N/A</v>
      </c>
    </row>
    <row r="100" spans="1:31" ht="17" thickTop="1" thickBot="1" x14ac:dyDescent="0.25">
      <c r="B100" s="50" t="s">
        <v>76</v>
      </c>
      <c r="C100" s="51"/>
      <c r="D100" s="51"/>
      <c r="E100" s="52"/>
      <c r="F100" s="51"/>
      <c r="G100" s="51"/>
      <c r="H100" s="51"/>
      <c r="I100" s="53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46" t="e">
        <f>AD99-AD98</f>
        <v>#N/A</v>
      </c>
    </row>
    <row r="101" spans="1:31" ht="15" thickTop="1" x14ac:dyDescent="0.2">
      <c r="B101" s="17"/>
      <c r="C101" s="12"/>
      <c r="D101" s="12"/>
      <c r="E101" s="8"/>
      <c r="F101" s="12"/>
      <c r="G101" s="12"/>
      <c r="H101" s="12"/>
      <c r="I101" s="1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34"/>
    </row>
    <row r="102" spans="1:31" s="15" customFormat="1" x14ac:dyDescent="0.2">
      <c r="A102" s="8"/>
      <c r="B102" s="17"/>
      <c r="C102" s="12"/>
      <c r="D102" s="12"/>
      <c r="E102" s="8"/>
      <c r="F102" s="12"/>
      <c r="G102" s="12"/>
      <c r="H102" s="12"/>
      <c r="I102" s="1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34"/>
      <c r="AE102" s="8"/>
    </row>
    <row r="103" spans="1:31" ht="15" x14ac:dyDescent="0.2">
      <c r="B103" s="17" t="s">
        <v>19</v>
      </c>
      <c r="C103" s="18" t="s">
        <v>20</v>
      </c>
      <c r="D103" s="12"/>
      <c r="E103" s="8"/>
      <c r="F103" s="12"/>
      <c r="G103" s="12"/>
      <c r="H103" s="12"/>
      <c r="I103" s="1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1" x14ac:dyDescent="0.2">
      <c r="B104" s="17"/>
      <c r="C104" s="18"/>
      <c r="D104" s="12"/>
      <c r="E104" s="8"/>
      <c r="F104" s="12"/>
      <c r="G104" s="12"/>
      <c r="H104" s="12"/>
      <c r="I104" s="1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1" s="15" customFormat="1" ht="15" x14ac:dyDescent="0.2">
      <c r="A105" s="8"/>
      <c r="B105" s="20" t="s">
        <v>30</v>
      </c>
      <c r="C105" s="21">
        <v>1</v>
      </c>
      <c r="D105" s="12"/>
      <c r="E105" s="8"/>
      <c r="F105" s="12"/>
      <c r="G105" s="12"/>
      <c r="H105" s="12"/>
      <c r="I105" s="19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8"/>
    </row>
    <row r="106" spans="1:31" s="15" customFormat="1" ht="16" thickBot="1" x14ac:dyDescent="0.25">
      <c r="A106" s="8"/>
      <c r="B106" s="22" t="s">
        <v>41</v>
      </c>
      <c r="C106" s="23">
        <v>10</v>
      </c>
      <c r="D106" s="24"/>
      <c r="E106" s="25"/>
      <c r="F106" s="24"/>
      <c r="G106" s="24"/>
      <c r="H106" s="24"/>
      <c r="I106" s="26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8"/>
    </row>
    <row r="107" spans="1:31" s="15" customFormat="1" ht="15" thickTop="1" x14ac:dyDescent="0.2">
      <c r="A107" s="8"/>
      <c r="B107" s="54"/>
      <c r="C107" s="55"/>
      <c r="D107" s="55"/>
      <c r="E107" s="55"/>
      <c r="F107" s="55"/>
      <c r="G107" s="84" t="s">
        <v>59</v>
      </c>
      <c r="H107" s="84"/>
      <c r="I107" s="8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84" t="s">
        <v>63</v>
      </c>
      <c r="AD107" s="84"/>
      <c r="AE107" s="8"/>
    </row>
    <row r="108" spans="1:31" s="15" customFormat="1" ht="15" x14ac:dyDescent="0.2">
      <c r="A108" s="8"/>
      <c r="B108" s="10" t="s">
        <v>21</v>
      </c>
      <c r="C108" s="28" t="s">
        <v>22</v>
      </c>
      <c r="D108" s="9" t="s">
        <v>23</v>
      </c>
      <c r="E108" s="9" t="s">
        <v>29</v>
      </c>
      <c r="F108" s="9"/>
      <c r="G108" s="28">
        <f>$C$1</f>
        <v>2012</v>
      </c>
      <c r="H108" s="28">
        <f>$C$2</f>
        <v>2018</v>
      </c>
      <c r="I108" s="28" t="s">
        <v>25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 t="s">
        <v>27</v>
      </c>
      <c r="AD108" s="28" t="s">
        <v>25</v>
      </c>
      <c r="AE108" s="8"/>
    </row>
    <row r="109" spans="1:31" s="15" customFormat="1" x14ac:dyDescent="0.2">
      <c r="A109" s="8"/>
      <c r="B109" s="27"/>
      <c r="C109" s="29"/>
      <c r="D109" s="8"/>
      <c r="E109" s="8"/>
      <c r="F109" s="8"/>
      <c r="G109" s="8"/>
      <c r="H109" s="8"/>
      <c r="I109" s="29"/>
      <c r="J109" s="8"/>
      <c r="K109" s="8"/>
      <c r="L109" s="8"/>
      <c r="M109" s="8">
        <v>1</v>
      </c>
      <c r="N109" s="8">
        <v>2</v>
      </c>
      <c r="O109" s="8">
        <v>3</v>
      </c>
      <c r="P109" s="8">
        <v>4</v>
      </c>
      <c r="Q109" s="8">
        <v>5</v>
      </c>
      <c r="R109" s="8">
        <v>6</v>
      </c>
      <c r="S109" s="8">
        <v>7</v>
      </c>
      <c r="T109" s="8">
        <v>8</v>
      </c>
      <c r="U109" s="8">
        <v>9</v>
      </c>
      <c r="V109" s="8">
        <v>10</v>
      </c>
      <c r="W109" s="8">
        <v>11</v>
      </c>
      <c r="X109" s="8">
        <v>12</v>
      </c>
      <c r="Y109" s="8">
        <v>13</v>
      </c>
      <c r="Z109" s="8">
        <v>14</v>
      </c>
      <c r="AA109" s="8">
        <v>15</v>
      </c>
      <c r="AB109" s="8">
        <v>16</v>
      </c>
      <c r="AC109" s="8"/>
      <c r="AD109" s="8"/>
      <c r="AE109" s="8"/>
    </row>
    <row r="110" spans="1:31" s="15" customFormat="1" x14ac:dyDescent="0.2">
      <c r="A110" s="8"/>
      <c r="B110" s="27"/>
      <c r="C110" s="29"/>
      <c r="D110" s="8"/>
      <c r="E110" s="8"/>
      <c r="F110" s="8"/>
      <c r="G110" s="8" t="str">
        <f>CONCATENATE($C105,"_",$C106,"_",G108)</f>
        <v>1_10_2012</v>
      </c>
      <c r="H110" s="8" t="str">
        <f>CONCATENATE($C105,"_",$C106,"_",H108)</f>
        <v>1_10_2018</v>
      </c>
      <c r="I110" s="29"/>
      <c r="J110" s="8"/>
      <c r="K110" s="8"/>
      <c r="L110" s="8"/>
      <c r="M110" s="8" t="str">
        <f>IF($G108+M109&gt;$H108,0,CONCATENATE($C105,"_",$C106,"_",$G108+M109))</f>
        <v>1_10_2013</v>
      </c>
      <c r="N110" s="8" t="str">
        <f t="shared" ref="N110:AB110" si="21">IF($G108+N109&gt;$H108,0,CONCATENATE($C105,"_",$C106,"_",$G108+N109))</f>
        <v>1_10_2014</v>
      </c>
      <c r="O110" s="8" t="str">
        <f t="shared" si="21"/>
        <v>1_10_2015</v>
      </c>
      <c r="P110" s="8" t="str">
        <f t="shared" si="21"/>
        <v>1_10_2016</v>
      </c>
      <c r="Q110" s="8" t="str">
        <f t="shared" si="21"/>
        <v>1_10_2017</v>
      </c>
      <c r="R110" s="8" t="str">
        <f t="shared" si="21"/>
        <v>1_10_2018</v>
      </c>
      <c r="S110" s="8">
        <f t="shared" si="21"/>
        <v>0</v>
      </c>
      <c r="T110" s="8">
        <f t="shared" si="21"/>
        <v>0</v>
      </c>
      <c r="U110" s="8">
        <f t="shared" si="21"/>
        <v>0</v>
      </c>
      <c r="V110" s="8">
        <f t="shared" si="21"/>
        <v>0</v>
      </c>
      <c r="W110" s="8">
        <f t="shared" si="21"/>
        <v>0</v>
      </c>
      <c r="X110" s="8">
        <f t="shared" si="21"/>
        <v>0</v>
      </c>
      <c r="Y110" s="8">
        <f t="shared" si="21"/>
        <v>0</v>
      </c>
      <c r="Z110" s="8">
        <f t="shared" si="21"/>
        <v>0</v>
      </c>
      <c r="AA110" s="8">
        <f t="shared" si="21"/>
        <v>0</v>
      </c>
      <c r="AB110" s="8">
        <f t="shared" si="21"/>
        <v>0</v>
      </c>
      <c r="AC110" s="8"/>
      <c r="AD110" s="8"/>
      <c r="AE110" s="8"/>
    </row>
    <row r="111" spans="1:31" s="15" customFormat="1" x14ac:dyDescent="0.2">
      <c r="A111" s="8"/>
      <c r="B111" s="27"/>
      <c r="C111" s="29"/>
      <c r="D111" s="8"/>
      <c r="E111" s="8"/>
      <c r="F111" s="8" t="s">
        <v>26</v>
      </c>
      <c r="G111" s="30"/>
      <c r="H111" s="30"/>
      <c r="I111" s="29"/>
      <c r="J111" s="8"/>
      <c r="K111" s="8"/>
      <c r="L111" s="8" t="s">
        <v>26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s="15" customFormat="1" ht="15" x14ac:dyDescent="0.2">
      <c r="A112" s="8"/>
      <c r="B112" s="27" t="s">
        <v>37</v>
      </c>
      <c r="C112" s="29" t="s">
        <v>24</v>
      </c>
      <c r="D112" s="8" t="s">
        <v>8</v>
      </c>
      <c r="E112" s="48">
        <v>0.70279999999999998</v>
      </c>
      <c r="F112" s="8">
        <f>MATCH($D112,FAC_TOTALS_APTA!$A$2:$BQ$2,)</f>
        <v>11</v>
      </c>
      <c r="G112" s="30" t="e">
        <f>VLOOKUP(G110,FAC_TOTALS_APTA!$A$4:$BQ$41,$F112,FALSE)</f>
        <v>#N/A</v>
      </c>
      <c r="H112" s="30" t="e">
        <f>VLOOKUP(H110,FAC_TOTALS_APTA!$A$4:$BQ$41,$F112,FALSE)</f>
        <v>#N/A</v>
      </c>
      <c r="I112" s="31" t="str">
        <f>IFERROR(H112/G112-1,"-")</f>
        <v>-</v>
      </c>
      <c r="J112" s="32" t="str">
        <f>IF(C112="Log","_log","")</f>
        <v>_log</v>
      </c>
      <c r="K112" s="32" t="str">
        <f>CONCATENATE(D112,J112,"_FAC")</f>
        <v>VRM_ADJ_log_FAC</v>
      </c>
      <c r="L112" s="8">
        <f>MATCH($K112,FAC_TOTALS_APTA!$A$2:$BO$2,)</f>
        <v>29</v>
      </c>
      <c r="M112" s="30" t="e">
        <f>IF(M110=0,0,VLOOKUP(M110,FAC_TOTALS_APTA!$A$4:$BQ$41,$L112,FALSE))</f>
        <v>#N/A</v>
      </c>
      <c r="N112" s="30" t="e">
        <f>IF(N110=0,0,VLOOKUP(N110,FAC_TOTALS_APTA!$A$4:$BQ$41,$L112,FALSE))</f>
        <v>#N/A</v>
      </c>
      <c r="O112" s="30" t="e">
        <f>IF(O110=0,0,VLOOKUP(O110,FAC_TOTALS_APTA!$A$4:$BQ$41,$L112,FALSE))</f>
        <v>#N/A</v>
      </c>
      <c r="P112" s="30" t="e">
        <f>IF(P110=0,0,VLOOKUP(P110,FAC_TOTALS_APTA!$A$4:$BQ$41,$L112,FALSE))</f>
        <v>#N/A</v>
      </c>
      <c r="Q112" s="30" t="e">
        <f>IF(Q110=0,0,VLOOKUP(Q110,FAC_TOTALS_APTA!$A$4:$BQ$41,$L112,FALSE))</f>
        <v>#N/A</v>
      </c>
      <c r="R112" s="30" t="e">
        <f>IF(R110=0,0,VLOOKUP(R110,FAC_TOTALS_APTA!$A$4:$BQ$41,$L112,FALSE))</f>
        <v>#N/A</v>
      </c>
      <c r="S112" s="30">
        <f>IF(S110=0,0,VLOOKUP(S110,FAC_TOTALS_APTA!$A$4:$BQ$41,$L112,FALSE))</f>
        <v>0</v>
      </c>
      <c r="T112" s="30">
        <f>IF(T110=0,0,VLOOKUP(T110,FAC_TOTALS_APTA!$A$4:$BQ$41,$L112,FALSE))</f>
        <v>0</v>
      </c>
      <c r="U112" s="30">
        <f>IF(U110=0,0,VLOOKUP(U110,FAC_TOTALS_APTA!$A$4:$BQ$41,$L112,FALSE))</f>
        <v>0</v>
      </c>
      <c r="V112" s="30">
        <f>IF(V110=0,0,VLOOKUP(V110,FAC_TOTALS_APTA!$A$4:$BQ$41,$L112,FALSE))</f>
        <v>0</v>
      </c>
      <c r="W112" s="30">
        <f>IF(W110=0,0,VLOOKUP(W110,FAC_TOTALS_APTA!$A$4:$BQ$41,$L112,FALSE))</f>
        <v>0</v>
      </c>
      <c r="X112" s="30">
        <f>IF(X110=0,0,VLOOKUP(X110,FAC_TOTALS_APTA!$A$4:$BQ$41,$L112,FALSE))</f>
        <v>0</v>
      </c>
      <c r="Y112" s="30">
        <f>IF(Y110=0,0,VLOOKUP(Y110,FAC_TOTALS_APTA!$A$4:$BQ$41,$L112,FALSE))</f>
        <v>0</v>
      </c>
      <c r="Z112" s="30">
        <f>IF(Z110=0,0,VLOOKUP(Z110,FAC_TOTALS_APTA!$A$4:$BQ$41,$L112,FALSE))</f>
        <v>0</v>
      </c>
      <c r="AA112" s="30">
        <f>IF(AA110=0,0,VLOOKUP(AA110,FAC_TOTALS_APTA!$A$4:$BQ$41,$L112,FALSE))</f>
        <v>0</v>
      </c>
      <c r="AB112" s="30">
        <f>IF(AB110=0,0,VLOOKUP(AB110,FAC_TOTALS_APTA!$A$4:$BQ$41,$L112,FALSE))</f>
        <v>0</v>
      </c>
      <c r="AC112" s="33" t="e">
        <f>SUM(M112:AB112)</f>
        <v>#N/A</v>
      </c>
      <c r="AD112" s="34" t="e">
        <f>AC112/G132</f>
        <v>#N/A</v>
      </c>
      <c r="AE112" s="8"/>
    </row>
    <row r="113" spans="1:31" s="15" customFormat="1" ht="34" hidden="1" customHeight="1" x14ac:dyDescent="0.2">
      <c r="A113" s="8"/>
      <c r="B113" s="27" t="s">
        <v>60</v>
      </c>
      <c r="C113" s="29" t="s">
        <v>24</v>
      </c>
      <c r="D113" s="8" t="s">
        <v>18</v>
      </c>
      <c r="E113" s="48">
        <v>-0.41089999999999999</v>
      </c>
      <c r="F113" s="8">
        <f>MATCH($D113,FAC_TOTALS_APTA!$A$2:$BQ$2,)</f>
        <v>12</v>
      </c>
      <c r="G113" s="47" t="e">
        <f>VLOOKUP(G110,FAC_TOTALS_APTA!$A$4:$BQ$41,$F113,FALSE)</f>
        <v>#N/A</v>
      </c>
      <c r="H113" s="47" t="e">
        <f>VLOOKUP(H110,FAC_TOTALS_APTA!$A$4:$BQ$41,$F113,FALSE)</f>
        <v>#N/A</v>
      </c>
      <c r="I113" s="31" t="str">
        <f t="shared" ref="I113:I129" si="22">IFERROR(H113/G113-1,"-")</f>
        <v>-</v>
      </c>
      <c r="J113" s="32" t="str">
        <f t="shared" ref="J113:J129" si="23">IF(C113="Log","_log","")</f>
        <v>_log</v>
      </c>
      <c r="K113" s="32" t="str">
        <f t="shared" ref="K113:K130" si="24">CONCATENATE(D113,J113,"_FAC")</f>
        <v>FARE_per_UPT_2018_log_FAC</v>
      </c>
      <c r="L113" s="8">
        <f>MATCH($K113,FAC_TOTALS_APTA!$A$2:$BO$2,)</f>
        <v>30</v>
      </c>
      <c r="M113" s="30" t="e">
        <f>IF(M110=0,0,VLOOKUP(M110,FAC_TOTALS_APTA!$A$4:$BQ$41,$L113,FALSE))</f>
        <v>#N/A</v>
      </c>
      <c r="N113" s="30" t="e">
        <f>IF(N110=0,0,VLOOKUP(N110,FAC_TOTALS_APTA!$A$4:$BQ$41,$L113,FALSE))</f>
        <v>#N/A</v>
      </c>
      <c r="O113" s="30" t="e">
        <f>IF(O110=0,0,VLOOKUP(O110,FAC_TOTALS_APTA!$A$4:$BQ$41,$L113,FALSE))</f>
        <v>#N/A</v>
      </c>
      <c r="P113" s="30" t="e">
        <f>IF(P110=0,0,VLOOKUP(P110,FAC_TOTALS_APTA!$A$4:$BQ$41,$L113,FALSE))</f>
        <v>#N/A</v>
      </c>
      <c r="Q113" s="30" t="e">
        <f>IF(Q110=0,0,VLOOKUP(Q110,FAC_TOTALS_APTA!$A$4:$BQ$41,$L113,FALSE))</f>
        <v>#N/A</v>
      </c>
      <c r="R113" s="30" t="e">
        <f>IF(R110=0,0,VLOOKUP(R110,FAC_TOTALS_APTA!$A$4:$BQ$41,$L113,FALSE))</f>
        <v>#N/A</v>
      </c>
      <c r="S113" s="30">
        <f>IF(S110=0,0,VLOOKUP(S110,FAC_TOTALS_APTA!$A$4:$BQ$41,$L113,FALSE))</f>
        <v>0</v>
      </c>
      <c r="T113" s="30">
        <f>IF(T110=0,0,VLOOKUP(T110,FAC_TOTALS_APTA!$A$4:$BQ$41,$L113,FALSE))</f>
        <v>0</v>
      </c>
      <c r="U113" s="30">
        <f>IF(U110=0,0,VLOOKUP(U110,FAC_TOTALS_APTA!$A$4:$BQ$41,$L113,FALSE))</f>
        <v>0</v>
      </c>
      <c r="V113" s="30">
        <f>IF(V110=0,0,VLOOKUP(V110,FAC_TOTALS_APTA!$A$4:$BQ$41,$L113,FALSE))</f>
        <v>0</v>
      </c>
      <c r="W113" s="30">
        <f>IF(W110=0,0,VLOOKUP(W110,FAC_TOTALS_APTA!$A$4:$BQ$41,$L113,FALSE))</f>
        <v>0</v>
      </c>
      <c r="X113" s="30">
        <f>IF(X110=0,0,VLOOKUP(X110,FAC_TOTALS_APTA!$A$4:$BQ$41,$L113,FALSE))</f>
        <v>0</v>
      </c>
      <c r="Y113" s="30">
        <f>IF(Y110=0,0,VLOOKUP(Y110,FAC_TOTALS_APTA!$A$4:$BQ$41,$L113,FALSE))</f>
        <v>0</v>
      </c>
      <c r="Z113" s="30">
        <f>IF(Z110=0,0,VLOOKUP(Z110,FAC_TOTALS_APTA!$A$4:$BQ$41,$L113,FALSE))</f>
        <v>0</v>
      </c>
      <c r="AA113" s="30">
        <f>IF(AA110=0,0,VLOOKUP(AA110,FAC_TOTALS_APTA!$A$4:$BQ$41,$L113,FALSE))</f>
        <v>0</v>
      </c>
      <c r="AB113" s="30">
        <f>IF(AB110=0,0,VLOOKUP(AB110,FAC_TOTALS_APTA!$A$4:$BQ$41,$L113,FALSE))</f>
        <v>0</v>
      </c>
      <c r="AC113" s="33" t="e">
        <f t="shared" ref="AC113:AC129" si="25">SUM(M113:AB113)</f>
        <v>#N/A</v>
      </c>
      <c r="AD113" s="34" t="e">
        <f>AC113/G132</f>
        <v>#N/A</v>
      </c>
      <c r="AE113" s="8"/>
    </row>
    <row r="114" spans="1:31" s="15" customFormat="1" ht="34" hidden="1" customHeight="1" x14ac:dyDescent="0.2">
      <c r="A114" s="8"/>
      <c r="B114" s="27" t="s">
        <v>56</v>
      </c>
      <c r="C114" s="29" t="s">
        <v>24</v>
      </c>
      <c r="D114" s="8" t="s">
        <v>9</v>
      </c>
      <c r="E114" s="48">
        <v>0.29060000000000002</v>
      </c>
      <c r="F114" s="8">
        <f>MATCH($D114,FAC_TOTALS_APTA!$A$2:$BQ$2,)</f>
        <v>13</v>
      </c>
      <c r="G114" s="30" t="e">
        <f>VLOOKUP(G110,FAC_TOTALS_APTA!$A$4:$BQ$41,$F114,FALSE)</f>
        <v>#N/A</v>
      </c>
      <c r="H114" s="30" t="e">
        <f>VLOOKUP(H110,FAC_TOTALS_APTA!$A$4:$BQ$41,$F114,FALSE)</f>
        <v>#N/A</v>
      </c>
      <c r="I114" s="31" t="str">
        <f t="shared" si="22"/>
        <v>-</v>
      </c>
      <c r="J114" s="32" t="str">
        <f t="shared" si="23"/>
        <v>_log</v>
      </c>
      <c r="K114" s="32" t="str">
        <f t="shared" si="24"/>
        <v>POP_EMP_log_FAC</v>
      </c>
      <c r="L114" s="8">
        <f>MATCH($K114,FAC_TOTALS_APTA!$A$2:$BO$2,)</f>
        <v>31</v>
      </c>
      <c r="M114" s="30" t="e">
        <f>IF(M110=0,0,VLOOKUP(M110,FAC_TOTALS_APTA!$A$4:$BQ$41,$L114,FALSE))</f>
        <v>#N/A</v>
      </c>
      <c r="N114" s="30" t="e">
        <f>IF(N110=0,0,VLOOKUP(N110,FAC_TOTALS_APTA!$A$4:$BQ$41,$L114,FALSE))</f>
        <v>#N/A</v>
      </c>
      <c r="O114" s="30" t="e">
        <f>IF(O110=0,0,VLOOKUP(O110,FAC_TOTALS_APTA!$A$4:$BQ$41,$L114,FALSE))</f>
        <v>#N/A</v>
      </c>
      <c r="P114" s="30" t="e">
        <f>IF(P110=0,0,VLOOKUP(P110,FAC_TOTALS_APTA!$A$4:$BQ$41,$L114,FALSE))</f>
        <v>#N/A</v>
      </c>
      <c r="Q114" s="30" t="e">
        <f>IF(Q110=0,0,VLOOKUP(Q110,FAC_TOTALS_APTA!$A$4:$BQ$41,$L114,FALSE))</f>
        <v>#N/A</v>
      </c>
      <c r="R114" s="30" t="e">
        <f>IF(R110=0,0,VLOOKUP(R110,FAC_TOTALS_APTA!$A$4:$BQ$41,$L114,FALSE))</f>
        <v>#N/A</v>
      </c>
      <c r="S114" s="30">
        <f>IF(S110=0,0,VLOOKUP(S110,FAC_TOTALS_APTA!$A$4:$BQ$41,$L114,FALSE))</f>
        <v>0</v>
      </c>
      <c r="T114" s="30">
        <f>IF(T110=0,0,VLOOKUP(T110,FAC_TOTALS_APTA!$A$4:$BQ$41,$L114,FALSE))</f>
        <v>0</v>
      </c>
      <c r="U114" s="30">
        <f>IF(U110=0,0,VLOOKUP(U110,FAC_TOTALS_APTA!$A$4:$BQ$41,$L114,FALSE))</f>
        <v>0</v>
      </c>
      <c r="V114" s="30">
        <f>IF(V110=0,0,VLOOKUP(V110,FAC_TOTALS_APTA!$A$4:$BQ$41,$L114,FALSE))</f>
        <v>0</v>
      </c>
      <c r="W114" s="30">
        <f>IF(W110=0,0,VLOOKUP(W110,FAC_TOTALS_APTA!$A$4:$BQ$41,$L114,FALSE))</f>
        <v>0</v>
      </c>
      <c r="X114" s="30">
        <f>IF(X110=0,0,VLOOKUP(X110,FAC_TOTALS_APTA!$A$4:$BQ$41,$L114,FALSE))</f>
        <v>0</v>
      </c>
      <c r="Y114" s="30">
        <f>IF(Y110=0,0,VLOOKUP(Y110,FAC_TOTALS_APTA!$A$4:$BQ$41,$L114,FALSE))</f>
        <v>0</v>
      </c>
      <c r="Z114" s="30">
        <f>IF(Z110=0,0,VLOOKUP(Z110,FAC_TOTALS_APTA!$A$4:$BQ$41,$L114,FALSE))</f>
        <v>0</v>
      </c>
      <c r="AA114" s="30">
        <f>IF(AA110=0,0,VLOOKUP(AA110,FAC_TOTALS_APTA!$A$4:$BQ$41,$L114,FALSE))</f>
        <v>0</v>
      </c>
      <c r="AB114" s="30">
        <f>IF(AB110=0,0,VLOOKUP(AB110,FAC_TOTALS_APTA!$A$4:$BQ$41,$L114,FALSE))</f>
        <v>0</v>
      </c>
      <c r="AC114" s="33" t="e">
        <f t="shared" si="25"/>
        <v>#N/A</v>
      </c>
      <c r="AD114" s="34" t="e">
        <f>AC114/G132</f>
        <v>#N/A</v>
      </c>
      <c r="AE114" s="8"/>
    </row>
    <row r="115" spans="1:31" s="15" customFormat="1" ht="34" hidden="1" customHeight="1" x14ac:dyDescent="0.2">
      <c r="A115" s="8"/>
      <c r="B115" s="27" t="s">
        <v>82</v>
      </c>
      <c r="C115" s="29"/>
      <c r="D115" s="6" t="s">
        <v>78</v>
      </c>
      <c r="E115" s="48">
        <v>2.7099999999999999E-2</v>
      </c>
      <c r="F115" s="8">
        <f>MATCH($D115,FAC_TOTALS_APTA!$A$2:$BQ$2,)</f>
        <v>17</v>
      </c>
      <c r="G115" s="47" t="e">
        <f>VLOOKUP(G110,FAC_TOTALS_APTA!$A$4:$BQ$41,$F115,FALSE)</f>
        <v>#N/A</v>
      </c>
      <c r="H115" s="47" t="e">
        <f>VLOOKUP(H110,FAC_TOTALS_APTA!$A$4:$BQ$41,$F115,FALSE)</f>
        <v>#N/A</v>
      </c>
      <c r="I115" s="31" t="str">
        <f t="shared" si="22"/>
        <v>-</v>
      </c>
      <c r="J115" s="32" t="str">
        <f t="shared" si="23"/>
        <v/>
      </c>
      <c r="K115" s="32" t="str">
        <f t="shared" si="24"/>
        <v>TSD_POP_EMP_PCT_FAC</v>
      </c>
      <c r="L115" s="8">
        <f>MATCH($K115,FAC_TOTALS_APTA!$A$2:$BO$2,)</f>
        <v>35</v>
      </c>
      <c r="M115" s="30" t="e">
        <f>IF(M110=0,0,VLOOKUP(M110,FAC_TOTALS_APTA!$A$4:$BQ$41,$L115,FALSE))</f>
        <v>#N/A</v>
      </c>
      <c r="N115" s="30" t="e">
        <f>IF(N110=0,0,VLOOKUP(N110,FAC_TOTALS_APTA!$A$4:$BQ$41,$L115,FALSE))</f>
        <v>#N/A</v>
      </c>
      <c r="O115" s="30" t="e">
        <f>IF(O110=0,0,VLOOKUP(O110,FAC_TOTALS_APTA!$A$4:$BQ$41,$L115,FALSE))</f>
        <v>#N/A</v>
      </c>
      <c r="P115" s="30" t="e">
        <f>IF(P110=0,0,VLOOKUP(P110,FAC_TOTALS_APTA!$A$4:$BQ$41,$L115,FALSE))</f>
        <v>#N/A</v>
      </c>
      <c r="Q115" s="30" t="e">
        <f>IF(Q110=0,0,VLOOKUP(Q110,FAC_TOTALS_APTA!$A$4:$BQ$41,$L115,FALSE))</f>
        <v>#N/A</v>
      </c>
      <c r="R115" s="30" t="e">
        <f>IF(R110=0,0,VLOOKUP(R110,FAC_TOTALS_APTA!$A$4:$BQ$41,$L115,FALSE))</f>
        <v>#N/A</v>
      </c>
      <c r="S115" s="30">
        <f>IF(S110=0,0,VLOOKUP(S110,FAC_TOTALS_APTA!$A$4:$BQ$41,$L115,FALSE))</f>
        <v>0</v>
      </c>
      <c r="T115" s="30">
        <f>IF(T110=0,0,VLOOKUP(T110,FAC_TOTALS_APTA!$A$4:$BQ$41,$L115,FALSE))</f>
        <v>0</v>
      </c>
      <c r="U115" s="30">
        <f>IF(U110=0,0,VLOOKUP(U110,FAC_TOTALS_APTA!$A$4:$BQ$41,$L115,FALSE))</f>
        <v>0</v>
      </c>
      <c r="V115" s="30">
        <f>IF(V110=0,0,VLOOKUP(V110,FAC_TOTALS_APTA!$A$4:$BQ$41,$L115,FALSE))</f>
        <v>0</v>
      </c>
      <c r="W115" s="30">
        <f>IF(W110=0,0,VLOOKUP(W110,FAC_TOTALS_APTA!$A$4:$BQ$41,$L115,FALSE))</f>
        <v>0</v>
      </c>
      <c r="X115" s="30">
        <f>IF(X110=0,0,VLOOKUP(X110,FAC_TOTALS_APTA!$A$4:$BQ$41,$L115,FALSE))</f>
        <v>0</v>
      </c>
      <c r="Y115" s="30">
        <f>IF(Y110=0,0,VLOOKUP(Y110,FAC_TOTALS_APTA!$A$4:$BQ$41,$L115,FALSE))</f>
        <v>0</v>
      </c>
      <c r="Z115" s="30">
        <f>IF(Z110=0,0,VLOOKUP(Z110,FAC_TOTALS_APTA!$A$4:$BQ$41,$L115,FALSE))</f>
        <v>0</v>
      </c>
      <c r="AA115" s="30">
        <f>IF(AA110=0,0,VLOOKUP(AA110,FAC_TOTALS_APTA!$A$4:$BQ$41,$L115,FALSE))</f>
        <v>0</v>
      </c>
      <c r="AB115" s="30">
        <f>IF(AB110=0,0,VLOOKUP(AB110,FAC_TOTALS_APTA!$A$4:$BQ$41,$L115,FALSE))</f>
        <v>0</v>
      </c>
      <c r="AC115" s="33" t="e">
        <f t="shared" si="25"/>
        <v>#N/A</v>
      </c>
      <c r="AD115" s="34" t="e">
        <f>AC115/G132</f>
        <v>#N/A</v>
      </c>
      <c r="AE115" s="8"/>
    </row>
    <row r="116" spans="1:31" s="15" customFormat="1" ht="15" x14ac:dyDescent="0.2">
      <c r="A116" s="8"/>
      <c r="B116" s="27" t="s">
        <v>57</v>
      </c>
      <c r="C116" s="29" t="s">
        <v>24</v>
      </c>
      <c r="D116" s="36" t="s">
        <v>17</v>
      </c>
      <c r="E116" s="48">
        <v>0.16850000000000001</v>
      </c>
      <c r="F116" s="8">
        <f>MATCH($D116,FAC_TOTALS_APTA!$A$2:$BQ$2,)</f>
        <v>14</v>
      </c>
      <c r="G116" s="35" t="e">
        <f>VLOOKUP(G110,FAC_TOTALS_APTA!$A$4:$BQ$41,$F116,FALSE)</f>
        <v>#N/A</v>
      </c>
      <c r="H116" s="35" t="e">
        <f>VLOOKUP(H110,FAC_TOTALS_APTA!$A$4:$BQ$41,$F116,FALSE)</f>
        <v>#N/A</v>
      </c>
      <c r="I116" s="31" t="str">
        <f t="shared" si="22"/>
        <v>-</v>
      </c>
      <c r="J116" s="32" t="str">
        <f t="shared" si="23"/>
        <v>_log</v>
      </c>
      <c r="K116" s="32" t="str">
        <f t="shared" si="24"/>
        <v>GAS_PRICE_2018_log_FAC</v>
      </c>
      <c r="L116" s="8">
        <f>MATCH($K116,FAC_TOTALS_APTA!$A$2:$BO$2,)</f>
        <v>32</v>
      </c>
      <c r="M116" s="30" t="e">
        <f>IF(M110=0,0,VLOOKUP(M110,FAC_TOTALS_APTA!$A$4:$BQ$41,$L116,FALSE))</f>
        <v>#N/A</v>
      </c>
      <c r="N116" s="30" t="e">
        <f>IF(N110=0,0,VLOOKUP(N110,FAC_TOTALS_APTA!$A$4:$BQ$41,$L116,FALSE))</f>
        <v>#N/A</v>
      </c>
      <c r="O116" s="30" t="e">
        <f>IF(O110=0,0,VLOOKUP(O110,FAC_TOTALS_APTA!$A$4:$BQ$41,$L116,FALSE))</f>
        <v>#N/A</v>
      </c>
      <c r="P116" s="30" t="e">
        <f>IF(P110=0,0,VLOOKUP(P110,FAC_TOTALS_APTA!$A$4:$BQ$41,$L116,FALSE))</f>
        <v>#N/A</v>
      </c>
      <c r="Q116" s="30" t="e">
        <f>IF(Q110=0,0,VLOOKUP(Q110,FAC_TOTALS_APTA!$A$4:$BQ$41,$L116,FALSE))</f>
        <v>#N/A</v>
      </c>
      <c r="R116" s="30" t="e">
        <f>IF(R110=0,0,VLOOKUP(R110,FAC_TOTALS_APTA!$A$4:$BQ$41,$L116,FALSE))</f>
        <v>#N/A</v>
      </c>
      <c r="S116" s="30">
        <f>IF(S110=0,0,VLOOKUP(S110,FAC_TOTALS_APTA!$A$4:$BQ$41,$L116,FALSE))</f>
        <v>0</v>
      </c>
      <c r="T116" s="30">
        <f>IF(T110=0,0,VLOOKUP(T110,FAC_TOTALS_APTA!$A$4:$BQ$41,$L116,FALSE))</f>
        <v>0</v>
      </c>
      <c r="U116" s="30">
        <f>IF(U110=0,0,VLOOKUP(U110,FAC_TOTALS_APTA!$A$4:$BQ$41,$L116,FALSE))</f>
        <v>0</v>
      </c>
      <c r="V116" s="30">
        <f>IF(V110=0,0,VLOOKUP(V110,FAC_TOTALS_APTA!$A$4:$BQ$41,$L116,FALSE))</f>
        <v>0</v>
      </c>
      <c r="W116" s="30">
        <f>IF(W110=0,0,VLOOKUP(W110,FAC_TOTALS_APTA!$A$4:$BQ$41,$L116,FALSE))</f>
        <v>0</v>
      </c>
      <c r="X116" s="30">
        <f>IF(X110=0,0,VLOOKUP(X110,FAC_TOTALS_APTA!$A$4:$BQ$41,$L116,FALSE))</f>
        <v>0</v>
      </c>
      <c r="Y116" s="30">
        <f>IF(Y110=0,0,VLOOKUP(Y110,FAC_TOTALS_APTA!$A$4:$BQ$41,$L116,FALSE))</f>
        <v>0</v>
      </c>
      <c r="Z116" s="30">
        <f>IF(Z110=0,0,VLOOKUP(Z110,FAC_TOTALS_APTA!$A$4:$BQ$41,$L116,FALSE))</f>
        <v>0</v>
      </c>
      <c r="AA116" s="30">
        <f>IF(AA110=0,0,VLOOKUP(AA110,FAC_TOTALS_APTA!$A$4:$BQ$41,$L116,FALSE))</f>
        <v>0</v>
      </c>
      <c r="AB116" s="30">
        <f>IF(AB110=0,0,VLOOKUP(AB110,FAC_TOTALS_APTA!$A$4:$BQ$41,$L116,FALSE))</f>
        <v>0</v>
      </c>
      <c r="AC116" s="33" t="e">
        <f t="shared" si="25"/>
        <v>#N/A</v>
      </c>
      <c r="AD116" s="34" t="e">
        <f>AC116/G132</f>
        <v>#N/A</v>
      </c>
      <c r="AE116" s="8"/>
    </row>
    <row r="117" spans="1:31" s="15" customFormat="1" ht="34" hidden="1" customHeight="1" x14ac:dyDescent="0.2">
      <c r="A117" s="8"/>
      <c r="B117" s="27" t="s">
        <v>54</v>
      </c>
      <c r="C117" s="29" t="s">
        <v>24</v>
      </c>
      <c r="D117" s="8" t="s">
        <v>16</v>
      </c>
      <c r="E117" s="48">
        <v>-0.24160000000000001</v>
      </c>
      <c r="F117" s="8">
        <f>MATCH($D117,FAC_TOTALS_APTA!$A$2:$BQ$2,)</f>
        <v>15</v>
      </c>
      <c r="G117" s="47" t="e">
        <f>VLOOKUP(G110,FAC_TOTALS_APTA!$A$4:$BQ$41,$F117,FALSE)</f>
        <v>#N/A</v>
      </c>
      <c r="H117" s="47" t="e">
        <f>VLOOKUP(H110,FAC_TOTALS_APTA!$A$4:$BQ$41,$F117,FALSE)</f>
        <v>#N/A</v>
      </c>
      <c r="I117" s="31" t="str">
        <f t="shared" si="22"/>
        <v>-</v>
      </c>
      <c r="J117" s="32" t="str">
        <f t="shared" si="23"/>
        <v>_log</v>
      </c>
      <c r="K117" s="32" t="str">
        <f t="shared" si="24"/>
        <v>TOTAL_MED_INC_INDIV_2018_log_FAC</v>
      </c>
      <c r="L117" s="8">
        <f>MATCH($K117,FAC_TOTALS_APTA!$A$2:$BO$2,)</f>
        <v>33</v>
      </c>
      <c r="M117" s="30" t="e">
        <f>IF(M110=0,0,VLOOKUP(M110,FAC_TOTALS_APTA!$A$4:$BQ$41,$L117,FALSE))</f>
        <v>#N/A</v>
      </c>
      <c r="N117" s="30" t="e">
        <f>IF(N110=0,0,VLOOKUP(N110,FAC_TOTALS_APTA!$A$4:$BQ$41,$L117,FALSE))</f>
        <v>#N/A</v>
      </c>
      <c r="O117" s="30" t="e">
        <f>IF(O110=0,0,VLOOKUP(O110,FAC_TOTALS_APTA!$A$4:$BQ$41,$L117,FALSE))</f>
        <v>#N/A</v>
      </c>
      <c r="P117" s="30" t="e">
        <f>IF(P110=0,0,VLOOKUP(P110,FAC_TOTALS_APTA!$A$4:$BQ$41,$L117,FALSE))</f>
        <v>#N/A</v>
      </c>
      <c r="Q117" s="30" t="e">
        <f>IF(Q110=0,0,VLOOKUP(Q110,FAC_TOTALS_APTA!$A$4:$BQ$41,$L117,FALSE))</f>
        <v>#N/A</v>
      </c>
      <c r="R117" s="30" t="e">
        <f>IF(R110=0,0,VLOOKUP(R110,FAC_TOTALS_APTA!$A$4:$BQ$41,$L117,FALSE))</f>
        <v>#N/A</v>
      </c>
      <c r="S117" s="30">
        <f>IF(S110=0,0,VLOOKUP(S110,FAC_TOTALS_APTA!$A$4:$BQ$41,$L117,FALSE))</f>
        <v>0</v>
      </c>
      <c r="T117" s="30">
        <f>IF(T110=0,0,VLOOKUP(T110,FAC_TOTALS_APTA!$A$4:$BQ$41,$L117,FALSE))</f>
        <v>0</v>
      </c>
      <c r="U117" s="30">
        <f>IF(U110=0,0,VLOOKUP(U110,FAC_TOTALS_APTA!$A$4:$BQ$41,$L117,FALSE))</f>
        <v>0</v>
      </c>
      <c r="V117" s="30">
        <f>IF(V110=0,0,VLOOKUP(V110,FAC_TOTALS_APTA!$A$4:$BQ$41,$L117,FALSE))</f>
        <v>0</v>
      </c>
      <c r="W117" s="30">
        <f>IF(W110=0,0,VLOOKUP(W110,FAC_TOTALS_APTA!$A$4:$BQ$41,$L117,FALSE))</f>
        <v>0</v>
      </c>
      <c r="X117" s="30">
        <f>IF(X110=0,0,VLOOKUP(X110,FAC_TOTALS_APTA!$A$4:$BQ$41,$L117,FALSE))</f>
        <v>0</v>
      </c>
      <c r="Y117" s="30">
        <f>IF(Y110=0,0,VLOOKUP(Y110,FAC_TOTALS_APTA!$A$4:$BQ$41,$L117,FALSE))</f>
        <v>0</v>
      </c>
      <c r="Z117" s="30">
        <f>IF(Z110=0,0,VLOOKUP(Z110,FAC_TOTALS_APTA!$A$4:$BQ$41,$L117,FALSE))</f>
        <v>0</v>
      </c>
      <c r="AA117" s="30">
        <f>IF(AA110=0,0,VLOOKUP(AA110,FAC_TOTALS_APTA!$A$4:$BQ$41,$L117,FALSE))</f>
        <v>0</v>
      </c>
      <c r="AB117" s="30">
        <f>IF(AB110=0,0,VLOOKUP(AB110,FAC_TOTALS_APTA!$A$4:$BQ$41,$L117,FALSE))</f>
        <v>0</v>
      </c>
      <c r="AC117" s="33" t="e">
        <f t="shared" si="25"/>
        <v>#N/A</v>
      </c>
      <c r="AD117" s="34" t="e">
        <f>AC117/G132</f>
        <v>#N/A</v>
      </c>
      <c r="AE117" s="8"/>
    </row>
    <row r="118" spans="1:31" s="15" customFormat="1" ht="15" x14ac:dyDescent="0.2">
      <c r="A118" s="8"/>
      <c r="B118" s="27" t="s">
        <v>72</v>
      </c>
      <c r="C118" s="29"/>
      <c r="D118" s="8" t="s">
        <v>10</v>
      </c>
      <c r="E118" s="48">
        <v>1.03E-2</v>
      </c>
      <c r="F118" s="8">
        <f>MATCH($D118,FAC_TOTALS_APTA!$A$2:$BQ$2,)</f>
        <v>16</v>
      </c>
      <c r="G118" s="30" t="e">
        <f>VLOOKUP(G110,FAC_TOTALS_APTA!$A$4:$BQ$41,$F118,FALSE)</f>
        <v>#N/A</v>
      </c>
      <c r="H118" s="30" t="e">
        <f>VLOOKUP(H110,FAC_TOTALS_APTA!$A$4:$BQ$41,$F118,FALSE)</f>
        <v>#N/A</v>
      </c>
      <c r="I118" s="31" t="str">
        <f t="shared" si="22"/>
        <v>-</v>
      </c>
      <c r="J118" s="32" t="str">
        <f t="shared" si="23"/>
        <v/>
      </c>
      <c r="K118" s="32" t="str">
        <f t="shared" si="24"/>
        <v>PCT_HH_NO_VEH_FAC</v>
      </c>
      <c r="L118" s="8">
        <f>MATCH($K118,FAC_TOTALS_APTA!$A$2:$BO$2,)</f>
        <v>34</v>
      </c>
      <c r="M118" s="30" t="e">
        <f>IF(M110=0,0,VLOOKUP(M110,FAC_TOTALS_APTA!$A$4:$BQ$41,$L118,FALSE))</f>
        <v>#N/A</v>
      </c>
      <c r="N118" s="30" t="e">
        <f>IF(N110=0,0,VLOOKUP(N110,FAC_TOTALS_APTA!$A$4:$BQ$41,$L118,FALSE))</f>
        <v>#N/A</v>
      </c>
      <c r="O118" s="30" t="e">
        <f>IF(O110=0,0,VLOOKUP(O110,FAC_TOTALS_APTA!$A$4:$BQ$41,$L118,FALSE))</f>
        <v>#N/A</v>
      </c>
      <c r="P118" s="30" t="e">
        <f>IF(P110=0,0,VLOOKUP(P110,FAC_TOTALS_APTA!$A$4:$BQ$41,$L118,FALSE))</f>
        <v>#N/A</v>
      </c>
      <c r="Q118" s="30" t="e">
        <f>IF(Q110=0,0,VLOOKUP(Q110,FAC_TOTALS_APTA!$A$4:$BQ$41,$L118,FALSE))</f>
        <v>#N/A</v>
      </c>
      <c r="R118" s="30" t="e">
        <f>IF(R110=0,0,VLOOKUP(R110,FAC_TOTALS_APTA!$A$4:$BQ$41,$L118,FALSE))</f>
        <v>#N/A</v>
      </c>
      <c r="S118" s="30">
        <f>IF(S110=0,0,VLOOKUP(S110,FAC_TOTALS_APTA!$A$4:$BQ$41,$L118,FALSE))</f>
        <v>0</v>
      </c>
      <c r="T118" s="30">
        <f>IF(T110=0,0,VLOOKUP(T110,FAC_TOTALS_APTA!$A$4:$BQ$41,$L118,FALSE))</f>
        <v>0</v>
      </c>
      <c r="U118" s="30">
        <f>IF(U110=0,0,VLOOKUP(U110,FAC_TOTALS_APTA!$A$4:$BQ$41,$L118,FALSE))</f>
        <v>0</v>
      </c>
      <c r="V118" s="30">
        <f>IF(V110=0,0,VLOOKUP(V110,FAC_TOTALS_APTA!$A$4:$BQ$41,$L118,FALSE))</f>
        <v>0</v>
      </c>
      <c r="W118" s="30">
        <f>IF(W110=0,0,VLOOKUP(W110,FAC_TOTALS_APTA!$A$4:$BQ$41,$L118,FALSE))</f>
        <v>0</v>
      </c>
      <c r="X118" s="30">
        <f>IF(X110=0,0,VLOOKUP(X110,FAC_TOTALS_APTA!$A$4:$BQ$41,$L118,FALSE))</f>
        <v>0</v>
      </c>
      <c r="Y118" s="30">
        <f>IF(Y110=0,0,VLOOKUP(Y110,FAC_TOTALS_APTA!$A$4:$BQ$41,$L118,FALSE))</f>
        <v>0</v>
      </c>
      <c r="Z118" s="30">
        <f>IF(Z110=0,0,VLOOKUP(Z110,FAC_TOTALS_APTA!$A$4:$BQ$41,$L118,FALSE))</f>
        <v>0</v>
      </c>
      <c r="AA118" s="30">
        <f>IF(AA110=0,0,VLOOKUP(AA110,FAC_TOTALS_APTA!$A$4:$BQ$41,$L118,FALSE))</f>
        <v>0</v>
      </c>
      <c r="AB118" s="30">
        <f>IF(AB110=0,0,VLOOKUP(AB110,FAC_TOTALS_APTA!$A$4:$BQ$41,$L118,FALSE))</f>
        <v>0</v>
      </c>
      <c r="AC118" s="33" t="e">
        <f t="shared" si="25"/>
        <v>#N/A</v>
      </c>
      <c r="AD118" s="34" t="e">
        <f>AC118/G132</f>
        <v>#N/A</v>
      </c>
      <c r="AE118" s="8"/>
    </row>
    <row r="119" spans="1:31" s="15" customFormat="1" ht="15" x14ac:dyDescent="0.2">
      <c r="A119" s="8"/>
      <c r="B119" s="27" t="s">
        <v>55</v>
      </c>
      <c r="C119" s="29"/>
      <c r="D119" s="8" t="s">
        <v>32</v>
      </c>
      <c r="E119" s="48">
        <v>-4.0000000000000001E-3</v>
      </c>
      <c r="F119" s="8">
        <f>MATCH($D119,FAC_TOTALS_APTA!$A$2:$BQ$2,)</f>
        <v>18</v>
      </c>
      <c r="G119" s="35" t="e">
        <f>VLOOKUP(G110,FAC_TOTALS_APTA!$A$4:$BQ$41,$F119,FALSE)</f>
        <v>#N/A</v>
      </c>
      <c r="H119" s="35" t="e">
        <f>VLOOKUP(H110,FAC_TOTALS_APTA!$A$4:$BQ$41,$F119,FALSE)</f>
        <v>#N/A</v>
      </c>
      <c r="I119" s="31" t="str">
        <f t="shared" si="22"/>
        <v>-</v>
      </c>
      <c r="J119" s="32" t="str">
        <f t="shared" si="23"/>
        <v/>
      </c>
      <c r="K119" s="32" t="str">
        <f t="shared" si="24"/>
        <v>JTW_HOME_PCT_FAC</v>
      </c>
      <c r="L119" s="8">
        <f>MATCH($K119,FAC_TOTALS_APTA!$A$2:$BO$2,)</f>
        <v>36</v>
      </c>
      <c r="M119" s="30" t="e">
        <f>IF(M110=0,0,VLOOKUP(M110,FAC_TOTALS_APTA!$A$4:$BQ$41,$L119,FALSE))</f>
        <v>#N/A</v>
      </c>
      <c r="N119" s="30" t="e">
        <f>IF(N110=0,0,VLOOKUP(N110,FAC_TOTALS_APTA!$A$4:$BQ$41,$L119,FALSE))</f>
        <v>#N/A</v>
      </c>
      <c r="O119" s="30" t="e">
        <f>IF(O110=0,0,VLOOKUP(O110,FAC_TOTALS_APTA!$A$4:$BQ$41,$L119,FALSE))</f>
        <v>#N/A</v>
      </c>
      <c r="P119" s="30" t="e">
        <f>IF(P110=0,0,VLOOKUP(P110,FAC_TOTALS_APTA!$A$4:$BQ$41,$L119,FALSE))</f>
        <v>#N/A</v>
      </c>
      <c r="Q119" s="30" t="e">
        <f>IF(Q110=0,0,VLOOKUP(Q110,FAC_TOTALS_APTA!$A$4:$BQ$41,$L119,FALSE))</f>
        <v>#N/A</v>
      </c>
      <c r="R119" s="30" t="e">
        <f>IF(R110=0,0,VLOOKUP(R110,FAC_TOTALS_APTA!$A$4:$BQ$41,$L119,FALSE))</f>
        <v>#N/A</v>
      </c>
      <c r="S119" s="30">
        <f>IF(S110=0,0,VLOOKUP(S110,FAC_TOTALS_APTA!$A$4:$BQ$41,$L119,FALSE))</f>
        <v>0</v>
      </c>
      <c r="T119" s="30">
        <f>IF(T110=0,0,VLOOKUP(T110,FAC_TOTALS_APTA!$A$4:$BQ$41,$L119,FALSE))</f>
        <v>0</v>
      </c>
      <c r="U119" s="30">
        <f>IF(U110=0,0,VLOOKUP(U110,FAC_TOTALS_APTA!$A$4:$BQ$41,$L119,FALSE))</f>
        <v>0</v>
      </c>
      <c r="V119" s="30">
        <f>IF(V110=0,0,VLOOKUP(V110,FAC_TOTALS_APTA!$A$4:$BQ$41,$L119,FALSE))</f>
        <v>0</v>
      </c>
      <c r="W119" s="30">
        <f>IF(W110=0,0,VLOOKUP(W110,FAC_TOTALS_APTA!$A$4:$BQ$41,$L119,FALSE))</f>
        <v>0</v>
      </c>
      <c r="X119" s="30">
        <f>IF(X110=0,0,VLOOKUP(X110,FAC_TOTALS_APTA!$A$4:$BQ$41,$L119,FALSE))</f>
        <v>0</v>
      </c>
      <c r="Y119" s="30">
        <f>IF(Y110=0,0,VLOOKUP(Y110,FAC_TOTALS_APTA!$A$4:$BQ$41,$L119,FALSE))</f>
        <v>0</v>
      </c>
      <c r="Z119" s="30">
        <f>IF(Z110=0,0,VLOOKUP(Z110,FAC_TOTALS_APTA!$A$4:$BQ$41,$L119,FALSE))</f>
        <v>0</v>
      </c>
      <c r="AA119" s="30">
        <f>IF(AA110=0,0,VLOOKUP(AA110,FAC_TOTALS_APTA!$A$4:$BQ$41,$L119,FALSE))</f>
        <v>0</v>
      </c>
      <c r="AB119" s="30">
        <f>IF(AB110=0,0,VLOOKUP(AB110,FAC_TOTALS_APTA!$A$4:$BQ$41,$L119,FALSE))</f>
        <v>0</v>
      </c>
      <c r="AC119" s="33" t="e">
        <f t="shared" si="25"/>
        <v>#N/A</v>
      </c>
      <c r="AD119" s="34" t="e">
        <f>AC119/G132</f>
        <v>#N/A</v>
      </c>
      <c r="AE119" s="8"/>
    </row>
    <row r="120" spans="1:31" s="15" customFormat="1" ht="34" x14ac:dyDescent="0.2">
      <c r="A120" s="8"/>
      <c r="B120" s="13" t="s">
        <v>83</v>
      </c>
      <c r="C120" s="29"/>
      <c r="D120" s="6" t="s">
        <v>92</v>
      </c>
      <c r="E120" s="48">
        <v>-6.8999999999999999E-3</v>
      </c>
      <c r="F120" s="8">
        <f>MATCH($D120,FAC_TOTALS_APTA!$A$2:$BQ$2,)</f>
        <v>19</v>
      </c>
      <c r="G120" s="35" t="e">
        <f>VLOOKUP(G110,FAC_TOTALS_APTA!$A$4:$BQ$41,$F120,FALSE)</f>
        <v>#N/A</v>
      </c>
      <c r="H120" s="35" t="e">
        <f>VLOOKUP(H110,FAC_TOTALS_APTA!$A$4:$BQ$41,$F120,FALSE)</f>
        <v>#N/A</v>
      </c>
      <c r="I120" s="31" t="str">
        <f t="shared" si="22"/>
        <v>-</v>
      </c>
      <c r="J120" s="32" t="str">
        <f t="shared" si="23"/>
        <v/>
      </c>
      <c r="K120" s="32" t="str">
        <f t="shared" si="24"/>
        <v>TNC_TRIPS_PER_CAPITA_CLUSTER_BUS_HI_OPEX_FAC</v>
      </c>
      <c r="L120" s="8">
        <f>MATCH($K120,FAC_TOTALS_APTA!$A$2:$BO$2,)</f>
        <v>37</v>
      </c>
      <c r="M120" s="30" t="e">
        <f>IF(M110=0,0,VLOOKUP(M110,FAC_TOTALS_APTA!$A$4:$BQ$41,$L120,FALSE))</f>
        <v>#N/A</v>
      </c>
      <c r="N120" s="30" t="e">
        <f>IF(N110=0,0,VLOOKUP(N110,FAC_TOTALS_APTA!$A$4:$BQ$41,$L120,FALSE))</f>
        <v>#N/A</v>
      </c>
      <c r="O120" s="30" t="e">
        <f>IF(O110=0,0,VLOOKUP(O110,FAC_TOTALS_APTA!$A$4:$BQ$41,$L120,FALSE))</f>
        <v>#N/A</v>
      </c>
      <c r="P120" s="30" t="e">
        <f>IF(P110=0,0,VLOOKUP(P110,FAC_TOTALS_APTA!$A$4:$BQ$41,$L120,FALSE))</f>
        <v>#N/A</v>
      </c>
      <c r="Q120" s="30" t="e">
        <f>IF(Q110=0,0,VLOOKUP(Q110,FAC_TOTALS_APTA!$A$4:$BQ$41,$L120,FALSE))</f>
        <v>#N/A</v>
      </c>
      <c r="R120" s="30" t="e">
        <f>IF(R110=0,0,VLOOKUP(R110,FAC_TOTALS_APTA!$A$4:$BQ$41,$L120,FALSE))</f>
        <v>#N/A</v>
      </c>
      <c r="S120" s="30">
        <f>IF(S110=0,0,VLOOKUP(S110,FAC_TOTALS_APTA!$A$4:$BQ$41,$L120,FALSE))</f>
        <v>0</v>
      </c>
      <c r="T120" s="30">
        <f>IF(T110=0,0,VLOOKUP(T110,FAC_TOTALS_APTA!$A$4:$BQ$41,$L120,FALSE))</f>
        <v>0</v>
      </c>
      <c r="U120" s="30">
        <f>IF(U110=0,0,VLOOKUP(U110,FAC_TOTALS_APTA!$A$4:$BQ$41,$L120,FALSE))</f>
        <v>0</v>
      </c>
      <c r="V120" s="30">
        <f>IF(V110=0,0,VLOOKUP(V110,FAC_TOTALS_APTA!$A$4:$BQ$41,$L120,FALSE))</f>
        <v>0</v>
      </c>
      <c r="W120" s="30">
        <f>IF(W110=0,0,VLOOKUP(W110,FAC_TOTALS_APTA!$A$4:$BQ$41,$L120,FALSE))</f>
        <v>0</v>
      </c>
      <c r="X120" s="30">
        <f>IF(X110=0,0,VLOOKUP(X110,FAC_TOTALS_APTA!$A$4:$BQ$41,$L120,FALSE))</f>
        <v>0</v>
      </c>
      <c r="Y120" s="30">
        <f>IF(Y110=0,0,VLOOKUP(Y110,FAC_TOTALS_APTA!$A$4:$BQ$41,$L120,FALSE))</f>
        <v>0</v>
      </c>
      <c r="Z120" s="30">
        <f>IF(Z110=0,0,VLOOKUP(Z110,FAC_TOTALS_APTA!$A$4:$BQ$41,$L120,FALSE))</f>
        <v>0</v>
      </c>
      <c r="AA120" s="30">
        <f>IF(AA110=0,0,VLOOKUP(AA110,FAC_TOTALS_APTA!$A$4:$BQ$41,$L120,FALSE))</f>
        <v>0</v>
      </c>
      <c r="AB120" s="30">
        <f>IF(AB110=0,0,VLOOKUP(AB110,FAC_TOTALS_APTA!$A$4:$BQ$41,$L120,FALSE))</f>
        <v>0</v>
      </c>
      <c r="AC120" s="33" t="e">
        <f t="shared" si="25"/>
        <v>#N/A</v>
      </c>
      <c r="AD120" s="34" t="e">
        <f>AC120/G132</f>
        <v>#N/A</v>
      </c>
      <c r="AE120" s="8"/>
    </row>
    <row r="121" spans="1:31" s="65" customFormat="1" ht="34" x14ac:dyDescent="0.2">
      <c r="A121" s="64"/>
      <c r="B121" s="13" t="s">
        <v>83</v>
      </c>
      <c r="C121" s="29"/>
      <c r="D121" s="6" t="s">
        <v>93</v>
      </c>
      <c r="E121" s="48">
        <v>-3.3099999999999997E-2</v>
      </c>
      <c r="F121" s="8">
        <f>MATCH($D121,FAC_TOTALS_APTA!$A$2:$BQ$2,)</f>
        <v>20</v>
      </c>
      <c r="G121" s="35" t="e">
        <f>VLOOKUP(G110,FAC_TOTALS_APTA!$A$4:$BQ$41,$F121,FALSE)</f>
        <v>#N/A</v>
      </c>
      <c r="H121" s="35" t="e">
        <f>VLOOKUP(H110,FAC_TOTALS_APTA!$A$4:$BQ$41,$F121,FALSE)</f>
        <v>#N/A</v>
      </c>
      <c r="I121" s="31" t="str">
        <f t="shared" si="22"/>
        <v>-</v>
      </c>
      <c r="J121" s="32" t="str">
        <f t="shared" si="23"/>
        <v/>
      </c>
      <c r="K121" s="32" t="str">
        <f t="shared" si="24"/>
        <v>TNC_TRIPS_PER_CAPITA_CLUSTER_BUS_MID_OPEX_FAC</v>
      </c>
      <c r="L121" s="8">
        <f>MATCH($K121,FAC_TOTALS_APTA!$A$2:$BO$2,)</f>
        <v>38</v>
      </c>
      <c r="M121" s="30" t="e">
        <f>IF(M110=0,0,VLOOKUP(M110,FAC_TOTALS_APTA!$A$4:$BQ$41,$L121,FALSE))</f>
        <v>#N/A</v>
      </c>
      <c r="N121" s="30" t="e">
        <f>IF(N110=0,0,VLOOKUP(N110,FAC_TOTALS_APTA!$A$4:$BQ$41,$L121,FALSE))</f>
        <v>#N/A</v>
      </c>
      <c r="O121" s="30" t="e">
        <f>IF(O110=0,0,VLOOKUP(O110,FAC_TOTALS_APTA!$A$4:$BQ$41,$L121,FALSE))</f>
        <v>#N/A</v>
      </c>
      <c r="P121" s="30" t="e">
        <f>IF(P110=0,0,VLOOKUP(P110,FAC_TOTALS_APTA!$A$4:$BQ$41,$L121,FALSE))</f>
        <v>#N/A</v>
      </c>
      <c r="Q121" s="30" t="e">
        <f>IF(Q110=0,0,VLOOKUP(Q110,FAC_TOTALS_APTA!$A$4:$BQ$41,$L121,FALSE))</f>
        <v>#N/A</v>
      </c>
      <c r="R121" s="30" t="e">
        <f>IF(R110=0,0,VLOOKUP(R110,FAC_TOTALS_APTA!$A$4:$BQ$41,$L121,FALSE))</f>
        <v>#N/A</v>
      </c>
      <c r="S121" s="30">
        <f>IF(S110=0,0,VLOOKUP(S110,FAC_TOTALS_APTA!$A$4:$BQ$41,$L121,FALSE))</f>
        <v>0</v>
      </c>
      <c r="T121" s="30">
        <f>IF(T110=0,0,VLOOKUP(T110,FAC_TOTALS_APTA!$A$4:$BQ$41,$L121,FALSE))</f>
        <v>0</v>
      </c>
      <c r="U121" s="30">
        <f>IF(U110=0,0,VLOOKUP(U110,FAC_TOTALS_APTA!$A$4:$BQ$41,$L121,FALSE))</f>
        <v>0</v>
      </c>
      <c r="V121" s="30">
        <f>IF(V110=0,0,VLOOKUP(V110,FAC_TOTALS_APTA!$A$4:$BQ$41,$L121,FALSE))</f>
        <v>0</v>
      </c>
      <c r="W121" s="30">
        <f>IF(W110=0,0,VLOOKUP(W110,FAC_TOTALS_APTA!$A$4:$BQ$41,$L121,FALSE))</f>
        <v>0</v>
      </c>
      <c r="X121" s="30">
        <f>IF(X110=0,0,VLOOKUP(X110,FAC_TOTALS_APTA!$A$4:$BQ$41,$L121,FALSE))</f>
        <v>0</v>
      </c>
      <c r="Y121" s="30">
        <f>IF(Y110=0,0,VLOOKUP(Y110,FAC_TOTALS_APTA!$A$4:$BQ$41,$L121,FALSE))</f>
        <v>0</v>
      </c>
      <c r="Z121" s="30">
        <f>IF(Z110=0,0,VLOOKUP(Z110,FAC_TOTALS_APTA!$A$4:$BQ$41,$L121,FALSE))</f>
        <v>0</v>
      </c>
      <c r="AA121" s="30">
        <f>IF(AA110=0,0,VLOOKUP(AA110,FAC_TOTALS_APTA!$A$4:$BQ$41,$L121,FALSE))</f>
        <v>0</v>
      </c>
      <c r="AB121" s="30">
        <f>IF(AB110=0,0,VLOOKUP(AB110,FAC_TOTALS_APTA!$A$4:$BQ$41,$L121,FALSE))</f>
        <v>0</v>
      </c>
      <c r="AC121" s="33" t="e">
        <f t="shared" si="25"/>
        <v>#N/A</v>
      </c>
      <c r="AD121" s="34" t="e">
        <f>AC121/G132</f>
        <v>#N/A</v>
      </c>
      <c r="AE121" s="64"/>
    </row>
    <row r="122" spans="1:31" ht="34" x14ac:dyDescent="0.2">
      <c r="B122" s="13" t="s">
        <v>83</v>
      </c>
      <c r="C122" s="29"/>
      <c r="D122" s="6" t="s">
        <v>94</v>
      </c>
      <c r="E122" s="48">
        <v>-2.2200000000000001E-2</v>
      </c>
      <c r="F122" s="8">
        <f>MATCH($D122,FAC_TOTALS_APTA!$A$2:$BQ$2,)</f>
        <v>21</v>
      </c>
      <c r="G122" s="35" t="e">
        <f>VLOOKUP(G110,FAC_TOTALS_APTA!$A$4:$BQ$41,$F122,FALSE)</f>
        <v>#N/A</v>
      </c>
      <c r="H122" s="35" t="e">
        <f>VLOOKUP(H110,FAC_TOTALS_APTA!$A$4:$BQ$41,$F122,FALSE)</f>
        <v>#N/A</v>
      </c>
      <c r="I122" s="31" t="str">
        <f t="shared" si="22"/>
        <v>-</v>
      </c>
      <c r="J122" s="32" t="str">
        <f t="shared" si="23"/>
        <v/>
      </c>
      <c r="K122" s="32" t="str">
        <f t="shared" si="24"/>
        <v>TNC_TRIPS_PER_CAPITA_CLUSTER_BUS_LOW_OPEX_FAC</v>
      </c>
      <c r="L122" s="8">
        <f>MATCH($K122,FAC_TOTALS_APTA!$A$2:$BO$2,)</f>
        <v>39</v>
      </c>
      <c r="M122" s="30" t="e">
        <f>IF(M110=0,0,VLOOKUP(M110,FAC_TOTALS_APTA!$A$4:$BQ$41,$L122,FALSE))</f>
        <v>#N/A</v>
      </c>
      <c r="N122" s="30" t="e">
        <f>IF(N110=0,0,VLOOKUP(N110,FAC_TOTALS_APTA!$A$4:$BQ$41,$L122,FALSE))</f>
        <v>#N/A</v>
      </c>
      <c r="O122" s="30" t="e">
        <f>IF(O110=0,0,VLOOKUP(O110,FAC_TOTALS_APTA!$A$4:$BQ$41,$L122,FALSE))</f>
        <v>#N/A</v>
      </c>
      <c r="P122" s="30" t="e">
        <f>IF(P110=0,0,VLOOKUP(P110,FAC_TOTALS_APTA!$A$4:$BQ$41,$L122,FALSE))</f>
        <v>#N/A</v>
      </c>
      <c r="Q122" s="30" t="e">
        <f>IF(Q110=0,0,VLOOKUP(Q110,FAC_TOTALS_APTA!$A$4:$BQ$41,$L122,FALSE))</f>
        <v>#N/A</v>
      </c>
      <c r="R122" s="30" t="e">
        <f>IF(R110=0,0,VLOOKUP(R110,FAC_TOTALS_APTA!$A$4:$BQ$41,$L122,FALSE))</f>
        <v>#N/A</v>
      </c>
      <c r="S122" s="30">
        <f>IF(S110=0,0,VLOOKUP(S110,FAC_TOTALS_APTA!$A$4:$BQ$41,$L122,FALSE))</f>
        <v>0</v>
      </c>
      <c r="T122" s="30">
        <f>IF(T110=0,0,VLOOKUP(T110,FAC_TOTALS_APTA!$A$4:$BQ$41,$L122,FALSE))</f>
        <v>0</v>
      </c>
      <c r="U122" s="30">
        <f>IF(U110=0,0,VLOOKUP(U110,FAC_TOTALS_APTA!$A$4:$BQ$41,$L122,FALSE))</f>
        <v>0</v>
      </c>
      <c r="V122" s="30">
        <f>IF(V110=0,0,VLOOKUP(V110,FAC_TOTALS_APTA!$A$4:$BQ$41,$L122,FALSE))</f>
        <v>0</v>
      </c>
      <c r="W122" s="30">
        <f>IF(W110=0,0,VLOOKUP(W110,FAC_TOTALS_APTA!$A$4:$BQ$41,$L122,FALSE))</f>
        <v>0</v>
      </c>
      <c r="X122" s="30">
        <f>IF(X110=0,0,VLOOKUP(X110,FAC_TOTALS_APTA!$A$4:$BQ$41,$L122,FALSE))</f>
        <v>0</v>
      </c>
      <c r="Y122" s="30">
        <f>IF(Y110=0,0,VLOOKUP(Y110,FAC_TOTALS_APTA!$A$4:$BQ$41,$L122,FALSE))</f>
        <v>0</v>
      </c>
      <c r="Z122" s="30">
        <f>IF(Z110=0,0,VLOOKUP(Z110,FAC_TOTALS_APTA!$A$4:$BQ$41,$L122,FALSE))</f>
        <v>0</v>
      </c>
      <c r="AA122" s="30">
        <f>IF(AA110=0,0,VLOOKUP(AA110,FAC_TOTALS_APTA!$A$4:$BQ$41,$L122,FALSE))</f>
        <v>0</v>
      </c>
      <c r="AB122" s="30">
        <f>IF(AB110=0,0,VLOOKUP(AB110,FAC_TOTALS_APTA!$A$4:$BQ$41,$L122,FALSE))</f>
        <v>0</v>
      </c>
      <c r="AC122" s="33" t="e">
        <f t="shared" si="25"/>
        <v>#N/A</v>
      </c>
      <c r="AD122" s="34" t="e">
        <f>AC122/G132</f>
        <v>#N/A</v>
      </c>
    </row>
    <row r="123" spans="1:31" ht="34" x14ac:dyDescent="0.2">
      <c r="B123" s="13" t="s">
        <v>83</v>
      </c>
      <c r="C123" s="29"/>
      <c r="D123" s="6" t="s">
        <v>95</v>
      </c>
      <c r="E123" s="48">
        <v>-1.1000000000000001E-3</v>
      </c>
      <c r="F123" s="8">
        <f>MATCH($D123,FAC_TOTALS_APTA!$A$2:$BQ$2,)</f>
        <v>22</v>
      </c>
      <c r="G123" s="35" t="e">
        <f>VLOOKUP(G110,FAC_TOTALS_APTA!$A$4:$BQ$41,$F123,FALSE)</f>
        <v>#N/A</v>
      </c>
      <c r="H123" s="35" t="e">
        <f>VLOOKUP(H110,FAC_TOTALS_APTA!$A$4:$BQ$41,$F123,FALSE)</f>
        <v>#N/A</v>
      </c>
      <c r="I123" s="31" t="str">
        <f t="shared" si="22"/>
        <v>-</v>
      </c>
      <c r="J123" s="32" t="str">
        <f t="shared" si="23"/>
        <v/>
      </c>
      <c r="K123" s="32" t="str">
        <f t="shared" si="24"/>
        <v>TNC_TRIPS_PER_CAPITA_CLUSTER_BUS_NEW_YORK_FAC</v>
      </c>
      <c r="L123" s="8">
        <f>MATCH($K123,FAC_TOTALS_APTA!$A$2:$BO$2,)</f>
        <v>40</v>
      </c>
      <c r="M123" s="30" t="e">
        <f>IF(M110=0,0,VLOOKUP(M110,FAC_TOTALS_APTA!$A$4:$BQ$41,$L123,FALSE))</f>
        <v>#N/A</v>
      </c>
      <c r="N123" s="30" t="e">
        <f>IF(N110=0,0,VLOOKUP(N110,FAC_TOTALS_APTA!$A$4:$BQ$41,$L123,FALSE))</f>
        <v>#N/A</v>
      </c>
      <c r="O123" s="30" t="e">
        <f>IF(O110=0,0,VLOOKUP(O110,FAC_TOTALS_APTA!$A$4:$BQ$41,$L123,FALSE))</f>
        <v>#N/A</v>
      </c>
      <c r="P123" s="30" t="e">
        <f>IF(P110=0,0,VLOOKUP(P110,FAC_TOTALS_APTA!$A$4:$BQ$41,$L123,FALSE))</f>
        <v>#N/A</v>
      </c>
      <c r="Q123" s="30" t="e">
        <f>IF(Q110=0,0,VLOOKUP(Q110,FAC_TOTALS_APTA!$A$4:$BQ$41,$L123,FALSE))</f>
        <v>#N/A</v>
      </c>
      <c r="R123" s="30" t="e">
        <f>IF(R110=0,0,VLOOKUP(R110,FAC_TOTALS_APTA!$A$4:$BQ$41,$L123,FALSE))</f>
        <v>#N/A</v>
      </c>
      <c r="S123" s="30">
        <f>IF(S110=0,0,VLOOKUP(S110,FAC_TOTALS_APTA!$A$4:$BQ$41,$L123,FALSE))</f>
        <v>0</v>
      </c>
      <c r="T123" s="30">
        <f>IF(T110=0,0,VLOOKUP(T110,FAC_TOTALS_APTA!$A$4:$BQ$41,$L123,FALSE))</f>
        <v>0</v>
      </c>
      <c r="U123" s="30">
        <f>IF(U110=0,0,VLOOKUP(U110,FAC_TOTALS_APTA!$A$4:$BQ$41,$L123,FALSE))</f>
        <v>0</v>
      </c>
      <c r="V123" s="30">
        <f>IF(V110=0,0,VLOOKUP(V110,FAC_TOTALS_APTA!$A$4:$BQ$41,$L123,FALSE))</f>
        <v>0</v>
      </c>
      <c r="W123" s="30">
        <f>IF(W110=0,0,VLOOKUP(W110,FAC_TOTALS_APTA!$A$4:$BQ$41,$L123,FALSE))</f>
        <v>0</v>
      </c>
      <c r="X123" s="30">
        <f>IF(X110=0,0,VLOOKUP(X110,FAC_TOTALS_APTA!$A$4:$BQ$41,$L123,FALSE))</f>
        <v>0</v>
      </c>
      <c r="Y123" s="30">
        <f>IF(Y110=0,0,VLOOKUP(Y110,FAC_TOTALS_APTA!$A$4:$BQ$41,$L123,FALSE))</f>
        <v>0</v>
      </c>
      <c r="Z123" s="30">
        <f>IF(Z110=0,0,VLOOKUP(Z110,FAC_TOTALS_APTA!$A$4:$BQ$41,$L123,FALSE))</f>
        <v>0</v>
      </c>
      <c r="AA123" s="30">
        <f>IF(AA110=0,0,VLOOKUP(AA110,FAC_TOTALS_APTA!$A$4:$BQ$41,$L123,FALSE))</f>
        <v>0</v>
      </c>
      <c r="AB123" s="30">
        <f>IF(AB110=0,0,VLOOKUP(AB110,FAC_TOTALS_APTA!$A$4:$BQ$41,$L123,FALSE))</f>
        <v>0</v>
      </c>
      <c r="AC123" s="33" t="e">
        <f t="shared" si="25"/>
        <v>#N/A</v>
      </c>
      <c r="AD123" s="34" t="e">
        <f>AC123/G132</f>
        <v>#N/A</v>
      </c>
    </row>
    <row r="124" spans="1:31" ht="34" x14ac:dyDescent="0.2">
      <c r="B124" s="13" t="s">
        <v>83</v>
      </c>
      <c r="C124" s="29"/>
      <c r="D124" s="6" t="s">
        <v>96</v>
      </c>
      <c r="E124" s="48">
        <v>-1.5E-3</v>
      </c>
      <c r="F124" s="8">
        <f>MATCH($D124,FAC_TOTALS_APTA!$A$2:$BQ$2,)</f>
        <v>23</v>
      </c>
      <c r="G124" s="35" t="e">
        <f>VLOOKUP(G110,FAC_TOTALS_APTA!$A$4:$BQ$41,$F124,FALSE)</f>
        <v>#N/A</v>
      </c>
      <c r="H124" s="35" t="e">
        <f>VLOOKUP(H110,FAC_TOTALS_APTA!$A$4:$BQ$41,$F124,FALSE)</f>
        <v>#N/A</v>
      </c>
      <c r="I124" s="31" t="str">
        <f t="shared" si="22"/>
        <v>-</v>
      </c>
      <c r="J124" s="32" t="str">
        <f t="shared" si="23"/>
        <v/>
      </c>
      <c r="K124" s="32" t="str">
        <f t="shared" si="24"/>
        <v>TNC_TRIPS_PER_CAPITA_CLUSTER_RAIL_HI_OPEX_FAC</v>
      </c>
      <c r="L124" s="8">
        <f>MATCH($K124,FAC_TOTALS_APTA!$A$2:$BO$2,)</f>
        <v>41</v>
      </c>
      <c r="M124" s="30" t="e">
        <f>IF(M110=0,0,VLOOKUP(M110,FAC_TOTALS_APTA!$A$4:$BQ$41,$L124,FALSE))</f>
        <v>#N/A</v>
      </c>
      <c r="N124" s="30" t="e">
        <f>IF(N110=0,0,VLOOKUP(N110,FAC_TOTALS_APTA!$A$4:$BQ$41,$L124,FALSE))</f>
        <v>#N/A</v>
      </c>
      <c r="O124" s="30" t="e">
        <f>IF(O110=0,0,VLOOKUP(O110,FAC_TOTALS_APTA!$A$4:$BQ$41,$L124,FALSE))</f>
        <v>#N/A</v>
      </c>
      <c r="P124" s="30" t="e">
        <f>IF(P110=0,0,VLOOKUP(P110,FAC_TOTALS_APTA!$A$4:$BQ$41,$L124,FALSE))</f>
        <v>#N/A</v>
      </c>
      <c r="Q124" s="30" t="e">
        <f>IF(Q110=0,0,VLOOKUP(Q110,FAC_TOTALS_APTA!$A$4:$BQ$41,$L124,FALSE))</f>
        <v>#N/A</v>
      </c>
      <c r="R124" s="30" t="e">
        <f>IF(R110=0,0,VLOOKUP(R110,FAC_TOTALS_APTA!$A$4:$BQ$41,$L124,FALSE))</f>
        <v>#N/A</v>
      </c>
      <c r="S124" s="30">
        <f>IF(S110=0,0,VLOOKUP(S110,FAC_TOTALS_APTA!$A$4:$BQ$41,$L124,FALSE))</f>
        <v>0</v>
      </c>
      <c r="T124" s="30">
        <f>IF(T110=0,0,VLOOKUP(T110,FAC_TOTALS_APTA!$A$4:$BQ$41,$L124,FALSE))</f>
        <v>0</v>
      </c>
      <c r="U124" s="30">
        <f>IF(U110=0,0,VLOOKUP(U110,FAC_TOTALS_APTA!$A$4:$BQ$41,$L124,FALSE))</f>
        <v>0</v>
      </c>
      <c r="V124" s="30">
        <f>IF(V110=0,0,VLOOKUP(V110,FAC_TOTALS_APTA!$A$4:$BQ$41,$L124,FALSE))</f>
        <v>0</v>
      </c>
      <c r="W124" s="30">
        <f>IF(W110=0,0,VLOOKUP(W110,FAC_TOTALS_APTA!$A$4:$BQ$41,$L124,FALSE))</f>
        <v>0</v>
      </c>
      <c r="X124" s="30">
        <f>IF(X110=0,0,VLOOKUP(X110,FAC_TOTALS_APTA!$A$4:$BQ$41,$L124,FALSE))</f>
        <v>0</v>
      </c>
      <c r="Y124" s="30">
        <f>IF(Y110=0,0,VLOOKUP(Y110,FAC_TOTALS_APTA!$A$4:$BQ$41,$L124,FALSE))</f>
        <v>0</v>
      </c>
      <c r="Z124" s="30">
        <f>IF(Z110=0,0,VLOOKUP(Z110,FAC_TOTALS_APTA!$A$4:$BQ$41,$L124,FALSE))</f>
        <v>0</v>
      </c>
      <c r="AA124" s="30">
        <f>IF(AA110=0,0,VLOOKUP(AA110,FAC_TOTALS_APTA!$A$4:$BQ$41,$L124,FALSE))</f>
        <v>0</v>
      </c>
      <c r="AB124" s="30">
        <f>IF(AB110=0,0,VLOOKUP(AB110,FAC_TOTALS_APTA!$A$4:$BQ$41,$L124,FALSE))</f>
        <v>0</v>
      </c>
      <c r="AC124" s="33" t="e">
        <f t="shared" si="25"/>
        <v>#N/A</v>
      </c>
      <c r="AD124" s="34" t="e">
        <f>AC124/G132</f>
        <v>#N/A</v>
      </c>
    </row>
    <row r="125" spans="1:31" ht="34" x14ac:dyDescent="0.2">
      <c r="B125" s="13" t="s">
        <v>83</v>
      </c>
      <c r="C125" s="29"/>
      <c r="D125" s="6" t="s">
        <v>97</v>
      </c>
      <c r="E125" s="48">
        <v>-2.81E-2</v>
      </c>
      <c r="F125" s="8">
        <f>MATCH($D125,FAC_TOTALS_APTA!$A$2:$BQ$2,)</f>
        <v>24</v>
      </c>
      <c r="G125" s="35" t="e">
        <f>VLOOKUP(G110,FAC_TOTALS_APTA!$A$4:$BQ$41,$F125,FALSE)</f>
        <v>#N/A</v>
      </c>
      <c r="H125" s="35" t="e">
        <f>VLOOKUP(H110,FAC_TOTALS_APTA!$A$4:$BQ$41,$F125,FALSE)</f>
        <v>#N/A</v>
      </c>
      <c r="I125" s="31" t="str">
        <f t="shared" si="22"/>
        <v>-</v>
      </c>
      <c r="J125" s="32" t="str">
        <f t="shared" si="23"/>
        <v/>
      </c>
      <c r="K125" s="32" t="str">
        <f t="shared" si="24"/>
        <v>TNC_TRIPS_PER_CAPITA_CLUSTER_RAIL_MID_OPEX_FAC</v>
      </c>
      <c r="L125" s="8">
        <f>MATCH($K125,FAC_TOTALS_APTA!$A$2:$BO$2,)</f>
        <v>42</v>
      </c>
      <c r="M125" s="30" t="e">
        <f>IF(M110=0,0,VLOOKUP(M110,FAC_TOTALS_APTA!$A$4:$BQ$41,$L125,FALSE))</f>
        <v>#N/A</v>
      </c>
      <c r="N125" s="30" t="e">
        <f>IF(N110=0,0,VLOOKUP(N110,FAC_TOTALS_APTA!$A$4:$BQ$41,$L125,FALSE))</f>
        <v>#N/A</v>
      </c>
      <c r="O125" s="30" t="e">
        <f>IF(O110=0,0,VLOOKUP(O110,FAC_TOTALS_APTA!$A$4:$BQ$41,$L125,FALSE))</f>
        <v>#N/A</v>
      </c>
      <c r="P125" s="30" t="e">
        <f>IF(P110=0,0,VLOOKUP(P110,FAC_TOTALS_APTA!$A$4:$BQ$41,$L125,FALSE))</f>
        <v>#N/A</v>
      </c>
      <c r="Q125" s="30" t="e">
        <f>IF(Q110=0,0,VLOOKUP(Q110,FAC_TOTALS_APTA!$A$4:$BQ$41,$L125,FALSE))</f>
        <v>#N/A</v>
      </c>
      <c r="R125" s="30" t="e">
        <f>IF(R110=0,0,VLOOKUP(R110,FAC_TOTALS_APTA!$A$4:$BQ$41,$L125,FALSE))</f>
        <v>#N/A</v>
      </c>
      <c r="S125" s="30">
        <f>IF(S110=0,0,VLOOKUP(S110,FAC_TOTALS_APTA!$A$4:$BQ$41,$L125,FALSE))</f>
        <v>0</v>
      </c>
      <c r="T125" s="30">
        <f>IF(T110=0,0,VLOOKUP(T110,FAC_TOTALS_APTA!$A$4:$BQ$41,$L125,FALSE))</f>
        <v>0</v>
      </c>
      <c r="U125" s="30">
        <f>IF(U110=0,0,VLOOKUP(U110,FAC_TOTALS_APTA!$A$4:$BQ$41,$L125,FALSE))</f>
        <v>0</v>
      </c>
      <c r="V125" s="30">
        <f>IF(V110=0,0,VLOOKUP(V110,FAC_TOTALS_APTA!$A$4:$BQ$41,$L125,FALSE))</f>
        <v>0</v>
      </c>
      <c r="W125" s="30">
        <f>IF(W110=0,0,VLOOKUP(W110,FAC_TOTALS_APTA!$A$4:$BQ$41,$L125,FALSE))</f>
        <v>0</v>
      </c>
      <c r="X125" s="30">
        <f>IF(X110=0,0,VLOOKUP(X110,FAC_TOTALS_APTA!$A$4:$BQ$41,$L125,FALSE))</f>
        <v>0</v>
      </c>
      <c r="Y125" s="30">
        <f>IF(Y110=0,0,VLOOKUP(Y110,FAC_TOTALS_APTA!$A$4:$BQ$41,$L125,FALSE))</f>
        <v>0</v>
      </c>
      <c r="Z125" s="30">
        <f>IF(Z110=0,0,VLOOKUP(Z110,FAC_TOTALS_APTA!$A$4:$BQ$41,$L125,FALSE))</f>
        <v>0</v>
      </c>
      <c r="AA125" s="30">
        <f>IF(AA110=0,0,VLOOKUP(AA110,FAC_TOTALS_APTA!$A$4:$BQ$41,$L125,FALSE))</f>
        <v>0</v>
      </c>
      <c r="AB125" s="30">
        <f>IF(AB110=0,0,VLOOKUP(AB110,FAC_TOTALS_APTA!$A$4:$BQ$41,$L125,FALSE))</f>
        <v>0</v>
      </c>
      <c r="AC125" s="33" t="e">
        <f t="shared" si="25"/>
        <v>#N/A</v>
      </c>
      <c r="AD125" s="34" t="e">
        <f>AC125/G132</f>
        <v>#N/A</v>
      </c>
    </row>
    <row r="126" spans="1:31" ht="34" x14ac:dyDescent="0.2">
      <c r="B126" s="13" t="s">
        <v>83</v>
      </c>
      <c r="C126" s="29"/>
      <c r="D126" s="6" t="s">
        <v>98</v>
      </c>
      <c r="E126" s="48">
        <v>8.2000000000000007E-3</v>
      </c>
      <c r="F126" s="8">
        <f>MATCH($D126,FAC_TOTALS_APTA!$A$2:$BQ$2,)</f>
        <v>25</v>
      </c>
      <c r="G126" s="35" t="e">
        <f>VLOOKUP(G110,FAC_TOTALS_APTA!$A$4:$BQ$41,$F126,FALSE)</f>
        <v>#N/A</v>
      </c>
      <c r="H126" s="35" t="e">
        <f>VLOOKUP(H110,FAC_TOTALS_APTA!$A$4:$BQ$41,$F126,FALSE)</f>
        <v>#N/A</v>
      </c>
      <c r="I126" s="31" t="str">
        <f t="shared" si="22"/>
        <v>-</v>
      </c>
      <c r="J126" s="32" t="str">
        <f t="shared" si="23"/>
        <v/>
      </c>
      <c r="K126" s="32" t="str">
        <f t="shared" si="24"/>
        <v>TNC_TRIPS_PER_CAPITA_CLUSTER_RAIL_NEW_YORK_FAC</v>
      </c>
      <c r="L126" s="8">
        <f>MATCH($K126,FAC_TOTALS_APTA!$A$2:$BO$2,)</f>
        <v>43</v>
      </c>
      <c r="M126" s="30" t="e">
        <f>IF(M110=0,0,VLOOKUP(M110,FAC_TOTALS_APTA!$A$4:$BQ$41,$L126,FALSE))</f>
        <v>#N/A</v>
      </c>
      <c r="N126" s="30" t="e">
        <f>IF(N110=0,0,VLOOKUP(N110,FAC_TOTALS_APTA!$A$4:$BQ$41,$L126,FALSE))</f>
        <v>#N/A</v>
      </c>
      <c r="O126" s="30" t="e">
        <f>IF(O110=0,0,VLOOKUP(O110,FAC_TOTALS_APTA!$A$4:$BQ$41,$L126,FALSE))</f>
        <v>#N/A</v>
      </c>
      <c r="P126" s="30" t="e">
        <f>IF(P110=0,0,VLOOKUP(P110,FAC_TOTALS_APTA!$A$4:$BQ$41,$L126,FALSE))</f>
        <v>#N/A</v>
      </c>
      <c r="Q126" s="30" t="e">
        <f>IF(Q110=0,0,VLOOKUP(Q110,FAC_TOTALS_APTA!$A$4:$BQ$41,$L126,FALSE))</f>
        <v>#N/A</v>
      </c>
      <c r="R126" s="30" t="e">
        <f>IF(R110=0,0,VLOOKUP(R110,FAC_TOTALS_APTA!$A$4:$BQ$41,$L126,FALSE))</f>
        <v>#N/A</v>
      </c>
      <c r="S126" s="30">
        <f>IF(S110=0,0,VLOOKUP(S110,FAC_TOTALS_APTA!$A$4:$BQ$41,$L126,FALSE))</f>
        <v>0</v>
      </c>
      <c r="T126" s="30">
        <f>IF(T110=0,0,VLOOKUP(T110,FAC_TOTALS_APTA!$A$4:$BQ$41,$L126,FALSE))</f>
        <v>0</v>
      </c>
      <c r="U126" s="30">
        <f>IF(U110=0,0,VLOOKUP(U110,FAC_TOTALS_APTA!$A$4:$BQ$41,$L126,FALSE))</f>
        <v>0</v>
      </c>
      <c r="V126" s="30">
        <f>IF(V110=0,0,VLOOKUP(V110,FAC_TOTALS_APTA!$A$4:$BQ$41,$L126,FALSE))</f>
        <v>0</v>
      </c>
      <c r="W126" s="30">
        <f>IF(W110=0,0,VLOOKUP(W110,FAC_TOTALS_APTA!$A$4:$BQ$41,$L126,FALSE))</f>
        <v>0</v>
      </c>
      <c r="X126" s="30">
        <f>IF(X110=0,0,VLOOKUP(X110,FAC_TOTALS_APTA!$A$4:$BQ$41,$L126,FALSE))</f>
        <v>0</v>
      </c>
      <c r="Y126" s="30">
        <f>IF(Y110=0,0,VLOOKUP(Y110,FAC_TOTALS_APTA!$A$4:$BQ$41,$L126,FALSE))</f>
        <v>0</v>
      </c>
      <c r="Z126" s="30">
        <f>IF(Z110=0,0,VLOOKUP(Z110,FAC_TOTALS_APTA!$A$4:$BQ$41,$L126,FALSE))</f>
        <v>0</v>
      </c>
      <c r="AA126" s="30">
        <f>IF(AA110=0,0,VLOOKUP(AA110,FAC_TOTALS_APTA!$A$4:$BQ$41,$L126,FALSE))</f>
        <v>0</v>
      </c>
      <c r="AB126" s="30">
        <f>IF(AB110=0,0,VLOOKUP(AB110,FAC_TOTALS_APTA!$A$4:$BQ$41,$L126,FALSE))</f>
        <v>0</v>
      </c>
      <c r="AC126" s="33" t="e">
        <f t="shared" si="25"/>
        <v>#N/A</v>
      </c>
      <c r="AD126" s="34" t="e">
        <f>AC126/G132</f>
        <v>#N/A</v>
      </c>
    </row>
    <row r="127" spans="1:31" ht="15" x14ac:dyDescent="0.2">
      <c r="B127" s="27" t="s">
        <v>73</v>
      </c>
      <c r="C127" s="29"/>
      <c r="D127" s="8" t="s">
        <v>49</v>
      </c>
      <c r="E127" s="48">
        <v>-1.2999999999999999E-3</v>
      </c>
      <c r="F127" s="8">
        <f>MATCH($D127,FAC_TOTALS_APTA!$A$2:$BQ$2,)</f>
        <v>26</v>
      </c>
      <c r="G127" s="35" t="e">
        <f>VLOOKUP(G110,FAC_TOTALS_APTA!$A$4:$BQ$41,$F127,FALSE)</f>
        <v>#N/A</v>
      </c>
      <c r="H127" s="35" t="e">
        <f>VLOOKUP(H110,FAC_TOTALS_APTA!$A$4:$BQ$41,$F127,FALSE)</f>
        <v>#N/A</v>
      </c>
      <c r="I127" s="31" t="str">
        <f t="shared" si="22"/>
        <v>-</v>
      </c>
      <c r="J127" s="32" t="str">
        <f t="shared" si="23"/>
        <v/>
      </c>
      <c r="K127" s="32" t="str">
        <f t="shared" si="24"/>
        <v>BIKE_SHARE_FAC</v>
      </c>
      <c r="L127" s="8">
        <f>MATCH($K127,FAC_TOTALS_APTA!$A$2:$BO$2,)</f>
        <v>44</v>
      </c>
      <c r="M127" s="30" t="e">
        <f>IF(M110=0,0,VLOOKUP(M110,FAC_TOTALS_APTA!$A$4:$BQ$41,$L127,FALSE))</f>
        <v>#N/A</v>
      </c>
      <c r="N127" s="30" t="e">
        <f>IF(N110=0,0,VLOOKUP(N110,FAC_TOTALS_APTA!$A$4:$BQ$41,$L127,FALSE))</f>
        <v>#N/A</v>
      </c>
      <c r="O127" s="30" t="e">
        <f>IF(O110=0,0,VLOOKUP(O110,FAC_TOTALS_APTA!$A$4:$BQ$41,$L127,FALSE))</f>
        <v>#N/A</v>
      </c>
      <c r="P127" s="30" t="e">
        <f>IF(P110=0,0,VLOOKUP(P110,FAC_TOTALS_APTA!$A$4:$BQ$41,$L127,FALSE))</f>
        <v>#N/A</v>
      </c>
      <c r="Q127" s="30" t="e">
        <f>IF(Q110=0,0,VLOOKUP(Q110,FAC_TOTALS_APTA!$A$4:$BQ$41,$L127,FALSE))</f>
        <v>#N/A</v>
      </c>
      <c r="R127" s="30" t="e">
        <f>IF(R110=0,0,VLOOKUP(R110,FAC_TOTALS_APTA!$A$4:$BQ$41,$L127,FALSE))</f>
        <v>#N/A</v>
      </c>
      <c r="S127" s="30">
        <f>IF(S110=0,0,VLOOKUP(S110,FAC_TOTALS_APTA!$A$4:$BQ$41,$L127,FALSE))</f>
        <v>0</v>
      </c>
      <c r="T127" s="30">
        <f>IF(T110=0,0,VLOOKUP(T110,FAC_TOTALS_APTA!$A$4:$BQ$41,$L127,FALSE))</f>
        <v>0</v>
      </c>
      <c r="U127" s="30">
        <f>IF(U110=0,0,VLOOKUP(U110,FAC_TOTALS_APTA!$A$4:$BQ$41,$L127,FALSE))</f>
        <v>0</v>
      </c>
      <c r="V127" s="30">
        <f>IF(V110=0,0,VLOOKUP(V110,FAC_TOTALS_APTA!$A$4:$BQ$41,$L127,FALSE))</f>
        <v>0</v>
      </c>
      <c r="W127" s="30">
        <f>IF(W110=0,0,VLOOKUP(W110,FAC_TOTALS_APTA!$A$4:$BQ$41,$L127,FALSE))</f>
        <v>0</v>
      </c>
      <c r="X127" s="30">
        <f>IF(X110=0,0,VLOOKUP(X110,FAC_TOTALS_APTA!$A$4:$BQ$41,$L127,FALSE))</f>
        <v>0</v>
      </c>
      <c r="Y127" s="30">
        <f>IF(Y110=0,0,VLOOKUP(Y110,FAC_TOTALS_APTA!$A$4:$BQ$41,$L127,FALSE))</f>
        <v>0</v>
      </c>
      <c r="Z127" s="30">
        <f>IF(Z110=0,0,VLOOKUP(Z110,FAC_TOTALS_APTA!$A$4:$BQ$41,$L127,FALSE))</f>
        <v>0</v>
      </c>
      <c r="AA127" s="30">
        <f>IF(AA110=0,0,VLOOKUP(AA110,FAC_TOTALS_APTA!$A$4:$BQ$41,$L127,FALSE))</f>
        <v>0</v>
      </c>
      <c r="AB127" s="30">
        <f>IF(AB110=0,0,VLOOKUP(AB110,FAC_TOTALS_APTA!$A$4:$BQ$41,$L127,FALSE))</f>
        <v>0</v>
      </c>
      <c r="AC127" s="33" t="e">
        <f t="shared" si="25"/>
        <v>#N/A</v>
      </c>
      <c r="AD127" s="34" t="e">
        <f>AC127/G132</f>
        <v>#N/A</v>
      </c>
    </row>
    <row r="128" spans="1:31" ht="15" x14ac:dyDescent="0.2">
      <c r="B128" s="27" t="s">
        <v>74</v>
      </c>
      <c r="C128" s="29"/>
      <c r="D128" s="8" t="s">
        <v>99</v>
      </c>
      <c r="E128" s="48">
        <v>-5.5500000000000001E-2</v>
      </c>
      <c r="F128" s="8">
        <f>MATCH($D128,FAC_TOTALS_APTA!$A$2:$BQ$2,)</f>
        <v>27</v>
      </c>
      <c r="G128" s="35" t="e">
        <f>VLOOKUP(G110,FAC_TOTALS_APTA!$A$4:$BQ$41,$F128,FALSE)</f>
        <v>#N/A</v>
      </c>
      <c r="H128" s="35" t="e">
        <f>VLOOKUP(H110,FAC_TOTALS_APTA!$A$4:$BQ$41,$F128,FALSE)</f>
        <v>#N/A</v>
      </c>
      <c r="I128" s="31" t="str">
        <f t="shared" si="22"/>
        <v>-</v>
      </c>
      <c r="J128" s="32" t="str">
        <f t="shared" si="23"/>
        <v/>
      </c>
      <c r="K128" s="32" t="str">
        <f t="shared" si="24"/>
        <v>scooter_flag_BUS_FAC</v>
      </c>
      <c r="L128" s="8">
        <f>MATCH($K128,FAC_TOTALS_APTA!$A$2:$BO$2,)</f>
        <v>45</v>
      </c>
      <c r="M128" s="30" t="e">
        <f>IF(M110=0,0,VLOOKUP(M110,FAC_TOTALS_APTA!$A$4:$BQ$41,$L128,FALSE))</f>
        <v>#N/A</v>
      </c>
      <c r="N128" s="30" t="e">
        <f>IF(N110=0,0,VLOOKUP(N110,FAC_TOTALS_APTA!$A$4:$BQ$41,$L128,FALSE))</f>
        <v>#N/A</v>
      </c>
      <c r="O128" s="30" t="e">
        <f>IF(O110=0,0,VLOOKUP(O110,FAC_TOTALS_APTA!$A$4:$BQ$41,$L128,FALSE))</f>
        <v>#N/A</v>
      </c>
      <c r="P128" s="30" t="e">
        <f>IF(P110=0,0,VLOOKUP(P110,FAC_TOTALS_APTA!$A$4:$BQ$41,$L128,FALSE))</f>
        <v>#N/A</v>
      </c>
      <c r="Q128" s="30" t="e">
        <f>IF(Q110=0,0,VLOOKUP(Q110,FAC_TOTALS_APTA!$A$4:$BQ$41,$L128,FALSE))</f>
        <v>#N/A</v>
      </c>
      <c r="R128" s="30" t="e">
        <f>IF(R110=0,0,VLOOKUP(R110,FAC_TOTALS_APTA!$A$4:$BQ$41,$L128,FALSE))</f>
        <v>#N/A</v>
      </c>
      <c r="S128" s="30">
        <f>IF(S110=0,0,VLOOKUP(S110,FAC_TOTALS_APTA!$A$4:$BQ$41,$L128,FALSE))</f>
        <v>0</v>
      </c>
      <c r="T128" s="30">
        <f>IF(T110=0,0,VLOOKUP(T110,FAC_TOTALS_APTA!$A$4:$BQ$41,$L128,FALSE))</f>
        <v>0</v>
      </c>
      <c r="U128" s="30">
        <f>IF(U110=0,0,VLOOKUP(U110,FAC_TOTALS_APTA!$A$4:$BQ$41,$L128,FALSE))</f>
        <v>0</v>
      </c>
      <c r="V128" s="30">
        <f>IF(V110=0,0,VLOOKUP(V110,FAC_TOTALS_APTA!$A$4:$BQ$41,$L128,FALSE))</f>
        <v>0</v>
      </c>
      <c r="W128" s="30">
        <f>IF(W110=0,0,VLOOKUP(W110,FAC_TOTALS_APTA!$A$4:$BQ$41,$L128,FALSE))</f>
        <v>0</v>
      </c>
      <c r="X128" s="30">
        <f>IF(X110=0,0,VLOOKUP(X110,FAC_TOTALS_APTA!$A$4:$BQ$41,$L128,FALSE))</f>
        <v>0</v>
      </c>
      <c r="Y128" s="30">
        <f>IF(Y110=0,0,VLOOKUP(Y110,FAC_TOTALS_APTA!$A$4:$BQ$41,$L128,FALSE))</f>
        <v>0</v>
      </c>
      <c r="Z128" s="30">
        <f>IF(Z110=0,0,VLOOKUP(Z110,FAC_TOTALS_APTA!$A$4:$BQ$41,$L128,FALSE))</f>
        <v>0</v>
      </c>
      <c r="AA128" s="30">
        <f>IF(AA110=0,0,VLOOKUP(AA110,FAC_TOTALS_APTA!$A$4:$BQ$41,$L128,FALSE))</f>
        <v>0</v>
      </c>
      <c r="AB128" s="30">
        <f>IF(AB110=0,0,VLOOKUP(AB110,FAC_TOTALS_APTA!$A$4:$BQ$41,$L128,FALSE))</f>
        <v>0</v>
      </c>
      <c r="AC128" s="33" t="e">
        <f t="shared" si="25"/>
        <v>#N/A</v>
      </c>
      <c r="AD128" s="34" t="e">
        <f>AC128/G132</f>
        <v>#N/A</v>
      </c>
    </row>
    <row r="129" spans="2:30" ht="15" x14ac:dyDescent="0.2">
      <c r="B129" s="10" t="s">
        <v>74</v>
      </c>
      <c r="C129" s="28"/>
      <c r="D129" s="9" t="s">
        <v>100</v>
      </c>
      <c r="E129" s="49">
        <v>5.1999999999999998E-3</v>
      </c>
      <c r="F129" s="9">
        <f>MATCH($D129,FAC_TOTALS_APTA!$A$2:$BQ$2,)</f>
        <v>28</v>
      </c>
      <c r="G129" s="37" t="e">
        <f>VLOOKUP(G110,FAC_TOTALS_APTA!$A$4:$BQ$41,$F129,FALSE)</f>
        <v>#N/A</v>
      </c>
      <c r="H129" s="37" t="e">
        <f>VLOOKUP(H110,FAC_TOTALS_APTA!$A$4:$BQ$41,$F129,FALSE)</f>
        <v>#N/A</v>
      </c>
      <c r="I129" s="38" t="str">
        <f t="shared" si="22"/>
        <v>-</v>
      </c>
      <c r="J129" s="39" t="str">
        <f t="shared" si="23"/>
        <v/>
      </c>
      <c r="K129" s="39" t="str">
        <f t="shared" si="24"/>
        <v>scooter_flag_RAIL_FAC</v>
      </c>
      <c r="L129" s="9">
        <f>MATCH($K129,FAC_TOTALS_APTA!$A$2:$BO$2,)</f>
        <v>46</v>
      </c>
      <c r="M129" s="40" t="e">
        <f>IF(M110=0,0,VLOOKUP(M110,FAC_TOTALS_APTA!$A$4:$BQ$41,$L129,FALSE))</f>
        <v>#N/A</v>
      </c>
      <c r="N129" s="40" t="e">
        <f>IF(N110=0,0,VLOOKUP(N110,FAC_TOTALS_APTA!$A$4:$BQ$41,$L129,FALSE))</f>
        <v>#N/A</v>
      </c>
      <c r="O129" s="40" t="e">
        <f>IF(O110=0,0,VLOOKUP(O110,FAC_TOTALS_APTA!$A$4:$BQ$41,$L129,FALSE))</f>
        <v>#N/A</v>
      </c>
      <c r="P129" s="40" t="e">
        <f>IF(P110=0,0,VLOOKUP(P110,FAC_TOTALS_APTA!$A$4:$BQ$41,$L129,FALSE))</f>
        <v>#N/A</v>
      </c>
      <c r="Q129" s="40" t="e">
        <f>IF(Q110=0,0,VLOOKUP(Q110,FAC_TOTALS_APTA!$A$4:$BQ$41,$L129,FALSE))</f>
        <v>#N/A</v>
      </c>
      <c r="R129" s="40" t="e">
        <f>IF(R110=0,0,VLOOKUP(R110,FAC_TOTALS_APTA!$A$4:$BQ$41,$L129,FALSE))</f>
        <v>#N/A</v>
      </c>
      <c r="S129" s="40">
        <f>IF(S110=0,0,VLOOKUP(S110,FAC_TOTALS_APTA!$A$4:$BQ$41,$L129,FALSE))</f>
        <v>0</v>
      </c>
      <c r="T129" s="40">
        <f>IF(T110=0,0,VLOOKUP(T110,FAC_TOTALS_APTA!$A$4:$BQ$41,$L129,FALSE))</f>
        <v>0</v>
      </c>
      <c r="U129" s="40">
        <f>IF(U110=0,0,VLOOKUP(U110,FAC_TOTALS_APTA!$A$4:$BQ$41,$L129,FALSE))</f>
        <v>0</v>
      </c>
      <c r="V129" s="40">
        <f>IF(V110=0,0,VLOOKUP(V110,FAC_TOTALS_APTA!$A$4:$BQ$41,$L129,FALSE))</f>
        <v>0</v>
      </c>
      <c r="W129" s="40">
        <f>IF(W110=0,0,VLOOKUP(W110,FAC_TOTALS_APTA!$A$4:$BQ$41,$L129,FALSE))</f>
        <v>0</v>
      </c>
      <c r="X129" s="40">
        <f>IF(X110=0,0,VLOOKUP(X110,FAC_TOTALS_APTA!$A$4:$BQ$41,$L129,FALSE))</f>
        <v>0</v>
      </c>
      <c r="Y129" s="40">
        <f>IF(Y110=0,0,VLOOKUP(Y110,FAC_TOTALS_APTA!$A$4:$BQ$41,$L129,FALSE))</f>
        <v>0</v>
      </c>
      <c r="Z129" s="40">
        <f>IF(Z110=0,0,VLOOKUP(Z110,FAC_TOTALS_APTA!$A$4:$BQ$41,$L129,FALSE))</f>
        <v>0</v>
      </c>
      <c r="AA129" s="40">
        <f>IF(AA110=0,0,VLOOKUP(AA110,FAC_TOTALS_APTA!$A$4:$BQ$41,$L129,FALSE))</f>
        <v>0</v>
      </c>
      <c r="AB129" s="40">
        <f>IF(AB110=0,0,VLOOKUP(AB110,FAC_TOTALS_APTA!$A$4:$BQ$41,$L129,FALSE))</f>
        <v>0</v>
      </c>
      <c r="AC129" s="41" t="e">
        <f t="shared" si="25"/>
        <v>#N/A</v>
      </c>
      <c r="AD129" s="42" t="e">
        <f>AC129/G132</f>
        <v>#N/A</v>
      </c>
    </row>
    <row r="130" spans="2:30" ht="15" x14ac:dyDescent="0.2">
      <c r="B130" s="10" t="s">
        <v>61</v>
      </c>
      <c r="C130" s="28"/>
      <c r="D130" s="10" t="s">
        <v>53</v>
      </c>
      <c r="E130" s="75"/>
      <c r="F130" s="9"/>
      <c r="G130" s="40"/>
      <c r="H130" s="40"/>
      <c r="I130" s="38"/>
      <c r="J130" s="39"/>
      <c r="K130" s="39" t="str">
        <f t="shared" si="24"/>
        <v>New_Reporter_FAC</v>
      </c>
      <c r="L130" s="9">
        <f>MATCH($K130,FAC_TOTALS_APTA!$A$2:$BO$2,)</f>
        <v>50</v>
      </c>
      <c r="M130" s="40" t="e">
        <f>IF(M110=0,0,VLOOKUP(M110,FAC_TOTALS_APTA!$A$4:$BQ$41,$L130,FALSE))</f>
        <v>#N/A</v>
      </c>
      <c r="N130" s="40" t="e">
        <f>IF(N110=0,0,VLOOKUP(N110,FAC_TOTALS_APTA!$A$4:$BQ$41,$L130,FALSE))</f>
        <v>#N/A</v>
      </c>
      <c r="O130" s="40" t="e">
        <f>IF(O110=0,0,VLOOKUP(O110,FAC_TOTALS_APTA!$A$4:$BQ$41,$L130,FALSE))</f>
        <v>#N/A</v>
      </c>
      <c r="P130" s="40" t="e">
        <f>IF(P110=0,0,VLOOKUP(P110,FAC_TOTALS_APTA!$A$4:$BQ$41,$L130,FALSE))</f>
        <v>#N/A</v>
      </c>
      <c r="Q130" s="40" t="e">
        <f>IF(Q110=0,0,VLOOKUP(Q110,FAC_TOTALS_APTA!$A$4:$BQ$41,$L130,FALSE))</f>
        <v>#N/A</v>
      </c>
      <c r="R130" s="40" t="e">
        <f>IF(R110=0,0,VLOOKUP(R110,FAC_TOTALS_APTA!$A$4:$BQ$41,$L130,FALSE))</f>
        <v>#N/A</v>
      </c>
      <c r="S130" s="40">
        <f>IF(S110=0,0,VLOOKUP(S110,FAC_TOTALS_APTA!$A$4:$BQ$41,$L130,FALSE))</f>
        <v>0</v>
      </c>
      <c r="T130" s="40">
        <f>IF(T110=0,0,VLOOKUP(T110,FAC_TOTALS_APTA!$A$4:$BQ$41,$L130,FALSE))</f>
        <v>0</v>
      </c>
      <c r="U130" s="40">
        <f>IF(U110=0,0,VLOOKUP(U110,FAC_TOTALS_APTA!$A$4:$BQ$41,$L130,FALSE))</f>
        <v>0</v>
      </c>
      <c r="V130" s="40">
        <f>IF(V110=0,0,VLOOKUP(V110,FAC_TOTALS_APTA!$A$4:$BQ$41,$L130,FALSE))</f>
        <v>0</v>
      </c>
      <c r="W130" s="40">
        <f>IF(W110=0,0,VLOOKUP(W110,FAC_TOTALS_APTA!$A$4:$BQ$41,$L130,FALSE))</f>
        <v>0</v>
      </c>
      <c r="X130" s="40">
        <f>IF(X110=0,0,VLOOKUP(X110,FAC_TOTALS_APTA!$A$4:$BQ$41,$L130,FALSE))</f>
        <v>0</v>
      </c>
      <c r="Y130" s="40">
        <f>IF(Y110=0,0,VLOOKUP(Y110,FAC_TOTALS_APTA!$A$4:$BQ$41,$L130,FALSE))</f>
        <v>0</v>
      </c>
      <c r="Z130" s="40">
        <f>IF(Z110=0,0,VLOOKUP(Z110,FAC_TOTALS_APTA!$A$4:$BQ$41,$L130,FALSE))</f>
        <v>0</v>
      </c>
      <c r="AA130" s="40">
        <f>IF(AA110=0,0,VLOOKUP(AA110,FAC_TOTALS_APTA!$A$4:$BQ$41,$L130,FALSE))</f>
        <v>0</v>
      </c>
      <c r="AB130" s="40">
        <f>IF(AB110=0,0,VLOOKUP(AB110,FAC_TOTALS_APTA!$A$4:$BQ$41,$L130,FALSE))</f>
        <v>0</v>
      </c>
      <c r="AC130" s="41" t="e">
        <f>SUM(M130:AB130)</f>
        <v>#N/A</v>
      </c>
      <c r="AD130" s="42" t="e">
        <f>AC130/G132</f>
        <v>#N/A</v>
      </c>
    </row>
    <row r="131" spans="2:30" ht="15" x14ac:dyDescent="0.2">
      <c r="B131" s="27" t="s">
        <v>75</v>
      </c>
      <c r="C131" s="29"/>
      <c r="D131" s="8" t="s">
        <v>6</v>
      </c>
      <c r="E131" s="48"/>
      <c r="F131" s="8">
        <f>MATCH($D131,FAC_TOTALS_APTA!$A$2:$BO$2,)</f>
        <v>9</v>
      </c>
      <c r="G131" s="66" t="e">
        <f>VLOOKUP(G110,FAC_TOTALS_APTA!$A$4:$BQ$41,$F131,FALSE)</f>
        <v>#N/A</v>
      </c>
      <c r="H131" s="66" t="e">
        <f>VLOOKUP(H110,FAC_TOTALS_APTA!$A$4:$BO$41,$F131,FALSE)</f>
        <v>#N/A</v>
      </c>
      <c r="I131" s="68" t="e">
        <f t="shared" ref="I131:I132" si="26">H131/G131-1</f>
        <v>#N/A</v>
      </c>
      <c r="J131" s="32"/>
      <c r="K131" s="32"/>
      <c r="L131" s="8"/>
      <c r="M131" s="30" t="e">
        <f>SUM(M112:M129)</f>
        <v>#N/A</v>
      </c>
      <c r="N131" s="30" t="e">
        <f t="shared" ref="N131:AB131" si="27">SUM(N112:N129)</f>
        <v>#N/A</v>
      </c>
      <c r="O131" s="30" t="e">
        <f t="shared" si="27"/>
        <v>#N/A</v>
      </c>
      <c r="P131" s="30" t="e">
        <f t="shared" si="27"/>
        <v>#N/A</v>
      </c>
      <c r="Q131" s="30" t="e">
        <f t="shared" si="27"/>
        <v>#N/A</v>
      </c>
      <c r="R131" s="30" t="e">
        <f t="shared" si="27"/>
        <v>#N/A</v>
      </c>
      <c r="S131" s="30">
        <f t="shared" si="27"/>
        <v>0</v>
      </c>
      <c r="T131" s="30">
        <f t="shared" si="27"/>
        <v>0</v>
      </c>
      <c r="U131" s="30">
        <f t="shared" si="27"/>
        <v>0</v>
      </c>
      <c r="V131" s="30">
        <f t="shared" si="27"/>
        <v>0</v>
      </c>
      <c r="W131" s="30">
        <f t="shared" si="27"/>
        <v>0</v>
      </c>
      <c r="X131" s="30">
        <f t="shared" si="27"/>
        <v>0</v>
      </c>
      <c r="Y131" s="30">
        <f t="shared" si="27"/>
        <v>0</v>
      </c>
      <c r="Z131" s="30">
        <f t="shared" si="27"/>
        <v>0</v>
      </c>
      <c r="AA131" s="30">
        <f t="shared" si="27"/>
        <v>0</v>
      </c>
      <c r="AB131" s="30">
        <f t="shared" si="27"/>
        <v>0</v>
      </c>
      <c r="AC131" s="33" t="e">
        <f>H131-G131</f>
        <v>#N/A</v>
      </c>
      <c r="AD131" s="34" t="e">
        <f>I131</f>
        <v>#N/A</v>
      </c>
    </row>
    <row r="132" spans="2:30" ht="16" thickBot="1" x14ac:dyDescent="0.25">
      <c r="B132" s="11" t="s">
        <v>58</v>
      </c>
      <c r="C132" s="25"/>
      <c r="D132" s="25" t="s">
        <v>4</v>
      </c>
      <c r="E132" s="25"/>
      <c r="F132" s="25">
        <f>MATCH($D132,FAC_TOTALS_APTA!$A$2:$BO$2,)</f>
        <v>7</v>
      </c>
      <c r="G132" s="67" t="e">
        <f>VLOOKUP(G110,FAC_TOTALS_APTA!$A$4:$BO$41,$F132,FALSE)</f>
        <v>#N/A</v>
      </c>
      <c r="H132" s="67" t="e">
        <f>VLOOKUP(H110,FAC_TOTALS_APTA!$A$4:$BO$41,$F132,FALSE)</f>
        <v>#N/A</v>
      </c>
      <c r="I132" s="69" t="e">
        <f t="shared" si="26"/>
        <v>#N/A</v>
      </c>
      <c r="J132" s="44"/>
      <c r="K132" s="44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45" t="e">
        <f>H132-G132</f>
        <v>#N/A</v>
      </c>
      <c r="AD132" s="46" t="e">
        <f>I132</f>
        <v>#N/A</v>
      </c>
    </row>
    <row r="133" spans="2:30" ht="17" thickTop="1" thickBot="1" x14ac:dyDescent="0.25">
      <c r="B133" s="50" t="s">
        <v>76</v>
      </c>
      <c r="C133" s="51"/>
      <c r="D133" s="51"/>
      <c r="E133" s="52"/>
      <c r="F133" s="51"/>
      <c r="G133" s="51"/>
      <c r="H133" s="51"/>
      <c r="I133" s="53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46" t="e">
        <f>AD132-AD131</f>
        <v>#N/A</v>
      </c>
    </row>
    <row r="134" spans="2:30" ht="15" thickTop="1" x14ac:dyDescent="0.2"/>
  </sheetData>
  <mergeCells count="8">
    <mergeCell ref="G107:I107"/>
    <mergeCell ref="AC107:AD107"/>
    <mergeCell ref="G8:I8"/>
    <mergeCell ref="AC8:AD8"/>
    <mergeCell ref="G41:I41"/>
    <mergeCell ref="AC41:AD41"/>
    <mergeCell ref="G74:I74"/>
    <mergeCell ref="AC74:AD7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1"/>
  <sheetViews>
    <sheetView workbookViewId="0">
      <pane xSplit="4" ySplit="3" topLeftCell="AI16" activePane="bottomRight" state="frozen"/>
      <selection pane="topRight" activeCell="E1" sqref="E1"/>
      <selection pane="bottomLeft" activeCell="A4" sqref="A4"/>
      <selection pane="bottomRight" activeCell="AK19" sqref="AK19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6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BJ1" s="63"/>
      <c r="BK1" s="63"/>
      <c r="BL1" s="63"/>
      <c r="BM1" s="63"/>
      <c r="BN1" s="63"/>
      <c r="BO1" s="63"/>
    </row>
    <row r="2" spans="1:71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78</v>
      </c>
      <c r="R2" t="s">
        <v>32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49</v>
      </c>
      <c r="AA2" t="s">
        <v>99</v>
      </c>
      <c r="AB2" t="s">
        <v>100</v>
      </c>
      <c r="AC2" t="s">
        <v>11</v>
      </c>
      <c r="AD2" t="s">
        <v>33</v>
      </c>
      <c r="AE2" t="s">
        <v>12</v>
      </c>
      <c r="AF2" t="s">
        <v>34</v>
      </c>
      <c r="AG2" t="s">
        <v>35</v>
      </c>
      <c r="AH2" t="s">
        <v>13</v>
      </c>
      <c r="AI2" t="s">
        <v>80</v>
      </c>
      <c r="AJ2" t="s">
        <v>36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51</v>
      </c>
      <c r="AS2" t="s">
        <v>108</v>
      </c>
      <c r="AT2" t="s">
        <v>109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BK2" s="7"/>
      <c r="BL2" s="7"/>
      <c r="BM2" s="7"/>
      <c r="BN2" s="7"/>
      <c r="BO2" s="7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>
        <v>45</v>
      </c>
      <c r="AT3" s="5">
        <v>46</v>
      </c>
      <c r="AU3" s="5">
        <v>47</v>
      </c>
      <c r="AV3" s="5">
        <v>48</v>
      </c>
      <c r="AW3" s="5">
        <v>49</v>
      </c>
      <c r="AX3" s="5">
        <v>50</v>
      </c>
      <c r="AY3" s="5">
        <v>51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71964305.669999897</v>
      </c>
      <c r="F4">
        <f>Sheet1!F3</f>
        <v>0</v>
      </c>
      <c r="G4">
        <f>Sheet1!G3</f>
        <v>71964305.669999897</v>
      </c>
      <c r="H4">
        <f>Sheet1!H3</f>
        <v>0</v>
      </c>
      <c r="I4">
        <f>Sheet1!I3</f>
        <v>56149615.002329104</v>
      </c>
      <c r="J4">
        <f>Sheet1!J3</f>
        <v>0</v>
      </c>
      <c r="K4">
        <f>Sheet1!K3</f>
        <v>25886177.449999999</v>
      </c>
      <c r="L4">
        <f>Sheet1!L3</f>
        <v>1.002368736</v>
      </c>
      <c r="M4">
        <f>Sheet1!M3</f>
        <v>6335904.6559999902</v>
      </c>
      <c r="N4">
        <f>Sheet1!N3</f>
        <v>1.8620000000000001</v>
      </c>
      <c r="O4">
        <f>Sheet1!O3</f>
        <v>42909.715629999999</v>
      </c>
      <c r="P4">
        <f>Sheet1!P3</f>
        <v>5.44</v>
      </c>
      <c r="Q4">
        <f>Sheet1!Q3</f>
        <v>0.22055560292443499</v>
      </c>
      <c r="R4">
        <f>Sheet1!R3</f>
        <v>4.5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0</v>
      </c>
      <c r="AS4">
        <f>Sheet1!AS3</f>
        <v>0</v>
      </c>
      <c r="AT4">
        <f>Sheet1!AT3</f>
        <v>0</v>
      </c>
      <c r="AU4">
        <f>Sheet1!AU3</f>
        <v>0</v>
      </c>
      <c r="AV4">
        <f>Sheet1!AV3</f>
        <v>0</v>
      </c>
      <c r="AW4">
        <f>Sheet1!AW3</f>
        <v>0</v>
      </c>
      <c r="AX4">
        <f>Sheet1!AX3</f>
        <v>71964305.669999897</v>
      </c>
      <c r="AY4">
        <f>Sheet1!AY3</f>
        <v>71964305.669999897</v>
      </c>
      <c r="BJ4"/>
      <c r="BK4"/>
      <c r="BL4"/>
      <c r="BM4"/>
      <c r="BN4"/>
      <c r="BO4"/>
    </row>
    <row r="5" spans="1:71" x14ac:dyDescent="0.2">
      <c r="A5" t="str">
        <f t="shared" ref="A5:A20" si="0">CONCATENATE(B5,"_",C5,"_",D5)</f>
        <v>0_1_2003</v>
      </c>
      <c r="B5">
        <v>0</v>
      </c>
      <c r="C5">
        <v>1</v>
      </c>
      <c r="D5">
        <v>2003</v>
      </c>
      <c r="E5">
        <f>Sheet1!E4</f>
        <v>71964305.669999897</v>
      </c>
      <c r="F5">
        <f>Sheet1!F4</f>
        <v>71964305.669999897</v>
      </c>
      <c r="G5">
        <f>Sheet1!G4</f>
        <v>68501783.100000098</v>
      </c>
      <c r="H5">
        <f>Sheet1!H4</f>
        <v>-3462522.5699998802</v>
      </c>
      <c r="I5">
        <f>Sheet1!I4</f>
        <v>58161933.389413103</v>
      </c>
      <c r="J5">
        <f>Sheet1!J4</f>
        <v>2012318.38708397</v>
      </c>
      <c r="K5">
        <f>Sheet1!K4</f>
        <v>25837373.1399999</v>
      </c>
      <c r="L5">
        <f>Sheet1!L4</f>
        <v>1.01099891199999</v>
      </c>
      <c r="M5">
        <f>Sheet1!M4</f>
        <v>6629834.1249999898</v>
      </c>
      <c r="N5">
        <f>Sheet1!N4</f>
        <v>2.0960999999999999</v>
      </c>
      <c r="O5">
        <f>Sheet1!O4</f>
        <v>41181.943129999898</v>
      </c>
      <c r="P5">
        <f>Sheet1!P4</f>
        <v>5.63</v>
      </c>
      <c r="Q5">
        <f>Sheet1!Q4</f>
        <v>0.22010638374444799</v>
      </c>
      <c r="R5">
        <f>Sheet1!R4</f>
        <v>4.5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0</v>
      </c>
      <c r="Z5">
        <f>Sheet1!Z4</f>
        <v>0</v>
      </c>
      <c r="AA5">
        <f>Sheet1!AA4</f>
        <v>0</v>
      </c>
      <c r="AB5">
        <f>Sheet1!AB4</f>
        <v>0</v>
      </c>
      <c r="AC5">
        <f>Sheet1!AC4</f>
        <v>-95381.787533875598</v>
      </c>
      <c r="AD5">
        <f>Sheet1!AD4</f>
        <v>-127048.68917700701</v>
      </c>
      <c r="AE5">
        <f>Sheet1!AE4</f>
        <v>954705.01977390295</v>
      </c>
      <c r="AF5">
        <f>Sheet1!AF4</f>
        <v>959894.798519367</v>
      </c>
      <c r="AG5">
        <f>Sheet1!AG4</f>
        <v>718229.44678082597</v>
      </c>
      <c r="AH5">
        <f>Sheet1!AH4</f>
        <v>140926.35631540799</v>
      </c>
      <c r="AI5">
        <f>Sheet1!AI4</f>
        <v>-875.51346661903904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0</v>
      </c>
      <c r="AN5">
        <f>Sheet1!AN4</f>
        <v>0</v>
      </c>
      <c r="AO5">
        <f>Sheet1!AO4</f>
        <v>0</v>
      </c>
      <c r="AP5">
        <f>Sheet1!AP4</f>
        <v>0</v>
      </c>
      <c r="AQ5">
        <f>Sheet1!AQ4</f>
        <v>0</v>
      </c>
      <c r="AR5">
        <f>Sheet1!AR4</f>
        <v>0</v>
      </c>
      <c r="AS5">
        <f>Sheet1!AS4</f>
        <v>0</v>
      </c>
      <c r="AT5">
        <f>Sheet1!AT4</f>
        <v>0</v>
      </c>
      <c r="AU5">
        <f>Sheet1!AU4</f>
        <v>2550449.6312119998</v>
      </c>
      <c r="AV5">
        <f>Sheet1!AV4</f>
        <v>2579093.2940050401</v>
      </c>
      <c r="AW5">
        <f>Sheet1!AW4</f>
        <v>-6041615.8640049295</v>
      </c>
      <c r="AX5">
        <f>Sheet1!AX4</f>
        <v>0</v>
      </c>
      <c r="AY5">
        <f>Sheet1!AY4</f>
        <v>-3462522.5699998802</v>
      </c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71964305.669999897</v>
      </c>
      <c r="F6">
        <f>Sheet1!F5</f>
        <v>68501783.100000098</v>
      </c>
      <c r="G6">
        <f>Sheet1!G5</f>
        <v>67114504.099999994</v>
      </c>
      <c r="H6">
        <f>Sheet1!H5</f>
        <v>-1387279.00000002</v>
      </c>
      <c r="I6">
        <f>Sheet1!I5</f>
        <v>57100066.818631202</v>
      </c>
      <c r="J6">
        <f>Sheet1!J5</f>
        <v>-1061866.57078187</v>
      </c>
      <c r="K6">
        <f>Sheet1!K5</f>
        <v>23420319.169999901</v>
      </c>
      <c r="L6">
        <f>Sheet1!L5</f>
        <v>0.98860967099999897</v>
      </c>
      <c r="M6">
        <f>Sheet1!M5</f>
        <v>6939086.5800000001</v>
      </c>
      <c r="N6">
        <f>Sheet1!N5</f>
        <v>2.4605000000000001</v>
      </c>
      <c r="O6">
        <f>Sheet1!O5</f>
        <v>39133.5874999999</v>
      </c>
      <c r="P6">
        <f>Sheet1!P5</f>
        <v>5.82</v>
      </c>
      <c r="Q6">
        <f>Sheet1!Q5</f>
        <v>0.209622746949963</v>
      </c>
      <c r="R6">
        <f>Sheet1!R5</f>
        <v>4.5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0</v>
      </c>
      <c r="Z6">
        <f>Sheet1!Z5</f>
        <v>0</v>
      </c>
      <c r="AA6">
        <f>Sheet1!AA5</f>
        <v>0</v>
      </c>
      <c r="AB6">
        <f>Sheet1!AB5</f>
        <v>0</v>
      </c>
      <c r="AC6">
        <f>Sheet1!AC5</f>
        <v>-4569054.1581974197</v>
      </c>
      <c r="AD6">
        <f>Sheet1!AD5</f>
        <v>315829.616994048</v>
      </c>
      <c r="AE6">
        <f>Sheet1!AE5</f>
        <v>913675.787084796</v>
      </c>
      <c r="AF6">
        <f>Sheet1!AF5</f>
        <v>1296690.99788104</v>
      </c>
      <c r="AG6">
        <f>Sheet1!AG5</f>
        <v>849716.79538087605</v>
      </c>
      <c r="AH6">
        <f>Sheet1!AH5</f>
        <v>134145.76300728199</v>
      </c>
      <c r="AI6">
        <f>Sheet1!AI5</f>
        <v>-19446.535148503499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0</v>
      </c>
      <c r="AN6">
        <f>Sheet1!AN5</f>
        <v>0</v>
      </c>
      <c r="AO6">
        <f>Sheet1!AO5</f>
        <v>0</v>
      </c>
      <c r="AP6">
        <f>Sheet1!AP5</f>
        <v>0</v>
      </c>
      <c r="AQ6">
        <f>Sheet1!AQ5</f>
        <v>0</v>
      </c>
      <c r="AR6">
        <f>Sheet1!AR5</f>
        <v>0</v>
      </c>
      <c r="AS6">
        <f>Sheet1!AS5</f>
        <v>0</v>
      </c>
      <c r="AT6">
        <f>Sheet1!AT5</f>
        <v>0</v>
      </c>
      <c r="AU6">
        <f>Sheet1!AU5</f>
        <v>-1078441.7329978801</v>
      </c>
      <c r="AV6">
        <f>Sheet1!AV5</f>
        <v>-1250641.9452363099</v>
      </c>
      <c r="AW6">
        <f>Sheet1!AW5</f>
        <v>-136637.05476371199</v>
      </c>
      <c r="AX6">
        <f>Sheet1!AX5</f>
        <v>0</v>
      </c>
      <c r="AY6">
        <f>Sheet1!AY5</f>
        <v>-1387279.00000002</v>
      </c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71964305.669999897</v>
      </c>
      <c r="F7">
        <f>Sheet1!F6</f>
        <v>67114504.099999994</v>
      </c>
      <c r="G7">
        <f>Sheet1!G6</f>
        <v>69837673.209999993</v>
      </c>
      <c r="H7">
        <f>Sheet1!H6</f>
        <v>2723169.10999995</v>
      </c>
      <c r="I7">
        <f>Sheet1!I6</f>
        <v>57382648.522046201</v>
      </c>
      <c r="J7">
        <f>Sheet1!J6</f>
        <v>282581.70341494598</v>
      </c>
      <c r="K7">
        <f>Sheet1!K6</f>
        <v>21620079.239999902</v>
      </c>
      <c r="L7">
        <f>Sheet1!L6</f>
        <v>0.93063398799999897</v>
      </c>
      <c r="M7">
        <f>Sheet1!M6</f>
        <v>7265994.5799999898</v>
      </c>
      <c r="N7">
        <f>Sheet1!N6</f>
        <v>2.9669999999999899</v>
      </c>
      <c r="O7">
        <f>Sheet1!O6</f>
        <v>37373.879999999903</v>
      </c>
      <c r="P7">
        <f>Sheet1!P6</f>
        <v>5.94</v>
      </c>
      <c r="Q7">
        <f>Sheet1!Q6</f>
        <v>0.21845155092343299</v>
      </c>
      <c r="R7">
        <f>Sheet1!R6</f>
        <v>4.5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0</v>
      </c>
      <c r="Z7">
        <f>Sheet1!Z6</f>
        <v>0</v>
      </c>
      <c r="AA7">
        <f>Sheet1!AA6</f>
        <v>0</v>
      </c>
      <c r="AB7">
        <f>Sheet1!AB6</f>
        <v>0</v>
      </c>
      <c r="AC7">
        <f>Sheet1!AC6</f>
        <v>-3668540.1099614999</v>
      </c>
      <c r="AD7">
        <f>Sheet1!AD6</f>
        <v>820841.61625593703</v>
      </c>
      <c r="AE7">
        <f>Sheet1!AE6</f>
        <v>903962.06467127497</v>
      </c>
      <c r="AF7">
        <f>Sheet1!AF6</f>
        <v>1562949.7147328099</v>
      </c>
      <c r="AG7">
        <f>Sheet1!AG6</f>
        <v>750305.34194266296</v>
      </c>
      <c r="AH7">
        <f>Sheet1!AH6</f>
        <v>82977.923075352897</v>
      </c>
      <c r="AI7">
        <f>Sheet1!AI6</f>
        <v>16049.4525933936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0</v>
      </c>
      <c r="AN7">
        <f>Sheet1!AN6</f>
        <v>0</v>
      </c>
      <c r="AO7">
        <f>Sheet1!AO6</f>
        <v>0</v>
      </c>
      <c r="AP7">
        <f>Sheet1!AP6</f>
        <v>0</v>
      </c>
      <c r="AQ7">
        <f>Sheet1!AQ6</f>
        <v>0</v>
      </c>
      <c r="AR7">
        <f>Sheet1!AR6</f>
        <v>0</v>
      </c>
      <c r="AS7">
        <f>Sheet1!AS6</f>
        <v>0</v>
      </c>
      <c r="AT7">
        <f>Sheet1!AT6</f>
        <v>0</v>
      </c>
      <c r="AU7">
        <f>Sheet1!AU6</f>
        <v>468546.00330993201</v>
      </c>
      <c r="AV7">
        <f>Sheet1!AV6</f>
        <v>332142.00874173403</v>
      </c>
      <c r="AW7">
        <f>Sheet1!AW6</f>
        <v>2391027.1012582202</v>
      </c>
      <c r="AX7">
        <f>Sheet1!AX6</f>
        <v>0</v>
      </c>
      <c r="AY7">
        <f>Sheet1!AY6</f>
        <v>2723169.10999995</v>
      </c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71964305.669999897</v>
      </c>
      <c r="F8">
        <f>Sheet1!F7</f>
        <v>69837673.209999993</v>
      </c>
      <c r="G8">
        <f>Sheet1!G7</f>
        <v>69240562.109999895</v>
      </c>
      <c r="H8">
        <f>Sheet1!H7</f>
        <v>-597111.10000012803</v>
      </c>
      <c r="I8">
        <f>Sheet1!I7</f>
        <v>62770061.597109899</v>
      </c>
      <c r="J8">
        <f>Sheet1!J7</f>
        <v>5387413.0750637203</v>
      </c>
      <c r="K8">
        <f>Sheet1!K7</f>
        <v>22785634.129999898</v>
      </c>
      <c r="L8">
        <f>Sheet1!L7</f>
        <v>0.89959197800000001</v>
      </c>
      <c r="M8">
        <f>Sheet1!M7</f>
        <v>7664023.25</v>
      </c>
      <c r="N8">
        <f>Sheet1!N7</f>
        <v>3.2374999999999998</v>
      </c>
      <c r="O8">
        <f>Sheet1!O7</f>
        <v>34728.749999999898</v>
      </c>
      <c r="P8">
        <f>Sheet1!P7</f>
        <v>6.28</v>
      </c>
      <c r="Q8">
        <f>Sheet1!Q7</f>
        <v>0.215577588767696</v>
      </c>
      <c r="R8">
        <f>Sheet1!R7</f>
        <v>4.9000000000000004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0</v>
      </c>
      <c r="Z8">
        <f>Sheet1!Z7</f>
        <v>0</v>
      </c>
      <c r="AA8">
        <f>Sheet1!AA7</f>
        <v>0</v>
      </c>
      <c r="AB8">
        <f>Sheet1!AB7</f>
        <v>0</v>
      </c>
      <c r="AC8">
        <f>Sheet1!AC7</f>
        <v>2625353.0082847401</v>
      </c>
      <c r="AD8">
        <f>Sheet1!AD7</f>
        <v>466656.135958887</v>
      </c>
      <c r="AE8">
        <f>Sheet1!AE7</f>
        <v>1090896.68574947</v>
      </c>
      <c r="AF8">
        <f>Sheet1!AF7</f>
        <v>780705.72675576096</v>
      </c>
      <c r="AG8">
        <f>Sheet1!AG7</f>
        <v>1249767.4321341601</v>
      </c>
      <c r="AH8">
        <f>Sheet1!AH7</f>
        <v>244920.81599908401</v>
      </c>
      <c r="AI8">
        <f>Sheet1!AI7</f>
        <v>-5435.5556590222704</v>
      </c>
      <c r="AJ8">
        <f>Sheet1!AJ7</f>
        <v>-111863.407038399</v>
      </c>
      <c r="AK8">
        <f>Sheet1!AK7</f>
        <v>0</v>
      </c>
      <c r="AL8">
        <f>Sheet1!AL7</f>
        <v>0</v>
      </c>
      <c r="AM8">
        <f>Sheet1!AM7</f>
        <v>0</v>
      </c>
      <c r="AN8">
        <f>Sheet1!AN7</f>
        <v>0</v>
      </c>
      <c r="AO8">
        <f>Sheet1!AO7</f>
        <v>0</v>
      </c>
      <c r="AP8">
        <f>Sheet1!AP7</f>
        <v>0</v>
      </c>
      <c r="AQ8">
        <f>Sheet1!AQ7</f>
        <v>0</v>
      </c>
      <c r="AR8">
        <f>Sheet1!AR7</f>
        <v>0</v>
      </c>
      <c r="AS8">
        <f>Sheet1!AS7</f>
        <v>0</v>
      </c>
      <c r="AT8">
        <f>Sheet1!AT7</f>
        <v>0</v>
      </c>
      <c r="AU8">
        <f>Sheet1!AU7</f>
        <v>6341000.8421846898</v>
      </c>
      <c r="AV8">
        <f>Sheet1!AV7</f>
        <v>6556762.4268689798</v>
      </c>
      <c r="AW8">
        <f>Sheet1!AW7</f>
        <v>-7153873.5268691098</v>
      </c>
      <c r="AX8">
        <f>Sheet1!AX7</f>
        <v>0</v>
      </c>
      <c r="AY8">
        <f>Sheet1!AY7</f>
        <v>-597111.10000012803</v>
      </c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71964305.669999897</v>
      </c>
      <c r="F9">
        <f>Sheet1!F8</f>
        <v>69240562.109999895</v>
      </c>
      <c r="G9">
        <f>Sheet1!G8</f>
        <v>64691415.810000002</v>
      </c>
      <c r="H9">
        <f>Sheet1!H8</f>
        <v>-4549146.2999998098</v>
      </c>
      <c r="I9">
        <f>Sheet1!I8</f>
        <v>67103230.802892298</v>
      </c>
      <c r="J9">
        <f>Sheet1!J8</f>
        <v>4333169.20578238</v>
      </c>
      <c r="K9">
        <f>Sheet1!K8</f>
        <v>25440587.710000001</v>
      </c>
      <c r="L9">
        <f>Sheet1!L8</f>
        <v>0.95259974299999906</v>
      </c>
      <c r="M9">
        <f>Sheet1!M8</f>
        <v>7881288.5799999898</v>
      </c>
      <c r="N9">
        <f>Sheet1!N8</f>
        <v>3.3758999999999899</v>
      </c>
      <c r="O9">
        <f>Sheet1!O8</f>
        <v>35747.03</v>
      </c>
      <c r="P9">
        <f>Sheet1!P8</f>
        <v>5.76</v>
      </c>
      <c r="Q9">
        <f>Sheet1!Q8</f>
        <v>0.208158122600624</v>
      </c>
      <c r="R9">
        <f>Sheet1!R8</f>
        <v>5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0</v>
      </c>
      <c r="Z9">
        <f>Sheet1!Z8</f>
        <v>0</v>
      </c>
      <c r="AA9">
        <f>Sheet1!AA8</f>
        <v>0</v>
      </c>
      <c r="AB9">
        <f>Sheet1!AB8</f>
        <v>0</v>
      </c>
      <c r="AC9">
        <f>Sheet1!AC8</f>
        <v>5576590.7123081703</v>
      </c>
      <c r="AD9">
        <f>Sheet1!AD8</f>
        <v>-778559.36740165902</v>
      </c>
      <c r="AE9">
        <f>Sheet1!AE8</f>
        <v>564822.59976468096</v>
      </c>
      <c r="AF9">
        <f>Sheet1!AF8</f>
        <v>376049.40820977901</v>
      </c>
      <c r="AG9">
        <f>Sheet1!AG8</f>
        <v>-481829.86512928602</v>
      </c>
      <c r="AH9">
        <f>Sheet1!AH8</f>
        <v>-369741.65189519897</v>
      </c>
      <c r="AI9">
        <f>Sheet1!AI8</f>
        <v>-13911.6823673667</v>
      </c>
      <c r="AJ9">
        <f>Sheet1!AJ8</f>
        <v>-27743.414086474</v>
      </c>
      <c r="AK9">
        <f>Sheet1!AK8</f>
        <v>0</v>
      </c>
      <c r="AL9">
        <f>Sheet1!AL8</f>
        <v>0</v>
      </c>
      <c r="AM9">
        <f>Sheet1!AM8</f>
        <v>0</v>
      </c>
      <c r="AN9">
        <f>Sheet1!AN8</f>
        <v>0</v>
      </c>
      <c r="AO9">
        <f>Sheet1!AO8</f>
        <v>0</v>
      </c>
      <c r="AP9">
        <f>Sheet1!AP8</f>
        <v>0</v>
      </c>
      <c r="AQ9">
        <f>Sheet1!AQ8</f>
        <v>0</v>
      </c>
      <c r="AR9">
        <f>Sheet1!AR8</f>
        <v>0</v>
      </c>
      <c r="AS9">
        <f>Sheet1!AS8</f>
        <v>0</v>
      </c>
      <c r="AT9">
        <f>Sheet1!AT8</f>
        <v>0</v>
      </c>
      <c r="AU9">
        <f>Sheet1!AU8</f>
        <v>4845676.7394026397</v>
      </c>
      <c r="AV9">
        <f>Sheet1!AV8</f>
        <v>4779843.5096633304</v>
      </c>
      <c r="AW9">
        <f>Sheet1!AW8</f>
        <v>-9328989.8096631393</v>
      </c>
      <c r="AX9">
        <f>Sheet1!AX8</f>
        <v>0</v>
      </c>
      <c r="AY9">
        <f>Sheet1!AY8</f>
        <v>-4549146.2999998098</v>
      </c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71964305.669999897</v>
      </c>
      <c r="F10">
        <f>Sheet1!F9</f>
        <v>64691415.810000002</v>
      </c>
      <c r="G10">
        <f>Sheet1!G9</f>
        <v>71757985.489999905</v>
      </c>
      <c r="H10">
        <f>Sheet1!H9</f>
        <v>7066569.6799998302</v>
      </c>
      <c r="I10">
        <f>Sheet1!I9</f>
        <v>73752713.883292794</v>
      </c>
      <c r="J10">
        <f>Sheet1!J9</f>
        <v>6649483.08040052</v>
      </c>
      <c r="K10">
        <f>Sheet1!K9</f>
        <v>27272419.029999901</v>
      </c>
      <c r="L10">
        <f>Sheet1!L9</f>
        <v>0.83561223299999998</v>
      </c>
      <c r="M10">
        <f>Sheet1!M9</f>
        <v>7965841.25</v>
      </c>
      <c r="N10">
        <f>Sheet1!N9</f>
        <v>3.8610000000000002</v>
      </c>
      <c r="O10">
        <f>Sheet1!O9</f>
        <v>35571.51</v>
      </c>
      <c r="P10">
        <f>Sheet1!P9</f>
        <v>5.86</v>
      </c>
      <c r="Q10">
        <f>Sheet1!Q9</f>
        <v>0.20822732360878499</v>
      </c>
      <c r="R10">
        <f>Sheet1!R9</f>
        <v>5.7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0</v>
      </c>
      <c r="X10">
        <f>Sheet1!X9</f>
        <v>0</v>
      </c>
      <c r="Y10">
        <f>Sheet1!Y9</f>
        <v>0</v>
      </c>
      <c r="Z10">
        <f>Sheet1!Z9</f>
        <v>0</v>
      </c>
      <c r="AA10">
        <f>Sheet1!AA9</f>
        <v>0</v>
      </c>
      <c r="AB10">
        <f>Sheet1!AB9</f>
        <v>0</v>
      </c>
      <c r="AC10">
        <f>Sheet1!AC9</f>
        <v>3239738.4407092999</v>
      </c>
      <c r="AD10">
        <f>Sheet1!AD9</f>
        <v>1663179.6015808701</v>
      </c>
      <c r="AE10">
        <f>Sheet1!AE9</f>
        <v>200940.71906881599</v>
      </c>
      <c r="AF10">
        <f>Sheet1!AF9</f>
        <v>1156413.9456410999</v>
      </c>
      <c r="AG10">
        <f>Sheet1!AG9</f>
        <v>76987.674777982</v>
      </c>
      <c r="AH10">
        <f>Sheet1!AH9</f>
        <v>66644.890450273597</v>
      </c>
      <c r="AI10">
        <f>Sheet1!AI9</f>
        <v>121.241004687832</v>
      </c>
      <c r="AJ10">
        <f>Sheet1!AJ9</f>
        <v>-181226.62754641499</v>
      </c>
      <c r="AK10">
        <f>Sheet1!AK9</f>
        <v>0</v>
      </c>
      <c r="AL10">
        <f>Sheet1!AL9</f>
        <v>0</v>
      </c>
      <c r="AM10">
        <f>Sheet1!AM9</f>
        <v>0</v>
      </c>
      <c r="AN10">
        <f>Sheet1!AN9</f>
        <v>0</v>
      </c>
      <c r="AO10">
        <f>Sheet1!AO9</f>
        <v>0</v>
      </c>
      <c r="AP10">
        <f>Sheet1!AP9</f>
        <v>0</v>
      </c>
      <c r="AQ10">
        <f>Sheet1!AQ9</f>
        <v>0</v>
      </c>
      <c r="AR10">
        <f>Sheet1!AR9</f>
        <v>0</v>
      </c>
      <c r="AS10">
        <f>Sheet1!AS9</f>
        <v>0</v>
      </c>
      <c r="AT10">
        <f>Sheet1!AT9</f>
        <v>0</v>
      </c>
      <c r="AU10">
        <f>Sheet1!AU9</f>
        <v>6222799.8856866304</v>
      </c>
      <c r="AV10">
        <f>Sheet1!AV9</f>
        <v>6410488.2839293797</v>
      </c>
      <c r="AW10">
        <f>Sheet1!AW9</f>
        <v>656081.39607044903</v>
      </c>
      <c r="AX10">
        <f>Sheet1!AX9</f>
        <v>0</v>
      </c>
      <c r="AY10">
        <f>Sheet1!AY9</f>
        <v>7066569.6799998302</v>
      </c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71964305.669999897</v>
      </c>
      <c r="F11">
        <f>Sheet1!F10</f>
        <v>71757985.489999905</v>
      </c>
      <c r="G11">
        <f>Sheet1!G10</f>
        <v>70318537.049999893</v>
      </c>
      <c r="H11">
        <f>Sheet1!H10</f>
        <v>-1439448.4399999599</v>
      </c>
      <c r="I11">
        <f>Sheet1!I10</f>
        <v>71115395.404034898</v>
      </c>
      <c r="J11">
        <f>Sheet1!J10</f>
        <v>-2637318.4792579198</v>
      </c>
      <c r="K11">
        <f>Sheet1!K10</f>
        <v>27195548.75</v>
      </c>
      <c r="L11">
        <f>Sheet1!L10</f>
        <v>0.88932133199999996</v>
      </c>
      <c r="M11">
        <f>Sheet1!M10</f>
        <v>7920306.7499999898</v>
      </c>
      <c r="N11">
        <f>Sheet1!N10</f>
        <v>2.7612000000000001</v>
      </c>
      <c r="O11">
        <f>Sheet1!O10</f>
        <v>32861.79</v>
      </c>
      <c r="P11">
        <f>Sheet1!P10</f>
        <v>6.11</v>
      </c>
      <c r="Q11">
        <f>Sheet1!Q10</f>
        <v>0.21536404722486199</v>
      </c>
      <c r="R11">
        <f>Sheet1!R10</f>
        <v>5.6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0</v>
      </c>
      <c r="X11">
        <f>Sheet1!X10</f>
        <v>0</v>
      </c>
      <c r="Y11">
        <f>Sheet1!Y10</f>
        <v>0</v>
      </c>
      <c r="Z11">
        <f>Sheet1!Z10</f>
        <v>0</v>
      </c>
      <c r="AA11">
        <f>Sheet1!AA10</f>
        <v>0</v>
      </c>
      <c r="AB11">
        <f>Sheet1!AB10</f>
        <v>0</v>
      </c>
      <c r="AC11">
        <f>Sheet1!AC10</f>
        <v>-142207.805591029</v>
      </c>
      <c r="AD11">
        <f>Sheet1!AD10</f>
        <v>-845248.74234179698</v>
      </c>
      <c r="AE11">
        <f>Sheet1!AE10</f>
        <v>-119453.39885163899</v>
      </c>
      <c r="AF11">
        <f>Sheet1!AF10</f>
        <v>-3035942.2001948399</v>
      </c>
      <c r="AG11">
        <f>Sheet1!AG10</f>
        <v>1387104.19958373</v>
      </c>
      <c r="AH11">
        <f>Sheet1!AH10</f>
        <v>184954.93920601299</v>
      </c>
      <c r="AI11">
        <f>Sheet1!AI10</f>
        <v>13870.787846278399</v>
      </c>
      <c r="AJ11">
        <f>Sheet1!AJ10</f>
        <v>28763.624180764698</v>
      </c>
      <c r="AK11">
        <f>Sheet1!AK10</f>
        <v>0</v>
      </c>
      <c r="AL11">
        <f>Sheet1!AL10</f>
        <v>0</v>
      </c>
      <c r="AM11">
        <f>Sheet1!AM10</f>
        <v>0</v>
      </c>
      <c r="AN11">
        <f>Sheet1!AN10</f>
        <v>0</v>
      </c>
      <c r="AO11">
        <f>Sheet1!AO10</f>
        <v>0</v>
      </c>
      <c r="AP11">
        <f>Sheet1!AP10</f>
        <v>0</v>
      </c>
      <c r="AQ11">
        <f>Sheet1!AQ10</f>
        <v>0</v>
      </c>
      <c r="AR11">
        <f>Sheet1!AR10</f>
        <v>0</v>
      </c>
      <c r="AS11">
        <f>Sheet1!AS10</f>
        <v>0</v>
      </c>
      <c r="AT11">
        <f>Sheet1!AT10</f>
        <v>0</v>
      </c>
      <c r="AU11">
        <f>Sheet1!AU10</f>
        <v>-2528158.5961625101</v>
      </c>
      <c r="AV11">
        <f>Sheet1!AV10</f>
        <v>-2565989.11690989</v>
      </c>
      <c r="AW11">
        <f>Sheet1!AW10</f>
        <v>1126540.6769099201</v>
      </c>
      <c r="AX11">
        <f>Sheet1!AX10</f>
        <v>0</v>
      </c>
      <c r="AY11">
        <f>Sheet1!AY10</f>
        <v>-1439448.4399999599</v>
      </c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71964305.669999897</v>
      </c>
      <c r="F12">
        <f>Sheet1!F11</f>
        <v>70318537.049999893</v>
      </c>
      <c r="G12">
        <f>Sheet1!G11</f>
        <v>65614328.049999997</v>
      </c>
      <c r="H12">
        <f>Sheet1!H11</f>
        <v>-4704208.9999999497</v>
      </c>
      <c r="I12">
        <f>Sheet1!I11</f>
        <v>70704066.107952595</v>
      </c>
      <c r="J12">
        <f>Sheet1!J11</f>
        <v>-411329.29608224297</v>
      </c>
      <c r="K12">
        <f>Sheet1!K11</f>
        <v>25658991.48</v>
      </c>
      <c r="L12">
        <f>Sheet1!L11</f>
        <v>0.84897042299999903</v>
      </c>
      <c r="M12">
        <f>Sheet1!M11</f>
        <v>7720609.5799999898</v>
      </c>
      <c r="N12">
        <f>Sheet1!N11</f>
        <v>3.2084999999999999</v>
      </c>
      <c r="O12">
        <f>Sheet1!O11</f>
        <v>30866</v>
      </c>
      <c r="P12">
        <f>Sheet1!P11</f>
        <v>6.14</v>
      </c>
      <c r="Q12">
        <f>Sheet1!Q11</f>
        <v>0.21688099048449899</v>
      </c>
      <c r="R12">
        <f>Sheet1!R11</f>
        <v>5.8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</v>
      </c>
      <c r="X12">
        <f>Sheet1!X11</f>
        <v>0</v>
      </c>
      <c r="Y12">
        <f>Sheet1!Y11</f>
        <v>0</v>
      </c>
      <c r="Z12">
        <f>Sheet1!Z11</f>
        <v>0</v>
      </c>
      <c r="AA12">
        <f>Sheet1!AA11</f>
        <v>0</v>
      </c>
      <c r="AB12">
        <f>Sheet1!AB11</f>
        <v>0</v>
      </c>
      <c r="AC12">
        <f>Sheet1!AC11</f>
        <v>-2816302.9691078099</v>
      </c>
      <c r="AD12">
        <f>Sheet1!AD11</f>
        <v>626497.94837290398</v>
      </c>
      <c r="AE12">
        <f>Sheet1!AE11</f>
        <v>-519947.38271420897</v>
      </c>
      <c r="AF12">
        <f>Sheet1!AF11</f>
        <v>1344345.48326025</v>
      </c>
      <c r="AG12">
        <f>Sheet1!AG11</f>
        <v>1072702.5190790601</v>
      </c>
      <c r="AH12">
        <f>Sheet1!AH11</f>
        <v>21724.748326129698</v>
      </c>
      <c r="AI12">
        <f>Sheet1!AI11</f>
        <v>2888.9373679581199</v>
      </c>
      <c r="AJ12">
        <f>Sheet1!AJ11</f>
        <v>-56339.388123106903</v>
      </c>
      <c r="AK12">
        <f>Sheet1!AK11</f>
        <v>0</v>
      </c>
      <c r="AL12">
        <f>Sheet1!AL11</f>
        <v>0</v>
      </c>
      <c r="AM12">
        <f>Sheet1!AM11</f>
        <v>0</v>
      </c>
      <c r="AN12">
        <f>Sheet1!AN11</f>
        <v>0</v>
      </c>
      <c r="AO12">
        <f>Sheet1!AO11</f>
        <v>0</v>
      </c>
      <c r="AP12">
        <f>Sheet1!AP11</f>
        <v>0</v>
      </c>
      <c r="AQ12">
        <f>Sheet1!AQ11</f>
        <v>0</v>
      </c>
      <c r="AR12">
        <f>Sheet1!AR11</f>
        <v>0</v>
      </c>
      <c r="AS12">
        <f>Sheet1!AS11</f>
        <v>0</v>
      </c>
      <c r="AT12">
        <f>Sheet1!AT11</f>
        <v>0</v>
      </c>
      <c r="AU12">
        <f>Sheet1!AU11</f>
        <v>-324430.10353880801</v>
      </c>
      <c r="AV12">
        <f>Sheet1!AV11</f>
        <v>-406720.29146403901</v>
      </c>
      <c r="AW12">
        <f>Sheet1!AW11</f>
        <v>-4297488.7085359097</v>
      </c>
      <c r="AX12">
        <f>Sheet1!AX11</f>
        <v>0</v>
      </c>
      <c r="AY12">
        <f>Sheet1!AY11</f>
        <v>-4704208.9999999497</v>
      </c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71964305.669999897</v>
      </c>
      <c r="F13">
        <f>Sheet1!F12</f>
        <v>65614328.049999997</v>
      </c>
      <c r="G13">
        <f>Sheet1!G12</f>
        <v>61716472.4099999</v>
      </c>
      <c r="H13">
        <f>Sheet1!H12</f>
        <v>-3897855.6400000202</v>
      </c>
      <c r="I13">
        <f>Sheet1!I12</f>
        <v>66022950.8647938</v>
      </c>
      <c r="J13">
        <f>Sheet1!J12</f>
        <v>-4681115.2431588601</v>
      </c>
      <c r="K13">
        <f>Sheet1!K12</f>
        <v>22097194.649999999</v>
      </c>
      <c r="L13">
        <f>Sheet1!L12</f>
        <v>0.86524953599999899</v>
      </c>
      <c r="M13">
        <f>Sheet1!M12</f>
        <v>7844849.6699999897</v>
      </c>
      <c r="N13">
        <f>Sheet1!N12</f>
        <v>3.9535999999999998</v>
      </c>
      <c r="O13">
        <f>Sheet1!O12</f>
        <v>30030.559999999899</v>
      </c>
      <c r="P13">
        <f>Sheet1!P12</f>
        <v>6.17</v>
      </c>
      <c r="Q13">
        <f>Sheet1!Q12</f>
        <v>0.21236935552294001</v>
      </c>
      <c r="R13">
        <f>Sheet1!R12</f>
        <v>5.5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</v>
      </c>
      <c r="X13">
        <f>Sheet1!X12</f>
        <v>0</v>
      </c>
      <c r="Y13">
        <f>Sheet1!Y12</f>
        <v>0</v>
      </c>
      <c r="Z13">
        <f>Sheet1!Z12</f>
        <v>0</v>
      </c>
      <c r="AA13">
        <f>Sheet1!AA12</f>
        <v>0</v>
      </c>
      <c r="AB13">
        <f>Sheet1!AB12</f>
        <v>0</v>
      </c>
      <c r="AC13">
        <f>Sheet1!AC12</f>
        <v>-6541906.9136939999</v>
      </c>
      <c r="AD13">
        <f>Sheet1!AD12</f>
        <v>-235889.204130281</v>
      </c>
      <c r="AE13">
        <f>Sheet1!AE12</f>
        <v>305128.25611222401</v>
      </c>
      <c r="AF13">
        <f>Sheet1!AF12</f>
        <v>1827537.4660769899</v>
      </c>
      <c r="AG13">
        <f>Sheet1!AG12</f>
        <v>436493.84976005403</v>
      </c>
      <c r="AH13">
        <f>Sheet1!AH12</f>
        <v>20271.393906571098</v>
      </c>
      <c r="AI13">
        <f>Sheet1!AI12</f>
        <v>-8016.7095445257401</v>
      </c>
      <c r="AJ13">
        <f>Sheet1!AJ12</f>
        <v>78934.594086301804</v>
      </c>
      <c r="AK13">
        <f>Sheet1!AK12</f>
        <v>0</v>
      </c>
      <c r="AL13">
        <f>Sheet1!AL12</f>
        <v>0</v>
      </c>
      <c r="AM13">
        <f>Sheet1!AM12</f>
        <v>0</v>
      </c>
      <c r="AN13">
        <f>Sheet1!AN12</f>
        <v>0</v>
      </c>
      <c r="AO13">
        <f>Sheet1!AO12</f>
        <v>0</v>
      </c>
      <c r="AP13">
        <f>Sheet1!AP12</f>
        <v>0</v>
      </c>
      <c r="AQ13">
        <f>Sheet1!AQ12</f>
        <v>0</v>
      </c>
      <c r="AR13">
        <f>Sheet1!AR12</f>
        <v>0</v>
      </c>
      <c r="AS13">
        <f>Sheet1!AS12</f>
        <v>0</v>
      </c>
      <c r="AT13">
        <f>Sheet1!AT12</f>
        <v>0</v>
      </c>
      <c r="AU13">
        <f>Sheet1!AU12</f>
        <v>-4117447.2674266598</v>
      </c>
      <c r="AV13">
        <f>Sheet1!AV12</f>
        <v>-4344138.15374522</v>
      </c>
      <c r="AW13">
        <f>Sheet1!AW12</f>
        <v>446282.51374520001</v>
      </c>
      <c r="AX13">
        <f>Sheet1!AX12</f>
        <v>0</v>
      </c>
      <c r="AY13">
        <f>Sheet1!AY12</f>
        <v>-3897855.6400000202</v>
      </c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71964305.669999897</v>
      </c>
      <c r="F14">
        <f>Sheet1!F13</f>
        <v>61716472.4099999</v>
      </c>
      <c r="G14">
        <f>Sheet1!G13</f>
        <v>59778703.279999897</v>
      </c>
      <c r="H14">
        <f>Sheet1!H13</f>
        <v>-1937769.1299999801</v>
      </c>
      <c r="I14">
        <f>Sheet1!I13</f>
        <v>64585684.533498898</v>
      </c>
      <c r="J14">
        <f>Sheet1!J13</f>
        <v>-1437266.33129487</v>
      </c>
      <c r="K14">
        <f>Sheet1!K13</f>
        <v>22698563.929999899</v>
      </c>
      <c r="L14">
        <f>Sheet1!L13</f>
        <v>1.065016366</v>
      </c>
      <c r="M14">
        <f>Sheet1!M13</f>
        <v>7979817.5799999898</v>
      </c>
      <c r="N14">
        <f>Sheet1!N13</f>
        <v>3.9458000000000002</v>
      </c>
      <c r="O14">
        <f>Sheet1!O13</f>
        <v>30285.6499999999</v>
      </c>
      <c r="P14">
        <f>Sheet1!P13</f>
        <v>6.19</v>
      </c>
      <c r="Q14">
        <f>Sheet1!Q13</f>
        <v>0.20020697376796401</v>
      </c>
      <c r="R14">
        <f>Sheet1!R13</f>
        <v>5.9</v>
      </c>
      <c r="S14">
        <f>Sheet1!S13</f>
        <v>0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</v>
      </c>
      <c r="X14">
        <f>Sheet1!X13</f>
        <v>0</v>
      </c>
      <c r="Y14">
        <f>Sheet1!Y13</f>
        <v>0</v>
      </c>
      <c r="Z14">
        <f>Sheet1!Z13</f>
        <v>0</v>
      </c>
      <c r="AA14">
        <f>Sheet1!AA13</f>
        <v>0</v>
      </c>
      <c r="AB14">
        <f>Sheet1!AB13</f>
        <v>0</v>
      </c>
      <c r="AC14">
        <f>Sheet1!AC13</f>
        <v>1175715.0644507401</v>
      </c>
      <c r="AD14">
        <f>Sheet1!AD13</f>
        <v>-2526717.0711159399</v>
      </c>
      <c r="AE14">
        <f>Sheet1!AE13</f>
        <v>306726.56131239003</v>
      </c>
      <c r="AF14">
        <f>Sheet1!AF13</f>
        <v>-16388.455939316402</v>
      </c>
      <c r="AG14">
        <f>Sheet1!AG13</f>
        <v>-126010.959671743</v>
      </c>
      <c r="AH14">
        <f>Sheet1!AH13</f>
        <v>12710.785881842899</v>
      </c>
      <c r="AI14">
        <f>Sheet1!AI13</f>
        <v>-20325.359876143601</v>
      </c>
      <c r="AJ14">
        <f>Sheet1!AJ13</f>
        <v>-98855.167373838398</v>
      </c>
      <c r="AK14">
        <f>Sheet1!AK13</f>
        <v>0</v>
      </c>
      <c r="AL14">
        <f>Sheet1!AL13</f>
        <v>0</v>
      </c>
      <c r="AM14">
        <f>Sheet1!AM13</f>
        <v>0</v>
      </c>
      <c r="AN14">
        <f>Sheet1!AN13</f>
        <v>0</v>
      </c>
      <c r="AO14">
        <f>Sheet1!AO13</f>
        <v>0</v>
      </c>
      <c r="AP14">
        <f>Sheet1!AP13</f>
        <v>0</v>
      </c>
      <c r="AQ14">
        <f>Sheet1!AQ13</f>
        <v>0</v>
      </c>
      <c r="AR14">
        <f>Sheet1!AR13</f>
        <v>0</v>
      </c>
      <c r="AS14">
        <f>Sheet1!AS13</f>
        <v>0</v>
      </c>
      <c r="AT14">
        <f>Sheet1!AT13</f>
        <v>0</v>
      </c>
      <c r="AU14">
        <f>Sheet1!AU13</f>
        <v>-1293144.6023319999</v>
      </c>
      <c r="AV14">
        <f>Sheet1!AV13</f>
        <v>-1343517.7725217701</v>
      </c>
      <c r="AW14">
        <f>Sheet1!AW13</f>
        <v>-594251.35747820395</v>
      </c>
      <c r="AX14">
        <f>Sheet1!AX13</f>
        <v>0</v>
      </c>
      <c r="AY14">
        <f>Sheet1!AY13</f>
        <v>-1937769.1299999801</v>
      </c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71964305.669999897</v>
      </c>
      <c r="F15">
        <f>Sheet1!F14</f>
        <v>59778703.279999897</v>
      </c>
      <c r="G15">
        <f>Sheet1!G14</f>
        <v>60026942.200000003</v>
      </c>
      <c r="H15">
        <f>Sheet1!H14</f>
        <v>248238.920000068</v>
      </c>
      <c r="I15">
        <f>Sheet1!I14</f>
        <v>63554389.390316397</v>
      </c>
      <c r="J15">
        <f>Sheet1!J14</f>
        <v>-1031295.1431825201</v>
      </c>
      <c r="K15">
        <f>Sheet1!K14</f>
        <v>22678510.559999999</v>
      </c>
      <c r="L15">
        <f>Sheet1!L14</f>
        <v>1.0992866829999901</v>
      </c>
      <c r="M15">
        <f>Sheet1!M14</f>
        <v>8089608.0799999898</v>
      </c>
      <c r="N15">
        <f>Sheet1!N14</f>
        <v>3.8123999999999998</v>
      </c>
      <c r="O15">
        <f>Sheet1!O14</f>
        <v>30705.48</v>
      </c>
      <c r="P15">
        <f>Sheet1!P14</f>
        <v>6.3</v>
      </c>
      <c r="Q15">
        <f>Sheet1!Q14</f>
        <v>0.201596944369106</v>
      </c>
      <c r="R15">
        <f>Sheet1!R14</f>
        <v>6</v>
      </c>
      <c r="S15">
        <f>Sheet1!S14</f>
        <v>0.8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</v>
      </c>
      <c r="X15">
        <f>Sheet1!X14</f>
        <v>0</v>
      </c>
      <c r="Y15">
        <f>Sheet1!Y14</f>
        <v>0</v>
      </c>
      <c r="Z15">
        <f>Sheet1!Z14</f>
        <v>0</v>
      </c>
      <c r="AA15">
        <f>Sheet1!AA14</f>
        <v>0</v>
      </c>
      <c r="AB15">
        <f>Sheet1!AB14</f>
        <v>0</v>
      </c>
      <c r="AC15">
        <f>Sheet1!AC14</f>
        <v>-37121.782147968697</v>
      </c>
      <c r="AD15">
        <f>Sheet1!AD14</f>
        <v>-402893.036943221</v>
      </c>
      <c r="AE15">
        <f>Sheet1!AE14</f>
        <v>237874.09834610499</v>
      </c>
      <c r="AF15">
        <f>Sheet1!AF14</f>
        <v>-274832.57131140598</v>
      </c>
      <c r="AG15">
        <f>Sheet1!AG14</f>
        <v>-198530.44725595199</v>
      </c>
      <c r="AH15">
        <f>Sheet1!AH14</f>
        <v>67745.700932689302</v>
      </c>
      <c r="AI15">
        <f>Sheet1!AI14</f>
        <v>2250.3513025249699</v>
      </c>
      <c r="AJ15">
        <f>Sheet1!AJ14</f>
        <v>-23952.222051790301</v>
      </c>
      <c r="AK15">
        <f>Sheet1!AK14</f>
        <v>-329017.608775025</v>
      </c>
      <c r="AL15">
        <f>Sheet1!AL14</f>
        <v>0</v>
      </c>
      <c r="AM15">
        <f>Sheet1!AM14</f>
        <v>0</v>
      </c>
      <c r="AN15">
        <f>Sheet1!AN14</f>
        <v>0</v>
      </c>
      <c r="AO15">
        <f>Sheet1!AO14</f>
        <v>0</v>
      </c>
      <c r="AP15">
        <f>Sheet1!AP14</f>
        <v>0</v>
      </c>
      <c r="AQ15">
        <f>Sheet1!AQ14</f>
        <v>0</v>
      </c>
      <c r="AR15">
        <f>Sheet1!AR14</f>
        <v>0</v>
      </c>
      <c r="AS15">
        <f>Sheet1!AS14</f>
        <v>0</v>
      </c>
      <c r="AT15">
        <f>Sheet1!AT14</f>
        <v>0</v>
      </c>
      <c r="AU15">
        <f>Sheet1!AU14</f>
        <v>-958477.51790404401</v>
      </c>
      <c r="AV15">
        <f>Sheet1!AV14</f>
        <v>-954537.94139840896</v>
      </c>
      <c r="AW15">
        <f>Sheet1!AW14</f>
        <v>1202776.8613984699</v>
      </c>
      <c r="AX15">
        <f>Sheet1!AX14</f>
        <v>0</v>
      </c>
      <c r="AY15">
        <f>Sheet1!AY14</f>
        <v>248238.920000068</v>
      </c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71964305.669999897</v>
      </c>
      <c r="F16">
        <f>Sheet1!F15</f>
        <v>60026942.200000003</v>
      </c>
      <c r="G16">
        <f>Sheet1!G15</f>
        <v>61690569.879999898</v>
      </c>
      <c r="H16">
        <f>Sheet1!H15</f>
        <v>1663627.67999988</v>
      </c>
      <c r="I16">
        <f>Sheet1!I15</f>
        <v>63455011.441026703</v>
      </c>
      <c r="J16">
        <f>Sheet1!J15</f>
        <v>-99377.949289619894</v>
      </c>
      <c r="K16">
        <f>Sheet1!K15</f>
        <v>22435698.649999902</v>
      </c>
      <c r="L16">
        <f>Sheet1!L15</f>
        <v>1.0495936690000001</v>
      </c>
      <c r="M16">
        <f>Sheet1!M15</f>
        <v>8223547.5</v>
      </c>
      <c r="N16">
        <f>Sheet1!N15</f>
        <v>3.61459999999999</v>
      </c>
      <c r="O16">
        <f>Sheet1!O15</f>
        <v>30418.819999999901</v>
      </c>
      <c r="P16">
        <f>Sheet1!P15</f>
        <v>6.61</v>
      </c>
      <c r="Q16">
        <f>Sheet1!Q15</f>
        <v>0.201995048407517</v>
      </c>
      <c r="R16">
        <f>Sheet1!R15</f>
        <v>6.2</v>
      </c>
      <c r="S16">
        <f>Sheet1!S15</f>
        <v>1.7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</v>
      </c>
      <c r="X16">
        <f>Sheet1!X15</f>
        <v>0</v>
      </c>
      <c r="Y16">
        <f>Sheet1!Y15</f>
        <v>0</v>
      </c>
      <c r="Z16">
        <f>Sheet1!Z15</f>
        <v>0</v>
      </c>
      <c r="AA16">
        <f>Sheet1!AA15</f>
        <v>0</v>
      </c>
      <c r="AB16">
        <f>Sheet1!AB15</f>
        <v>0</v>
      </c>
      <c r="AC16">
        <f>Sheet1!AC15</f>
        <v>-452409.383421198</v>
      </c>
      <c r="AD16">
        <f>Sheet1!AD15</f>
        <v>593739.28206030105</v>
      </c>
      <c r="AE16">
        <f>Sheet1!AE15</f>
        <v>287164.01256367698</v>
      </c>
      <c r="AF16">
        <f>Sheet1!AF15</f>
        <v>-423093.62845047301</v>
      </c>
      <c r="AG16">
        <f>Sheet1!AG15</f>
        <v>136202.17014379799</v>
      </c>
      <c r="AH16">
        <f>Sheet1!AH15</f>
        <v>191910.09462162701</v>
      </c>
      <c r="AI16">
        <f>Sheet1!AI15</f>
        <v>647.19505026496904</v>
      </c>
      <c r="AJ16">
        <f>Sheet1!AJ15</f>
        <v>-48093.7365355656</v>
      </c>
      <c r="AK16">
        <f>Sheet1!AK15</f>
        <v>-371553.82218012499</v>
      </c>
      <c r="AL16">
        <f>Sheet1!AL15</f>
        <v>0</v>
      </c>
      <c r="AM16">
        <f>Sheet1!AM15</f>
        <v>0</v>
      </c>
      <c r="AN16">
        <f>Sheet1!AN15</f>
        <v>0</v>
      </c>
      <c r="AO16">
        <f>Sheet1!AO15</f>
        <v>0</v>
      </c>
      <c r="AP16">
        <f>Sheet1!AP15</f>
        <v>0</v>
      </c>
      <c r="AQ16">
        <f>Sheet1!AQ15</f>
        <v>0</v>
      </c>
      <c r="AR16">
        <f>Sheet1!AR15</f>
        <v>0</v>
      </c>
      <c r="AS16">
        <f>Sheet1!AS15</f>
        <v>0</v>
      </c>
      <c r="AT16">
        <f>Sheet1!AT15</f>
        <v>0</v>
      </c>
      <c r="AU16">
        <f>Sheet1!AU15</f>
        <v>-85487.816147693302</v>
      </c>
      <c r="AV16">
        <f>Sheet1!AV15</f>
        <v>-93862.193865581401</v>
      </c>
      <c r="AW16">
        <f>Sheet1!AW15</f>
        <v>1757489.87386546</v>
      </c>
      <c r="AX16">
        <f>Sheet1!AX15</f>
        <v>0</v>
      </c>
      <c r="AY16">
        <f>Sheet1!AY15</f>
        <v>1663627.67999988</v>
      </c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71964305.669999897</v>
      </c>
      <c r="F17">
        <f>Sheet1!F16</f>
        <v>61690569.879999898</v>
      </c>
      <c r="G17">
        <f>Sheet1!G16</f>
        <v>61748805.519999899</v>
      </c>
      <c r="H17">
        <f>Sheet1!H16</f>
        <v>58235.640000030398</v>
      </c>
      <c r="I17">
        <f>Sheet1!I16</f>
        <v>61908285.258643299</v>
      </c>
      <c r="J17">
        <f>Sheet1!J16</f>
        <v>-1546726.18238344</v>
      </c>
      <c r="K17">
        <f>Sheet1!K16</f>
        <v>23919438.339999899</v>
      </c>
      <c r="L17">
        <f>Sheet1!L16</f>
        <v>1.0881138749999999</v>
      </c>
      <c r="M17">
        <f>Sheet1!M16</f>
        <v>8386512.9999999898</v>
      </c>
      <c r="N17">
        <f>Sheet1!N16</f>
        <v>2.5546000000000002</v>
      </c>
      <c r="O17">
        <f>Sheet1!O16</f>
        <v>31958.999999999902</v>
      </c>
      <c r="P17">
        <f>Sheet1!P16</f>
        <v>5.98</v>
      </c>
      <c r="Q17">
        <f>Sheet1!Q16</f>
        <v>0.209393410021494</v>
      </c>
      <c r="R17">
        <f>Sheet1!R16</f>
        <v>6.4</v>
      </c>
      <c r="S17">
        <f>Sheet1!S16</f>
        <v>2.2000000000000002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</v>
      </c>
      <c r="X17">
        <f>Sheet1!X16</f>
        <v>0</v>
      </c>
      <c r="Y17">
        <f>Sheet1!Y16</f>
        <v>0</v>
      </c>
      <c r="Z17">
        <f>Sheet1!Z16</f>
        <v>1</v>
      </c>
      <c r="AA17">
        <f>Sheet1!AA16</f>
        <v>0</v>
      </c>
      <c r="AB17">
        <f>Sheet1!AB16</f>
        <v>0</v>
      </c>
      <c r="AC17">
        <f>Sheet1!AC16</f>
        <v>2839899.6138092098</v>
      </c>
      <c r="AD17">
        <f>Sheet1!AD16</f>
        <v>-470137.958096146</v>
      </c>
      <c r="AE17">
        <f>Sheet1!AE16</f>
        <v>352827.97312877898</v>
      </c>
      <c r="AF17">
        <f>Sheet1!AF16</f>
        <v>-2654564.68962254</v>
      </c>
      <c r="AG17">
        <f>Sheet1!AG16</f>
        <v>-731894.95426537399</v>
      </c>
      <c r="AH17">
        <f>Sheet1!AH16</f>
        <v>-398885.33957235399</v>
      </c>
      <c r="AI17">
        <f>Sheet1!AI16</f>
        <v>12361.9757908176</v>
      </c>
      <c r="AJ17">
        <f>Sheet1!AJ16</f>
        <v>-49426.639202314997</v>
      </c>
      <c r="AK17">
        <f>Sheet1!AK16</f>
        <v>-212432.29406067001</v>
      </c>
      <c r="AL17">
        <f>Sheet1!AL16</f>
        <v>0</v>
      </c>
      <c r="AM17">
        <f>Sheet1!AM16</f>
        <v>0</v>
      </c>
      <c r="AN17">
        <f>Sheet1!AN16</f>
        <v>0</v>
      </c>
      <c r="AO17">
        <f>Sheet1!AO16</f>
        <v>0</v>
      </c>
      <c r="AP17">
        <f>Sheet1!AP16</f>
        <v>0</v>
      </c>
      <c r="AQ17">
        <f>Sheet1!AQ16</f>
        <v>0</v>
      </c>
      <c r="AR17">
        <f>Sheet1!AR16</f>
        <v>-78945.947521484995</v>
      </c>
      <c r="AS17">
        <f>Sheet1!AS16</f>
        <v>0</v>
      </c>
      <c r="AT17">
        <f>Sheet1!AT16</f>
        <v>0</v>
      </c>
      <c r="AU17">
        <f>Sheet1!AU16</f>
        <v>-1391198.2596120799</v>
      </c>
      <c r="AV17">
        <f>Sheet1!AV16</f>
        <v>-1503717.6335273399</v>
      </c>
      <c r="AW17">
        <f>Sheet1!AW16</f>
        <v>1561953.2735273701</v>
      </c>
      <c r="AX17">
        <f>Sheet1!AX16</f>
        <v>0</v>
      </c>
      <c r="AY17">
        <f>Sheet1!AY16</f>
        <v>58235.640000030398</v>
      </c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71964305.669999897</v>
      </c>
      <c r="F18">
        <f>Sheet1!F17</f>
        <v>61748805.519999899</v>
      </c>
      <c r="G18">
        <f>Sheet1!G17</f>
        <v>58157763.93</v>
      </c>
      <c r="H18">
        <f>Sheet1!H17</f>
        <v>-3591041.58999995</v>
      </c>
      <c r="I18">
        <f>Sheet1!I17</f>
        <v>63700755.714884497</v>
      </c>
      <c r="J18">
        <f>Sheet1!J17</f>
        <v>1792470.45624121</v>
      </c>
      <c r="K18">
        <f>Sheet1!K17</f>
        <v>25685027.420000002</v>
      </c>
      <c r="L18">
        <f>Sheet1!L17</f>
        <v>1.085486731</v>
      </c>
      <c r="M18">
        <f>Sheet1!M17</f>
        <v>8576265.7499999907</v>
      </c>
      <c r="N18">
        <f>Sheet1!N17</f>
        <v>2.3204999999999898</v>
      </c>
      <c r="O18">
        <f>Sheet1!O17</f>
        <v>32624.55</v>
      </c>
      <c r="P18">
        <f>Sheet1!P17</f>
        <v>6.05</v>
      </c>
      <c r="Q18">
        <f>Sheet1!Q17</f>
        <v>0.20810568797164</v>
      </c>
      <c r="R18">
        <f>Sheet1!R17</f>
        <v>7</v>
      </c>
      <c r="S18">
        <f>Sheet1!S17</f>
        <v>3.7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</v>
      </c>
      <c r="X18">
        <f>Sheet1!X17</f>
        <v>0</v>
      </c>
      <c r="Y18">
        <f>Sheet1!Y17</f>
        <v>0</v>
      </c>
      <c r="Z18">
        <f>Sheet1!Z17</f>
        <v>1</v>
      </c>
      <c r="AA18">
        <f>Sheet1!AA17</f>
        <v>0</v>
      </c>
      <c r="AB18">
        <f>Sheet1!AB17</f>
        <v>0</v>
      </c>
      <c r="AC18">
        <f>Sheet1!AC17</f>
        <v>3169283.8916553501</v>
      </c>
      <c r="AD18">
        <f>Sheet1!AD17</f>
        <v>31947.674330821901</v>
      </c>
      <c r="AE18">
        <f>Sheet1!AE17</f>
        <v>402825.87457183201</v>
      </c>
      <c r="AF18">
        <f>Sheet1!AF17</f>
        <v>-704915.21258738299</v>
      </c>
      <c r="AG18">
        <f>Sheet1!AG17</f>
        <v>-306769.104221822</v>
      </c>
      <c r="AH18">
        <f>Sheet1!AH17</f>
        <v>44522.517857370898</v>
      </c>
      <c r="AI18">
        <f>Sheet1!AI17</f>
        <v>-2153.44191639061</v>
      </c>
      <c r="AJ18">
        <f>Sheet1!AJ17</f>
        <v>-148301.010596837</v>
      </c>
      <c r="AK18">
        <f>Sheet1!AK17</f>
        <v>-635704.397240547</v>
      </c>
      <c r="AL18">
        <f>Sheet1!AL17</f>
        <v>0</v>
      </c>
      <c r="AM18">
        <f>Sheet1!AM17</f>
        <v>0</v>
      </c>
      <c r="AN18">
        <f>Sheet1!AN17</f>
        <v>0</v>
      </c>
      <c r="AO18">
        <f>Sheet1!AO17</f>
        <v>0</v>
      </c>
      <c r="AP18">
        <f>Sheet1!AP17</f>
        <v>0</v>
      </c>
      <c r="AQ18">
        <f>Sheet1!AQ17</f>
        <v>0</v>
      </c>
      <c r="AR18">
        <f>Sheet1!AR17</f>
        <v>0</v>
      </c>
      <c r="AS18">
        <f>Sheet1!AS17</f>
        <v>0</v>
      </c>
      <c r="AT18">
        <f>Sheet1!AT17</f>
        <v>0</v>
      </c>
      <c r="AU18">
        <f>Sheet1!AU17</f>
        <v>1850736.7918523899</v>
      </c>
      <c r="AV18">
        <f>Sheet1!AV17</f>
        <v>1787852.9366524699</v>
      </c>
      <c r="AW18">
        <f>Sheet1!AW17</f>
        <v>-5378894.5266524199</v>
      </c>
      <c r="AX18">
        <f>Sheet1!AX17</f>
        <v>0</v>
      </c>
      <c r="AY18">
        <f>Sheet1!AY17</f>
        <v>-3591041.58999995</v>
      </c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71964305.669999897</v>
      </c>
      <c r="F19">
        <f>Sheet1!F18</f>
        <v>58157763.93</v>
      </c>
      <c r="G19">
        <f>Sheet1!G18</f>
        <v>56068759.170000002</v>
      </c>
      <c r="H19">
        <f>Sheet1!H18</f>
        <v>-2089004.75999999</v>
      </c>
      <c r="I19">
        <f>Sheet1!I18</f>
        <v>65668567.717013501</v>
      </c>
      <c r="J19">
        <f>Sheet1!J18</f>
        <v>1967812.0021289799</v>
      </c>
      <c r="K19">
        <f>Sheet1!K18</f>
        <v>26592106.629999898</v>
      </c>
      <c r="L19">
        <f>Sheet1!L18</f>
        <v>1.0363715679999901</v>
      </c>
      <c r="M19">
        <f>Sheet1!M18</f>
        <v>8770580.2499999907</v>
      </c>
      <c r="N19">
        <f>Sheet1!N18</f>
        <v>2.5091999999999901</v>
      </c>
      <c r="O19">
        <f>Sheet1!O18</f>
        <v>32509.439999999999</v>
      </c>
      <c r="P19">
        <f>Sheet1!P18</f>
        <v>5.52</v>
      </c>
      <c r="Q19">
        <f>Sheet1!Q18</f>
        <v>0.20873527845179601</v>
      </c>
      <c r="R19">
        <f>Sheet1!R18</f>
        <v>7.3</v>
      </c>
      <c r="S19">
        <f>Sheet1!S18</f>
        <v>5.7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</v>
      </c>
      <c r="X19">
        <f>Sheet1!X18</f>
        <v>0</v>
      </c>
      <c r="Y19">
        <f>Sheet1!Y18</f>
        <v>0</v>
      </c>
      <c r="Z19">
        <f>Sheet1!Z18</f>
        <v>1</v>
      </c>
      <c r="AA19">
        <f>Sheet1!AA18</f>
        <v>0</v>
      </c>
      <c r="AB19">
        <f>Sheet1!AB18</f>
        <v>0</v>
      </c>
      <c r="AC19">
        <f>Sheet1!AC18</f>
        <v>1436013.13770409</v>
      </c>
      <c r="AD19">
        <f>Sheet1!AD18</f>
        <v>572274.150861167</v>
      </c>
      <c r="AE19">
        <f>Sheet1!AE18</f>
        <v>379919.93961619597</v>
      </c>
      <c r="AF19">
        <f>Sheet1!AF18</f>
        <v>544279.07801428204</v>
      </c>
      <c r="AG19">
        <f>Sheet1!AG18</f>
        <v>49692.2944873702</v>
      </c>
      <c r="AH19">
        <f>Sheet1!AH18</f>
        <v>-316516.00806839298</v>
      </c>
      <c r="AI19">
        <f>Sheet1!AI18</f>
        <v>991.65269715243403</v>
      </c>
      <c r="AJ19">
        <f>Sheet1!AJ18</f>
        <v>-69880.217605465295</v>
      </c>
      <c r="AK19">
        <f>Sheet1!AK18</f>
        <v>-796939.87771466095</v>
      </c>
      <c r="AL19">
        <f>Sheet1!AL18</f>
        <v>0</v>
      </c>
      <c r="AM19">
        <f>Sheet1!AM18</f>
        <v>0</v>
      </c>
      <c r="AN19">
        <f>Sheet1!AN18</f>
        <v>0</v>
      </c>
      <c r="AO19">
        <f>Sheet1!AO18</f>
        <v>0</v>
      </c>
      <c r="AP19">
        <f>Sheet1!AP18</f>
        <v>0</v>
      </c>
      <c r="AQ19">
        <f>Sheet1!AQ18</f>
        <v>0</v>
      </c>
      <c r="AR19">
        <f>Sheet1!AR18</f>
        <v>0</v>
      </c>
      <c r="AS19">
        <f>Sheet1!AS18</f>
        <v>0</v>
      </c>
      <c r="AT19">
        <f>Sheet1!AT18</f>
        <v>0</v>
      </c>
      <c r="AU19">
        <f>Sheet1!AU18</f>
        <v>1799834.14999174</v>
      </c>
      <c r="AV19">
        <f>Sheet1!AV18</f>
        <v>1796580.66209875</v>
      </c>
      <c r="AW19">
        <f>Sheet1!AW18</f>
        <v>-3885585.42209874</v>
      </c>
      <c r="AX19">
        <f>Sheet1!AX18</f>
        <v>0</v>
      </c>
      <c r="AY19">
        <f>Sheet1!AY18</f>
        <v>-2089004.75999999</v>
      </c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71964305.669999897</v>
      </c>
      <c r="F20">
        <f>Sheet1!F19</f>
        <v>56068759.170000002</v>
      </c>
      <c r="G20">
        <f>Sheet1!G19</f>
        <v>49099633.839999899</v>
      </c>
      <c r="H20">
        <f>Sheet1!H19</f>
        <v>-6969125.3300000997</v>
      </c>
      <c r="I20">
        <f>Sheet1!I19</f>
        <v>62178578.491918199</v>
      </c>
      <c r="J20">
        <f>Sheet1!J19</f>
        <v>-3489989.22509528</v>
      </c>
      <c r="K20">
        <f>Sheet1!K19</f>
        <v>27713923.8199999</v>
      </c>
      <c r="L20">
        <f>Sheet1!L19</f>
        <v>1.094911854</v>
      </c>
      <c r="M20">
        <f>Sheet1!M19</f>
        <v>8942488.9299999792</v>
      </c>
      <c r="N20">
        <f>Sheet1!N19</f>
        <v>2.71</v>
      </c>
      <c r="O20">
        <f>Sheet1!O19</f>
        <v>32703</v>
      </c>
      <c r="P20">
        <f>Sheet1!P19</f>
        <v>5.16</v>
      </c>
      <c r="Q20">
        <f>Sheet1!Q19</f>
        <v>0.208736631459781</v>
      </c>
      <c r="R20">
        <f>Sheet1!R19</f>
        <v>7.6749999999999998</v>
      </c>
      <c r="S20">
        <f>Sheet1!S19</f>
        <v>9.3000000000000007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0</v>
      </c>
      <c r="X20">
        <f>Sheet1!X19</f>
        <v>0</v>
      </c>
      <c r="Y20">
        <f>Sheet1!Y19</f>
        <v>0</v>
      </c>
      <c r="Z20">
        <f>Sheet1!Z19</f>
        <v>1</v>
      </c>
      <c r="AA20">
        <f>Sheet1!AA19</f>
        <v>1</v>
      </c>
      <c r="AB20">
        <f>Sheet1!AB19</f>
        <v>0</v>
      </c>
      <c r="AC20">
        <f>Sheet1!AC19</f>
        <v>1652130.5757077001</v>
      </c>
      <c r="AD20">
        <f>Sheet1!AD19</f>
        <v>-649111.11010671104</v>
      </c>
      <c r="AE20">
        <f>Sheet1!AE19</f>
        <v>317198.41086104501</v>
      </c>
      <c r="AF20">
        <f>Sheet1!AF19</f>
        <v>528268.04021633696</v>
      </c>
      <c r="AG20">
        <f>Sheet1!AG19</f>
        <v>-80368.527326332798</v>
      </c>
      <c r="AH20">
        <f>Sheet1!AH19</f>
        <v>-207450.92092970599</v>
      </c>
      <c r="AI20">
        <f>Sheet1!AI19</f>
        <v>2.05452463965656</v>
      </c>
      <c r="AJ20">
        <f>Sheet1!AJ19</f>
        <v>-84200.031303037307</v>
      </c>
      <c r="AK20">
        <f>Sheet1!AK19</f>
        <v>-1375378.07892732</v>
      </c>
      <c r="AL20">
        <f>Sheet1!AL19</f>
        <v>0</v>
      </c>
      <c r="AM20">
        <f>Sheet1!AM19</f>
        <v>0</v>
      </c>
      <c r="AN20">
        <f>Sheet1!AN19</f>
        <v>0</v>
      </c>
      <c r="AO20">
        <f>Sheet1!AO19</f>
        <v>0</v>
      </c>
      <c r="AP20">
        <f>Sheet1!AP19</f>
        <v>0</v>
      </c>
      <c r="AQ20">
        <f>Sheet1!AQ19</f>
        <v>0</v>
      </c>
      <c r="AR20">
        <f>Sheet1!AR19</f>
        <v>0</v>
      </c>
      <c r="AS20">
        <f>Sheet1!AS19</f>
        <v>-3029401.8728403798</v>
      </c>
      <c r="AT20">
        <f>Sheet1!AT19</f>
        <v>0</v>
      </c>
      <c r="AU20">
        <f>Sheet1!AU19</f>
        <v>-2928311.4601237699</v>
      </c>
      <c r="AV20">
        <f>Sheet1!AV19</f>
        <v>-2979802.5474075498</v>
      </c>
      <c r="AW20">
        <f>Sheet1!AW19</f>
        <v>-3989322.7825925401</v>
      </c>
      <c r="AX20">
        <f>Sheet1!AX19</f>
        <v>0</v>
      </c>
      <c r="AY20">
        <f>Sheet1!AY19</f>
        <v>-6969125.3300000997</v>
      </c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E21">
        <f>Sheet1!E20</f>
        <v>0</v>
      </c>
      <c r="F21">
        <f>Sheet1!F20</f>
        <v>0</v>
      </c>
      <c r="G21">
        <f>Sheet1!G20</f>
        <v>0</v>
      </c>
      <c r="H21">
        <f>Sheet1!H20</f>
        <v>0</v>
      </c>
      <c r="I21">
        <f>Sheet1!I20</f>
        <v>0</v>
      </c>
      <c r="J21">
        <f>Sheet1!J20</f>
        <v>0</v>
      </c>
      <c r="K21">
        <f>Sheet1!K20</f>
        <v>0</v>
      </c>
      <c r="L21">
        <f>Sheet1!L20</f>
        <v>0</v>
      </c>
      <c r="M21">
        <f>Sheet1!M20</f>
        <v>0</v>
      </c>
      <c r="N21">
        <f>Sheet1!N20</f>
        <v>0</v>
      </c>
      <c r="O21">
        <f>Sheet1!O20</f>
        <v>0</v>
      </c>
      <c r="P21">
        <f>Sheet1!P20</f>
        <v>0</v>
      </c>
      <c r="Q21">
        <f>Sheet1!Q20</f>
        <v>0</v>
      </c>
      <c r="R21">
        <f>Sheet1!R20</f>
        <v>0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0</v>
      </c>
      <c r="X21">
        <f>Sheet1!X20</f>
        <v>0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0</v>
      </c>
      <c r="AS21">
        <f>Sheet1!AS20</f>
        <v>0</v>
      </c>
      <c r="AT21">
        <f>Sheet1!AT20</f>
        <v>0</v>
      </c>
      <c r="AU21">
        <f>Sheet1!AU20</f>
        <v>0</v>
      </c>
      <c r="AV21">
        <f>Sheet1!AV20</f>
        <v>0</v>
      </c>
      <c r="AW21">
        <f>Sheet1!AW20</f>
        <v>0</v>
      </c>
      <c r="AX21">
        <f>Sheet1!AX20</f>
        <v>0</v>
      </c>
      <c r="AY21">
        <f>Sheet1!AY20</f>
        <v>0</v>
      </c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E22">
        <f>Sheet1!E21</f>
        <v>0</v>
      </c>
      <c r="F22">
        <f>Sheet1!F21</f>
        <v>0</v>
      </c>
      <c r="G22">
        <f>Sheet1!G21</f>
        <v>0</v>
      </c>
      <c r="H22">
        <f>Sheet1!H21</f>
        <v>0</v>
      </c>
      <c r="I22">
        <f>Sheet1!I21</f>
        <v>0</v>
      </c>
      <c r="J22">
        <f>Sheet1!J21</f>
        <v>0</v>
      </c>
      <c r="K22">
        <f>Sheet1!K21</f>
        <v>0</v>
      </c>
      <c r="L22">
        <f>Sheet1!L21</f>
        <v>0</v>
      </c>
      <c r="M22">
        <f>Sheet1!M21</f>
        <v>0</v>
      </c>
      <c r="N22">
        <f>Sheet1!N21</f>
        <v>0</v>
      </c>
      <c r="O22">
        <f>Sheet1!O21</f>
        <v>0</v>
      </c>
      <c r="P22">
        <f>Sheet1!P21</f>
        <v>0</v>
      </c>
      <c r="Q22">
        <f>Sheet1!Q21</f>
        <v>0</v>
      </c>
      <c r="R22">
        <f>Sheet1!R21</f>
        <v>0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0</v>
      </c>
      <c r="X22">
        <f>Sheet1!X21</f>
        <v>0</v>
      </c>
      <c r="Y22">
        <f>Sheet1!Y21</f>
        <v>0</v>
      </c>
      <c r="Z22">
        <f>Sheet1!Z21</f>
        <v>0</v>
      </c>
      <c r="AA22">
        <f>Sheet1!AA21</f>
        <v>0</v>
      </c>
      <c r="AB22">
        <f>Sheet1!AB21</f>
        <v>0</v>
      </c>
      <c r="AC22">
        <f>Sheet1!AC21</f>
        <v>0</v>
      </c>
      <c r="AD22">
        <f>Sheet1!AD21</f>
        <v>0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0</v>
      </c>
      <c r="AN22">
        <f>Sheet1!AN21</f>
        <v>0</v>
      </c>
      <c r="AO22">
        <f>Sheet1!AO21</f>
        <v>0</v>
      </c>
      <c r="AP22">
        <f>Sheet1!AP21</f>
        <v>0</v>
      </c>
      <c r="AQ22">
        <f>Sheet1!AQ21</f>
        <v>0</v>
      </c>
      <c r="AR22">
        <f>Sheet1!AR21</f>
        <v>0</v>
      </c>
      <c r="AS22">
        <f>Sheet1!AS21</f>
        <v>0</v>
      </c>
      <c r="AT22">
        <f>Sheet1!AT21</f>
        <v>0</v>
      </c>
      <c r="AU22">
        <f>Sheet1!AU21</f>
        <v>0</v>
      </c>
      <c r="AV22">
        <f>Sheet1!AV21</f>
        <v>0</v>
      </c>
      <c r="AW22">
        <f>Sheet1!AW21</f>
        <v>0</v>
      </c>
      <c r="AX22">
        <f>Sheet1!AX21</f>
        <v>0</v>
      </c>
      <c r="AY22">
        <f>Sheet1!AY21</f>
        <v>0</v>
      </c>
      <c r="AZ22" s="3"/>
      <c r="BA22" s="3"/>
      <c r="BB22" s="3"/>
      <c r="BE22" s="3"/>
      <c r="BG22" s="3"/>
      <c r="BI22" s="3"/>
      <c r="BJ22"/>
      <c r="BK22"/>
      <c r="BL22"/>
      <c r="BM22"/>
      <c r="BN22"/>
    </row>
    <row r="23" spans="1:67" x14ac:dyDescent="0.2">
      <c r="C23" s="1" t="s">
        <v>15</v>
      </c>
      <c r="E23">
        <f>Sheet1!E22</f>
        <v>0</v>
      </c>
      <c r="F23">
        <f>Sheet1!F22</f>
        <v>0</v>
      </c>
      <c r="G23">
        <f>Sheet1!G22</f>
        <v>0</v>
      </c>
      <c r="H23">
        <f>Sheet1!H22</f>
        <v>0</v>
      </c>
      <c r="I23">
        <f>Sheet1!I22</f>
        <v>0</v>
      </c>
      <c r="J23">
        <f>Sheet1!J22</f>
        <v>0</v>
      </c>
      <c r="K23">
        <f>Sheet1!K22</f>
        <v>0</v>
      </c>
      <c r="L23">
        <f>Sheet1!L22</f>
        <v>0</v>
      </c>
      <c r="M23">
        <f>Sheet1!M22</f>
        <v>0</v>
      </c>
      <c r="N23">
        <f>Sheet1!N22</f>
        <v>0</v>
      </c>
      <c r="O23">
        <f>Sheet1!O22</f>
        <v>0</v>
      </c>
      <c r="P23">
        <f>Sheet1!P22</f>
        <v>0</v>
      </c>
      <c r="Q23">
        <f>Sheet1!Q22</f>
        <v>0</v>
      </c>
      <c r="R23">
        <f>Sheet1!R22</f>
        <v>0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0</v>
      </c>
      <c r="X23">
        <f>Sheet1!X22</f>
        <v>0</v>
      </c>
      <c r="Y23">
        <f>Sheet1!Y22</f>
        <v>0</v>
      </c>
      <c r="Z23">
        <f>Sheet1!Z22</f>
        <v>0</v>
      </c>
      <c r="AA23">
        <f>Sheet1!AA22</f>
        <v>0</v>
      </c>
      <c r="AB23">
        <f>Sheet1!AB22</f>
        <v>0</v>
      </c>
      <c r="AC23">
        <f>Sheet1!AC22</f>
        <v>0</v>
      </c>
      <c r="AD23">
        <f>Sheet1!AD22</f>
        <v>0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0</v>
      </c>
      <c r="AN23">
        <f>Sheet1!AN22</f>
        <v>0</v>
      </c>
      <c r="AO23">
        <f>Sheet1!AO22</f>
        <v>0</v>
      </c>
      <c r="AP23">
        <f>Sheet1!AP22</f>
        <v>0</v>
      </c>
      <c r="AQ23">
        <f>Sheet1!AQ22</f>
        <v>0</v>
      </c>
      <c r="AR23">
        <f>Sheet1!AR22</f>
        <v>0</v>
      </c>
      <c r="AS23">
        <f>Sheet1!AS22</f>
        <v>0</v>
      </c>
      <c r="AT23">
        <f>Sheet1!AT22</f>
        <v>0</v>
      </c>
      <c r="AU23">
        <f>Sheet1!AU22</f>
        <v>0</v>
      </c>
      <c r="AV23">
        <f>Sheet1!AV22</f>
        <v>0</v>
      </c>
      <c r="AW23">
        <f>Sheet1!AW22</f>
        <v>0</v>
      </c>
      <c r="AX23">
        <f>Sheet1!AX22</f>
        <v>0</v>
      </c>
      <c r="AY23">
        <f>Sheet1!AY22</f>
        <v>0</v>
      </c>
      <c r="AZ23" s="3"/>
      <c r="BA23" s="3"/>
      <c r="BB23" s="3"/>
      <c r="BE23" s="3"/>
      <c r="BG23" s="3"/>
      <c r="BI23" s="3"/>
      <c r="BJ23"/>
      <c r="BK23"/>
      <c r="BL23"/>
      <c r="BM23"/>
      <c r="BN23"/>
    </row>
    <row r="24" spans="1:67" s="6" customFormat="1" ht="17" x14ac:dyDescent="0.2">
      <c r="B24" s="6" t="s">
        <v>0</v>
      </c>
      <c r="C24" s="6" t="s">
        <v>2</v>
      </c>
      <c r="D24" s="6" t="s">
        <v>1</v>
      </c>
      <c r="E24" t="s">
        <v>62</v>
      </c>
      <c r="F24" t="s">
        <v>3</v>
      </c>
      <c r="G24" t="s">
        <v>4</v>
      </c>
      <c r="H24" t="s">
        <v>5</v>
      </c>
      <c r="I24" t="s">
        <v>6</v>
      </c>
      <c r="J24" t="s">
        <v>7</v>
      </c>
      <c r="K24" t="s">
        <v>8</v>
      </c>
      <c r="L24" t="s">
        <v>18</v>
      </c>
      <c r="M24" t="s">
        <v>9</v>
      </c>
      <c r="N24" t="s">
        <v>17</v>
      </c>
      <c r="O24" t="s">
        <v>16</v>
      </c>
      <c r="P24" t="s">
        <v>10</v>
      </c>
      <c r="Q24" t="s">
        <v>78</v>
      </c>
      <c r="R24" t="s">
        <v>32</v>
      </c>
      <c r="S24" t="s">
        <v>92</v>
      </c>
      <c r="T24" t="s">
        <v>93</v>
      </c>
      <c r="U24" t="s">
        <v>94</v>
      </c>
      <c r="V24" t="s">
        <v>95</v>
      </c>
      <c r="W24" t="s">
        <v>96</v>
      </c>
      <c r="X24" t="s">
        <v>97</v>
      </c>
      <c r="Y24" t="s">
        <v>98</v>
      </c>
      <c r="Z24" t="s">
        <v>49</v>
      </c>
      <c r="AA24" t="s">
        <v>99</v>
      </c>
      <c r="AB24" t="s">
        <v>100</v>
      </c>
      <c r="AC24" t="s">
        <v>11</v>
      </c>
      <c r="AD24" t="s">
        <v>33</v>
      </c>
      <c r="AE24" t="s">
        <v>12</v>
      </c>
      <c r="AF24" t="s">
        <v>34</v>
      </c>
      <c r="AG24" t="s">
        <v>35</v>
      </c>
      <c r="AH24" t="s">
        <v>13</v>
      </c>
      <c r="AI24" t="s">
        <v>80</v>
      </c>
      <c r="AJ24" t="s">
        <v>36</v>
      </c>
      <c r="AK24" t="s">
        <v>101</v>
      </c>
      <c r="AL24" t="s">
        <v>102</v>
      </c>
      <c r="AM24" t="s">
        <v>103</v>
      </c>
      <c r="AN24" t="s">
        <v>104</v>
      </c>
      <c r="AO24" t="s">
        <v>105</v>
      </c>
      <c r="AP24" t="s">
        <v>106</v>
      </c>
      <c r="AQ24" t="s">
        <v>107</v>
      </c>
      <c r="AR24" t="s">
        <v>51</v>
      </c>
      <c r="AS24" t="s">
        <v>108</v>
      </c>
      <c r="AT24" t="s">
        <v>109</v>
      </c>
      <c r="AU24" t="s">
        <v>44</v>
      </c>
      <c r="AV24" t="s">
        <v>45</v>
      </c>
      <c r="AW24" t="s">
        <v>46</v>
      </c>
      <c r="AX24" t="s">
        <v>47</v>
      </c>
      <c r="AY24" t="s">
        <v>48</v>
      </c>
      <c r="BK24" s="7"/>
      <c r="BL24" s="7"/>
      <c r="BM24" s="7"/>
      <c r="BN24" s="7"/>
      <c r="BO24" s="7"/>
    </row>
    <row r="25" spans="1:67" x14ac:dyDescent="0.2">
      <c r="A25" t="str">
        <f t="shared" ref="A25:A41" si="1">CONCATENATE(B25,"_",C25,"_",D25)</f>
        <v>1_1_2002</v>
      </c>
      <c r="B25">
        <v>1</v>
      </c>
      <c r="C25">
        <v>1</v>
      </c>
      <c r="D25">
        <v>2002</v>
      </c>
      <c r="E25">
        <f>Sheet1!E24</f>
        <v>77539119.079999894</v>
      </c>
      <c r="F25">
        <f>Sheet1!F24</f>
        <v>0</v>
      </c>
      <c r="G25">
        <f>Sheet1!G24</f>
        <v>77539119.079999894</v>
      </c>
      <c r="H25">
        <f>Sheet1!H24</f>
        <v>0</v>
      </c>
      <c r="I25">
        <f>Sheet1!I24</f>
        <v>66330637.766960099</v>
      </c>
      <c r="J25">
        <f>Sheet1!J24</f>
        <v>0</v>
      </c>
      <c r="K25">
        <f>Sheet1!K24</f>
        <v>23232532.09</v>
      </c>
      <c r="L25">
        <f>Sheet1!L24</f>
        <v>0.862631653</v>
      </c>
      <c r="M25">
        <f>Sheet1!M24</f>
        <v>6335904.6559999902</v>
      </c>
      <c r="N25">
        <f>Sheet1!N24</f>
        <v>1.8619999999999901</v>
      </c>
      <c r="O25">
        <f>Sheet1!O24</f>
        <v>42909.715629999999</v>
      </c>
      <c r="P25">
        <f>Sheet1!P24</f>
        <v>5.44</v>
      </c>
      <c r="Q25">
        <f>Sheet1!Q24</f>
        <v>0.22055560292443499</v>
      </c>
      <c r="R25">
        <f>Sheet1!R24</f>
        <v>4.5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0</v>
      </c>
      <c r="X25">
        <f>Sheet1!X24</f>
        <v>0</v>
      </c>
      <c r="Y25">
        <f>Sheet1!Y24</f>
        <v>0</v>
      </c>
      <c r="Z25">
        <f>Sheet1!Z24</f>
        <v>0</v>
      </c>
      <c r="AA25">
        <f>Sheet1!AA24</f>
        <v>0</v>
      </c>
      <c r="AB25">
        <f>Sheet1!AB24</f>
        <v>0</v>
      </c>
      <c r="AC25">
        <f>Sheet1!AC24</f>
        <v>0</v>
      </c>
      <c r="AD25">
        <f>Sheet1!AD24</f>
        <v>0</v>
      </c>
      <c r="AE25">
        <f>Sheet1!AE24</f>
        <v>0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0</v>
      </c>
      <c r="AN25">
        <f>Sheet1!AN24</f>
        <v>0</v>
      </c>
      <c r="AO25">
        <f>Sheet1!AO24</f>
        <v>0</v>
      </c>
      <c r="AP25">
        <f>Sheet1!AP24</f>
        <v>0</v>
      </c>
      <c r="AQ25">
        <f>Sheet1!AQ24</f>
        <v>0</v>
      </c>
      <c r="AR25">
        <f>Sheet1!AR24</f>
        <v>0</v>
      </c>
      <c r="AS25">
        <f>Sheet1!AS24</f>
        <v>0</v>
      </c>
      <c r="AT25">
        <f>Sheet1!AT24</f>
        <v>0</v>
      </c>
      <c r="AU25">
        <f>Sheet1!AU24</f>
        <v>0</v>
      </c>
      <c r="AV25">
        <f>Sheet1!AV24</f>
        <v>0</v>
      </c>
      <c r="AW25">
        <f>Sheet1!AW24</f>
        <v>0</v>
      </c>
      <c r="AX25">
        <f>Sheet1!AX24</f>
        <v>77539119.079999894</v>
      </c>
      <c r="AY25">
        <f>Sheet1!AY24</f>
        <v>77539119.079999894</v>
      </c>
      <c r="BJ25"/>
      <c r="BK25"/>
      <c r="BL25"/>
      <c r="BM25"/>
      <c r="BN25"/>
      <c r="BO25"/>
    </row>
    <row r="26" spans="1:67" x14ac:dyDescent="0.2">
      <c r="A26" t="str">
        <f t="shared" si="1"/>
        <v>1_1_2003</v>
      </c>
      <c r="B26">
        <v>1</v>
      </c>
      <c r="C26">
        <v>1</v>
      </c>
      <c r="D26">
        <v>2003</v>
      </c>
      <c r="E26">
        <f>Sheet1!E25</f>
        <v>77539119.079999894</v>
      </c>
      <c r="F26">
        <f>Sheet1!F25</f>
        <v>77539119.079999894</v>
      </c>
      <c r="G26">
        <f>Sheet1!G25</f>
        <v>68311271.060000002</v>
      </c>
      <c r="H26">
        <f>Sheet1!H25</f>
        <v>-9227848.0199998394</v>
      </c>
      <c r="I26">
        <f>Sheet1!I25</f>
        <v>66990030.8340744</v>
      </c>
      <c r="J26">
        <f>Sheet1!J25</f>
        <v>659393.06711425597</v>
      </c>
      <c r="K26">
        <f>Sheet1!K25</f>
        <v>22323663.780000001</v>
      </c>
      <c r="L26">
        <f>Sheet1!L25</f>
        <v>0.86429254</v>
      </c>
      <c r="M26">
        <f>Sheet1!M25</f>
        <v>6629834.1249999898</v>
      </c>
      <c r="N26">
        <f>Sheet1!N25</f>
        <v>2.0960999999999999</v>
      </c>
      <c r="O26">
        <f>Sheet1!O25</f>
        <v>41181.943129999898</v>
      </c>
      <c r="P26">
        <f>Sheet1!P25</f>
        <v>5.63</v>
      </c>
      <c r="Q26">
        <f>Sheet1!Q25</f>
        <v>0.22010638374444799</v>
      </c>
      <c r="R26">
        <f>Sheet1!R25</f>
        <v>4.5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0</v>
      </c>
      <c r="X26">
        <f>Sheet1!X25</f>
        <v>0</v>
      </c>
      <c r="Y26">
        <f>Sheet1!Y25</f>
        <v>0</v>
      </c>
      <c r="Z26">
        <f>Sheet1!Z25</f>
        <v>0</v>
      </c>
      <c r="AA26">
        <f>Sheet1!AA25</f>
        <v>0</v>
      </c>
      <c r="AB26">
        <f>Sheet1!AB25</f>
        <v>0</v>
      </c>
      <c r="AC26">
        <f>Sheet1!AC25</f>
        <v>-2144481.67064146</v>
      </c>
      <c r="AD26">
        <f>Sheet1!AD25</f>
        <v>-28389.4002086133</v>
      </c>
      <c r="AE26">
        <f>Sheet1!AE25</f>
        <v>1028662.55048691</v>
      </c>
      <c r="AF26">
        <f>Sheet1!AF25</f>
        <v>1034254.36254425</v>
      </c>
      <c r="AG26">
        <f>Sheet1!AG25</f>
        <v>773868.07365414395</v>
      </c>
      <c r="AH26">
        <f>Sheet1!AH25</f>
        <v>151843.40934183801</v>
      </c>
      <c r="AI26">
        <f>Sheet1!AI25</f>
        <v>-943.33631530634295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0</v>
      </c>
      <c r="AN26">
        <f>Sheet1!AN25</f>
        <v>0</v>
      </c>
      <c r="AO26">
        <f>Sheet1!AO25</f>
        <v>0</v>
      </c>
      <c r="AP26">
        <f>Sheet1!AP25</f>
        <v>0</v>
      </c>
      <c r="AQ26">
        <f>Sheet1!AQ25</f>
        <v>0</v>
      </c>
      <c r="AR26">
        <f>Sheet1!AR25</f>
        <v>0</v>
      </c>
      <c r="AS26">
        <f>Sheet1!AS25</f>
        <v>0</v>
      </c>
      <c r="AT26">
        <f>Sheet1!AT25</f>
        <v>0</v>
      </c>
      <c r="AU26">
        <f>Sheet1!AU25</f>
        <v>814813.98886176897</v>
      </c>
      <c r="AV26">
        <f>Sheet1!AV25</f>
        <v>770816.61314836296</v>
      </c>
      <c r="AW26">
        <f>Sheet1!AW25</f>
        <v>-9998664.6331482101</v>
      </c>
      <c r="AX26">
        <f>Sheet1!AX25</f>
        <v>0</v>
      </c>
      <c r="AY26">
        <f>Sheet1!AY25</f>
        <v>-9227848.0199998394</v>
      </c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1"/>
        <v>1_1_2004</v>
      </c>
      <c r="B27">
        <v>1</v>
      </c>
      <c r="C27">
        <v>1</v>
      </c>
      <c r="D27">
        <v>2004</v>
      </c>
      <c r="E27">
        <f>Sheet1!E26</f>
        <v>77539119.079999894</v>
      </c>
      <c r="F27">
        <f>Sheet1!F26</f>
        <v>68311271.060000002</v>
      </c>
      <c r="G27">
        <f>Sheet1!G26</f>
        <v>69856830.539999902</v>
      </c>
      <c r="H27">
        <f>Sheet1!H26</f>
        <v>1545559.4799999199</v>
      </c>
      <c r="I27">
        <f>Sheet1!I26</f>
        <v>70655672.459580705</v>
      </c>
      <c r="J27">
        <f>Sheet1!J26</f>
        <v>3665641.62550632</v>
      </c>
      <c r="K27">
        <f>Sheet1!K26</f>
        <v>22288964.140000001</v>
      </c>
      <c r="L27">
        <f>Sheet1!L26</f>
        <v>0.82671891099999995</v>
      </c>
      <c r="M27">
        <f>Sheet1!M26</f>
        <v>6939086.5800000001</v>
      </c>
      <c r="N27">
        <f>Sheet1!N26</f>
        <v>2.4605000000000001</v>
      </c>
      <c r="O27">
        <f>Sheet1!O26</f>
        <v>39133.5874999999</v>
      </c>
      <c r="P27">
        <f>Sheet1!P26</f>
        <v>5.82</v>
      </c>
      <c r="Q27">
        <f>Sheet1!Q26</f>
        <v>0.209622746949963</v>
      </c>
      <c r="R27">
        <f>Sheet1!R26</f>
        <v>4.5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0</v>
      </c>
      <c r="X27">
        <f>Sheet1!X26</f>
        <v>0</v>
      </c>
      <c r="Y27">
        <f>Sheet1!Y26</f>
        <v>0</v>
      </c>
      <c r="Z27">
        <f>Sheet1!Z26</f>
        <v>0</v>
      </c>
      <c r="AA27">
        <f>Sheet1!AA26</f>
        <v>0</v>
      </c>
      <c r="AB27">
        <f>Sheet1!AB26</f>
        <v>0</v>
      </c>
      <c r="AC27">
        <f>Sheet1!AC26</f>
        <v>-74642.906166468907</v>
      </c>
      <c r="AD27">
        <f>Sheet1!AD26</f>
        <v>573836.52493944496</v>
      </c>
      <c r="AE27">
        <f>Sheet1!AE26</f>
        <v>911134.74026500597</v>
      </c>
      <c r="AF27">
        <f>Sheet1!AF26</f>
        <v>1293084.7377798201</v>
      </c>
      <c r="AG27">
        <f>Sheet1!AG26</f>
        <v>847353.62652914005</v>
      </c>
      <c r="AH27">
        <f>Sheet1!AH26</f>
        <v>133772.68683595699</v>
      </c>
      <c r="AI27">
        <f>Sheet1!AI26</f>
        <v>-19392.451898193602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0</v>
      </c>
      <c r="AN27">
        <f>Sheet1!AN26</f>
        <v>0</v>
      </c>
      <c r="AO27">
        <f>Sheet1!AO26</f>
        <v>0</v>
      </c>
      <c r="AP27">
        <f>Sheet1!AP26</f>
        <v>0</v>
      </c>
      <c r="AQ27">
        <f>Sheet1!AQ26</f>
        <v>0</v>
      </c>
      <c r="AR27">
        <f>Sheet1!AR26</f>
        <v>0</v>
      </c>
      <c r="AS27">
        <f>Sheet1!AS26</f>
        <v>0</v>
      </c>
      <c r="AT27">
        <f>Sheet1!AT26</f>
        <v>0</v>
      </c>
      <c r="AU27">
        <f>Sheet1!AU26</f>
        <v>3665146.9582847101</v>
      </c>
      <c r="AV27">
        <f>Sheet1!AV26</f>
        <v>3737938.8480802602</v>
      </c>
      <c r="AW27">
        <f>Sheet1!AW26</f>
        <v>-2192379.3680803301</v>
      </c>
      <c r="AX27">
        <f>Sheet1!AX26</f>
        <v>0</v>
      </c>
      <c r="AY27">
        <f>Sheet1!AY26</f>
        <v>1545559.4799999199</v>
      </c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1"/>
        <v>1_1_2005</v>
      </c>
      <c r="B28">
        <v>1</v>
      </c>
      <c r="C28">
        <v>1</v>
      </c>
      <c r="D28">
        <v>2005</v>
      </c>
      <c r="E28">
        <f>Sheet1!E27</f>
        <v>77539119.079999894</v>
      </c>
      <c r="F28">
        <f>Sheet1!F27</f>
        <v>69856830.539999902</v>
      </c>
      <c r="G28">
        <f>Sheet1!G27</f>
        <v>69356252.819999903</v>
      </c>
      <c r="H28">
        <f>Sheet1!H27</f>
        <v>-500577.72000008798</v>
      </c>
      <c r="I28">
        <f>Sheet1!I27</f>
        <v>71907343.472278193</v>
      </c>
      <c r="J28">
        <f>Sheet1!J27</f>
        <v>1251671.0126974699</v>
      </c>
      <c r="K28">
        <f>Sheet1!K27</f>
        <v>21073165.289999999</v>
      </c>
      <c r="L28">
        <f>Sheet1!L27</f>
        <v>0.79154090599999904</v>
      </c>
      <c r="M28">
        <f>Sheet1!M27</f>
        <v>7265994.5799999898</v>
      </c>
      <c r="N28">
        <f>Sheet1!N27</f>
        <v>2.9669999999999899</v>
      </c>
      <c r="O28">
        <f>Sheet1!O27</f>
        <v>37373.879999999903</v>
      </c>
      <c r="P28">
        <f>Sheet1!P27</f>
        <v>5.94</v>
      </c>
      <c r="Q28">
        <f>Sheet1!Q27</f>
        <v>0.21845155092343299</v>
      </c>
      <c r="R28">
        <f>Sheet1!R27</f>
        <v>4.5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0</v>
      </c>
      <c r="X28">
        <f>Sheet1!X27</f>
        <v>0</v>
      </c>
      <c r="Y28">
        <f>Sheet1!Y27</f>
        <v>0</v>
      </c>
      <c r="Z28">
        <f>Sheet1!Z27</f>
        <v>0</v>
      </c>
      <c r="AA28">
        <f>Sheet1!AA27</f>
        <v>0</v>
      </c>
      <c r="AB28">
        <f>Sheet1!AB27</f>
        <v>0</v>
      </c>
      <c r="AC28">
        <f>Sheet1!AC27</f>
        <v>-2700275.2880865401</v>
      </c>
      <c r="AD28">
        <f>Sheet1!AD27</f>
        <v>560344.80596482498</v>
      </c>
      <c r="AE28">
        <f>Sheet1!AE27</f>
        <v>940898.32910394296</v>
      </c>
      <c r="AF28">
        <f>Sheet1!AF27</f>
        <v>1626812.4875354799</v>
      </c>
      <c r="AG28">
        <f>Sheet1!AG27</f>
        <v>780963.12903167703</v>
      </c>
      <c r="AH28">
        <f>Sheet1!AH27</f>
        <v>86368.435386175697</v>
      </c>
      <c r="AI28">
        <f>Sheet1!AI27</f>
        <v>16705.2398749149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0</v>
      </c>
      <c r="AN28">
        <f>Sheet1!AN27</f>
        <v>0</v>
      </c>
      <c r="AO28">
        <f>Sheet1!AO27</f>
        <v>0</v>
      </c>
      <c r="AP28">
        <f>Sheet1!AP27</f>
        <v>0</v>
      </c>
      <c r="AQ28">
        <f>Sheet1!AQ27</f>
        <v>0</v>
      </c>
      <c r="AR28">
        <f>Sheet1!AR27</f>
        <v>0</v>
      </c>
      <c r="AS28">
        <f>Sheet1!AS27</f>
        <v>0</v>
      </c>
      <c r="AT28">
        <f>Sheet1!AT27</f>
        <v>0</v>
      </c>
      <c r="AU28">
        <f>Sheet1!AU27</f>
        <v>1311817.13881047</v>
      </c>
      <c r="AV28">
        <f>Sheet1!AV27</f>
        <v>1237519.46279836</v>
      </c>
      <c r="AW28">
        <f>Sheet1!AW27</f>
        <v>-1738097.1827984501</v>
      </c>
      <c r="AX28">
        <f>Sheet1!AX27</f>
        <v>0</v>
      </c>
      <c r="AY28">
        <f>Sheet1!AY27</f>
        <v>-500577.72000008798</v>
      </c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1"/>
        <v>1_1_2006</v>
      </c>
      <c r="B29">
        <v>1</v>
      </c>
      <c r="C29">
        <v>1</v>
      </c>
      <c r="D29">
        <v>2006</v>
      </c>
      <c r="E29">
        <f>Sheet1!E28</f>
        <v>77539119.079999894</v>
      </c>
      <c r="F29">
        <f>Sheet1!F28</f>
        <v>69356252.819999903</v>
      </c>
      <c r="G29">
        <f>Sheet1!G28</f>
        <v>73691648.769999906</v>
      </c>
      <c r="H29">
        <f>Sheet1!H28</f>
        <v>4335395.9500000402</v>
      </c>
      <c r="I29">
        <f>Sheet1!I28</f>
        <v>78818512.056345895</v>
      </c>
      <c r="J29">
        <f>Sheet1!J28</f>
        <v>6911168.58406776</v>
      </c>
      <c r="K29">
        <f>Sheet1!K28</f>
        <v>22386734.050000001</v>
      </c>
      <c r="L29">
        <f>Sheet1!L28</f>
        <v>0.77808112799999996</v>
      </c>
      <c r="M29">
        <f>Sheet1!M28</f>
        <v>7664023.25</v>
      </c>
      <c r="N29">
        <f>Sheet1!N28</f>
        <v>3.2374999999999998</v>
      </c>
      <c r="O29">
        <f>Sheet1!O28</f>
        <v>34728.749999999898</v>
      </c>
      <c r="P29">
        <f>Sheet1!P28</f>
        <v>6.28</v>
      </c>
      <c r="Q29">
        <f>Sheet1!Q28</f>
        <v>0.215577588767696</v>
      </c>
      <c r="R29">
        <f>Sheet1!R28</f>
        <v>4.9000000000000004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0</v>
      </c>
      <c r="X29">
        <f>Sheet1!X28</f>
        <v>0</v>
      </c>
      <c r="Y29">
        <f>Sheet1!Y28</f>
        <v>0</v>
      </c>
      <c r="Z29">
        <f>Sheet1!Z28</f>
        <v>0</v>
      </c>
      <c r="AA29">
        <f>Sheet1!AA28</f>
        <v>0</v>
      </c>
      <c r="AB29">
        <f>Sheet1!AB28</f>
        <v>0</v>
      </c>
      <c r="AC29">
        <f>Sheet1!AC28</f>
        <v>3010989.2391786701</v>
      </c>
      <c r="AD29">
        <f>Sheet1!AD28</f>
        <v>215229.42680422199</v>
      </c>
      <c r="AE29">
        <f>Sheet1!AE28</f>
        <v>1083376.67708131</v>
      </c>
      <c r="AF29">
        <f>Sheet1!AF28</f>
        <v>775323.99454483995</v>
      </c>
      <c r="AG29">
        <f>Sheet1!AG28</f>
        <v>1241152.26073836</v>
      </c>
      <c r="AH29">
        <f>Sheet1!AH28</f>
        <v>243232.47402923001</v>
      </c>
      <c r="AI29">
        <f>Sheet1!AI28</f>
        <v>-5398.0860927415397</v>
      </c>
      <c r="AJ29">
        <f>Sheet1!AJ28</f>
        <v>-111092.285628308</v>
      </c>
      <c r="AK29">
        <f>Sheet1!AK28</f>
        <v>0</v>
      </c>
      <c r="AL29">
        <f>Sheet1!AL28</f>
        <v>0</v>
      </c>
      <c r="AM29">
        <f>Sheet1!AM28</f>
        <v>0</v>
      </c>
      <c r="AN29">
        <f>Sheet1!AN28</f>
        <v>0</v>
      </c>
      <c r="AO29">
        <f>Sheet1!AO28</f>
        <v>0</v>
      </c>
      <c r="AP29">
        <f>Sheet1!AP28</f>
        <v>0</v>
      </c>
      <c r="AQ29">
        <f>Sheet1!AQ28</f>
        <v>0</v>
      </c>
      <c r="AR29">
        <f>Sheet1!AR28</f>
        <v>0</v>
      </c>
      <c r="AS29">
        <f>Sheet1!AS28</f>
        <v>0</v>
      </c>
      <c r="AT29">
        <f>Sheet1!AT28</f>
        <v>0</v>
      </c>
      <c r="AU29">
        <f>Sheet1!AU28</f>
        <v>6452813.7006556001</v>
      </c>
      <c r="AV29">
        <f>Sheet1!AV28</f>
        <v>6665977.8049377799</v>
      </c>
      <c r="AW29">
        <f>Sheet1!AW28</f>
        <v>-2330581.8549377299</v>
      </c>
      <c r="AX29">
        <f>Sheet1!AX28</f>
        <v>0</v>
      </c>
      <c r="AY29">
        <f>Sheet1!AY28</f>
        <v>4335395.9500000402</v>
      </c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1"/>
        <v>1_1_2007</v>
      </c>
      <c r="B30">
        <v>1</v>
      </c>
      <c r="C30">
        <v>1</v>
      </c>
      <c r="D30">
        <v>2007</v>
      </c>
      <c r="E30">
        <f>Sheet1!E29</f>
        <v>77539119.079999894</v>
      </c>
      <c r="F30">
        <f>Sheet1!F29</f>
        <v>73691648.769999906</v>
      </c>
      <c r="G30">
        <f>Sheet1!G29</f>
        <v>81144795</v>
      </c>
      <c r="H30">
        <f>Sheet1!H29</f>
        <v>7453146.2300001197</v>
      </c>
      <c r="I30">
        <f>Sheet1!I29</f>
        <v>78774485.952003002</v>
      </c>
      <c r="J30">
        <f>Sheet1!J29</f>
        <v>-44026.104342952298</v>
      </c>
      <c r="K30">
        <f>Sheet1!K29</f>
        <v>22136656.249999899</v>
      </c>
      <c r="L30">
        <f>Sheet1!L29</f>
        <v>0.74917266799999904</v>
      </c>
      <c r="M30">
        <f>Sheet1!M29</f>
        <v>7881288.5799999898</v>
      </c>
      <c r="N30">
        <f>Sheet1!N29</f>
        <v>3.3758999999999899</v>
      </c>
      <c r="O30">
        <f>Sheet1!O29</f>
        <v>35747.03</v>
      </c>
      <c r="P30">
        <f>Sheet1!P29</f>
        <v>5.76</v>
      </c>
      <c r="Q30">
        <f>Sheet1!Q29</f>
        <v>0.208158122600624</v>
      </c>
      <c r="R30">
        <f>Sheet1!R29</f>
        <v>5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0</v>
      </c>
      <c r="X30">
        <f>Sheet1!X29</f>
        <v>0</v>
      </c>
      <c r="Y30">
        <f>Sheet1!Y29</f>
        <v>0</v>
      </c>
      <c r="Z30">
        <f>Sheet1!Z29</f>
        <v>0</v>
      </c>
      <c r="AA30">
        <f>Sheet1!AA29</f>
        <v>0</v>
      </c>
      <c r="AB30">
        <f>Sheet1!AB29</f>
        <v>0</v>
      </c>
      <c r="AC30">
        <f>Sheet1!AC29</f>
        <v>-579512.472508398</v>
      </c>
      <c r="AD30">
        <f>Sheet1!AD29</f>
        <v>497971.88013630401</v>
      </c>
      <c r="AE30">
        <f>Sheet1!AE29</f>
        <v>601131.87084028404</v>
      </c>
      <c r="AF30">
        <f>Sheet1!AF29</f>
        <v>400223.51155868499</v>
      </c>
      <c r="AG30">
        <f>Sheet1!AG29</f>
        <v>-512803.999649734</v>
      </c>
      <c r="AH30">
        <f>Sheet1!AH29</f>
        <v>-393510.26503532002</v>
      </c>
      <c r="AI30">
        <f>Sheet1!AI29</f>
        <v>-14805.9862539407</v>
      </c>
      <c r="AJ30">
        <f>Sheet1!AJ29</f>
        <v>-29526.882281705799</v>
      </c>
      <c r="AK30">
        <f>Sheet1!AK29</f>
        <v>0</v>
      </c>
      <c r="AL30">
        <f>Sheet1!AL29</f>
        <v>0</v>
      </c>
      <c r="AM30">
        <f>Sheet1!AM29</f>
        <v>0</v>
      </c>
      <c r="AN30">
        <f>Sheet1!AN29</f>
        <v>0</v>
      </c>
      <c r="AO30">
        <f>Sheet1!AO29</f>
        <v>0</v>
      </c>
      <c r="AP30">
        <f>Sheet1!AP29</f>
        <v>0</v>
      </c>
      <c r="AQ30">
        <f>Sheet1!AQ29</f>
        <v>0</v>
      </c>
      <c r="AR30">
        <f>Sheet1!AR29</f>
        <v>0</v>
      </c>
      <c r="AS30">
        <f>Sheet1!AS29</f>
        <v>0</v>
      </c>
      <c r="AT30">
        <f>Sheet1!AT29</f>
        <v>0</v>
      </c>
      <c r="AU30">
        <f>Sheet1!AU29</f>
        <v>-30832.343193826498</v>
      </c>
      <c r="AV30">
        <f>Sheet1!AV29</f>
        <v>-41162.363172152101</v>
      </c>
      <c r="AW30">
        <f>Sheet1!AW29</f>
        <v>7494308.5931722699</v>
      </c>
      <c r="AX30">
        <f>Sheet1!AX29</f>
        <v>0</v>
      </c>
      <c r="AY30">
        <f>Sheet1!AY29</f>
        <v>7453146.2300001197</v>
      </c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1"/>
        <v>1_1_2008</v>
      </c>
      <c r="B31">
        <v>1</v>
      </c>
      <c r="C31">
        <v>1</v>
      </c>
      <c r="D31">
        <v>2008</v>
      </c>
      <c r="E31">
        <f>Sheet1!E30</f>
        <v>77539119.079999894</v>
      </c>
      <c r="F31">
        <f>Sheet1!F30</f>
        <v>81144795</v>
      </c>
      <c r="G31">
        <f>Sheet1!G30</f>
        <v>85651429.170000002</v>
      </c>
      <c r="H31">
        <f>Sheet1!H30</f>
        <v>4506634.1699999496</v>
      </c>
      <c r="I31">
        <f>Sheet1!I30</f>
        <v>86786548.477433398</v>
      </c>
      <c r="J31">
        <f>Sheet1!J30</f>
        <v>8012062.5254304502</v>
      </c>
      <c r="K31">
        <f>Sheet1!K30</f>
        <v>24024638.419999901</v>
      </c>
      <c r="L31">
        <f>Sheet1!L30</f>
        <v>0.66969303099999999</v>
      </c>
      <c r="M31">
        <f>Sheet1!M30</f>
        <v>7965841.25</v>
      </c>
      <c r="N31">
        <f>Sheet1!N30</f>
        <v>3.8610000000000002</v>
      </c>
      <c r="O31">
        <f>Sheet1!O30</f>
        <v>35571.51</v>
      </c>
      <c r="P31">
        <f>Sheet1!P30</f>
        <v>5.86</v>
      </c>
      <c r="Q31">
        <f>Sheet1!Q30</f>
        <v>0.20822732360878499</v>
      </c>
      <c r="R31">
        <f>Sheet1!R30</f>
        <v>5.7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0</v>
      </c>
      <c r="X31">
        <f>Sheet1!X30</f>
        <v>0</v>
      </c>
      <c r="Y31">
        <f>Sheet1!Y30</f>
        <v>0</v>
      </c>
      <c r="Z31">
        <f>Sheet1!Z30</f>
        <v>0</v>
      </c>
      <c r="AA31">
        <f>Sheet1!AA30</f>
        <v>0</v>
      </c>
      <c r="AB31">
        <f>Sheet1!AB30</f>
        <v>0</v>
      </c>
      <c r="AC31">
        <f>Sheet1!AC30</f>
        <v>4804405.7269453304</v>
      </c>
      <c r="AD31">
        <f>Sheet1!AD30</f>
        <v>1565285.5121542299</v>
      </c>
      <c r="AE31">
        <f>Sheet1!AE30</f>
        <v>252047.250038253</v>
      </c>
      <c r="AF31">
        <f>Sheet1!AF30</f>
        <v>1450532.05868595</v>
      </c>
      <c r="AG31">
        <f>Sheet1!AG30</f>
        <v>96568.439709744795</v>
      </c>
      <c r="AH31">
        <f>Sheet1!AH30</f>
        <v>83595.109268716304</v>
      </c>
      <c r="AI31">
        <f>Sheet1!AI30</f>
        <v>152.07700044597499</v>
      </c>
      <c r="AJ31">
        <f>Sheet1!AJ30</f>
        <v>-227319.14824658999</v>
      </c>
      <c r="AK31">
        <f>Sheet1!AK30</f>
        <v>0</v>
      </c>
      <c r="AL31">
        <f>Sheet1!AL30</f>
        <v>0</v>
      </c>
      <c r="AM31">
        <f>Sheet1!AM30</f>
        <v>0</v>
      </c>
      <c r="AN31">
        <f>Sheet1!AN30</f>
        <v>0</v>
      </c>
      <c r="AO31">
        <f>Sheet1!AO30</f>
        <v>0</v>
      </c>
      <c r="AP31">
        <f>Sheet1!AP30</f>
        <v>0</v>
      </c>
      <c r="AQ31">
        <f>Sheet1!AQ30</f>
        <v>0</v>
      </c>
      <c r="AR31">
        <f>Sheet1!AR30</f>
        <v>0</v>
      </c>
      <c r="AS31">
        <f>Sheet1!AS30</f>
        <v>0</v>
      </c>
      <c r="AT31">
        <f>Sheet1!AT30</f>
        <v>0</v>
      </c>
      <c r="AU31">
        <f>Sheet1!AU30</f>
        <v>8025267.0255560996</v>
      </c>
      <c r="AV31">
        <f>Sheet1!AV30</f>
        <v>8253143.9373576203</v>
      </c>
      <c r="AW31">
        <f>Sheet1!AW30</f>
        <v>-3746509.76735766</v>
      </c>
      <c r="AX31">
        <f>Sheet1!AX30</f>
        <v>0</v>
      </c>
      <c r="AY31">
        <f>Sheet1!AY30</f>
        <v>4506634.1699999496</v>
      </c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1"/>
        <v>1_1_2009</v>
      </c>
      <c r="B32">
        <v>1</v>
      </c>
      <c r="C32">
        <v>1</v>
      </c>
      <c r="D32">
        <v>2009</v>
      </c>
      <c r="E32">
        <f>Sheet1!E31</f>
        <v>77539119.079999894</v>
      </c>
      <c r="F32">
        <f>Sheet1!F31</f>
        <v>85651429.170000002</v>
      </c>
      <c r="G32">
        <f>Sheet1!G31</f>
        <v>78784916.349999905</v>
      </c>
      <c r="H32">
        <f>Sheet1!H31</f>
        <v>-6866512.8200001102</v>
      </c>
      <c r="I32">
        <f>Sheet1!I31</f>
        <v>82070398.296917796</v>
      </c>
      <c r="J32">
        <f>Sheet1!J31</f>
        <v>-4716150.1805156097</v>
      </c>
      <c r="K32">
        <f>Sheet1!K31</f>
        <v>23501271.4099999</v>
      </c>
      <c r="L32">
        <f>Sheet1!L31</f>
        <v>0.74367734699999999</v>
      </c>
      <c r="M32">
        <f>Sheet1!M31</f>
        <v>7920306.75</v>
      </c>
      <c r="N32">
        <f>Sheet1!N31</f>
        <v>2.7612000000000001</v>
      </c>
      <c r="O32">
        <f>Sheet1!O31</f>
        <v>32861.79</v>
      </c>
      <c r="P32">
        <f>Sheet1!P31</f>
        <v>6.11</v>
      </c>
      <c r="Q32">
        <f>Sheet1!Q31</f>
        <v>0.21536404722486199</v>
      </c>
      <c r="R32">
        <f>Sheet1!R31</f>
        <v>5.6</v>
      </c>
      <c r="S32">
        <f>Sheet1!S31</f>
        <v>0</v>
      </c>
      <c r="T32">
        <f>Sheet1!T31</f>
        <v>0</v>
      </c>
      <c r="U32">
        <f>Sheet1!U31</f>
        <v>0</v>
      </c>
      <c r="V32">
        <f>Sheet1!V31</f>
        <v>0</v>
      </c>
      <c r="W32">
        <f>Sheet1!W31</f>
        <v>0</v>
      </c>
      <c r="X32">
        <f>Sheet1!X31</f>
        <v>0</v>
      </c>
      <c r="Y32">
        <f>Sheet1!Y31</f>
        <v>0</v>
      </c>
      <c r="Z32">
        <f>Sheet1!Z31</f>
        <v>0</v>
      </c>
      <c r="AA32">
        <f>Sheet1!AA31</f>
        <v>0</v>
      </c>
      <c r="AB32">
        <f>Sheet1!AB31</f>
        <v>0</v>
      </c>
      <c r="AC32">
        <f>Sheet1!AC31</f>
        <v>-1315640.89529765</v>
      </c>
      <c r="AD32">
        <f>Sheet1!AD31</f>
        <v>-1512243.7144645001</v>
      </c>
      <c r="AE32">
        <f>Sheet1!AE31</f>
        <v>-142581.404159998</v>
      </c>
      <c r="AF32">
        <f>Sheet1!AF31</f>
        <v>-3623747.0512663801</v>
      </c>
      <c r="AG32">
        <f>Sheet1!AG31</f>
        <v>1655668.79129588</v>
      </c>
      <c r="AH32">
        <f>Sheet1!AH31</f>
        <v>220765.04471064301</v>
      </c>
      <c r="AI32">
        <f>Sheet1!AI31</f>
        <v>16556.384556157602</v>
      </c>
      <c r="AJ32">
        <f>Sheet1!AJ31</f>
        <v>34332.701822218798</v>
      </c>
      <c r="AK32">
        <f>Sheet1!AK31</f>
        <v>0</v>
      </c>
      <c r="AL32">
        <f>Sheet1!AL31</f>
        <v>0</v>
      </c>
      <c r="AM32">
        <f>Sheet1!AM31</f>
        <v>0</v>
      </c>
      <c r="AN32">
        <f>Sheet1!AN31</f>
        <v>0</v>
      </c>
      <c r="AO32">
        <f>Sheet1!AO31</f>
        <v>0</v>
      </c>
      <c r="AP32">
        <f>Sheet1!AP31</f>
        <v>0</v>
      </c>
      <c r="AQ32">
        <f>Sheet1!AQ31</f>
        <v>0</v>
      </c>
      <c r="AR32">
        <f>Sheet1!AR31</f>
        <v>0</v>
      </c>
      <c r="AS32">
        <f>Sheet1!AS31</f>
        <v>0</v>
      </c>
      <c r="AT32">
        <f>Sheet1!AT31</f>
        <v>0</v>
      </c>
      <c r="AU32">
        <f>Sheet1!AU31</f>
        <v>-4666890.1428036196</v>
      </c>
      <c r="AV32">
        <f>Sheet1!AV31</f>
        <v>-4654465.58514251</v>
      </c>
      <c r="AW32">
        <f>Sheet1!AW31</f>
        <v>-2212047.2348575899</v>
      </c>
      <c r="AX32">
        <f>Sheet1!AX31</f>
        <v>0</v>
      </c>
      <c r="AY32">
        <f>Sheet1!AY31</f>
        <v>-6866512.8200001102</v>
      </c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1"/>
        <v>1_1_2010</v>
      </c>
      <c r="B33">
        <v>1</v>
      </c>
      <c r="C33">
        <v>1</v>
      </c>
      <c r="D33">
        <v>2010</v>
      </c>
      <c r="E33">
        <f>Sheet1!E32</f>
        <v>77539119.079999894</v>
      </c>
      <c r="F33">
        <f>Sheet1!F32</f>
        <v>78784916.349999905</v>
      </c>
      <c r="G33">
        <f>Sheet1!G32</f>
        <v>76592260.670000106</v>
      </c>
      <c r="H33">
        <f>Sheet1!H32</f>
        <v>-2192655.6799997902</v>
      </c>
      <c r="I33">
        <f>Sheet1!I32</f>
        <v>74499479.633663401</v>
      </c>
      <c r="J33">
        <f>Sheet1!J32</f>
        <v>-7570918.6632543597</v>
      </c>
      <c r="K33">
        <f>Sheet1!K32</f>
        <v>20606947.719999898</v>
      </c>
      <c r="L33">
        <f>Sheet1!L32</f>
        <v>0.87860106800000004</v>
      </c>
      <c r="M33">
        <f>Sheet1!M32</f>
        <v>7720609.5799999898</v>
      </c>
      <c r="N33">
        <f>Sheet1!N32</f>
        <v>3.2084999999999999</v>
      </c>
      <c r="O33">
        <f>Sheet1!O32</f>
        <v>30866</v>
      </c>
      <c r="P33">
        <f>Sheet1!P32</f>
        <v>6.14</v>
      </c>
      <c r="Q33">
        <f>Sheet1!Q32</f>
        <v>0.21688099048449899</v>
      </c>
      <c r="R33">
        <f>Sheet1!R32</f>
        <v>5.8</v>
      </c>
      <c r="S33">
        <f>Sheet1!S32</f>
        <v>0</v>
      </c>
      <c r="T33">
        <f>Sheet1!T32</f>
        <v>0</v>
      </c>
      <c r="U33">
        <f>Sheet1!U32</f>
        <v>0</v>
      </c>
      <c r="V33">
        <f>Sheet1!V32</f>
        <v>0</v>
      </c>
      <c r="W33">
        <f>Sheet1!W32</f>
        <v>0</v>
      </c>
      <c r="X33">
        <f>Sheet1!X32</f>
        <v>0</v>
      </c>
      <c r="Y33">
        <f>Sheet1!Y32</f>
        <v>0</v>
      </c>
      <c r="Z33">
        <f>Sheet1!Z32</f>
        <v>0</v>
      </c>
      <c r="AA33">
        <f>Sheet1!AA32</f>
        <v>0</v>
      </c>
      <c r="AB33">
        <f>Sheet1!AB32</f>
        <v>0</v>
      </c>
      <c r="AC33">
        <f>Sheet1!AC32</f>
        <v>-6951179.7835332202</v>
      </c>
      <c r="AD33">
        <f>Sheet1!AD32</f>
        <v>-2375983.09102462</v>
      </c>
      <c r="AE33">
        <f>Sheet1!AE32</f>
        <v>-582549.25048302498</v>
      </c>
      <c r="AF33">
        <f>Sheet1!AF32</f>
        <v>1506205.20402535</v>
      </c>
      <c r="AG33">
        <f>Sheet1!AG32</f>
        <v>1201856.32095824</v>
      </c>
      <c r="AH33">
        <f>Sheet1!AH32</f>
        <v>24340.416501866501</v>
      </c>
      <c r="AI33">
        <f>Sheet1!AI32</f>
        <v>3236.7665543600801</v>
      </c>
      <c r="AJ33">
        <f>Sheet1!AJ32</f>
        <v>-63122.672437468696</v>
      </c>
      <c r="AK33">
        <f>Sheet1!AK32</f>
        <v>0</v>
      </c>
      <c r="AL33">
        <f>Sheet1!AL32</f>
        <v>0</v>
      </c>
      <c r="AM33">
        <f>Sheet1!AM32</f>
        <v>0</v>
      </c>
      <c r="AN33">
        <f>Sheet1!AN32</f>
        <v>0</v>
      </c>
      <c r="AO33">
        <f>Sheet1!AO32</f>
        <v>0</v>
      </c>
      <c r="AP33">
        <f>Sheet1!AP32</f>
        <v>0</v>
      </c>
      <c r="AQ33">
        <f>Sheet1!AQ32</f>
        <v>0</v>
      </c>
      <c r="AR33">
        <f>Sheet1!AR32</f>
        <v>0</v>
      </c>
      <c r="AS33">
        <f>Sheet1!AS32</f>
        <v>0</v>
      </c>
      <c r="AT33">
        <f>Sheet1!AT32</f>
        <v>0</v>
      </c>
      <c r="AU33">
        <f>Sheet1!AU32</f>
        <v>-7237196.0894385101</v>
      </c>
      <c r="AV33">
        <f>Sheet1!AV32</f>
        <v>-7267835.9792918004</v>
      </c>
      <c r="AW33">
        <f>Sheet1!AW32</f>
        <v>5075180.299292</v>
      </c>
      <c r="AX33">
        <f>Sheet1!AX32</f>
        <v>0</v>
      </c>
      <c r="AY33">
        <f>Sheet1!AY32</f>
        <v>-2192655.6799997902</v>
      </c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1"/>
        <v>1_1_2011</v>
      </c>
      <c r="B34">
        <v>1</v>
      </c>
      <c r="C34">
        <v>1</v>
      </c>
      <c r="D34">
        <v>2011</v>
      </c>
      <c r="E34">
        <f>Sheet1!E33</f>
        <v>77539119.079999894</v>
      </c>
      <c r="F34">
        <f>Sheet1!F33</f>
        <v>76592260.670000106</v>
      </c>
      <c r="G34">
        <f>Sheet1!G33</f>
        <v>73909571.670000002</v>
      </c>
      <c r="H34">
        <f>Sheet1!H33</f>
        <v>-2682689.00000004</v>
      </c>
      <c r="I34">
        <f>Sheet1!I33</f>
        <v>67975010.429616004</v>
      </c>
      <c r="J34">
        <f>Sheet1!J33</f>
        <v>-6524469.2040474396</v>
      </c>
      <c r="K34">
        <f>Sheet1!K33</f>
        <v>17507175.989999998</v>
      </c>
      <c r="L34">
        <f>Sheet1!L33</f>
        <v>0.95897663499999997</v>
      </c>
      <c r="M34">
        <f>Sheet1!M33</f>
        <v>7844849.6699999897</v>
      </c>
      <c r="N34">
        <f>Sheet1!N33</f>
        <v>3.95359999999999</v>
      </c>
      <c r="O34">
        <f>Sheet1!O33</f>
        <v>30030.559999999899</v>
      </c>
      <c r="P34">
        <f>Sheet1!P33</f>
        <v>6.17</v>
      </c>
      <c r="Q34">
        <f>Sheet1!Q33</f>
        <v>0.21236935552294001</v>
      </c>
      <c r="R34">
        <f>Sheet1!R33</f>
        <v>5.5</v>
      </c>
      <c r="S34">
        <f>Sheet1!S33</f>
        <v>0</v>
      </c>
      <c r="T34">
        <f>Sheet1!T33</f>
        <v>0</v>
      </c>
      <c r="U34">
        <f>Sheet1!U33</f>
        <v>0</v>
      </c>
      <c r="V34">
        <f>Sheet1!V33</f>
        <v>0</v>
      </c>
      <c r="W34">
        <f>Sheet1!W33</f>
        <v>0</v>
      </c>
      <c r="X34">
        <f>Sheet1!X33</f>
        <v>0</v>
      </c>
      <c r="Y34">
        <f>Sheet1!Y33</f>
        <v>0</v>
      </c>
      <c r="Z34">
        <f>Sheet1!Z33</f>
        <v>0</v>
      </c>
      <c r="AA34">
        <f>Sheet1!AA33</f>
        <v>0</v>
      </c>
      <c r="AB34">
        <f>Sheet1!AB33</f>
        <v>0</v>
      </c>
      <c r="AC34">
        <f>Sheet1!AC33</f>
        <v>-8291139.4530891702</v>
      </c>
      <c r="AD34">
        <f>Sheet1!AD33</f>
        <v>-1307098.14977916</v>
      </c>
      <c r="AE34">
        <f>Sheet1!AE33</f>
        <v>356179.261824049</v>
      </c>
      <c r="AF34">
        <f>Sheet1!AF33</f>
        <v>2133302.7426463198</v>
      </c>
      <c r="AG34">
        <f>Sheet1!AG33</f>
        <v>509523.631731742</v>
      </c>
      <c r="AH34">
        <f>Sheet1!AH33</f>
        <v>23663.000633843199</v>
      </c>
      <c r="AI34">
        <f>Sheet1!AI33</f>
        <v>-9357.98514437417</v>
      </c>
      <c r="AJ34">
        <f>Sheet1!AJ33</f>
        <v>92141.140293803197</v>
      </c>
      <c r="AK34">
        <f>Sheet1!AK33</f>
        <v>0</v>
      </c>
      <c r="AL34">
        <f>Sheet1!AL33</f>
        <v>0</v>
      </c>
      <c r="AM34">
        <f>Sheet1!AM33</f>
        <v>0</v>
      </c>
      <c r="AN34">
        <f>Sheet1!AN33</f>
        <v>0</v>
      </c>
      <c r="AO34">
        <f>Sheet1!AO33</f>
        <v>0</v>
      </c>
      <c r="AP34">
        <f>Sheet1!AP33</f>
        <v>0</v>
      </c>
      <c r="AQ34">
        <f>Sheet1!AQ33</f>
        <v>0</v>
      </c>
      <c r="AR34">
        <f>Sheet1!AR33</f>
        <v>0</v>
      </c>
      <c r="AS34">
        <f>Sheet1!AS33</f>
        <v>0</v>
      </c>
      <c r="AT34">
        <f>Sheet1!AT33</f>
        <v>0</v>
      </c>
      <c r="AU34">
        <f>Sheet1!AU33</f>
        <v>-6492785.8108829502</v>
      </c>
      <c r="AV34">
        <f>Sheet1!AV33</f>
        <v>-6707749.4831787199</v>
      </c>
      <c r="AW34">
        <f>Sheet1!AW33</f>
        <v>4025060.4831786701</v>
      </c>
      <c r="AX34">
        <f>Sheet1!AX33</f>
        <v>0</v>
      </c>
      <c r="AY34">
        <f>Sheet1!AY33</f>
        <v>-2682689.00000004</v>
      </c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1"/>
        <v>1_1_2012</v>
      </c>
      <c r="B35">
        <v>1</v>
      </c>
      <c r="C35">
        <v>1</v>
      </c>
      <c r="D35">
        <v>2012</v>
      </c>
      <c r="E35">
        <f>Sheet1!E34</f>
        <v>77539119.079999894</v>
      </c>
      <c r="F35">
        <f>Sheet1!F34</f>
        <v>73909571.670000002</v>
      </c>
      <c r="G35">
        <f>Sheet1!G34</f>
        <v>70196147.950000003</v>
      </c>
      <c r="H35">
        <f>Sheet1!H34</f>
        <v>-3713423.72000001</v>
      </c>
      <c r="I35">
        <f>Sheet1!I34</f>
        <v>66816221.9184089</v>
      </c>
      <c r="J35">
        <f>Sheet1!J34</f>
        <v>-1158788.51120708</v>
      </c>
      <c r="K35">
        <f>Sheet1!K34</f>
        <v>17714785.469999898</v>
      </c>
      <c r="L35">
        <f>Sheet1!L34</f>
        <v>1.0889891739999999</v>
      </c>
      <c r="M35">
        <f>Sheet1!M34</f>
        <v>7979817.5799999898</v>
      </c>
      <c r="N35">
        <f>Sheet1!N34</f>
        <v>3.9458000000000002</v>
      </c>
      <c r="O35">
        <f>Sheet1!O34</f>
        <v>30285.6499999999</v>
      </c>
      <c r="P35">
        <f>Sheet1!P34</f>
        <v>6.19</v>
      </c>
      <c r="Q35">
        <f>Sheet1!Q34</f>
        <v>0.20020697376796401</v>
      </c>
      <c r="R35">
        <f>Sheet1!R34</f>
        <v>5.9</v>
      </c>
      <c r="S35">
        <f>Sheet1!S34</f>
        <v>0</v>
      </c>
      <c r="T35">
        <f>Sheet1!T34</f>
        <v>0</v>
      </c>
      <c r="U35">
        <f>Sheet1!U34</f>
        <v>0</v>
      </c>
      <c r="V35">
        <f>Sheet1!V34</f>
        <v>0</v>
      </c>
      <c r="W35">
        <f>Sheet1!W34</f>
        <v>0</v>
      </c>
      <c r="X35">
        <f>Sheet1!X34</f>
        <v>0</v>
      </c>
      <c r="Y35">
        <f>Sheet1!Y34</f>
        <v>0</v>
      </c>
      <c r="Z35">
        <f>Sheet1!Z34</f>
        <v>0</v>
      </c>
      <c r="AA35">
        <f>Sheet1!AA34</f>
        <v>0</v>
      </c>
      <c r="AB35">
        <f>Sheet1!AB34</f>
        <v>0</v>
      </c>
      <c r="AC35">
        <f>Sheet1!AC34</f>
        <v>614902.15802799398</v>
      </c>
      <c r="AD35">
        <f>Sheet1!AD34</f>
        <v>-1925765.8383649599</v>
      </c>
      <c r="AE35">
        <f>Sheet1!AE34</f>
        <v>367325.413802127</v>
      </c>
      <c r="AF35">
        <f>Sheet1!AF34</f>
        <v>-19626.263645802301</v>
      </c>
      <c r="AG35">
        <f>Sheet1!AG34</f>
        <v>-150906.48722099001</v>
      </c>
      <c r="AH35">
        <f>Sheet1!AH34</f>
        <v>15222.0096747441</v>
      </c>
      <c r="AI35">
        <f>Sheet1!AI34</f>
        <v>-24340.967392053601</v>
      </c>
      <c r="AJ35">
        <f>Sheet1!AJ34</f>
        <v>-118385.623686144</v>
      </c>
      <c r="AK35">
        <f>Sheet1!AK34</f>
        <v>0</v>
      </c>
      <c r="AL35">
        <f>Sheet1!AL34</f>
        <v>0</v>
      </c>
      <c r="AM35">
        <f>Sheet1!AM34</f>
        <v>0</v>
      </c>
      <c r="AN35">
        <f>Sheet1!AN34</f>
        <v>0</v>
      </c>
      <c r="AO35">
        <f>Sheet1!AO34</f>
        <v>0</v>
      </c>
      <c r="AP35">
        <f>Sheet1!AP34</f>
        <v>0</v>
      </c>
      <c r="AQ35">
        <f>Sheet1!AQ34</f>
        <v>0</v>
      </c>
      <c r="AR35">
        <f>Sheet1!AR34</f>
        <v>0</v>
      </c>
      <c r="AS35">
        <f>Sheet1!AS34</f>
        <v>0</v>
      </c>
      <c r="AT35">
        <f>Sheet1!AT34</f>
        <v>0</v>
      </c>
      <c r="AU35">
        <f>Sheet1!AU34</f>
        <v>-1241575.5988050799</v>
      </c>
      <c r="AV35">
        <f>Sheet1!AV34</f>
        <v>-1259956.5925497401</v>
      </c>
      <c r="AW35">
        <f>Sheet1!AW34</f>
        <v>-2453467.1274502599</v>
      </c>
      <c r="AX35">
        <f>Sheet1!AX34</f>
        <v>0</v>
      </c>
      <c r="AY35">
        <f>Sheet1!AY34</f>
        <v>-3713423.72000001</v>
      </c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1"/>
        <v>1_1_2013</v>
      </c>
      <c r="B36">
        <v>1</v>
      </c>
      <c r="C36">
        <v>1</v>
      </c>
      <c r="D36">
        <v>2013</v>
      </c>
      <c r="E36">
        <f>Sheet1!E35</f>
        <v>77539119.079999894</v>
      </c>
      <c r="F36">
        <f>Sheet1!F35</f>
        <v>70196147.950000003</v>
      </c>
      <c r="G36">
        <f>Sheet1!G35</f>
        <v>69597802.299999997</v>
      </c>
      <c r="H36">
        <f>Sheet1!H35</f>
        <v>-598345.65000004997</v>
      </c>
      <c r="I36">
        <f>Sheet1!I35</f>
        <v>65754054.1510996</v>
      </c>
      <c r="J36">
        <f>Sheet1!J35</f>
        <v>-1062167.7673092801</v>
      </c>
      <c r="K36">
        <f>Sheet1!K35</f>
        <v>17805723.57</v>
      </c>
      <c r="L36">
        <f>Sheet1!L35</f>
        <v>1.1680840699999999</v>
      </c>
      <c r="M36">
        <f>Sheet1!M35</f>
        <v>8089608.0799999898</v>
      </c>
      <c r="N36">
        <f>Sheet1!N35</f>
        <v>3.8123999999999998</v>
      </c>
      <c r="O36">
        <f>Sheet1!O35</f>
        <v>30705.48</v>
      </c>
      <c r="P36">
        <f>Sheet1!P35</f>
        <v>6.3</v>
      </c>
      <c r="Q36">
        <f>Sheet1!Q35</f>
        <v>0.201596944369106</v>
      </c>
      <c r="R36">
        <f>Sheet1!R35</f>
        <v>6</v>
      </c>
      <c r="S36">
        <f>Sheet1!S35</f>
        <v>0</v>
      </c>
      <c r="T36">
        <f>Sheet1!T35</f>
        <v>0</v>
      </c>
      <c r="U36">
        <f>Sheet1!U35</f>
        <v>0</v>
      </c>
      <c r="V36">
        <f>Sheet1!V35</f>
        <v>0</v>
      </c>
      <c r="W36">
        <f>Sheet1!W35</f>
        <v>0.8</v>
      </c>
      <c r="X36">
        <f>Sheet1!X35</f>
        <v>0</v>
      </c>
      <c r="Y36">
        <f>Sheet1!Y35</f>
        <v>0</v>
      </c>
      <c r="Z36">
        <f>Sheet1!Z35</f>
        <v>0</v>
      </c>
      <c r="AA36">
        <f>Sheet1!AA35</f>
        <v>0</v>
      </c>
      <c r="AB36">
        <f>Sheet1!AB35</f>
        <v>0</v>
      </c>
      <c r="AC36">
        <f>Sheet1!AC35</f>
        <v>253063.13639383999</v>
      </c>
      <c r="AD36">
        <f>Sheet1!AD35</f>
        <v>-1063688.5779169099</v>
      </c>
      <c r="AE36">
        <f>Sheet1!AE35</f>
        <v>279327.661604908</v>
      </c>
      <c r="AF36">
        <f>Sheet1!AF35</f>
        <v>-322726.77021599002</v>
      </c>
      <c r="AG36">
        <f>Sheet1!AG35</f>
        <v>-233127.71745621</v>
      </c>
      <c r="AH36">
        <f>Sheet1!AH35</f>
        <v>79551.528967985301</v>
      </c>
      <c r="AI36">
        <f>Sheet1!AI35</f>
        <v>2642.51287338259</v>
      </c>
      <c r="AJ36">
        <f>Sheet1!AJ35</f>
        <v>-28126.2996790574</v>
      </c>
      <c r="AK36">
        <f>Sheet1!AK35</f>
        <v>0</v>
      </c>
      <c r="AL36">
        <f>Sheet1!AL35</f>
        <v>0</v>
      </c>
      <c r="AM36">
        <f>Sheet1!AM35</f>
        <v>0</v>
      </c>
      <c r="AN36">
        <f>Sheet1!AN35</f>
        <v>0</v>
      </c>
      <c r="AO36">
        <f>Sheet1!AO35</f>
        <v>-81397.314754327206</v>
      </c>
      <c r="AP36">
        <f>Sheet1!AP35</f>
        <v>0</v>
      </c>
      <c r="AQ36">
        <f>Sheet1!AQ35</f>
        <v>0</v>
      </c>
      <c r="AR36">
        <f>Sheet1!AR35</f>
        <v>0</v>
      </c>
      <c r="AS36">
        <f>Sheet1!AS35</f>
        <v>0</v>
      </c>
      <c r="AT36">
        <f>Sheet1!AT35</f>
        <v>0</v>
      </c>
      <c r="AU36">
        <f>Sheet1!AU35</f>
        <v>-1114481.8401823801</v>
      </c>
      <c r="AV36">
        <f>Sheet1!AV35</f>
        <v>-1115897.9601212901</v>
      </c>
      <c r="AW36">
        <f>Sheet1!AW35</f>
        <v>517552.31012123998</v>
      </c>
      <c r="AX36">
        <f>Sheet1!AX35</f>
        <v>0</v>
      </c>
      <c r="AY36">
        <f>Sheet1!AY35</f>
        <v>-598345.65000004997</v>
      </c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1"/>
        <v>1_1_2014</v>
      </c>
      <c r="B37">
        <v>1</v>
      </c>
      <c r="C37">
        <v>1</v>
      </c>
      <c r="D37">
        <v>2014</v>
      </c>
      <c r="E37">
        <f>Sheet1!E36</f>
        <v>77539119.079999894</v>
      </c>
      <c r="F37">
        <f>Sheet1!F36</f>
        <v>69597802.299999997</v>
      </c>
      <c r="G37">
        <f>Sheet1!G36</f>
        <v>71197932.610000104</v>
      </c>
      <c r="H37">
        <f>Sheet1!H36</f>
        <v>1600130.3100000899</v>
      </c>
      <c r="I37">
        <f>Sheet1!I36</f>
        <v>72941514.275237396</v>
      </c>
      <c r="J37">
        <f>Sheet1!J36</f>
        <v>7187460.1241377704</v>
      </c>
      <c r="K37">
        <f>Sheet1!K36</f>
        <v>20284437.029999901</v>
      </c>
      <c r="L37">
        <f>Sheet1!L36</f>
        <v>1.11042088299999</v>
      </c>
      <c r="M37">
        <f>Sheet1!M36</f>
        <v>8223547.5</v>
      </c>
      <c r="N37">
        <f>Sheet1!N36</f>
        <v>3.6145999999999998</v>
      </c>
      <c r="O37">
        <f>Sheet1!O36</f>
        <v>30418.819999999901</v>
      </c>
      <c r="P37">
        <f>Sheet1!P36</f>
        <v>6.61</v>
      </c>
      <c r="Q37">
        <f>Sheet1!Q36</f>
        <v>0.201995048407517</v>
      </c>
      <c r="R37">
        <f>Sheet1!R36</f>
        <v>6.2</v>
      </c>
      <c r="S37">
        <f>Sheet1!S36</f>
        <v>0</v>
      </c>
      <c r="T37">
        <f>Sheet1!T36</f>
        <v>0</v>
      </c>
      <c r="U37">
        <f>Sheet1!U36</f>
        <v>0</v>
      </c>
      <c r="V37">
        <f>Sheet1!V36</f>
        <v>0</v>
      </c>
      <c r="W37">
        <f>Sheet1!W36</f>
        <v>1.7</v>
      </c>
      <c r="X37">
        <f>Sheet1!X36</f>
        <v>0</v>
      </c>
      <c r="Y37">
        <f>Sheet1!Y36</f>
        <v>0</v>
      </c>
      <c r="Z37">
        <f>Sheet1!Z36</f>
        <v>0</v>
      </c>
      <c r="AA37">
        <f>Sheet1!AA36</f>
        <v>0</v>
      </c>
      <c r="AB37">
        <f>Sheet1!AB36</f>
        <v>0</v>
      </c>
      <c r="AC37">
        <f>Sheet1!AC36</f>
        <v>6676240.2892351896</v>
      </c>
      <c r="AD37">
        <f>Sheet1!AD36</f>
        <v>775105.72901581298</v>
      </c>
      <c r="AE37">
        <f>Sheet1!AE36</f>
        <v>332950.22937352798</v>
      </c>
      <c r="AF37">
        <f>Sheet1!AF36</f>
        <v>-490552.83557798201</v>
      </c>
      <c r="AG37">
        <f>Sheet1!AG36</f>
        <v>157918.61725881801</v>
      </c>
      <c r="AH37">
        <f>Sheet1!AH36</f>
        <v>222508.765819664</v>
      </c>
      <c r="AI37">
        <f>Sheet1!AI36</f>
        <v>750.38560198190203</v>
      </c>
      <c r="AJ37">
        <f>Sheet1!AJ36</f>
        <v>-55761.933635036599</v>
      </c>
      <c r="AK37">
        <f>Sheet1!AK36</f>
        <v>0</v>
      </c>
      <c r="AL37">
        <f>Sheet1!AL36</f>
        <v>0</v>
      </c>
      <c r="AM37">
        <f>Sheet1!AM36</f>
        <v>0</v>
      </c>
      <c r="AN37">
        <f>Sheet1!AN36</f>
        <v>0</v>
      </c>
      <c r="AO37">
        <f>Sheet1!AO36</f>
        <v>-90784.845624496898</v>
      </c>
      <c r="AP37">
        <f>Sheet1!AP36</f>
        <v>0</v>
      </c>
      <c r="AQ37">
        <f>Sheet1!AQ36</f>
        <v>0</v>
      </c>
      <c r="AR37">
        <f>Sheet1!AR36</f>
        <v>0</v>
      </c>
      <c r="AS37">
        <f>Sheet1!AS36</f>
        <v>0</v>
      </c>
      <c r="AT37">
        <f>Sheet1!AT36</f>
        <v>0</v>
      </c>
      <c r="AU37">
        <f>Sheet1!AU36</f>
        <v>7528374.40146749</v>
      </c>
      <c r="AV37">
        <f>Sheet1!AV36</f>
        <v>7607613.4805219099</v>
      </c>
      <c r="AW37">
        <f>Sheet1!AW36</f>
        <v>-6007483.17052182</v>
      </c>
      <c r="AX37">
        <f>Sheet1!AX36</f>
        <v>0</v>
      </c>
      <c r="AY37">
        <f>Sheet1!AY36</f>
        <v>1600130.3100000899</v>
      </c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1"/>
        <v>1_1_2015</v>
      </c>
      <c r="B38">
        <v>1</v>
      </c>
      <c r="C38">
        <v>1</v>
      </c>
      <c r="D38">
        <v>2015</v>
      </c>
      <c r="E38">
        <f>Sheet1!E37</f>
        <v>77539119.079999894</v>
      </c>
      <c r="F38">
        <f>Sheet1!F37</f>
        <v>71197932.610000104</v>
      </c>
      <c r="G38">
        <f>Sheet1!G37</f>
        <v>72589847.120000005</v>
      </c>
      <c r="H38">
        <f>Sheet1!H37</f>
        <v>1391914.5099999399</v>
      </c>
      <c r="I38">
        <f>Sheet1!I37</f>
        <v>72757093.215534404</v>
      </c>
      <c r="J38">
        <f>Sheet1!J37</f>
        <v>-184421.059703037</v>
      </c>
      <c r="K38">
        <f>Sheet1!K37</f>
        <v>22150464.2299999</v>
      </c>
      <c r="L38">
        <f>Sheet1!L37</f>
        <v>1.136638083</v>
      </c>
      <c r="M38">
        <f>Sheet1!M37</f>
        <v>8386512.9999999898</v>
      </c>
      <c r="N38">
        <f>Sheet1!N37</f>
        <v>2.5546000000000002</v>
      </c>
      <c r="O38">
        <f>Sheet1!O37</f>
        <v>31958.999999999902</v>
      </c>
      <c r="P38">
        <f>Sheet1!P37</f>
        <v>5.98</v>
      </c>
      <c r="Q38">
        <f>Sheet1!Q37</f>
        <v>0.209393410021494</v>
      </c>
      <c r="R38">
        <f>Sheet1!R37</f>
        <v>6.4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2.2000000000000002</v>
      </c>
      <c r="X38">
        <f>Sheet1!X37</f>
        <v>0</v>
      </c>
      <c r="Y38">
        <f>Sheet1!Y37</f>
        <v>0</v>
      </c>
      <c r="Z38">
        <f>Sheet1!Z37</f>
        <v>1</v>
      </c>
      <c r="AA38">
        <f>Sheet1!AA37</f>
        <v>0</v>
      </c>
      <c r="AB38">
        <f>Sheet1!AB37</f>
        <v>0</v>
      </c>
      <c r="AC38">
        <f>Sheet1!AC37</f>
        <v>4542641.4001021497</v>
      </c>
      <c r="AD38">
        <f>Sheet1!AD37</f>
        <v>-360242.70939731901</v>
      </c>
      <c r="AE38">
        <f>Sheet1!AE37</f>
        <v>407203.60182456003</v>
      </c>
      <c r="AF38">
        <f>Sheet1!AF37</f>
        <v>-3063669.50813183</v>
      </c>
      <c r="AG38">
        <f>Sheet1!AG37</f>
        <v>-844690.00258464203</v>
      </c>
      <c r="AH38">
        <f>Sheet1!AH37</f>
        <v>-460359.03998346202</v>
      </c>
      <c r="AI38">
        <f>Sheet1!AI37</f>
        <v>14267.1257696783</v>
      </c>
      <c r="AJ38">
        <f>Sheet1!AJ37</f>
        <v>-57043.962049799302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-51610.570739822397</v>
      </c>
      <c r="AP38">
        <f>Sheet1!AP37</f>
        <v>0</v>
      </c>
      <c r="AQ38">
        <f>Sheet1!AQ37</f>
        <v>0</v>
      </c>
      <c r="AR38">
        <f>Sheet1!AR37</f>
        <v>-91112.600554684599</v>
      </c>
      <c r="AS38">
        <f>Sheet1!AS37</f>
        <v>0</v>
      </c>
      <c r="AT38">
        <f>Sheet1!AT37</f>
        <v>0</v>
      </c>
      <c r="AU38">
        <f>Sheet1!AU37</f>
        <v>35383.734254830903</v>
      </c>
      <c r="AV38">
        <f>Sheet1!AV37</f>
        <v>-180012.689770267</v>
      </c>
      <c r="AW38">
        <f>Sheet1!AW37</f>
        <v>1571927.1997702101</v>
      </c>
      <c r="AX38">
        <f>Sheet1!AX37</f>
        <v>0</v>
      </c>
      <c r="AY38">
        <f>Sheet1!AY37</f>
        <v>1391914.5099999399</v>
      </c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1"/>
        <v>1_1_2016</v>
      </c>
      <c r="B39">
        <v>1</v>
      </c>
      <c r="C39">
        <v>1</v>
      </c>
      <c r="D39">
        <v>2016</v>
      </c>
      <c r="E39">
        <f>Sheet1!E38</f>
        <v>77539119.079999894</v>
      </c>
      <c r="F39">
        <f>Sheet1!F38</f>
        <v>72589847.120000005</v>
      </c>
      <c r="G39">
        <f>Sheet1!G38</f>
        <v>68745917.159999907</v>
      </c>
      <c r="H39">
        <f>Sheet1!H38</f>
        <v>-3843929.9600001201</v>
      </c>
      <c r="I39">
        <f>Sheet1!I38</f>
        <v>71745899.745543197</v>
      </c>
      <c r="J39">
        <f>Sheet1!J38</f>
        <v>-1011193.4699911301</v>
      </c>
      <c r="K39">
        <f>Sheet1!K38</f>
        <v>22252036.339999899</v>
      </c>
      <c r="L39">
        <f>Sheet1!L38</f>
        <v>1.154169811</v>
      </c>
      <c r="M39">
        <f>Sheet1!M38</f>
        <v>8576265.7499999907</v>
      </c>
      <c r="N39">
        <f>Sheet1!N38</f>
        <v>2.3204999999999898</v>
      </c>
      <c r="O39">
        <f>Sheet1!O38</f>
        <v>32624.55</v>
      </c>
      <c r="P39">
        <f>Sheet1!P38</f>
        <v>6.05</v>
      </c>
      <c r="Q39">
        <f>Sheet1!Q38</f>
        <v>0.20810568797164</v>
      </c>
      <c r="R39">
        <f>Sheet1!R38</f>
        <v>7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3.69999999999999</v>
      </c>
      <c r="X39">
        <f>Sheet1!X38</f>
        <v>0</v>
      </c>
      <c r="Y39">
        <f>Sheet1!Y38</f>
        <v>0</v>
      </c>
      <c r="Z39">
        <f>Sheet1!Z38</f>
        <v>1</v>
      </c>
      <c r="AA39">
        <f>Sheet1!AA38</f>
        <v>0</v>
      </c>
      <c r="AB39">
        <f>Sheet1!AB38</f>
        <v>0</v>
      </c>
      <c r="AC39">
        <f>Sheet1!AC38</f>
        <v>233780.55828112899</v>
      </c>
      <c r="AD39">
        <f>Sheet1!AD38</f>
        <v>-243310.249173135</v>
      </c>
      <c r="AE39">
        <f>Sheet1!AE38</f>
        <v>473548.73353264597</v>
      </c>
      <c r="AF39">
        <f>Sheet1!AF38</f>
        <v>-828674.93684079405</v>
      </c>
      <c r="AG39">
        <f>Sheet1!AG38</f>
        <v>-360627.58119894098</v>
      </c>
      <c r="AH39">
        <f>Sheet1!AH38</f>
        <v>52339.194862923097</v>
      </c>
      <c r="AI39">
        <f>Sheet1!AI38</f>
        <v>-2531.5148718458099</v>
      </c>
      <c r="AJ39">
        <f>Sheet1!AJ38</f>
        <v>-174337.74785293901</v>
      </c>
      <c r="AK39">
        <f>Sheet1!AK38</f>
        <v>0</v>
      </c>
      <c r="AL39">
        <f>Sheet1!AL38</f>
        <v>0</v>
      </c>
      <c r="AM39">
        <f>Sheet1!AM38</f>
        <v>0</v>
      </c>
      <c r="AN39">
        <f>Sheet1!AN38</f>
        <v>0</v>
      </c>
      <c r="AO39">
        <f>Sheet1!AO38</f>
        <v>-157744.258865746</v>
      </c>
      <c r="AP39">
        <f>Sheet1!AP38</f>
        <v>0</v>
      </c>
      <c r="AQ39">
        <f>Sheet1!AQ38</f>
        <v>0</v>
      </c>
      <c r="AR39">
        <f>Sheet1!AR38</f>
        <v>0</v>
      </c>
      <c r="AS39">
        <f>Sheet1!AS38</f>
        <v>0</v>
      </c>
      <c r="AT39">
        <f>Sheet1!AT38</f>
        <v>0</v>
      </c>
      <c r="AU39">
        <f>Sheet1!AU38</f>
        <v>-1007557.8021266999</v>
      </c>
      <c r="AV39">
        <f>Sheet1!AV38</f>
        <v>-1008869.04838202</v>
      </c>
      <c r="AW39">
        <f>Sheet1!AW38</f>
        <v>-2835060.9116180898</v>
      </c>
      <c r="AX39">
        <f>Sheet1!AX38</f>
        <v>0</v>
      </c>
      <c r="AY39">
        <f>Sheet1!AY38</f>
        <v>-3843929.9600001201</v>
      </c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1"/>
        <v>1_1_2017</v>
      </c>
      <c r="B40">
        <v>1</v>
      </c>
      <c r="C40">
        <v>1</v>
      </c>
      <c r="D40">
        <v>2017</v>
      </c>
      <c r="E40">
        <f>Sheet1!E39</f>
        <v>77539119.079999894</v>
      </c>
      <c r="F40">
        <f>Sheet1!F39</f>
        <v>68745917.159999907</v>
      </c>
      <c r="G40">
        <f>Sheet1!G39</f>
        <v>67541836.529999897</v>
      </c>
      <c r="H40">
        <f>Sheet1!H39</f>
        <v>-1204080.6299999501</v>
      </c>
      <c r="I40">
        <f>Sheet1!I39</f>
        <v>72480822.222131595</v>
      </c>
      <c r="J40">
        <f>Sheet1!J39</f>
        <v>734922.47658838297</v>
      </c>
      <c r="K40">
        <f>Sheet1!K39</f>
        <v>22331571.829999901</v>
      </c>
      <c r="L40">
        <f>Sheet1!L39</f>
        <v>1.151307664</v>
      </c>
      <c r="M40">
        <f>Sheet1!M39</f>
        <v>8770580.2499999907</v>
      </c>
      <c r="N40">
        <f>Sheet1!N39</f>
        <v>2.5091999999999901</v>
      </c>
      <c r="O40">
        <f>Sheet1!O39</f>
        <v>32509.439999999999</v>
      </c>
      <c r="P40">
        <f>Sheet1!P39</f>
        <v>5.52</v>
      </c>
      <c r="Q40">
        <f>Sheet1!Q39</f>
        <v>0.20873527845179601</v>
      </c>
      <c r="R40">
        <f>Sheet1!R39</f>
        <v>7.3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5.7</v>
      </c>
      <c r="X40">
        <f>Sheet1!X39</f>
        <v>0</v>
      </c>
      <c r="Y40">
        <f>Sheet1!Y39</f>
        <v>0</v>
      </c>
      <c r="Z40">
        <f>Sheet1!Z39</f>
        <v>1</v>
      </c>
      <c r="AA40">
        <f>Sheet1!AA39</f>
        <v>0</v>
      </c>
      <c r="AB40">
        <f>Sheet1!AB39</f>
        <v>0</v>
      </c>
      <c r="AC40">
        <f>Sheet1!AC39</f>
        <v>172601.29484931199</v>
      </c>
      <c r="AD40">
        <f>Sheet1!AD39</f>
        <v>37563.108686935397</v>
      </c>
      <c r="AE40">
        <f>Sheet1!AE39</f>
        <v>449087.84195560397</v>
      </c>
      <c r="AF40">
        <f>Sheet1!AF39</f>
        <v>643370.06584584096</v>
      </c>
      <c r="AG40">
        <f>Sheet1!AG39</f>
        <v>58739.231522567097</v>
      </c>
      <c r="AH40">
        <f>Sheet1!AH39</f>
        <v>-374140.644345843</v>
      </c>
      <c r="AI40">
        <f>Sheet1!AI39</f>
        <v>1172.19214707059</v>
      </c>
      <c r="AJ40">
        <f>Sheet1!AJ39</f>
        <v>-82602.550820390301</v>
      </c>
      <c r="AK40">
        <f>Sheet1!AK39</f>
        <v>0</v>
      </c>
      <c r="AL40">
        <f>Sheet1!AL39</f>
        <v>0</v>
      </c>
      <c r="AM40">
        <f>Sheet1!AM39</f>
        <v>0</v>
      </c>
      <c r="AN40">
        <f>Sheet1!AN39</f>
        <v>0</v>
      </c>
      <c r="AO40">
        <f>Sheet1!AO39</f>
        <v>-199115.894528089</v>
      </c>
      <c r="AP40">
        <f>Sheet1!AP39</f>
        <v>0</v>
      </c>
      <c r="AQ40">
        <f>Sheet1!AQ39</f>
        <v>0</v>
      </c>
      <c r="AR40">
        <f>Sheet1!AR39</f>
        <v>0</v>
      </c>
      <c r="AS40">
        <f>Sheet1!AS39</f>
        <v>0</v>
      </c>
      <c r="AT40">
        <f>Sheet1!AT39</f>
        <v>0</v>
      </c>
      <c r="AU40">
        <f>Sheet1!AU39</f>
        <v>706674.64531300799</v>
      </c>
      <c r="AV40">
        <f>Sheet1!AV39</f>
        <v>704192.43293001002</v>
      </c>
      <c r="AW40">
        <f>Sheet1!AW39</f>
        <v>-1908273.06292996</v>
      </c>
      <c r="AX40">
        <f>Sheet1!AX39</f>
        <v>0</v>
      </c>
      <c r="AY40">
        <f>Sheet1!AY39</f>
        <v>-1204080.6299999501</v>
      </c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1"/>
        <v>1_1_2018</v>
      </c>
      <c r="B41">
        <v>1</v>
      </c>
      <c r="C41">
        <v>1</v>
      </c>
      <c r="D41">
        <v>2018</v>
      </c>
      <c r="E41">
        <f>Sheet1!E40</f>
        <v>77539119.079999894</v>
      </c>
      <c r="F41">
        <f>Sheet1!F40</f>
        <v>67541836.529999897</v>
      </c>
      <c r="G41">
        <f>Sheet1!G40</f>
        <v>65024527.639999896</v>
      </c>
      <c r="H41">
        <f>Sheet1!H40</f>
        <v>-2517308.8899999801</v>
      </c>
      <c r="I41">
        <f>Sheet1!I40</f>
        <v>72899459.041022897</v>
      </c>
      <c r="J41">
        <f>Sheet1!J40</f>
        <v>418636.81889128598</v>
      </c>
      <c r="K41">
        <f>Sheet1!K40</f>
        <v>22301780.5</v>
      </c>
      <c r="L41">
        <f>Sheet1!L40</f>
        <v>1.16011608899999</v>
      </c>
      <c r="M41">
        <f>Sheet1!M40</f>
        <v>8942488.9299999792</v>
      </c>
      <c r="N41">
        <f>Sheet1!N40</f>
        <v>2.71</v>
      </c>
      <c r="O41">
        <f>Sheet1!O40</f>
        <v>32703</v>
      </c>
      <c r="P41">
        <f>Sheet1!P40</f>
        <v>5.16</v>
      </c>
      <c r="Q41">
        <f>Sheet1!Q40</f>
        <v>0.208736631459781</v>
      </c>
      <c r="R41">
        <f>Sheet1!R40</f>
        <v>7.6749999999999998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9.3000000000000007</v>
      </c>
      <c r="X41">
        <f>Sheet1!X40</f>
        <v>0</v>
      </c>
      <c r="Y41">
        <f>Sheet1!Y40</f>
        <v>0</v>
      </c>
      <c r="Z41">
        <f>Sheet1!Z40</f>
        <v>1</v>
      </c>
      <c r="AA41">
        <f>Sheet1!AA40</f>
        <v>0</v>
      </c>
      <c r="AB41">
        <f>Sheet1!AB40</f>
        <v>1</v>
      </c>
      <c r="AC41">
        <f>Sheet1!AC40</f>
        <v>-63338.227887972404</v>
      </c>
      <c r="AD41">
        <f>Sheet1!AD40</f>
        <v>-113295.284967252</v>
      </c>
      <c r="AE41">
        <f>Sheet1!AE40</f>
        <v>382105.178197267</v>
      </c>
      <c r="AF41">
        <f>Sheet1!AF40</f>
        <v>636364.958748832</v>
      </c>
      <c r="AG41">
        <f>Sheet1!AG40</f>
        <v>-96813.948002195495</v>
      </c>
      <c r="AH41">
        <f>Sheet1!AH40</f>
        <v>-249900.59342938301</v>
      </c>
      <c r="AI41">
        <f>Sheet1!AI40</f>
        <v>2.47493201941213</v>
      </c>
      <c r="AJ41">
        <f>Sheet1!AJ40</f>
        <v>-101429.473993665</v>
      </c>
      <c r="AK41">
        <f>Sheet1!AK40</f>
        <v>0</v>
      </c>
      <c r="AL41">
        <f>Sheet1!AL40</f>
        <v>0</v>
      </c>
      <c r="AM41">
        <f>Sheet1!AM40</f>
        <v>0</v>
      </c>
      <c r="AN41">
        <f>Sheet1!AN40</f>
        <v>0</v>
      </c>
      <c r="AO41">
        <f>Sheet1!AO40</f>
        <v>-351723.06045879301</v>
      </c>
      <c r="AP41">
        <f>Sheet1!AP40</f>
        <v>0</v>
      </c>
      <c r="AQ41">
        <f>Sheet1!AQ40</f>
        <v>0</v>
      </c>
      <c r="AR41">
        <f>Sheet1!AR40</f>
        <v>0</v>
      </c>
      <c r="AS41">
        <f>Sheet1!AS40</f>
        <v>0</v>
      </c>
      <c r="AT41">
        <f>Sheet1!AT40</f>
        <v>353647.30222891102</v>
      </c>
      <c r="AU41">
        <f>Sheet1!AU40</f>
        <v>395619.32536776701</v>
      </c>
      <c r="AV41">
        <f>Sheet1!AV40</f>
        <v>390110.08319329802</v>
      </c>
      <c r="AW41">
        <f>Sheet1!AW40</f>
        <v>-2907418.9731932799</v>
      </c>
      <c r="AX41">
        <f>Sheet1!AX40</f>
        <v>0</v>
      </c>
      <c r="AY41">
        <f>Sheet1!AY40</f>
        <v>-2517308.8899999801</v>
      </c>
      <c r="AZ41" s="3"/>
      <c r="BB41" s="3"/>
      <c r="BE41" s="3"/>
      <c r="BG41" s="3"/>
      <c r="BI41" s="3"/>
      <c r="BJ41"/>
      <c r="BK41"/>
      <c r="BL41"/>
      <c r="BM41"/>
      <c r="BN41"/>
      <c r="BO4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2:AY40"/>
  <sheetViews>
    <sheetView topLeftCell="AE1" workbookViewId="0">
      <pane ySplit="2" topLeftCell="A19" activePane="bottomLeft" state="frozen"/>
      <selection pane="bottomLeft" activeCell="AK23" sqref="AK23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2" spans="1:51" s="6" customFormat="1" ht="102" x14ac:dyDescent="0.2">
      <c r="A2" s="6" t="s">
        <v>77</v>
      </c>
      <c r="B2" s="6" t="s">
        <v>0</v>
      </c>
      <c r="C2" s="6" t="s">
        <v>1</v>
      </c>
      <c r="D2" s="6" t="s">
        <v>2</v>
      </c>
      <c r="E2" s="6" t="s">
        <v>62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18</v>
      </c>
      <c r="M2" s="6" t="s">
        <v>9</v>
      </c>
      <c r="N2" s="6" t="s">
        <v>17</v>
      </c>
      <c r="O2" s="6" t="s">
        <v>16</v>
      </c>
      <c r="P2" s="6" t="s">
        <v>10</v>
      </c>
      <c r="Q2" s="6" t="s">
        <v>78</v>
      </c>
      <c r="R2" s="6" t="s">
        <v>32</v>
      </c>
      <c r="S2" s="6" t="s">
        <v>92</v>
      </c>
      <c r="T2" s="6" t="s">
        <v>93</v>
      </c>
      <c r="U2" s="6" t="s">
        <v>94</v>
      </c>
      <c r="V2" s="6" t="s">
        <v>95</v>
      </c>
      <c r="W2" s="6" t="s">
        <v>96</v>
      </c>
      <c r="X2" s="6" t="s">
        <v>97</v>
      </c>
      <c r="Y2" s="6" t="s">
        <v>98</v>
      </c>
      <c r="Z2" s="6" t="s">
        <v>49</v>
      </c>
      <c r="AA2" s="6" t="s">
        <v>99</v>
      </c>
      <c r="AB2" s="6" t="s">
        <v>100</v>
      </c>
      <c r="AC2" s="6" t="s">
        <v>11</v>
      </c>
      <c r="AD2" s="6" t="s">
        <v>33</v>
      </c>
      <c r="AE2" s="6" t="s">
        <v>12</v>
      </c>
      <c r="AF2" s="6" t="s">
        <v>34</v>
      </c>
      <c r="AG2" s="6" t="s">
        <v>35</v>
      </c>
      <c r="AH2" s="6" t="s">
        <v>13</v>
      </c>
      <c r="AI2" s="6" t="s">
        <v>80</v>
      </c>
      <c r="AJ2" s="6" t="s">
        <v>36</v>
      </c>
      <c r="AK2" s="6" t="s">
        <v>101</v>
      </c>
      <c r="AL2" s="6" t="s">
        <v>102</v>
      </c>
      <c r="AM2" s="6" t="s">
        <v>103</v>
      </c>
      <c r="AN2" s="6" t="s">
        <v>104</v>
      </c>
      <c r="AO2" s="6" t="s">
        <v>105</v>
      </c>
      <c r="AP2" s="6" t="s">
        <v>106</v>
      </c>
      <c r="AQ2" s="6" t="s">
        <v>107</v>
      </c>
      <c r="AR2" s="6" t="s">
        <v>51</v>
      </c>
      <c r="AS2" s="6" t="s">
        <v>108</v>
      </c>
      <c r="AT2" s="6" t="s">
        <v>109</v>
      </c>
      <c r="AU2" s="6" t="s">
        <v>44</v>
      </c>
      <c r="AV2" s="6" t="s">
        <v>45</v>
      </c>
      <c r="AW2" s="6" t="s">
        <v>46</v>
      </c>
      <c r="AX2" s="6" t="s">
        <v>47</v>
      </c>
      <c r="AY2" s="6" t="s">
        <v>48</v>
      </c>
    </row>
    <row r="3" spans="1:51" x14ac:dyDescent="0.2">
      <c r="A3">
        <v>1</v>
      </c>
      <c r="B3">
        <v>0</v>
      </c>
      <c r="C3">
        <v>2002</v>
      </c>
      <c r="D3">
        <v>10</v>
      </c>
      <c r="E3">
        <v>71964305.669999897</v>
      </c>
      <c r="F3">
        <v>0</v>
      </c>
      <c r="G3">
        <v>71964305.669999897</v>
      </c>
      <c r="H3">
        <v>0</v>
      </c>
      <c r="I3">
        <v>56149615.002329104</v>
      </c>
      <c r="J3">
        <v>0</v>
      </c>
      <c r="K3">
        <v>25886177.449999999</v>
      </c>
      <c r="L3">
        <v>1.002368736</v>
      </c>
      <c r="M3">
        <v>6335904.6559999902</v>
      </c>
      <c r="N3">
        <v>1.8620000000000001</v>
      </c>
      <c r="O3">
        <v>42909.715629999999</v>
      </c>
      <c r="P3">
        <v>5.44</v>
      </c>
      <c r="Q3">
        <v>0.22055560292443499</v>
      </c>
      <c r="R3">
        <v>4.5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71964305.669999897</v>
      </c>
      <c r="AY3">
        <v>71964305.669999897</v>
      </c>
    </row>
    <row r="4" spans="1:51" x14ac:dyDescent="0.2">
      <c r="A4">
        <v>1</v>
      </c>
      <c r="B4">
        <v>0</v>
      </c>
      <c r="C4">
        <v>2003</v>
      </c>
      <c r="D4">
        <v>10</v>
      </c>
      <c r="E4">
        <v>71964305.669999897</v>
      </c>
      <c r="F4">
        <v>71964305.669999897</v>
      </c>
      <c r="G4">
        <v>68501783.100000098</v>
      </c>
      <c r="H4">
        <v>-3462522.5699998802</v>
      </c>
      <c r="I4">
        <v>58161933.389413103</v>
      </c>
      <c r="J4">
        <v>2012318.38708397</v>
      </c>
      <c r="K4">
        <v>25837373.1399999</v>
      </c>
      <c r="L4">
        <v>1.01099891199999</v>
      </c>
      <c r="M4">
        <v>6629834.1249999898</v>
      </c>
      <c r="N4">
        <v>2.0960999999999999</v>
      </c>
      <c r="O4">
        <v>41181.943129999898</v>
      </c>
      <c r="P4">
        <v>5.63</v>
      </c>
      <c r="Q4">
        <v>0.22010638374444799</v>
      </c>
      <c r="R4">
        <v>4.5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-95381.787533875598</v>
      </c>
      <c r="AD4">
        <v>-127048.68917700701</v>
      </c>
      <c r="AE4">
        <v>954705.01977390295</v>
      </c>
      <c r="AF4">
        <v>959894.798519367</v>
      </c>
      <c r="AG4">
        <v>718229.44678082597</v>
      </c>
      <c r="AH4">
        <v>140926.35631540799</v>
      </c>
      <c r="AI4">
        <v>-875.51346661903904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2550449.6312119998</v>
      </c>
      <c r="AV4">
        <v>2579093.2940050401</v>
      </c>
      <c r="AW4">
        <v>-6041615.8640049295</v>
      </c>
      <c r="AX4">
        <v>0</v>
      </c>
      <c r="AY4">
        <v>-3462522.5699998802</v>
      </c>
    </row>
    <row r="5" spans="1:51" x14ac:dyDescent="0.2">
      <c r="A5">
        <v>1</v>
      </c>
      <c r="B5">
        <v>0</v>
      </c>
      <c r="C5">
        <v>2004</v>
      </c>
      <c r="D5">
        <v>10</v>
      </c>
      <c r="E5">
        <v>71964305.669999897</v>
      </c>
      <c r="F5">
        <v>68501783.100000098</v>
      </c>
      <c r="G5">
        <v>67114504.099999994</v>
      </c>
      <c r="H5">
        <v>-1387279.00000002</v>
      </c>
      <c r="I5">
        <v>57100066.818631202</v>
      </c>
      <c r="J5">
        <v>-1061866.57078187</v>
      </c>
      <c r="K5">
        <v>23420319.169999901</v>
      </c>
      <c r="L5">
        <v>0.98860967099999897</v>
      </c>
      <c r="M5">
        <v>6939086.5800000001</v>
      </c>
      <c r="N5">
        <v>2.4605000000000001</v>
      </c>
      <c r="O5">
        <v>39133.5874999999</v>
      </c>
      <c r="P5">
        <v>5.82</v>
      </c>
      <c r="Q5">
        <v>0.209622746949963</v>
      </c>
      <c r="R5">
        <v>4.5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-4569054.1581974197</v>
      </c>
      <c r="AD5">
        <v>315829.616994048</v>
      </c>
      <c r="AE5">
        <v>913675.787084796</v>
      </c>
      <c r="AF5">
        <v>1296690.99788104</v>
      </c>
      <c r="AG5">
        <v>849716.79538087605</v>
      </c>
      <c r="AH5">
        <v>134145.76300728199</v>
      </c>
      <c r="AI5">
        <v>-19446.535148503499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-1078441.7329978801</v>
      </c>
      <c r="AV5">
        <v>-1250641.9452363099</v>
      </c>
      <c r="AW5">
        <v>-136637.05476371199</v>
      </c>
      <c r="AX5">
        <v>0</v>
      </c>
      <c r="AY5">
        <v>-1387279.00000002</v>
      </c>
    </row>
    <row r="6" spans="1:51" x14ac:dyDescent="0.2">
      <c r="A6">
        <v>1</v>
      </c>
      <c r="B6">
        <v>0</v>
      </c>
      <c r="C6">
        <v>2005</v>
      </c>
      <c r="D6">
        <v>10</v>
      </c>
      <c r="E6">
        <v>71964305.669999897</v>
      </c>
      <c r="F6">
        <v>67114504.099999994</v>
      </c>
      <c r="G6">
        <v>69837673.209999993</v>
      </c>
      <c r="H6">
        <v>2723169.10999995</v>
      </c>
      <c r="I6">
        <v>57382648.522046201</v>
      </c>
      <c r="J6">
        <v>282581.70341494598</v>
      </c>
      <c r="K6">
        <v>21620079.239999902</v>
      </c>
      <c r="L6">
        <v>0.93063398799999897</v>
      </c>
      <c r="M6">
        <v>7265994.5799999898</v>
      </c>
      <c r="N6">
        <v>2.9669999999999899</v>
      </c>
      <c r="O6">
        <v>37373.879999999903</v>
      </c>
      <c r="P6">
        <v>5.94</v>
      </c>
      <c r="Q6">
        <v>0.21845155092343299</v>
      </c>
      <c r="R6">
        <v>4.5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-3668540.1099614999</v>
      </c>
      <c r="AD6">
        <v>820841.61625593703</v>
      </c>
      <c r="AE6">
        <v>903962.06467127497</v>
      </c>
      <c r="AF6">
        <v>1562949.7147328099</v>
      </c>
      <c r="AG6">
        <v>750305.34194266296</v>
      </c>
      <c r="AH6">
        <v>82977.923075352897</v>
      </c>
      <c r="AI6">
        <v>16049.4525933936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468546.00330993201</v>
      </c>
      <c r="AV6">
        <v>332142.00874173403</v>
      </c>
      <c r="AW6">
        <v>2391027.1012582202</v>
      </c>
      <c r="AX6">
        <v>0</v>
      </c>
      <c r="AY6">
        <v>2723169.10999995</v>
      </c>
    </row>
    <row r="7" spans="1:51" x14ac:dyDescent="0.2">
      <c r="A7">
        <v>1</v>
      </c>
      <c r="B7">
        <v>0</v>
      </c>
      <c r="C7">
        <v>2006</v>
      </c>
      <c r="D7">
        <v>10</v>
      </c>
      <c r="E7">
        <v>71964305.669999897</v>
      </c>
      <c r="F7">
        <v>69837673.209999993</v>
      </c>
      <c r="G7">
        <v>69240562.109999895</v>
      </c>
      <c r="H7">
        <v>-597111.10000012803</v>
      </c>
      <c r="I7">
        <v>62770061.597109899</v>
      </c>
      <c r="J7">
        <v>5387413.0750637203</v>
      </c>
      <c r="K7">
        <v>22785634.129999898</v>
      </c>
      <c r="L7">
        <v>0.89959197800000001</v>
      </c>
      <c r="M7">
        <v>7664023.25</v>
      </c>
      <c r="N7">
        <v>3.2374999999999998</v>
      </c>
      <c r="O7">
        <v>34728.749999999898</v>
      </c>
      <c r="P7">
        <v>6.28</v>
      </c>
      <c r="Q7">
        <v>0.215577588767696</v>
      </c>
      <c r="R7">
        <v>4.9000000000000004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2625353.0082847401</v>
      </c>
      <c r="AD7">
        <v>466656.135958887</v>
      </c>
      <c r="AE7">
        <v>1090896.68574947</v>
      </c>
      <c r="AF7">
        <v>780705.72675576096</v>
      </c>
      <c r="AG7">
        <v>1249767.4321341601</v>
      </c>
      <c r="AH7">
        <v>244920.81599908401</v>
      </c>
      <c r="AI7">
        <v>-5435.5556590222704</v>
      </c>
      <c r="AJ7">
        <v>-111863.407038399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6341000.8421846898</v>
      </c>
      <c r="AV7">
        <v>6556762.4268689798</v>
      </c>
      <c r="AW7">
        <v>-7153873.5268691098</v>
      </c>
      <c r="AX7">
        <v>0</v>
      </c>
      <c r="AY7">
        <v>-597111.10000012803</v>
      </c>
    </row>
    <row r="8" spans="1:51" x14ac:dyDescent="0.2">
      <c r="A8">
        <v>1</v>
      </c>
      <c r="B8">
        <v>0</v>
      </c>
      <c r="C8">
        <v>2007</v>
      </c>
      <c r="D8">
        <v>10</v>
      </c>
      <c r="E8">
        <v>71964305.669999897</v>
      </c>
      <c r="F8">
        <v>69240562.109999895</v>
      </c>
      <c r="G8">
        <v>64691415.810000002</v>
      </c>
      <c r="H8">
        <v>-4549146.2999998098</v>
      </c>
      <c r="I8">
        <v>67103230.802892298</v>
      </c>
      <c r="J8">
        <v>4333169.20578238</v>
      </c>
      <c r="K8">
        <v>25440587.710000001</v>
      </c>
      <c r="L8">
        <v>0.95259974299999906</v>
      </c>
      <c r="M8">
        <v>7881288.5799999898</v>
      </c>
      <c r="N8">
        <v>3.3758999999999899</v>
      </c>
      <c r="O8">
        <v>35747.03</v>
      </c>
      <c r="P8">
        <v>5.76</v>
      </c>
      <c r="Q8">
        <v>0.208158122600624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5576590.7123081703</v>
      </c>
      <c r="AD8">
        <v>-778559.36740165902</v>
      </c>
      <c r="AE8">
        <v>564822.59976468096</v>
      </c>
      <c r="AF8">
        <v>376049.40820977901</v>
      </c>
      <c r="AG8">
        <v>-481829.86512928602</v>
      </c>
      <c r="AH8">
        <v>-369741.65189519897</v>
      </c>
      <c r="AI8">
        <v>-13911.6823673667</v>
      </c>
      <c r="AJ8">
        <v>-27743.414086474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4845676.7394026397</v>
      </c>
      <c r="AV8">
        <v>4779843.5096633304</v>
      </c>
      <c r="AW8">
        <v>-9328989.8096631393</v>
      </c>
      <c r="AX8">
        <v>0</v>
      </c>
      <c r="AY8">
        <v>-4549146.2999998098</v>
      </c>
    </row>
    <row r="9" spans="1:51" x14ac:dyDescent="0.2">
      <c r="A9">
        <v>1</v>
      </c>
      <c r="B9">
        <v>0</v>
      </c>
      <c r="C9">
        <v>2008</v>
      </c>
      <c r="D9">
        <v>10</v>
      </c>
      <c r="E9">
        <v>71964305.669999897</v>
      </c>
      <c r="F9">
        <v>64691415.810000002</v>
      </c>
      <c r="G9">
        <v>71757985.489999905</v>
      </c>
      <c r="H9">
        <v>7066569.6799998302</v>
      </c>
      <c r="I9">
        <v>73752713.883292794</v>
      </c>
      <c r="J9">
        <v>6649483.08040052</v>
      </c>
      <c r="K9">
        <v>27272419.029999901</v>
      </c>
      <c r="L9">
        <v>0.83561223299999998</v>
      </c>
      <c r="M9">
        <v>7965841.25</v>
      </c>
      <c r="N9">
        <v>3.8610000000000002</v>
      </c>
      <c r="O9">
        <v>35571.51</v>
      </c>
      <c r="P9">
        <v>5.86</v>
      </c>
      <c r="Q9">
        <v>0.20822732360878499</v>
      </c>
      <c r="R9">
        <v>5.7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3239738.4407092999</v>
      </c>
      <c r="AD9">
        <v>1663179.6015808701</v>
      </c>
      <c r="AE9">
        <v>200940.71906881599</v>
      </c>
      <c r="AF9">
        <v>1156413.9456410999</v>
      </c>
      <c r="AG9">
        <v>76987.674777982</v>
      </c>
      <c r="AH9">
        <v>66644.890450273597</v>
      </c>
      <c r="AI9">
        <v>121.241004687832</v>
      </c>
      <c r="AJ9">
        <v>-181226.62754641499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6222799.8856866304</v>
      </c>
      <c r="AV9">
        <v>6410488.2839293797</v>
      </c>
      <c r="AW9">
        <v>656081.39607044903</v>
      </c>
      <c r="AX9">
        <v>0</v>
      </c>
      <c r="AY9">
        <v>7066569.6799998302</v>
      </c>
    </row>
    <row r="10" spans="1:51" x14ac:dyDescent="0.2">
      <c r="A10">
        <v>1</v>
      </c>
      <c r="B10">
        <v>0</v>
      </c>
      <c r="C10">
        <v>2009</v>
      </c>
      <c r="D10">
        <v>10</v>
      </c>
      <c r="E10">
        <v>71964305.669999897</v>
      </c>
      <c r="F10">
        <v>71757985.489999905</v>
      </c>
      <c r="G10">
        <v>70318537.049999893</v>
      </c>
      <c r="H10">
        <v>-1439448.4399999599</v>
      </c>
      <c r="I10">
        <v>71115395.404034898</v>
      </c>
      <c r="J10">
        <v>-2637318.4792579198</v>
      </c>
      <c r="K10">
        <v>27195548.75</v>
      </c>
      <c r="L10">
        <v>0.88932133199999996</v>
      </c>
      <c r="M10">
        <v>7920306.7499999898</v>
      </c>
      <c r="N10">
        <v>2.7612000000000001</v>
      </c>
      <c r="O10">
        <v>32861.79</v>
      </c>
      <c r="P10">
        <v>6.11</v>
      </c>
      <c r="Q10">
        <v>0.21536404722486199</v>
      </c>
      <c r="R10">
        <v>5.6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-142207.805591029</v>
      </c>
      <c r="AD10">
        <v>-845248.74234179698</v>
      </c>
      <c r="AE10">
        <v>-119453.39885163899</v>
      </c>
      <c r="AF10">
        <v>-3035942.2001948399</v>
      </c>
      <c r="AG10">
        <v>1387104.19958373</v>
      </c>
      <c r="AH10">
        <v>184954.93920601299</v>
      </c>
      <c r="AI10">
        <v>13870.787846278399</v>
      </c>
      <c r="AJ10">
        <v>28763.624180764698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-2528158.5961625101</v>
      </c>
      <c r="AV10">
        <v>-2565989.11690989</v>
      </c>
      <c r="AW10">
        <v>1126540.6769099201</v>
      </c>
      <c r="AX10">
        <v>0</v>
      </c>
      <c r="AY10">
        <v>-1439448.4399999599</v>
      </c>
    </row>
    <row r="11" spans="1:51" x14ac:dyDescent="0.2">
      <c r="A11">
        <v>1</v>
      </c>
      <c r="B11">
        <v>0</v>
      </c>
      <c r="C11">
        <v>2010</v>
      </c>
      <c r="D11">
        <v>10</v>
      </c>
      <c r="E11">
        <v>71964305.669999897</v>
      </c>
      <c r="F11">
        <v>70318537.049999893</v>
      </c>
      <c r="G11">
        <v>65614328.049999997</v>
      </c>
      <c r="H11">
        <v>-4704208.9999999497</v>
      </c>
      <c r="I11">
        <v>70704066.107952595</v>
      </c>
      <c r="J11">
        <v>-411329.29608224297</v>
      </c>
      <c r="K11">
        <v>25658991.48</v>
      </c>
      <c r="L11">
        <v>0.84897042299999903</v>
      </c>
      <c r="M11">
        <v>7720609.5799999898</v>
      </c>
      <c r="N11">
        <v>3.2084999999999999</v>
      </c>
      <c r="O11">
        <v>30866</v>
      </c>
      <c r="P11">
        <v>6.14</v>
      </c>
      <c r="Q11">
        <v>0.21688099048449899</v>
      </c>
      <c r="R11">
        <v>5.8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-2816302.9691078099</v>
      </c>
      <c r="AD11">
        <v>626497.94837290398</v>
      </c>
      <c r="AE11">
        <v>-519947.38271420897</v>
      </c>
      <c r="AF11">
        <v>1344345.48326025</v>
      </c>
      <c r="AG11">
        <v>1072702.5190790601</v>
      </c>
      <c r="AH11">
        <v>21724.748326129698</v>
      </c>
      <c r="AI11">
        <v>2888.9373679581199</v>
      </c>
      <c r="AJ11">
        <v>-56339.388123106903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-324430.10353880801</v>
      </c>
      <c r="AV11">
        <v>-406720.29146403901</v>
      </c>
      <c r="AW11">
        <v>-4297488.7085359097</v>
      </c>
      <c r="AX11">
        <v>0</v>
      </c>
      <c r="AY11">
        <v>-4704208.9999999497</v>
      </c>
    </row>
    <row r="12" spans="1:51" x14ac:dyDescent="0.2">
      <c r="A12">
        <v>1</v>
      </c>
      <c r="B12">
        <v>0</v>
      </c>
      <c r="C12">
        <v>2011</v>
      </c>
      <c r="D12">
        <v>10</v>
      </c>
      <c r="E12">
        <v>71964305.669999897</v>
      </c>
      <c r="F12">
        <v>65614328.049999997</v>
      </c>
      <c r="G12">
        <v>61716472.4099999</v>
      </c>
      <c r="H12">
        <v>-3897855.6400000202</v>
      </c>
      <c r="I12">
        <v>66022950.8647938</v>
      </c>
      <c r="J12">
        <v>-4681115.2431588601</v>
      </c>
      <c r="K12">
        <v>22097194.649999999</v>
      </c>
      <c r="L12">
        <v>0.86524953599999899</v>
      </c>
      <c r="M12">
        <v>7844849.6699999897</v>
      </c>
      <c r="N12">
        <v>3.9535999999999998</v>
      </c>
      <c r="O12">
        <v>30030.559999999899</v>
      </c>
      <c r="P12">
        <v>6.17</v>
      </c>
      <c r="Q12">
        <v>0.21236935552294001</v>
      </c>
      <c r="R12">
        <v>5.5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-6541906.9136939999</v>
      </c>
      <c r="AD12">
        <v>-235889.204130281</v>
      </c>
      <c r="AE12">
        <v>305128.25611222401</v>
      </c>
      <c r="AF12">
        <v>1827537.4660769899</v>
      </c>
      <c r="AG12">
        <v>436493.84976005403</v>
      </c>
      <c r="AH12">
        <v>20271.393906571098</v>
      </c>
      <c r="AI12">
        <v>-8016.7095445257401</v>
      </c>
      <c r="AJ12">
        <v>78934.594086301804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-4117447.2674266598</v>
      </c>
      <c r="AV12">
        <v>-4344138.15374522</v>
      </c>
      <c r="AW12">
        <v>446282.51374520001</v>
      </c>
      <c r="AX12">
        <v>0</v>
      </c>
      <c r="AY12">
        <v>-3897855.6400000202</v>
      </c>
    </row>
    <row r="13" spans="1:51" x14ac:dyDescent="0.2">
      <c r="A13">
        <v>1</v>
      </c>
      <c r="B13">
        <v>0</v>
      </c>
      <c r="C13">
        <v>2012</v>
      </c>
      <c r="D13">
        <v>10</v>
      </c>
      <c r="E13">
        <v>71964305.669999897</v>
      </c>
      <c r="F13">
        <v>61716472.4099999</v>
      </c>
      <c r="G13">
        <v>59778703.279999897</v>
      </c>
      <c r="H13">
        <v>-1937769.1299999801</v>
      </c>
      <c r="I13">
        <v>64585684.533498898</v>
      </c>
      <c r="J13">
        <v>-1437266.33129487</v>
      </c>
      <c r="K13">
        <v>22698563.929999899</v>
      </c>
      <c r="L13">
        <v>1.065016366</v>
      </c>
      <c r="M13">
        <v>7979817.5799999898</v>
      </c>
      <c r="N13">
        <v>3.9458000000000002</v>
      </c>
      <c r="O13">
        <v>30285.6499999999</v>
      </c>
      <c r="P13">
        <v>6.19</v>
      </c>
      <c r="Q13">
        <v>0.20020697376796401</v>
      </c>
      <c r="R13">
        <v>5.9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1175715.0644507401</v>
      </c>
      <c r="AD13">
        <v>-2526717.0711159399</v>
      </c>
      <c r="AE13">
        <v>306726.56131239003</v>
      </c>
      <c r="AF13">
        <v>-16388.455939316402</v>
      </c>
      <c r="AG13">
        <v>-126010.959671743</v>
      </c>
      <c r="AH13">
        <v>12710.785881842899</v>
      </c>
      <c r="AI13">
        <v>-20325.359876143601</v>
      </c>
      <c r="AJ13">
        <v>-98855.167373838398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-1293144.6023319999</v>
      </c>
      <c r="AV13">
        <v>-1343517.7725217701</v>
      </c>
      <c r="AW13">
        <v>-594251.35747820395</v>
      </c>
      <c r="AX13">
        <v>0</v>
      </c>
      <c r="AY13">
        <v>-1937769.1299999801</v>
      </c>
    </row>
    <row r="14" spans="1:51" x14ac:dyDescent="0.2">
      <c r="A14">
        <v>1</v>
      </c>
      <c r="B14">
        <v>0</v>
      </c>
      <c r="C14">
        <v>2013</v>
      </c>
      <c r="D14">
        <v>10</v>
      </c>
      <c r="E14">
        <v>71964305.669999897</v>
      </c>
      <c r="F14">
        <v>59778703.279999897</v>
      </c>
      <c r="G14">
        <v>60026942.200000003</v>
      </c>
      <c r="H14">
        <v>248238.920000068</v>
      </c>
      <c r="I14">
        <v>63554389.390316397</v>
      </c>
      <c r="J14">
        <v>-1031295.1431825201</v>
      </c>
      <c r="K14">
        <v>22678510.559999999</v>
      </c>
      <c r="L14">
        <v>1.0992866829999901</v>
      </c>
      <c r="M14">
        <v>8089608.0799999898</v>
      </c>
      <c r="N14">
        <v>3.8123999999999998</v>
      </c>
      <c r="O14">
        <v>30705.48</v>
      </c>
      <c r="P14">
        <v>6.3</v>
      </c>
      <c r="Q14">
        <v>0.201596944369106</v>
      </c>
      <c r="R14">
        <v>6</v>
      </c>
      <c r="S14">
        <v>0.8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-37121.782147968697</v>
      </c>
      <c r="AD14">
        <v>-402893.036943221</v>
      </c>
      <c r="AE14">
        <v>237874.09834610499</v>
      </c>
      <c r="AF14">
        <v>-274832.57131140598</v>
      </c>
      <c r="AG14">
        <v>-198530.44725595199</v>
      </c>
      <c r="AH14">
        <v>67745.700932689302</v>
      </c>
      <c r="AI14">
        <v>2250.3513025249699</v>
      </c>
      <c r="AJ14">
        <v>-23952.222051790301</v>
      </c>
      <c r="AK14">
        <v>-329017.608775025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-958477.51790404401</v>
      </c>
      <c r="AV14">
        <v>-954537.94139840896</v>
      </c>
      <c r="AW14">
        <v>1202776.8613984699</v>
      </c>
      <c r="AX14">
        <v>0</v>
      </c>
      <c r="AY14">
        <v>248238.920000068</v>
      </c>
    </row>
    <row r="15" spans="1:51" x14ac:dyDescent="0.2">
      <c r="A15">
        <v>1</v>
      </c>
      <c r="B15">
        <v>0</v>
      </c>
      <c r="C15">
        <v>2014</v>
      </c>
      <c r="D15">
        <v>10</v>
      </c>
      <c r="E15">
        <v>71964305.669999897</v>
      </c>
      <c r="F15">
        <v>60026942.200000003</v>
      </c>
      <c r="G15">
        <v>61690569.879999898</v>
      </c>
      <c r="H15">
        <v>1663627.67999988</v>
      </c>
      <c r="I15">
        <v>63455011.441026703</v>
      </c>
      <c r="J15">
        <v>-99377.949289619894</v>
      </c>
      <c r="K15">
        <v>22435698.649999902</v>
      </c>
      <c r="L15">
        <v>1.0495936690000001</v>
      </c>
      <c r="M15">
        <v>8223547.5</v>
      </c>
      <c r="N15">
        <v>3.61459999999999</v>
      </c>
      <c r="O15">
        <v>30418.819999999901</v>
      </c>
      <c r="P15">
        <v>6.61</v>
      </c>
      <c r="Q15">
        <v>0.201995048407517</v>
      </c>
      <c r="R15">
        <v>6.2</v>
      </c>
      <c r="S15">
        <v>1.7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-452409.383421198</v>
      </c>
      <c r="AD15">
        <v>593739.28206030105</v>
      </c>
      <c r="AE15">
        <v>287164.01256367698</v>
      </c>
      <c r="AF15">
        <v>-423093.62845047301</v>
      </c>
      <c r="AG15">
        <v>136202.17014379799</v>
      </c>
      <c r="AH15">
        <v>191910.09462162701</v>
      </c>
      <c r="AI15">
        <v>647.19505026496904</v>
      </c>
      <c r="AJ15">
        <v>-48093.7365355656</v>
      </c>
      <c r="AK15">
        <v>-371553.82218012499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-85487.816147693302</v>
      </c>
      <c r="AV15">
        <v>-93862.193865581401</v>
      </c>
      <c r="AW15">
        <v>1757489.87386546</v>
      </c>
      <c r="AX15">
        <v>0</v>
      </c>
      <c r="AY15">
        <v>1663627.67999988</v>
      </c>
    </row>
    <row r="16" spans="1:51" x14ac:dyDescent="0.2">
      <c r="A16">
        <v>1</v>
      </c>
      <c r="B16">
        <v>0</v>
      </c>
      <c r="C16">
        <v>2015</v>
      </c>
      <c r="D16">
        <v>10</v>
      </c>
      <c r="E16">
        <v>71964305.669999897</v>
      </c>
      <c r="F16">
        <v>61690569.879999898</v>
      </c>
      <c r="G16">
        <v>61748805.519999899</v>
      </c>
      <c r="H16">
        <v>58235.640000030398</v>
      </c>
      <c r="I16">
        <v>61908285.258643299</v>
      </c>
      <c r="J16">
        <v>-1546726.18238344</v>
      </c>
      <c r="K16">
        <v>23919438.339999899</v>
      </c>
      <c r="L16">
        <v>1.0881138749999999</v>
      </c>
      <c r="M16">
        <v>8386512.9999999898</v>
      </c>
      <c r="N16">
        <v>2.5546000000000002</v>
      </c>
      <c r="O16">
        <v>31958.999999999902</v>
      </c>
      <c r="P16">
        <v>5.98</v>
      </c>
      <c r="Q16">
        <v>0.209393410021494</v>
      </c>
      <c r="R16">
        <v>6.4</v>
      </c>
      <c r="S16">
        <v>2.2000000000000002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2839899.6138092098</v>
      </c>
      <c r="AD16">
        <v>-470137.958096146</v>
      </c>
      <c r="AE16">
        <v>352827.97312877898</v>
      </c>
      <c r="AF16">
        <v>-2654564.68962254</v>
      </c>
      <c r="AG16">
        <v>-731894.95426537399</v>
      </c>
      <c r="AH16">
        <v>-398885.33957235399</v>
      </c>
      <c r="AI16">
        <v>12361.9757908176</v>
      </c>
      <c r="AJ16">
        <v>-49426.639202314997</v>
      </c>
      <c r="AK16">
        <v>-212432.29406067001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-78945.947521484995</v>
      </c>
      <c r="AS16">
        <v>0</v>
      </c>
      <c r="AT16">
        <v>0</v>
      </c>
      <c r="AU16">
        <v>-1391198.2596120799</v>
      </c>
      <c r="AV16">
        <v>-1503717.6335273399</v>
      </c>
      <c r="AW16">
        <v>1561953.2735273701</v>
      </c>
      <c r="AX16">
        <v>0</v>
      </c>
      <c r="AY16">
        <v>58235.640000030398</v>
      </c>
    </row>
    <row r="17" spans="1:51" x14ac:dyDescent="0.2">
      <c r="A17">
        <v>1</v>
      </c>
      <c r="B17">
        <v>0</v>
      </c>
      <c r="C17">
        <v>2016</v>
      </c>
      <c r="D17">
        <v>10</v>
      </c>
      <c r="E17">
        <v>71964305.669999897</v>
      </c>
      <c r="F17">
        <v>61748805.519999899</v>
      </c>
      <c r="G17">
        <v>58157763.93</v>
      </c>
      <c r="H17">
        <v>-3591041.58999995</v>
      </c>
      <c r="I17">
        <v>63700755.714884497</v>
      </c>
      <c r="J17">
        <v>1792470.45624121</v>
      </c>
      <c r="K17">
        <v>25685027.420000002</v>
      </c>
      <c r="L17">
        <v>1.085486731</v>
      </c>
      <c r="M17">
        <v>8576265.7499999907</v>
      </c>
      <c r="N17">
        <v>2.3204999999999898</v>
      </c>
      <c r="O17">
        <v>32624.55</v>
      </c>
      <c r="P17">
        <v>6.05</v>
      </c>
      <c r="Q17">
        <v>0.20810568797164</v>
      </c>
      <c r="R17">
        <v>7</v>
      </c>
      <c r="S17">
        <v>3.7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3169283.8916553501</v>
      </c>
      <c r="AD17">
        <v>31947.674330821901</v>
      </c>
      <c r="AE17">
        <v>402825.87457183201</v>
      </c>
      <c r="AF17">
        <v>-704915.21258738299</v>
      </c>
      <c r="AG17">
        <v>-306769.104221822</v>
      </c>
      <c r="AH17">
        <v>44522.517857370898</v>
      </c>
      <c r="AI17">
        <v>-2153.44191639061</v>
      </c>
      <c r="AJ17">
        <v>-148301.010596837</v>
      </c>
      <c r="AK17">
        <v>-635704.397240547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1850736.7918523899</v>
      </c>
      <c r="AV17">
        <v>1787852.9366524699</v>
      </c>
      <c r="AW17">
        <v>-5378894.5266524199</v>
      </c>
      <c r="AX17">
        <v>0</v>
      </c>
      <c r="AY17">
        <v>-3591041.58999995</v>
      </c>
    </row>
    <row r="18" spans="1:51" x14ac:dyDescent="0.2">
      <c r="A18">
        <v>1</v>
      </c>
      <c r="B18">
        <v>0</v>
      </c>
      <c r="C18">
        <v>2017</v>
      </c>
      <c r="D18">
        <v>10</v>
      </c>
      <c r="E18">
        <v>71964305.669999897</v>
      </c>
      <c r="F18">
        <v>58157763.93</v>
      </c>
      <c r="G18">
        <v>56068759.170000002</v>
      </c>
      <c r="H18">
        <v>-2089004.75999999</v>
      </c>
      <c r="I18">
        <v>65668567.717013501</v>
      </c>
      <c r="J18">
        <v>1967812.0021289799</v>
      </c>
      <c r="K18">
        <v>26592106.629999898</v>
      </c>
      <c r="L18">
        <v>1.0363715679999901</v>
      </c>
      <c r="M18">
        <v>8770580.2499999907</v>
      </c>
      <c r="N18">
        <v>2.5091999999999901</v>
      </c>
      <c r="O18">
        <v>32509.439999999999</v>
      </c>
      <c r="P18">
        <v>5.52</v>
      </c>
      <c r="Q18">
        <v>0.20873527845179601</v>
      </c>
      <c r="R18">
        <v>7.3</v>
      </c>
      <c r="S18">
        <v>5.7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1436013.13770409</v>
      </c>
      <c r="AD18">
        <v>572274.150861167</v>
      </c>
      <c r="AE18">
        <v>379919.93961619597</v>
      </c>
      <c r="AF18">
        <v>544279.07801428204</v>
      </c>
      <c r="AG18">
        <v>49692.2944873702</v>
      </c>
      <c r="AH18">
        <v>-316516.00806839298</v>
      </c>
      <c r="AI18">
        <v>991.65269715243403</v>
      </c>
      <c r="AJ18">
        <v>-69880.217605465295</v>
      </c>
      <c r="AK18">
        <v>-796939.87771466095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1799834.14999174</v>
      </c>
      <c r="AV18">
        <v>1796580.66209875</v>
      </c>
      <c r="AW18">
        <v>-3885585.42209874</v>
      </c>
      <c r="AX18">
        <v>0</v>
      </c>
      <c r="AY18">
        <v>-2089004.75999999</v>
      </c>
    </row>
    <row r="19" spans="1:51" x14ac:dyDescent="0.2">
      <c r="A19">
        <v>1</v>
      </c>
      <c r="B19">
        <v>0</v>
      </c>
      <c r="C19">
        <v>2018</v>
      </c>
      <c r="D19">
        <v>10</v>
      </c>
      <c r="E19">
        <v>71964305.669999897</v>
      </c>
      <c r="F19">
        <v>56068759.170000002</v>
      </c>
      <c r="G19">
        <v>49099633.839999899</v>
      </c>
      <c r="H19">
        <v>-6969125.3300000997</v>
      </c>
      <c r="I19">
        <v>62178578.491918199</v>
      </c>
      <c r="J19">
        <v>-3489989.22509528</v>
      </c>
      <c r="K19">
        <v>27713923.8199999</v>
      </c>
      <c r="L19">
        <v>1.094911854</v>
      </c>
      <c r="M19">
        <v>8942488.9299999792</v>
      </c>
      <c r="N19">
        <v>2.71</v>
      </c>
      <c r="O19">
        <v>32703</v>
      </c>
      <c r="P19">
        <v>5.16</v>
      </c>
      <c r="Q19">
        <v>0.208736631459781</v>
      </c>
      <c r="R19">
        <v>7.6749999999999998</v>
      </c>
      <c r="S19">
        <v>9.3000000000000007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1652130.5757077001</v>
      </c>
      <c r="AD19">
        <v>-649111.11010671104</v>
      </c>
      <c r="AE19">
        <v>317198.41086104501</v>
      </c>
      <c r="AF19">
        <v>528268.04021633696</v>
      </c>
      <c r="AG19">
        <v>-80368.527326332798</v>
      </c>
      <c r="AH19">
        <v>-207450.92092970599</v>
      </c>
      <c r="AI19">
        <v>2.05452463965656</v>
      </c>
      <c r="AJ19">
        <v>-84200.031303037307</v>
      </c>
      <c r="AK19">
        <v>-1375378.07892732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-3029401.8728403798</v>
      </c>
      <c r="AT19">
        <v>0</v>
      </c>
      <c r="AU19">
        <v>-2928311.4601237699</v>
      </c>
      <c r="AV19">
        <v>-2979802.5474075498</v>
      </c>
      <c r="AW19">
        <v>-3989322.7825925401</v>
      </c>
      <c r="AX19">
        <v>0</v>
      </c>
      <c r="AY19">
        <v>-6969125.3300000997</v>
      </c>
    </row>
    <row r="23" spans="1:51" s="6" customFormat="1" x14ac:dyDescent="0.2">
      <c r="A23" t="s">
        <v>77</v>
      </c>
      <c r="B23" t="s">
        <v>0</v>
      </c>
      <c r="C23" t="s">
        <v>1</v>
      </c>
      <c r="D23" t="s">
        <v>2</v>
      </c>
      <c r="E23" t="s">
        <v>62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18</v>
      </c>
      <c r="M23" t="s">
        <v>9</v>
      </c>
      <c r="N23" t="s">
        <v>17</v>
      </c>
      <c r="O23" t="s">
        <v>16</v>
      </c>
      <c r="P23" t="s">
        <v>10</v>
      </c>
      <c r="Q23" t="s">
        <v>78</v>
      </c>
      <c r="R23" t="s">
        <v>32</v>
      </c>
      <c r="S23" t="s">
        <v>84</v>
      </c>
      <c r="T23" t="s">
        <v>85</v>
      </c>
      <c r="U23" t="s">
        <v>79</v>
      </c>
      <c r="V23" t="s">
        <v>86</v>
      </c>
      <c r="W23" t="s">
        <v>87</v>
      </c>
      <c r="Z23" t="s">
        <v>49</v>
      </c>
      <c r="AA23" t="s">
        <v>50</v>
      </c>
      <c r="AB23" t="s">
        <v>11</v>
      </c>
      <c r="AC23" t="s">
        <v>33</v>
      </c>
      <c r="AD23" t="s">
        <v>12</v>
      </c>
      <c r="AE23" t="s">
        <v>34</v>
      </c>
      <c r="AF23" t="s">
        <v>35</v>
      </c>
      <c r="AG23" t="s">
        <v>13</v>
      </c>
      <c r="AH23" t="s">
        <v>80</v>
      </c>
      <c r="AI23" t="s">
        <v>36</v>
      </c>
      <c r="AJ23" t="s">
        <v>88</v>
      </c>
      <c r="AK23" t="s">
        <v>89</v>
      </c>
      <c r="AL23" t="s">
        <v>81</v>
      </c>
      <c r="AM23" t="s">
        <v>90</v>
      </c>
      <c r="AN23" t="s">
        <v>91</v>
      </c>
      <c r="AO23" t="s">
        <v>51</v>
      </c>
      <c r="AP23" t="s">
        <v>52</v>
      </c>
      <c r="AQ23" t="s">
        <v>44</v>
      </c>
      <c r="AR23" t="s">
        <v>45</v>
      </c>
      <c r="AS23" t="s">
        <v>46</v>
      </c>
      <c r="AT23" t="s">
        <v>47</v>
      </c>
      <c r="AU23" t="s">
        <v>48</v>
      </c>
    </row>
    <row r="24" spans="1:51" x14ac:dyDescent="0.2">
      <c r="A24">
        <v>1</v>
      </c>
      <c r="B24">
        <v>1</v>
      </c>
      <c r="C24">
        <v>2002</v>
      </c>
      <c r="D24">
        <v>10</v>
      </c>
      <c r="E24">
        <v>77539119.079999894</v>
      </c>
      <c r="F24">
        <v>0</v>
      </c>
      <c r="G24">
        <v>77539119.079999894</v>
      </c>
      <c r="H24">
        <v>0</v>
      </c>
      <c r="I24">
        <v>66330637.766960099</v>
      </c>
      <c r="J24">
        <v>0</v>
      </c>
      <c r="K24">
        <v>23232532.09</v>
      </c>
      <c r="L24">
        <v>0.862631653</v>
      </c>
      <c r="M24">
        <v>6335904.6559999902</v>
      </c>
      <c r="N24">
        <v>1.8619999999999901</v>
      </c>
      <c r="O24">
        <v>42909.715629999999</v>
      </c>
      <c r="P24">
        <v>5.44</v>
      </c>
      <c r="Q24">
        <v>0.22055560292443499</v>
      </c>
      <c r="R24">
        <v>4.5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77539119.079999894</v>
      </c>
      <c r="AY24">
        <v>77539119.079999894</v>
      </c>
    </row>
    <row r="25" spans="1:51" x14ac:dyDescent="0.2">
      <c r="A25">
        <v>1</v>
      </c>
      <c r="B25">
        <v>1</v>
      </c>
      <c r="C25">
        <v>2003</v>
      </c>
      <c r="D25">
        <v>10</v>
      </c>
      <c r="E25">
        <v>77539119.079999894</v>
      </c>
      <c r="F25">
        <v>77539119.079999894</v>
      </c>
      <c r="G25">
        <v>68311271.060000002</v>
      </c>
      <c r="H25">
        <v>-9227848.0199998394</v>
      </c>
      <c r="I25">
        <v>66990030.8340744</v>
      </c>
      <c r="J25">
        <v>659393.06711425597</v>
      </c>
      <c r="K25">
        <v>22323663.780000001</v>
      </c>
      <c r="L25">
        <v>0.86429254</v>
      </c>
      <c r="M25">
        <v>6629834.1249999898</v>
      </c>
      <c r="N25">
        <v>2.0960999999999999</v>
      </c>
      <c r="O25">
        <v>41181.943129999898</v>
      </c>
      <c r="P25">
        <v>5.63</v>
      </c>
      <c r="Q25">
        <v>0.22010638374444799</v>
      </c>
      <c r="R25">
        <v>4.5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-2144481.67064146</v>
      </c>
      <c r="AD25">
        <v>-28389.4002086133</v>
      </c>
      <c r="AE25">
        <v>1028662.55048691</v>
      </c>
      <c r="AF25">
        <v>1034254.36254425</v>
      </c>
      <c r="AG25">
        <v>773868.07365414395</v>
      </c>
      <c r="AH25">
        <v>151843.40934183801</v>
      </c>
      <c r="AI25">
        <v>-943.33631530634295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814813.98886176897</v>
      </c>
      <c r="AV25">
        <v>770816.61314836296</v>
      </c>
      <c r="AW25">
        <v>-9998664.6331482101</v>
      </c>
      <c r="AX25">
        <v>0</v>
      </c>
      <c r="AY25">
        <v>-9227848.0199998394</v>
      </c>
    </row>
    <row r="26" spans="1:51" x14ac:dyDescent="0.2">
      <c r="A26">
        <v>1</v>
      </c>
      <c r="B26">
        <v>1</v>
      </c>
      <c r="C26">
        <v>2004</v>
      </c>
      <c r="D26">
        <v>10</v>
      </c>
      <c r="E26">
        <v>77539119.079999894</v>
      </c>
      <c r="F26">
        <v>68311271.060000002</v>
      </c>
      <c r="G26">
        <v>69856830.539999902</v>
      </c>
      <c r="H26">
        <v>1545559.4799999199</v>
      </c>
      <c r="I26">
        <v>70655672.459580705</v>
      </c>
      <c r="J26">
        <v>3665641.62550632</v>
      </c>
      <c r="K26">
        <v>22288964.140000001</v>
      </c>
      <c r="L26">
        <v>0.82671891099999995</v>
      </c>
      <c r="M26">
        <v>6939086.5800000001</v>
      </c>
      <c r="N26">
        <v>2.4605000000000001</v>
      </c>
      <c r="O26">
        <v>39133.5874999999</v>
      </c>
      <c r="P26">
        <v>5.82</v>
      </c>
      <c r="Q26">
        <v>0.209622746949963</v>
      </c>
      <c r="R26">
        <v>4.5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-74642.906166468907</v>
      </c>
      <c r="AD26">
        <v>573836.52493944496</v>
      </c>
      <c r="AE26">
        <v>911134.74026500597</v>
      </c>
      <c r="AF26">
        <v>1293084.7377798201</v>
      </c>
      <c r="AG26">
        <v>847353.62652914005</v>
      </c>
      <c r="AH26">
        <v>133772.68683595699</v>
      </c>
      <c r="AI26">
        <v>-19392.451898193602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3665146.9582847101</v>
      </c>
      <c r="AV26">
        <v>3737938.8480802602</v>
      </c>
      <c r="AW26">
        <v>-2192379.3680803301</v>
      </c>
      <c r="AX26">
        <v>0</v>
      </c>
      <c r="AY26">
        <v>1545559.4799999199</v>
      </c>
    </row>
    <row r="27" spans="1:51" x14ac:dyDescent="0.2">
      <c r="A27">
        <v>1</v>
      </c>
      <c r="B27">
        <v>1</v>
      </c>
      <c r="C27">
        <v>2005</v>
      </c>
      <c r="D27">
        <v>10</v>
      </c>
      <c r="E27">
        <v>77539119.079999894</v>
      </c>
      <c r="F27">
        <v>69856830.539999902</v>
      </c>
      <c r="G27">
        <v>69356252.819999903</v>
      </c>
      <c r="H27">
        <v>-500577.72000008798</v>
      </c>
      <c r="I27">
        <v>71907343.472278193</v>
      </c>
      <c r="J27">
        <v>1251671.0126974699</v>
      </c>
      <c r="K27">
        <v>21073165.289999999</v>
      </c>
      <c r="L27">
        <v>0.79154090599999904</v>
      </c>
      <c r="M27">
        <v>7265994.5799999898</v>
      </c>
      <c r="N27">
        <v>2.9669999999999899</v>
      </c>
      <c r="O27">
        <v>37373.879999999903</v>
      </c>
      <c r="P27">
        <v>5.94</v>
      </c>
      <c r="Q27">
        <v>0.21845155092343299</v>
      </c>
      <c r="R27">
        <v>4.5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-2700275.2880865401</v>
      </c>
      <c r="AD27">
        <v>560344.80596482498</v>
      </c>
      <c r="AE27">
        <v>940898.32910394296</v>
      </c>
      <c r="AF27">
        <v>1626812.4875354799</v>
      </c>
      <c r="AG27">
        <v>780963.12903167703</v>
      </c>
      <c r="AH27">
        <v>86368.435386175697</v>
      </c>
      <c r="AI27">
        <v>16705.2398749149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1311817.13881047</v>
      </c>
      <c r="AV27">
        <v>1237519.46279836</v>
      </c>
      <c r="AW27">
        <v>-1738097.1827984501</v>
      </c>
      <c r="AX27">
        <v>0</v>
      </c>
      <c r="AY27">
        <v>-500577.72000008798</v>
      </c>
    </row>
    <row r="28" spans="1:51" x14ac:dyDescent="0.2">
      <c r="A28">
        <v>1</v>
      </c>
      <c r="B28">
        <v>1</v>
      </c>
      <c r="C28">
        <v>2006</v>
      </c>
      <c r="D28">
        <v>10</v>
      </c>
      <c r="E28">
        <v>77539119.079999894</v>
      </c>
      <c r="F28">
        <v>69356252.819999903</v>
      </c>
      <c r="G28">
        <v>73691648.769999906</v>
      </c>
      <c r="H28">
        <v>4335395.9500000402</v>
      </c>
      <c r="I28">
        <v>78818512.056345895</v>
      </c>
      <c r="J28">
        <v>6911168.58406776</v>
      </c>
      <c r="K28">
        <v>22386734.050000001</v>
      </c>
      <c r="L28">
        <v>0.77808112799999996</v>
      </c>
      <c r="M28">
        <v>7664023.25</v>
      </c>
      <c r="N28">
        <v>3.2374999999999998</v>
      </c>
      <c r="O28">
        <v>34728.749999999898</v>
      </c>
      <c r="P28">
        <v>6.28</v>
      </c>
      <c r="Q28">
        <v>0.215577588767696</v>
      </c>
      <c r="R28">
        <v>4.9000000000000004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3010989.2391786701</v>
      </c>
      <c r="AD28">
        <v>215229.42680422199</v>
      </c>
      <c r="AE28">
        <v>1083376.67708131</v>
      </c>
      <c r="AF28">
        <v>775323.99454483995</v>
      </c>
      <c r="AG28">
        <v>1241152.26073836</v>
      </c>
      <c r="AH28">
        <v>243232.47402923001</v>
      </c>
      <c r="AI28">
        <v>-5398.0860927415397</v>
      </c>
      <c r="AJ28">
        <v>-111092.285628308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6452813.7006556001</v>
      </c>
      <c r="AV28">
        <v>6665977.8049377799</v>
      </c>
      <c r="AW28">
        <v>-2330581.8549377299</v>
      </c>
      <c r="AX28">
        <v>0</v>
      </c>
      <c r="AY28">
        <v>4335395.9500000402</v>
      </c>
    </row>
    <row r="29" spans="1:51" x14ac:dyDescent="0.2">
      <c r="A29">
        <v>1</v>
      </c>
      <c r="B29">
        <v>1</v>
      </c>
      <c r="C29">
        <v>2007</v>
      </c>
      <c r="D29">
        <v>10</v>
      </c>
      <c r="E29">
        <v>77539119.079999894</v>
      </c>
      <c r="F29">
        <v>73691648.769999906</v>
      </c>
      <c r="G29">
        <v>81144795</v>
      </c>
      <c r="H29">
        <v>7453146.2300001197</v>
      </c>
      <c r="I29">
        <v>78774485.952003002</v>
      </c>
      <c r="J29">
        <v>-44026.104342952298</v>
      </c>
      <c r="K29">
        <v>22136656.249999899</v>
      </c>
      <c r="L29">
        <v>0.74917266799999904</v>
      </c>
      <c r="M29">
        <v>7881288.5799999898</v>
      </c>
      <c r="N29">
        <v>3.3758999999999899</v>
      </c>
      <c r="O29">
        <v>35747.03</v>
      </c>
      <c r="P29">
        <v>5.76</v>
      </c>
      <c r="Q29">
        <v>0.208158122600624</v>
      </c>
      <c r="R29">
        <v>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-579512.472508398</v>
      </c>
      <c r="AD29">
        <v>497971.88013630401</v>
      </c>
      <c r="AE29">
        <v>601131.87084028404</v>
      </c>
      <c r="AF29">
        <v>400223.51155868499</v>
      </c>
      <c r="AG29">
        <v>-512803.999649734</v>
      </c>
      <c r="AH29">
        <v>-393510.26503532002</v>
      </c>
      <c r="AI29">
        <v>-14805.9862539407</v>
      </c>
      <c r="AJ29">
        <v>-29526.882281705799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-30832.343193826498</v>
      </c>
      <c r="AV29">
        <v>-41162.363172152101</v>
      </c>
      <c r="AW29">
        <v>7494308.5931722699</v>
      </c>
      <c r="AX29">
        <v>0</v>
      </c>
      <c r="AY29">
        <v>7453146.2300001197</v>
      </c>
    </row>
    <row r="30" spans="1:51" x14ac:dyDescent="0.2">
      <c r="A30">
        <v>1</v>
      </c>
      <c r="B30">
        <v>1</v>
      </c>
      <c r="C30">
        <v>2008</v>
      </c>
      <c r="D30">
        <v>10</v>
      </c>
      <c r="E30">
        <v>77539119.079999894</v>
      </c>
      <c r="F30">
        <v>81144795</v>
      </c>
      <c r="G30">
        <v>85651429.170000002</v>
      </c>
      <c r="H30">
        <v>4506634.1699999496</v>
      </c>
      <c r="I30">
        <v>86786548.477433398</v>
      </c>
      <c r="J30">
        <v>8012062.5254304502</v>
      </c>
      <c r="K30">
        <v>24024638.419999901</v>
      </c>
      <c r="L30">
        <v>0.66969303099999999</v>
      </c>
      <c r="M30">
        <v>7965841.25</v>
      </c>
      <c r="N30">
        <v>3.8610000000000002</v>
      </c>
      <c r="O30">
        <v>35571.51</v>
      </c>
      <c r="P30">
        <v>5.86</v>
      </c>
      <c r="Q30">
        <v>0.20822732360878499</v>
      </c>
      <c r="R30">
        <v>5.7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4804405.7269453304</v>
      </c>
      <c r="AD30">
        <v>1565285.5121542299</v>
      </c>
      <c r="AE30">
        <v>252047.250038253</v>
      </c>
      <c r="AF30">
        <v>1450532.05868595</v>
      </c>
      <c r="AG30">
        <v>96568.439709744795</v>
      </c>
      <c r="AH30">
        <v>83595.109268716304</v>
      </c>
      <c r="AI30">
        <v>152.07700044597499</v>
      </c>
      <c r="AJ30">
        <v>-227319.14824658999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8025267.0255560996</v>
      </c>
      <c r="AV30">
        <v>8253143.9373576203</v>
      </c>
      <c r="AW30">
        <v>-3746509.76735766</v>
      </c>
      <c r="AX30">
        <v>0</v>
      </c>
      <c r="AY30">
        <v>4506634.1699999496</v>
      </c>
    </row>
    <row r="31" spans="1:51" x14ac:dyDescent="0.2">
      <c r="A31">
        <v>1</v>
      </c>
      <c r="B31">
        <v>1</v>
      </c>
      <c r="C31">
        <v>2009</v>
      </c>
      <c r="D31">
        <v>10</v>
      </c>
      <c r="E31">
        <v>77539119.079999894</v>
      </c>
      <c r="F31">
        <v>85651429.170000002</v>
      </c>
      <c r="G31">
        <v>78784916.349999905</v>
      </c>
      <c r="H31">
        <v>-6866512.8200001102</v>
      </c>
      <c r="I31">
        <v>82070398.296917796</v>
      </c>
      <c r="J31">
        <v>-4716150.1805156097</v>
      </c>
      <c r="K31">
        <v>23501271.4099999</v>
      </c>
      <c r="L31">
        <v>0.74367734699999999</v>
      </c>
      <c r="M31">
        <v>7920306.75</v>
      </c>
      <c r="N31">
        <v>2.7612000000000001</v>
      </c>
      <c r="O31">
        <v>32861.79</v>
      </c>
      <c r="P31">
        <v>6.11</v>
      </c>
      <c r="Q31">
        <v>0.21536404722486199</v>
      </c>
      <c r="R31">
        <v>5.6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-1315640.89529765</v>
      </c>
      <c r="AD31">
        <v>-1512243.7144645001</v>
      </c>
      <c r="AE31">
        <v>-142581.404159998</v>
      </c>
      <c r="AF31">
        <v>-3623747.0512663801</v>
      </c>
      <c r="AG31">
        <v>1655668.79129588</v>
      </c>
      <c r="AH31">
        <v>220765.04471064301</v>
      </c>
      <c r="AI31">
        <v>16556.384556157602</v>
      </c>
      <c r="AJ31">
        <v>34332.701822218798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-4666890.1428036196</v>
      </c>
      <c r="AV31">
        <v>-4654465.58514251</v>
      </c>
      <c r="AW31">
        <v>-2212047.2348575899</v>
      </c>
      <c r="AX31">
        <v>0</v>
      </c>
      <c r="AY31">
        <v>-6866512.8200001102</v>
      </c>
    </row>
    <row r="32" spans="1:51" x14ac:dyDescent="0.2">
      <c r="A32">
        <v>1</v>
      </c>
      <c r="B32">
        <v>1</v>
      </c>
      <c r="C32">
        <v>2010</v>
      </c>
      <c r="D32">
        <v>10</v>
      </c>
      <c r="E32">
        <v>77539119.079999894</v>
      </c>
      <c r="F32">
        <v>78784916.349999905</v>
      </c>
      <c r="G32">
        <v>76592260.670000106</v>
      </c>
      <c r="H32">
        <v>-2192655.6799997902</v>
      </c>
      <c r="I32">
        <v>74499479.633663401</v>
      </c>
      <c r="J32">
        <v>-7570918.6632543597</v>
      </c>
      <c r="K32">
        <v>20606947.719999898</v>
      </c>
      <c r="L32">
        <v>0.87860106800000004</v>
      </c>
      <c r="M32">
        <v>7720609.5799999898</v>
      </c>
      <c r="N32">
        <v>3.2084999999999999</v>
      </c>
      <c r="O32">
        <v>30866</v>
      </c>
      <c r="P32">
        <v>6.14</v>
      </c>
      <c r="Q32">
        <v>0.21688099048449899</v>
      </c>
      <c r="R32">
        <v>5.8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-6951179.7835332202</v>
      </c>
      <c r="AD32">
        <v>-2375983.09102462</v>
      </c>
      <c r="AE32">
        <v>-582549.25048302498</v>
      </c>
      <c r="AF32">
        <v>1506205.20402535</v>
      </c>
      <c r="AG32">
        <v>1201856.32095824</v>
      </c>
      <c r="AH32">
        <v>24340.416501866501</v>
      </c>
      <c r="AI32">
        <v>3236.7665543600801</v>
      </c>
      <c r="AJ32">
        <v>-63122.672437468696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-7237196.0894385101</v>
      </c>
      <c r="AV32">
        <v>-7267835.9792918004</v>
      </c>
      <c r="AW32">
        <v>5075180.299292</v>
      </c>
      <c r="AX32">
        <v>0</v>
      </c>
      <c r="AY32">
        <v>-2192655.6799997902</v>
      </c>
    </row>
    <row r="33" spans="1:51" x14ac:dyDescent="0.2">
      <c r="A33">
        <v>1</v>
      </c>
      <c r="B33">
        <v>1</v>
      </c>
      <c r="C33">
        <v>2011</v>
      </c>
      <c r="D33">
        <v>10</v>
      </c>
      <c r="E33">
        <v>77539119.079999894</v>
      </c>
      <c r="F33">
        <v>76592260.670000106</v>
      </c>
      <c r="G33">
        <v>73909571.670000002</v>
      </c>
      <c r="H33">
        <v>-2682689.00000004</v>
      </c>
      <c r="I33">
        <v>67975010.429616004</v>
      </c>
      <c r="J33">
        <v>-6524469.2040474396</v>
      </c>
      <c r="K33">
        <v>17507175.989999998</v>
      </c>
      <c r="L33">
        <v>0.95897663499999997</v>
      </c>
      <c r="M33">
        <v>7844849.6699999897</v>
      </c>
      <c r="N33">
        <v>3.95359999999999</v>
      </c>
      <c r="O33">
        <v>30030.559999999899</v>
      </c>
      <c r="P33">
        <v>6.17</v>
      </c>
      <c r="Q33">
        <v>0.21236935552294001</v>
      </c>
      <c r="R33">
        <v>5.5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-8291139.4530891702</v>
      </c>
      <c r="AD33">
        <v>-1307098.14977916</v>
      </c>
      <c r="AE33">
        <v>356179.261824049</v>
      </c>
      <c r="AF33">
        <v>2133302.7426463198</v>
      </c>
      <c r="AG33">
        <v>509523.631731742</v>
      </c>
      <c r="AH33">
        <v>23663.000633843199</v>
      </c>
      <c r="AI33">
        <v>-9357.98514437417</v>
      </c>
      <c r="AJ33">
        <v>92141.140293803197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-6492785.8108829502</v>
      </c>
      <c r="AV33">
        <v>-6707749.4831787199</v>
      </c>
      <c r="AW33">
        <v>4025060.4831786701</v>
      </c>
      <c r="AX33">
        <v>0</v>
      </c>
      <c r="AY33">
        <v>-2682689.00000004</v>
      </c>
    </row>
    <row r="34" spans="1:51" x14ac:dyDescent="0.2">
      <c r="A34">
        <v>1</v>
      </c>
      <c r="B34">
        <v>1</v>
      </c>
      <c r="C34">
        <v>2012</v>
      </c>
      <c r="D34">
        <v>10</v>
      </c>
      <c r="E34">
        <v>77539119.079999894</v>
      </c>
      <c r="F34">
        <v>73909571.670000002</v>
      </c>
      <c r="G34">
        <v>70196147.950000003</v>
      </c>
      <c r="H34">
        <v>-3713423.72000001</v>
      </c>
      <c r="I34">
        <v>66816221.9184089</v>
      </c>
      <c r="J34">
        <v>-1158788.51120708</v>
      </c>
      <c r="K34">
        <v>17714785.469999898</v>
      </c>
      <c r="L34">
        <v>1.0889891739999999</v>
      </c>
      <c r="M34">
        <v>7979817.5799999898</v>
      </c>
      <c r="N34">
        <v>3.9458000000000002</v>
      </c>
      <c r="O34">
        <v>30285.6499999999</v>
      </c>
      <c r="P34">
        <v>6.19</v>
      </c>
      <c r="Q34">
        <v>0.20020697376796401</v>
      </c>
      <c r="R34">
        <v>5.9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614902.15802799398</v>
      </c>
      <c r="AD34">
        <v>-1925765.8383649599</v>
      </c>
      <c r="AE34">
        <v>367325.413802127</v>
      </c>
      <c r="AF34">
        <v>-19626.263645802301</v>
      </c>
      <c r="AG34">
        <v>-150906.48722099001</v>
      </c>
      <c r="AH34">
        <v>15222.0096747441</v>
      </c>
      <c r="AI34">
        <v>-24340.967392053601</v>
      </c>
      <c r="AJ34">
        <v>-118385.623686144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-1241575.5988050799</v>
      </c>
      <c r="AV34">
        <v>-1259956.5925497401</v>
      </c>
      <c r="AW34">
        <v>-2453467.1274502599</v>
      </c>
      <c r="AX34">
        <v>0</v>
      </c>
      <c r="AY34">
        <v>-3713423.72000001</v>
      </c>
    </row>
    <row r="35" spans="1:51" x14ac:dyDescent="0.2">
      <c r="A35">
        <v>1</v>
      </c>
      <c r="B35">
        <v>1</v>
      </c>
      <c r="C35">
        <v>2013</v>
      </c>
      <c r="D35">
        <v>10</v>
      </c>
      <c r="E35">
        <v>77539119.079999894</v>
      </c>
      <c r="F35">
        <v>70196147.950000003</v>
      </c>
      <c r="G35">
        <v>69597802.299999997</v>
      </c>
      <c r="H35">
        <v>-598345.65000004997</v>
      </c>
      <c r="I35">
        <v>65754054.1510996</v>
      </c>
      <c r="J35">
        <v>-1062167.7673092801</v>
      </c>
      <c r="K35">
        <v>17805723.57</v>
      </c>
      <c r="L35">
        <v>1.1680840699999999</v>
      </c>
      <c r="M35">
        <v>8089608.0799999898</v>
      </c>
      <c r="N35">
        <v>3.8123999999999998</v>
      </c>
      <c r="O35">
        <v>30705.48</v>
      </c>
      <c r="P35">
        <v>6.3</v>
      </c>
      <c r="Q35">
        <v>0.201596944369106</v>
      </c>
      <c r="R35">
        <v>6</v>
      </c>
      <c r="S35">
        <v>0</v>
      </c>
      <c r="T35">
        <v>0</v>
      </c>
      <c r="U35">
        <v>0</v>
      </c>
      <c r="V35">
        <v>0</v>
      </c>
      <c r="W35">
        <v>0.8</v>
      </c>
      <c r="X35">
        <v>0</v>
      </c>
      <c r="Y35">
        <v>0</v>
      </c>
      <c r="Z35">
        <v>0</v>
      </c>
      <c r="AA35">
        <v>0</v>
      </c>
      <c r="AB35">
        <v>0</v>
      </c>
      <c r="AC35">
        <v>253063.13639383999</v>
      </c>
      <c r="AD35">
        <v>-1063688.5779169099</v>
      </c>
      <c r="AE35">
        <v>279327.661604908</v>
      </c>
      <c r="AF35">
        <v>-322726.77021599002</v>
      </c>
      <c r="AG35">
        <v>-233127.71745621</v>
      </c>
      <c r="AH35">
        <v>79551.528967985301</v>
      </c>
      <c r="AI35">
        <v>2642.51287338259</v>
      </c>
      <c r="AJ35">
        <v>-28126.2996790574</v>
      </c>
      <c r="AK35">
        <v>0</v>
      </c>
      <c r="AL35">
        <v>0</v>
      </c>
      <c r="AM35">
        <v>0</v>
      </c>
      <c r="AN35">
        <v>0</v>
      </c>
      <c r="AO35">
        <v>-81397.314754327206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-1114481.8401823801</v>
      </c>
      <c r="AV35">
        <v>-1115897.9601212901</v>
      </c>
      <c r="AW35">
        <v>517552.31012123998</v>
      </c>
      <c r="AX35">
        <v>0</v>
      </c>
      <c r="AY35">
        <v>-598345.65000004997</v>
      </c>
    </row>
    <row r="36" spans="1:51" x14ac:dyDescent="0.2">
      <c r="A36">
        <v>1</v>
      </c>
      <c r="B36">
        <v>1</v>
      </c>
      <c r="C36">
        <v>2014</v>
      </c>
      <c r="D36">
        <v>10</v>
      </c>
      <c r="E36">
        <v>77539119.079999894</v>
      </c>
      <c r="F36">
        <v>69597802.299999997</v>
      </c>
      <c r="G36">
        <v>71197932.610000104</v>
      </c>
      <c r="H36">
        <v>1600130.3100000899</v>
      </c>
      <c r="I36">
        <v>72941514.275237396</v>
      </c>
      <c r="J36">
        <v>7187460.1241377704</v>
      </c>
      <c r="K36">
        <v>20284437.029999901</v>
      </c>
      <c r="L36">
        <v>1.11042088299999</v>
      </c>
      <c r="M36">
        <v>8223547.5</v>
      </c>
      <c r="N36">
        <v>3.6145999999999998</v>
      </c>
      <c r="O36">
        <v>30418.819999999901</v>
      </c>
      <c r="P36">
        <v>6.61</v>
      </c>
      <c r="Q36">
        <v>0.201995048407517</v>
      </c>
      <c r="R36">
        <v>6.2</v>
      </c>
      <c r="S36">
        <v>0</v>
      </c>
      <c r="T36">
        <v>0</v>
      </c>
      <c r="U36">
        <v>0</v>
      </c>
      <c r="V36">
        <v>0</v>
      </c>
      <c r="W36">
        <v>1.7</v>
      </c>
      <c r="X36">
        <v>0</v>
      </c>
      <c r="Y36">
        <v>0</v>
      </c>
      <c r="Z36">
        <v>0</v>
      </c>
      <c r="AA36">
        <v>0</v>
      </c>
      <c r="AB36">
        <v>0</v>
      </c>
      <c r="AC36">
        <v>6676240.2892351896</v>
      </c>
      <c r="AD36">
        <v>775105.72901581298</v>
      </c>
      <c r="AE36">
        <v>332950.22937352798</v>
      </c>
      <c r="AF36">
        <v>-490552.83557798201</v>
      </c>
      <c r="AG36">
        <v>157918.61725881801</v>
      </c>
      <c r="AH36">
        <v>222508.765819664</v>
      </c>
      <c r="AI36">
        <v>750.38560198190203</v>
      </c>
      <c r="AJ36">
        <v>-55761.933635036599</v>
      </c>
      <c r="AK36">
        <v>0</v>
      </c>
      <c r="AL36">
        <v>0</v>
      </c>
      <c r="AM36">
        <v>0</v>
      </c>
      <c r="AN36">
        <v>0</v>
      </c>
      <c r="AO36">
        <v>-90784.845624496898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7528374.40146749</v>
      </c>
      <c r="AV36">
        <v>7607613.4805219099</v>
      </c>
      <c r="AW36">
        <v>-6007483.17052182</v>
      </c>
      <c r="AX36">
        <v>0</v>
      </c>
      <c r="AY36">
        <v>1600130.3100000899</v>
      </c>
    </row>
    <row r="37" spans="1:51" x14ac:dyDescent="0.2">
      <c r="A37">
        <v>1</v>
      </c>
      <c r="B37">
        <v>1</v>
      </c>
      <c r="C37">
        <v>2015</v>
      </c>
      <c r="D37">
        <v>10</v>
      </c>
      <c r="E37">
        <v>77539119.079999894</v>
      </c>
      <c r="F37">
        <v>71197932.610000104</v>
      </c>
      <c r="G37">
        <v>72589847.120000005</v>
      </c>
      <c r="H37">
        <v>1391914.5099999399</v>
      </c>
      <c r="I37">
        <v>72757093.215534404</v>
      </c>
      <c r="J37">
        <v>-184421.059703037</v>
      </c>
      <c r="K37">
        <v>22150464.2299999</v>
      </c>
      <c r="L37">
        <v>1.136638083</v>
      </c>
      <c r="M37">
        <v>8386512.9999999898</v>
      </c>
      <c r="N37">
        <v>2.5546000000000002</v>
      </c>
      <c r="O37">
        <v>31958.999999999902</v>
      </c>
      <c r="P37">
        <v>5.98</v>
      </c>
      <c r="Q37">
        <v>0.209393410021494</v>
      </c>
      <c r="R37">
        <v>6.4</v>
      </c>
      <c r="S37">
        <v>0</v>
      </c>
      <c r="T37">
        <v>0</v>
      </c>
      <c r="U37">
        <v>0</v>
      </c>
      <c r="V37">
        <v>0</v>
      </c>
      <c r="W37">
        <v>2.2000000000000002</v>
      </c>
      <c r="X37">
        <v>0</v>
      </c>
      <c r="Y37">
        <v>0</v>
      </c>
      <c r="Z37">
        <v>1</v>
      </c>
      <c r="AA37">
        <v>0</v>
      </c>
      <c r="AB37">
        <v>0</v>
      </c>
      <c r="AC37">
        <v>4542641.4001021497</v>
      </c>
      <c r="AD37">
        <v>-360242.70939731901</v>
      </c>
      <c r="AE37">
        <v>407203.60182456003</v>
      </c>
      <c r="AF37">
        <v>-3063669.50813183</v>
      </c>
      <c r="AG37">
        <v>-844690.00258464203</v>
      </c>
      <c r="AH37">
        <v>-460359.03998346202</v>
      </c>
      <c r="AI37">
        <v>14267.1257696783</v>
      </c>
      <c r="AJ37">
        <v>-57043.962049799302</v>
      </c>
      <c r="AK37">
        <v>0</v>
      </c>
      <c r="AL37">
        <v>0</v>
      </c>
      <c r="AM37">
        <v>0</v>
      </c>
      <c r="AN37">
        <v>0</v>
      </c>
      <c r="AO37">
        <v>-51610.570739822397</v>
      </c>
      <c r="AP37">
        <v>0</v>
      </c>
      <c r="AQ37">
        <v>0</v>
      </c>
      <c r="AR37">
        <v>-91112.600554684599</v>
      </c>
      <c r="AS37">
        <v>0</v>
      </c>
      <c r="AT37">
        <v>0</v>
      </c>
      <c r="AU37">
        <v>35383.734254830903</v>
      </c>
      <c r="AV37">
        <v>-180012.689770267</v>
      </c>
      <c r="AW37">
        <v>1571927.1997702101</v>
      </c>
      <c r="AX37">
        <v>0</v>
      </c>
      <c r="AY37">
        <v>1391914.5099999399</v>
      </c>
    </row>
    <row r="38" spans="1:51" x14ac:dyDescent="0.2">
      <c r="A38">
        <v>1</v>
      </c>
      <c r="B38">
        <v>1</v>
      </c>
      <c r="C38">
        <v>2016</v>
      </c>
      <c r="D38">
        <v>10</v>
      </c>
      <c r="E38">
        <v>77539119.079999894</v>
      </c>
      <c r="F38">
        <v>72589847.120000005</v>
      </c>
      <c r="G38">
        <v>68745917.159999907</v>
      </c>
      <c r="H38">
        <v>-3843929.9600001201</v>
      </c>
      <c r="I38">
        <v>71745899.745543197</v>
      </c>
      <c r="J38">
        <v>-1011193.4699911301</v>
      </c>
      <c r="K38">
        <v>22252036.339999899</v>
      </c>
      <c r="L38">
        <v>1.154169811</v>
      </c>
      <c r="M38">
        <v>8576265.7499999907</v>
      </c>
      <c r="N38">
        <v>2.3204999999999898</v>
      </c>
      <c r="O38">
        <v>32624.55</v>
      </c>
      <c r="P38">
        <v>6.05</v>
      </c>
      <c r="Q38">
        <v>0.20810568797164</v>
      </c>
      <c r="R38">
        <v>7</v>
      </c>
      <c r="S38">
        <v>0</v>
      </c>
      <c r="T38">
        <v>0</v>
      </c>
      <c r="U38">
        <v>0</v>
      </c>
      <c r="V38">
        <v>0</v>
      </c>
      <c r="W38">
        <v>3.69999999999999</v>
      </c>
      <c r="X38">
        <v>0</v>
      </c>
      <c r="Y38">
        <v>0</v>
      </c>
      <c r="Z38">
        <v>1</v>
      </c>
      <c r="AA38">
        <v>0</v>
      </c>
      <c r="AB38">
        <v>0</v>
      </c>
      <c r="AC38">
        <v>233780.55828112899</v>
      </c>
      <c r="AD38">
        <v>-243310.249173135</v>
      </c>
      <c r="AE38">
        <v>473548.73353264597</v>
      </c>
      <c r="AF38">
        <v>-828674.93684079405</v>
      </c>
      <c r="AG38">
        <v>-360627.58119894098</v>
      </c>
      <c r="AH38">
        <v>52339.194862923097</v>
      </c>
      <c r="AI38">
        <v>-2531.5148718458099</v>
      </c>
      <c r="AJ38">
        <v>-174337.74785293901</v>
      </c>
      <c r="AK38">
        <v>0</v>
      </c>
      <c r="AL38">
        <v>0</v>
      </c>
      <c r="AM38">
        <v>0</v>
      </c>
      <c r="AN38">
        <v>0</v>
      </c>
      <c r="AO38">
        <v>-157744.258865746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-1007557.8021266999</v>
      </c>
      <c r="AV38">
        <v>-1008869.04838202</v>
      </c>
      <c r="AW38">
        <v>-2835060.9116180898</v>
      </c>
      <c r="AX38">
        <v>0</v>
      </c>
      <c r="AY38">
        <v>-3843929.9600001201</v>
      </c>
    </row>
    <row r="39" spans="1:51" x14ac:dyDescent="0.2">
      <c r="A39">
        <v>1</v>
      </c>
      <c r="B39">
        <v>1</v>
      </c>
      <c r="C39">
        <v>2017</v>
      </c>
      <c r="D39">
        <v>10</v>
      </c>
      <c r="E39">
        <v>77539119.079999894</v>
      </c>
      <c r="F39">
        <v>68745917.159999907</v>
      </c>
      <c r="G39">
        <v>67541836.529999897</v>
      </c>
      <c r="H39">
        <v>-1204080.6299999501</v>
      </c>
      <c r="I39">
        <v>72480822.222131595</v>
      </c>
      <c r="J39">
        <v>734922.47658838297</v>
      </c>
      <c r="K39">
        <v>22331571.829999901</v>
      </c>
      <c r="L39">
        <v>1.151307664</v>
      </c>
      <c r="M39">
        <v>8770580.2499999907</v>
      </c>
      <c r="N39">
        <v>2.5091999999999901</v>
      </c>
      <c r="O39">
        <v>32509.439999999999</v>
      </c>
      <c r="P39">
        <v>5.52</v>
      </c>
      <c r="Q39">
        <v>0.20873527845179601</v>
      </c>
      <c r="R39">
        <v>7.3</v>
      </c>
      <c r="S39">
        <v>0</v>
      </c>
      <c r="T39">
        <v>0</v>
      </c>
      <c r="U39">
        <v>0</v>
      </c>
      <c r="V39">
        <v>0</v>
      </c>
      <c r="W39">
        <v>5.7</v>
      </c>
      <c r="X39">
        <v>0</v>
      </c>
      <c r="Y39">
        <v>0</v>
      </c>
      <c r="Z39">
        <v>1</v>
      </c>
      <c r="AA39">
        <v>0</v>
      </c>
      <c r="AB39">
        <v>0</v>
      </c>
      <c r="AC39">
        <v>172601.29484931199</v>
      </c>
      <c r="AD39">
        <v>37563.108686935397</v>
      </c>
      <c r="AE39">
        <v>449087.84195560397</v>
      </c>
      <c r="AF39">
        <v>643370.06584584096</v>
      </c>
      <c r="AG39">
        <v>58739.231522567097</v>
      </c>
      <c r="AH39">
        <v>-374140.644345843</v>
      </c>
      <c r="AI39">
        <v>1172.19214707059</v>
      </c>
      <c r="AJ39">
        <v>-82602.550820390301</v>
      </c>
      <c r="AK39">
        <v>0</v>
      </c>
      <c r="AL39">
        <v>0</v>
      </c>
      <c r="AM39">
        <v>0</v>
      </c>
      <c r="AN39">
        <v>0</v>
      </c>
      <c r="AO39">
        <v>-199115.894528089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706674.64531300799</v>
      </c>
      <c r="AV39">
        <v>704192.43293001002</v>
      </c>
      <c r="AW39">
        <v>-1908273.06292996</v>
      </c>
      <c r="AX39">
        <v>0</v>
      </c>
      <c r="AY39">
        <v>-1204080.6299999501</v>
      </c>
    </row>
    <row r="40" spans="1:51" x14ac:dyDescent="0.2">
      <c r="A40">
        <v>1</v>
      </c>
      <c r="B40">
        <v>1</v>
      </c>
      <c r="C40">
        <v>2018</v>
      </c>
      <c r="D40">
        <v>10</v>
      </c>
      <c r="E40">
        <v>77539119.079999894</v>
      </c>
      <c r="F40">
        <v>67541836.529999897</v>
      </c>
      <c r="G40">
        <v>65024527.639999896</v>
      </c>
      <c r="H40">
        <v>-2517308.8899999801</v>
      </c>
      <c r="I40">
        <v>72899459.041022897</v>
      </c>
      <c r="J40">
        <v>418636.81889128598</v>
      </c>
      <c r="K40">
        <v>22301780.5</v>
      </c>
      <c r="L40">
        <v>1.16011608899999</v>
      </c>
      <c r="M40">
        <v>8942488.9299999792</v>
      </c>
      <c r="N40">
        <v>2.71</v>
      </c>
      <c r="O40">
        <v>32703</v>
      </c>
      <c r="P40">
        <v>5.16</v>
      </c>
      <c r="Q40">
        <v>0.208736631459781</v>
      </c>
      <c r="R40">
        <v>7.6749999999999998</v>
      </c>
      <c r="S40">
        <v>0</v>
      </c>
      <c r="T40">
        <v>0</v>
      </c>
      <c r="U40">
        <v>0</v>
      </c>
      <c r="V40">
        <v>0</v>
      </c>
      <c r="W40">
        <v>9.3000000000000007</v>
      </c>
      <c r="X40">
        <v>0</v>
      </c>
      <c r="Y40">
        <v>0</v>
      </c>
      <c r="Z40">
        <v>1</v>
      </c>
      <c r="AA40">
        <v>0</v>
      </c>
      <c r="AB40">
        <v>1</v>
      </c>
      <c r="AC40">
        <v>-63338.227887972404</v>
      </c>
      <c r="AD40">
        <v>-113295.284967252</v>
      </c>
      <c r="AE40">
        <v>382105.178197267</v>
      </c>
      <c r="AF40">
        <v>636364.958748832</v>
      </c>
      <c r="AG40">
        <v>-96813.948002195495</v>
      </c>
      <c r="AH40">
        <v>-249900.59342938301</v>
      </c>
      <c r="AI40">
        <v>2.47493201941213</v>
      </c>
      <c r="AJ40">
        <v>-101429.473993665</v>
      </c>
      <c r="AK40">
        <v>0</v>
      </c>
      <c r="AL40">
        <v>0</v>
      </c>
      <c r="AM40">
        <v>0</v>
      </c>
      <c r="AN40">
        <v>0</v>
      </c>
      <c r="AO40">
        <v>-351723.06045879301</v>
      </c>
      <c r="AP40">
        <v>0</v>
      </c>
      <c r="AQ40">
        <v>0</v>
      </c>
      <c r="AR40">
        <v>0</v>
      </c>
      <c r="AS40">
        <v>0</v>
      </c>
      <c r="AT40">
        <v>353647.30222891102</v>
      </c>
      <c r="AU40">
        <v>395619.32536776701</v>
      </c>
      <c r="AV40">
        <v>390110.08319329802</v>
      </c>
      <c r="AW40">
        <v>-2907418.9731932799</v>
      </c>
      <c r="AX40">
        <v>0</v>
      </c>
      <c r="AY40">
        <v>-2517308.8899999801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2020-12-09T05:18:50Z</dcterms:modified>
</cp:coreProperties>
</file>